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3880" yWindow="-15" windowWidth="23940" windowHeight="12360"/>
  </bookViews>
  <sheets>
    <sheet name="recapitulation" sheetId="4" r:id="rId1"/>
    <sheet name="janvier" sheetId="1" r:id="rId2"/>
    <sheet name="fevrier" sheetId="2" r:id="rId3"/>
    <sheet name="mars" sheetId="3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ecembre" sheetId="13" r:id="rId13"/>
  </sheets>
  <calcPr calcId="125725"/>
</workbook>
</file>

<file path=xl/calcChain.xml><?xml version="1.0" encoding="utf-8"?>
<calcChain xmlns="http://schemas.openxmlformats.org/spreadsheetml/2006/main">
  <c r="I11" i="4"/>
  <c r="I8"/>
  <c r="H27" i="1"/>
  <c r="H28"/>
  <c r="H29"/>
  <c r="B13" i="4"/>
  <c r="B3" i="1" l="1"/>
  <c r="I13" i="4"/>
  <c r="I12"/>
  <c r="I4"/>
  <c r="I9"/>
  <c r="I6" l="1"/>
  <c r="I10" s="1"/>
  <c r="I5"/>
  <c r="I7"/>
  <c r="I3"/>
  <c r="C3" i="1" l="1"/>
  <c r="I2" i="4"/>
  <c r="F33" i="13" l="1"/>
  <c r="H33" s="1"/>
  <c r="I33" s="1"/>
  <c r="K33" s="1"/>
  <c r="G33"/>
  <c r="F32" i="12"/>
  <c r="H32" s="1"/>
  <c r="I32" s="1"/>
  <c r="K32" s="1"/>
  <c r="G32"/>
  <c r="F4" i="9" l="1"/>
  <c r="G4"/>
  <c r="F5"/>
  <c r="G5"/>
  <c r="F6"/>
  <c r="G6"/>
  <c r="F7"/>
  <c r="G7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F27"/>
  <c r="G27"/>
  <c r="F28"/>
  <c r="G28"/>
  <c r="F29"/>
  <c r="G29"/>
  <c r="F30"/>
  <c r="G30"/>
  <c r="F31"/>
  <c r="G31"/>
  <c r="F32"/>
  <c r="G32"/>
  <c r="F33"/>
  <c r="G33"/>
  <c r="F5" i="8"/>
  <c r="G5"/>
  <c r="F6"/>
  <c r="G6"/>
  <c r="F7"/>
  <c r="G7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F27"/>
  <c r="G27"/>
  <c r="F28"/>
  <c r="G28"/>
  <c r="F29"/>
  <c r="G29"/>
  <c r="F30"/>
  <c r="G30"/>
  <c r="F31"/>
  <c r="G31"/>
  <c r="F32"/>
  <c r="G32"/>
  <c r="F33"/>
  <c r="G33"/>
  <c r="F3"/>
  <c r="G3"/>
  <c r="F4" i="7"/>
  <c r="G4"/>
  <c r="F5"/>
  <c r="G5"/>
  <c r="F6"/>
  <c r="G6"/>
  <c r="F7"/>
  <c r="G7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F27"/>
  <c r="G27"/>
  <c r="F28"/>
  <c r="G28"/>
  <c r="F29"/>
  <c r="G29"/>
  <c r="F30"/>
  <c r="G30"/>
  <c r="F31"/>
  <c r="G31"/>
  <c r="F32"/>
  <c r="G32"/>
  <c r="F33"/>
  <c r="G33"/>
  <c r="F4" i="6"/>
  <c r="G4"/>
  <c r="F5"/>
  <c r="G5"/>
  <c r="F6"/>
  <c r="G6"/>
  <c r="F7"/>
  <c r="G7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F27"/>
  <c r="G27"/>
  <c r="F28"/>
  <c r="G28"/>
  <c r="F29"/>
  <c r="G29"/>
  <c r="F30"/>
  <c r="G30"/>
  <c r="F31"/>
  <c r="G31"/>
  <c r="F32"/>
  <c r="G32"/>
  <c r="F4" i="5"/>
  <c r="G4"/>
  <c r="F5"/>
  <c r="G5"/>
  <c r="F6"/>
  <c r="G6"/>
  <c r="F7"/>
  <c r="G7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F27"/>
  <c r="G27"/>
  <c r="F28"/>
  <c r="G28"/>
  <c r="F29"/>
  <c r="G29"/>
  <c r="F30"/>
  <c r="G30"/>
  <c r="F31"/>
  <c r="G31"/>
  <c r="F32"/>
  <c r="G32"/>
  <c r="F4" i="3"/>
  <c r="G4"/>
  <c r="F5"/>
  <c r="G5"/>
  <c r="F6"/>
  <c r="G6"/>
  <c r="F7"/>
  <c r="G7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F27"/>
  <c r="G27"/>
  <c r="F28"/>
  <c r="G28"/>
  <c r="F29"/>
  <c r="G29"/>
  <c r="F30"/>
  <c r="G30"/>
  <c r="F31"/>
  <c r="G31"/>
  <c r="F32"/>
  <c r="G32"/>
  <c r="F33"/>
  <c r="G33"/>
  <c r="F5" i="2"/>
  <c r="G5"/>
  <c r="F6"/>
  <c r="G6"/>
  <c r="F7"/>
  <c r="G7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F27"/>
  <c r="G27"/>
  <c r="F28"/>
  <c r="G28"/>
  <c r="F29"/>
  <c r="G29"/>
  <c r="F30"/>
  <c r="G30"/>
  <c r="F3"/>
  <c r="G3"/>
  <c r="F4" i="1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"/>
  <c r="G4"/>
  <c r="G5"/>
  <c r="G6"/>
  <c r="F33" i="11"/>
  <c r="H33" s="1"/>
  <c r="I33" s="1"/>
  <c r="G33"/>
  <c r="H6"/>
  <c r="F6"/>
  <c r="F5" i="13" l="1"/>
  <c r="H5" s="1"/>
  <c r="I5" s="1"/>
  <c r="G5"/>
  <c r="F6"/>
  <c r="H6" s="1"/>
  <c r="I6" s="1"/>
  <c r="G6"/>
  <c r="F7"/>
  <c r="G7"/>
  <c r="H7"/>
  <c r="I7" s="1"/>
  <c r="F8"/>
  <c r="H8" s="1"/>
  <c r="I8" s="1"/>
  <c r="G8"/>
  <c r="F9"/>
  <c r="H9" s="1"/>
  <c r="I9" s="1"/>
  <c r="G9"/>
  <c r="F10"/>
  <c r="H10" s="1"/>
  <c r="I10" s="1"/>
  <c r="G10"/>
  <c r="F11"/>
  <c r="G11"/>
  <c r="H11"/>
  <c r="I11" s="1"/>
  <c r="F12"/>
  <c r="H12" s="1"/>
  <c r="I12" s="1"/>
  <c r="G12"/>
  <c r="F13"/>
  <c r="H13" s="1"/>
  <c r="I13" s="1"/>
  <c r="G13"/>
  <c r="F14"/>
  <c r="H14" s="1"/>
  <c r="I14" s="1"/>
  <c r="G14"/>
  <c r="F15"/>
  <c r="G15"/>
  <c r="H15"/>
  <c r="I15" s="1"/>
  <c r="F16"/>
  <c r="H16" s="1"/>
  <c r="I16" s="1"/>
  <c r="G16"/>
  <c r="F17"/>
  <c r="H17" s="1"/>
  <c r="I17" s="1"/>
  <c r="G17"/>
  <c r="F18"/>
  <c r="H18" s="1"/>
  <c r="I18" s="1"/>
  <c r="G18"/>
  <c r="F19"/>
  <c r="G19"/>
  <c r="H19"/>
  <c r="I19" s="1"/>
  <c r="F20"/>
  <c r="H20" s="1"/>
  <c r="I20" s="1"/>
  <c r="G20"/>
  <c r="F21"/>
  <c r="H21" s="1"/>
  <c r="I21" s="1"/>
  <c r="G21"/>
  <c r="F22"/>
  <c r="H22" s="1"/>
  <c r="I22" s="1"/>
  <c r="G22"/>
  <c r="F23"/>
  <c r="G23"/>
  <c r="H23"/>
  <c r="I23" s="1"/>
  <c r="F24"/>
  <c r="H24" s="1"/>
  <c r="I24" s="1"/>
  <c r="G24"/>
  <c r="F25"/>
  <c r="H25" s="1"/>
  <c r="I25" s="1"/>
  <c r="G25"/>
  <c r="F26"/>
  <c r="H26" s="1"/>
  <c r="I26" s="1"/>
  <c r="G26"/>
  <c r="F27"/>
  <c r="G27"/>
  <c r="H27"/>
  <c r="I27" s="1"/>
  <c r="F28"/>
  <c r="H28" s="1"/>
  <c r="I28" s="1"/>
  <c r="G28"/>
  <c r="F29"/>
  <c r="H29" s="1"/>
  <c r="I29" s="1"/>
  <c r="G29"/>
  <c r="F30"/>
  <c r="H30" s="1"/>
  <c r="I30" s="1"/>
  <c r="G30"/>
  <c r="F31"/>
  <c r="G31"/>
  <c r="H31"/>
  <c r="I31" s="1"/>
  <c r="F32"/>
  <c r="H32" s="1"/>
  <c r="I32" s="1"/>
  <c r="G32"/>
  <c r="F5" i="12"/>
  <c r="H5" s="1"/>
  <c r="I5" s="1"/>
  <c r="G5"/>
  <c r="F6"/>
  <c r="H6" s="1"/>
  <c r="I6" s="1"/>
  <c r="F7"/>
  <c r="H7" s="1"/>
  <c r="I7" s="1"/>
  <c r="F8"/>
  <c r="H8" s="1"/>
  <c r="I8" s="1"/>
  <c r="F9"/>
  <c r="H9" s="1"/>
  <c r="I9" s="1"/>
  <c r="G9"/>
  <c r="F10"/>
  <c r="G10"/>
  <c r="H11"/>
  <c r="I11" s="1"/>
  <c r="G11"/>
  <c r="F12"/>
  <c r="G12"/>
  <c r="F13"/>
  <c r="H13" s="1"/>
  <c r="I13" s="1"/>
  <c r="G13"/>
  <c r="F14"/>
  <c r="G14"/>
  <c r="F15"/>
  <c r="H15" s="1"/>
  <c r="I15" s="1"/>
  <c r="G15"/>
  <c r="F16"/>
  <c r="G16"/>
  <c r="H17"/>
  <c r="I17" s="1"/>
  <c r="G17"/>
  <c r="F18"/>
  <c r="G18"/>
  <c r="F19"/>
  <c r="H19" s="1"/>
  <c r="I19" s="1"/>
  <c r="G19"/>
  <c r="F20"/>
  <c r="H20" s="1"/>
  <c r="I20" s="1"/>
  <c r="G20"/>
  <c r="F21"/>
  <c r="H21" s="1"/>
  <c r="I21" s="1"/>
  <c r="G21"/>
  <c r="F22"/>
  <c r="G22"/>
  <c r="F23"/>
  <c r="H23" s="1"/>
  <c r="I23" s="1"/>
  <c r="G23"/>
  <c r="F24"/>
  <c r="H24" s="1"/>
  <c r="I24" s="1"/>
  <c r="G24"/>
  <c r="F25"/>
  <c r="H25" s="1"/>
  <c r="I25" s="1"/>
  <c r="G25"/>
  <c r="F26"/>
  <c r="G26"/>
  <c r="F27"/>
  <c r="H27" s="1"/>
  <c r="I27" s="1"/>
  <c r="G27"/>
  <c r="H28"/>
  <c r="I28" s="1"/>
  <c r="G28"/>
  <c r="F29"/>
  <c r="H29" s="1"/>
  <c r="I29" s="1"/>
  <c r="G29"/>
  <c r="F30"/>
  <c r="G30"/>
  <c r="H31"/>
  <c r="I31" s="1"/>
  <c r="F5" i="11"/>
  <c r="G5"/>
  <c r="I6"/>
  <c r="F7"/>
  <c r="G7"/>
  <c r="F8"/>
  <c r="H8" s="1"/>
  <c r="I8" s="1"/>
  <c r="G8"/>
  <c r="F9"/>
  <c r="H9" s="1"/>
  <c r="I9" s="1"/>
  <c r="F10"/>
  <c r="G10"/>
  <c r="H11"/>
  <c r="I11" s="1"/>
  <c r="G11"/>
  <c r="F12"/>
  <c r="G12"/>
  <c r="F13"/>
  <c r="H13" s="1"/>
  <c r="I13" s="1"/>
  <c r="F14"/>
  <c r="G14"/>
  <c r="F15"/>
  <c r="H15" s="1"/>
  <c r="I15" s="1"/>
  <c r="G15"/>
  <c r="F16"/>
  <c r="G16"/>
  <c r="F17"/>
  <c r="H17" s="1"/>
  <c r="I17" s="1"/>
  <c r="G17"/>
  <c r="F18"/>
  <c r="H18" s="1"/>
  <c r="I18" s="1"/>
  <c r="G18"/>
  <c r="F19"/>
  <c r="H19" s="1"/>
  <c r="I19" s="1"/>
  <c r="G19"/>
  <c r="F20"/>
  <c r="F21"/>
  <c r="H21" s="1"/>
  <c r="I21" s="1"/>
  <c r="G21"/>
  <c r="F22"/>
  <c r="G22"/>
  <c r="F23"/>
  <c r="H23" s="1"/>
  <c r="I23" s="1"/>
  <c r="F24"/>
  <c r="H24" s="1"/>
  <c r="I24" s="1"/>
  <c r="G24"/>
  <c r="G25"/>
  <c r="F26"/>
  <c r="H26" s="1"/>
  <c r="I26" s="1"/>
  <c r="G26"/>
  <c r="F27"/>
  <c r="H27" s="1"/>
  <c r="I27" s="1"/>
  <c r="F28"/>
  <c r="G28"/>
  <c r="F29"/>
  <c r="H29" s="1"/>
  <c r="I29" s="1"/>
  <c r="G29"/>
  <c r="F30"/>
  <c r="G30"/>
  <c r="F31"/>
  <c r="H31" s="1"/>
  <c r="I31" s="1"/>
  <c r="G31"/>
  <c r="F32"/>
  <c r="G32"/>
  <c r="A17" i="4"/>
  <c r="H9" i="10"/>
  <c r="I9" s="1"/>
  <c r="H14"/>
  <c r="I14" s="1"/>
  <c r="H17"/>
  <c r="I17" s="1"/>
  <c r="H18"/>
  <c r="I18" s="1"/>
  <c r="H25"/>
  <c r="I25" s="1"/>
  <c r="H26"/>
  <c r="I26" s="1"/>
  <c r="H27"/>
  <c r="I27" s="1"/>
  <c r="F5"/>
  <c r="H5" s="1"/>
  <c r="I5" s="1"/>
  <c r="G5"/>
  <c r="F6"/>
  <c r="H6" s="1"/>
  <c r="I6" s="1"/>
  <c r="F7"/>
  <c r="H7" s="1"/>
  <c r="I7" s="1"/>
  <c r="G7"/>
  <c r="F8"/>
  <c r="H8" s="1"/>
  <c r="I8" s="1"/>
  <c r="G8"/>
  <c r="F9"/>
  <c r="F10"/>
  <c r="H10" s="1"/>
  <c r="I10" s="1"/>
  <c r="G10"/>
  <c r="G11"/>
  <c r="H11" s="1"/>
  <c r="I11" s="1"/>
  <c r="F12"/>
  <c r="H12" s="1"/>
  <c r="I12" s="1"/>
  <c r="G12"/>
  <c r="F13"/>
  <c r="H13" s="1"/>
  <c r="I13" s="1"/>
  <c r="F14"/>
  <c r="G14"/>
  <c r="F15"/>
  <c r="H15" s="1"/>
  <c r="I15" s="1"/>
  <c r="G15"/>
  <c r="F16"/>
  <c r="H16" s="1"/>
  <c r="I16" s="1"/>
  <c r="G16"/>
  <c r="F17"/>
  <c r="G17"/>
  <c r="F18"/>
  <c r="G18"/>
  <c r="F19"/>
  <c r="H19" s="1"/>
  <c r="I19" s="1"/>
  <c r="G19"/>
  <c r="F20"/>
  <c r="H20" s="1"/>
  <c r="I20" s="1"/>
  <c r="F21"/>
  <c r="H21" s="1"/>
  <c r="I21" s="1"/>
  <c r="G21"/>
  <c r="F22"/>
  <c r="H22" s="1"/>
  <c r="I22" s="1"/>
  <c r="G22"/>
  <c r="F23"/>
  <c r="H23" s="1"/>
  <c r="I23" s="1"/>
  <c r="F24"/>
  <c r="H24" s="1"/>
  <c r="I24" s="1"/>
  <c r="G24"/>
  <c r="F26"/>
  <c r="G26"/>
  <c r="F27"/>
  <c r="F28"/>
  <c r="H28" s="1"/>
  <c r="I28" s="1"/>
  <c r="G28"/>
  <c r="F29"/>
  <c r="H29" s="1"/>
  <c r="I29" s="1"/>
  <c r="G29"/>
  <c r="F30"/>
  <c r="H30" s="1"/>
  <c r="I30" s="1"/>
  <c r="G30"/>
  <c r="F31"/>
  <c r="H31" s="1"/>
  <c r="I31" s="1"/>
  <c r="G31"/>
  <c r="F32"/>
  <c r="H32" s="1"/>
  <c r="I32" s="1"/>
  <c r="G32"/>
  <c r="O33" i="8"/>
  <c r="H33"/>
  <c r="I33" s="1"/>
  <c r="H20" i="7"/>
  <c r="H30" i="12" l="1"/>
  <c r="I30" s="1"/>
  <c r="H26"/>
  <c r="I26" s="1"/>
  <c r="H22"/>
  <c r="I22" s="1"/>
  <c r="H18"/>
  <c r="I18" s="1"/>
  <c r="H14"/>
  <c r="I14" s="1"/>
  <c r="H10"/>
  <c r="I10" s="1"/>
  <c r="H30" i="11"/>
  <c r="I30" s="1"/>
  <c r="H16"/>
  <c r="I16" s="1"/>
  <c r="H7"/>
  <c r="I7" s="1"/>
  <c r="H16" i="12"/>
  <c r="I16" s="1"/>
  <c r="H12"/>
  <c r="I12" s="1"/>
  <c r="I14" i="11"/>
  <c r="H14"/>
  <c r="H32"/>
  <c r="I32" s="1"/>
  <c r="H28"/>
  <c r="I28" s="1"/>
  <c r="H10"/>
  <c r="I10" s="1"/>
  <c r="H5"/>
  <c r="I5" s="1"/>
  <c r="H25"/>
  <c r="I25" s="1"/>
  <c r="H22"/>
  <c r="I22" s="1"/>
  <c r="H20"/>
  <c r="I20" s="1"/>
  <c r="H12"/>
  <c r="I12" s="1"/>
  <c r="H16" i="6"/>
  <c r="O32" i="5"/>
  <c r="I4" i="13" l="1"/>
  <c r="H4"/>
  <c r="G4"/>
  <c r="F4"/>
  <c r="R3"/>
  <c r="H3"/>
  <c r="I3" s="1"/>
  <c r="K3" s="1"/>
  <c r="G3"/>
  <c r="F3"/>
  <c r="H4" i="12"/>
  <c r="I4" s="1"/>
  <c r="F4"/>
  <c r="R3"/>
  <c r="H3"/>
  <c r="I3" s="1"/>
  <c r="K3" s="1"/>
  <c r="G3"/>
  <c r="F3"/>
  <c r="G4" i="11"/>
  <c r="F4"/>
  <c r="H4" s="1"/>
  <c r="I4" s="1"/>
  <c r="R3"/>
  <c r="H3"/>
  <c r="I3" s="1"/>
  <c r="K3" s="1"/>
  <c r="G3"/>
  <c r="F3"/>
  <c r="H4" i="10"/>
  <c r="I4" s="1"/>
  <c r="G4"/>
  <c r="F4"/>
  <c r="R3"/>
  <c r="G3"/>
  <c r="H3" s="1"/>
  <c r="I3" s="1"/>
  <c r="K3" s="1"/>
  <c r="F3"/>
  <c r="F4" i="8"/>
  <c r="G4"/>
  <c r="F3" i="7"/>
  <c r="G3"/>
  <c r="F3" i="5"/>
  <c r="G3"/>
  <c r="F3" i="3"/>
  <c r="G3"/>
  <c r="F4" i="2"/>
  <c r="G4"/>
  <c r="D13" i="4"/>
  <c r="C13"/>
  <c r="K4" i="12" l="1"/>
  <c r="K5" s="1"/>
  <c r="K6" s="1"/>
  <c r="K7" s="1"/>
  <c r="K8" s="1"/>
  <c r="K9" s="1"/>
  <c r="K4" i="13"/>
  <c r="K5" s="1"/>
  <c r="K6" s="1"/>
  <c r="K7" s="1"/>
  <c r="K8" s="1"/>
  <c r="K4" i="11"/>
  <c r="K5" s="1"/>
  <c r="K6" s="1"/>
  <c r="K7" s="1"/>
  <c r="K8" s="1"/>
  <c r="K9" s="1"/>
  <c r="K10" s="1"/>
  <c r="K4" i="10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H32" i="9"/>
  <c r="I32" s="1"/>
  <c r="H33"/>
  <c r="I33" s="1"/>
  <c r="H6"/>
  <c r="I6" s="1"/>
  <c r="H7"/>
  <c r="I7" s="1"/>
  <c r="H8"/>
  <c r="I8" s="1"/>
  <c r="H9"/>
  <c r="I9" s="1"/>
  <c r="H11"/>
  <c r="I11" s="1"/>
  <c r="H13"/>
  <c r="I13" s="1"/>
  <c r="H14"/>
  <c r="I14" s="1"/>
  <c r="H15"/>
  <c r="I15" s="1"/>
  <c r="H16"/>
  <c r="I16" s="1"/>
  <c r="H18"/>
  <c r="I18" s="1"/>
  <c r="H19"/>
  <c r="I19" s="1"/>
  <c r="H20"/>
  <c r="I20" s="1"/>
  <c r="H21"/>
  <c r="I21" s="1"/>
  <c r="H22"/>
  <c r="I22" s="1"/>
  <c r="H23"/>
  <c r="I23" s="1"/>
  <c r="H25"/>
  <c r="I25" s="1"/>
  <c r="H26"/>
  <c r="I26" s="1"/>
  <c r="H27"/>
  <c r="I27" s="1"/>
  <c r="H28"/>
  <c r="I28" s="1"/>
  <c r="H29"/>
  <c r="I29" s="1"/>
  <c r="H31"/>
  <c r="I31" s="1"/>
  <c r="H5" i="8"/>
  <c r="I5" s="1"/>
  <c r="H8"/>
  <c r="I8" s="1"/>
  <c r="H9"/>
  <c r="I9" s="1"/>
  <c r="H13"/>
  <c r="I13" s="1"/>
  <c r="H16"/>
  <c r="I16" s="1"/>
  <c r="H17"/>
  <c r="I17" s="1"/>
  <c r="H18"/>
  <c r="I18" s="1"/>
  <c r="H20"/>
  <c r="I20" s="1"/>
  <c r="H22"/>
  <c r="I22" s="1"/>
  <c r="H24"/>
  <c r="I24" s="1"/>
  <c r="H25"/>
  <c r="I25" s="1"/>
  <c r="H26"/>
  <c r="I26" s="1"/>
  <c r="H29"/>
  <c r="I29" s="1"/>
  <c r="H30"/>
  <c r="I30" s="1"/>
  <c r="H32"/>
  <c r="I32" s="1"/>
  <c r="H5" i="7"/>
  <c r="I5" s="1"/>
  <c r="H6"/>
  <c r="I6" s="1"/>
  <c r="H7"/>
  <c r="I7" s="1"/>
  <c r="H8"/>
  <c r="I8" s="1"/>
  <c r="H9"/>
  <c r="I9" s="1"/>
  <c r="H11"/>
  <c r="I11" s="1"/>
  <c r="H12"/>
  <c r="I12" s="1"/>
  <c r="H13"/>
  <c r="I13" s="1"/>
  <c r="H14"/>
  <c r="I14" s="1"/>
  <c r="H16"/>
  <c r="I16" s="1"/>
  <c r="H17"/>
  <c r="I17" s="1"/>
  <c r="I20"/>
  <c r="H21"/>
  <c r="I21" s="1"/>
  <c r="H22"/>
  <c r="I22" s="1"/>
  <c r="H24"/>
  <c r="I24" s="1"/>
  <c r="H26"/>
  <c r="I26" s="1"/>
  <c r="H28"/>
  <c r="I28" s="1"/>
  <c r="H29"/>
  <c r="I29" s="1"/>
  <c r="H30"/>
  <c r="I30" s="1"/>
  <c r="H33"/>
  <c r="I33" s="1"/>
  <c r="O33"/>
  <c r="H5" i="6"/>
  <c r="I5" s="1"/>
  <c r="H7"/>
  <c r="I7" s="1"/>
  <c r="H8"/>
  <c r="I8" s="1"/>
  <c r="H9"/>
  <c r="I9" s="1"/>
  <c r="H10"/>
  <c r="I10" s="1"/>
  <c r="H11"/>
  <c r="I11" s="1"/>
  <c r="H13"/>
  <c r="I13" s="1"/>
  <c r="H14"/>
  <c r="I14" s="1"/>
  <c r="I16"/>
  <c r="H18"/>
  <c r="I18" s="1"/>
  <c r="H22"/>
  <c r="I22" s="1"/>
  <c r="H25"/>
  <c r="I25" s="1"/>
  <c r="H26"/>
  <c r="I26" s="1"/>
  <c r="H28"/>
  <c r="I28" s="1"/>
  <c r="H32"/>
  <c r="I32" s="1"/>
  <c r="R3" i="9"/>
  <c r="G3"/>
  <c r="F3"/>
  <c r="R3" i="8"/>
  <c r="H4" i="7"/>
  <c r="I4" s="1"/>
  <c r="R3"/>
  <c r="H4" i="6"/>
  <c r="I4" s="1"/>
  <c r="R3"/>
  <c r="H3"/>
  <c r="I3" s="1"/>
  <c r="G3"/>
  <c r="F3"/>
  <c r="H3" i="3"/>
  <c r="H25"/>
  <c r="I25" s="1"/>
  <c r="H33"/>
  <c r="I33" s="1"/>
  <c r="O33"/>
  <c r="H3" i="9" l="1"/>
  <c r="I3" s="1"/>
  <c r="K3" s="1"/>
  <c r="K10" i="12"/>
  <c r="K11" s="1"/>
  <c r="K9" i="13"/>
  <c r="K12" i="12"/>
  <c r="K11" i="11"/>
  <c r="H30" i="9"/>
  <c r="I30" s="1"/>
  <c r="H12"/>
  <c r="I12" s="1"/>
  <c r="H5"/>
  <c r="I5" s="1"/>
  <c r="H24"/>
  <c r="I24" s="1"/>
  <c r="H17"/>
  <c r="I17" s="1"/>
  <c r="H10"/>
  <c r="I10" s="1"/>
  <c r="K3" i="6"/>
  <c r="K4" s="1"/>
  <c r="K5" s="1"/>
  <c r="H10" i="8"/>
  <c r="I10" s="1"/>
  <c r="H3"/>
  <c r="I3" s="1"/>
  <c r="K3" s="1"/>
  <c r="H7"/>
  <c r="I7" s="1"/>
  <c r="H12"/>
  <c r="I12" s="1"/>
  <c r="H6"/>
  <c r="I6" s="1"/>
  <c r="H3" i="7"/>
  <c r="I3" s="1"/>
  <c r="K3" s="1"/>
  <c r="K4" s="1"/>
  <c r="K5" s="1"/>
  <c r="K6" s="1"/>
  <c r="K7" s="1"/>
  <c r="K8" s="1"/>
  <c r="K9" s="1"/>
  <c r="K10" s="1"/>
  <c r="K11" s="1"/>
  <c r="K12" s="1"/>
  <c r="K13" s="1"/>
  <c r="K14" s="1"/>
  <c r="H10"/>
  <c r="I10" s="1"/>
  <c r="H29" i="6"/>
  <c r="I29" s="1"/>
  <c r="H20"/>
  <c r="I20" s="1"/>
  <c r="H6"/>
  <c r="I6" s="1"/>
  <c r="H31"/>
  <c r="I31" s="1"/>
  <c r="H30"/>
  <c r="I30" s="1"/>
  <c r="H17"/>
  <c r="I17" s="1"/>
  <c r="H12"/>
  <c r="I12" s="1"/>
  <c r="H31" i="7"/>
  <c r="I31" s="1"/>
  <c r="H27"/>
  <c r="I27" s="1"/>
  <c r="H23"/>
  <c r="I23" s="1"/>
  <c r="H19"/>
  <c r="I19" s="1"/>
  <c r="H15"/>
  <c r="I15" s="1"/>
  <c r="H27" i="6"/>
  <c r="I27" s="1"/>
  <c r="H23"/>
  <c r="I23" s="1"/>
  <c r="H19"/>
  <c r="I19" s="1"/>
  <c r="H15"/>
  <c r="I15" s="1"/>
  <c r="H4" i="9"/>
  <c r="I4" s="1"/>
  <c r="H4" i="8"/>
  <c r="I4" s="1"/>
  <c r="H31"/>
  <c r="I31" s="1"/>
  <c r="H27"/>
  <c r="I27" s="1"/>
  <c r="H23"/>
  <c r="I23" s="1"/>
  <c r="H19"/>
  <c r="I19" s="1"/>
  <c r="H15"/>
  <c r="I15" s="1"/>
  <c r="H11"/>
  <c r="I11" s="1"/>
  <c r="H14"/>
  <c r="I14" s="1"/>
  <c r="H21"/>
  <c r="I21" s="1"/>
  <c r="H28"/>
  <c r="I28" s="1"/>
  <c r="H24" i="6"/>
  <c r="I24" s="1"/>
  <c r="H21"/>
  <c r="I21" s="1"/>
  <c r="H32" i="7"/>
  <c r="I32" s="1"/>
  <c r="H25"/>
  <c r="I25" s="1"/>
  <c r="H18"/>
  <c r="I18" s="1"/>
  <c r="O32" i="6"/>
  <c r="H16" i="2"/>
  <c r="H5" i="1"/>
  <c r="H7"/>
  <c r="H8"/>
  <c r="H12"/>
  <c r="H13"/>
  <c r="H15"/>
  <c r="H16"/>
  <c r="H19"/>
  <c r="H20"/>
  <c r="H21"/>
  <c r="H22"/>
  <c r="H23"/>
  <c r="H24"/>
  <c r="H26"/>
  <c r="H30"/>
  <c r="H31"/>
  <c r="H32"/>
  <c r="H33"/>
  <c r="F3"/>
  <c r="H6" i="5"/>
  <c r="I6" s="1"/>
  <c r="H7"/>
  <c r="I7" s="1"/>
  <c r="H8"/>
  <c r="I8" s="1"/>
  <c r="H9"/>
  <c r="I9" s="1"/>
  <c r="H10"/>
  <c r="I10" s="1"/>
  <c r="H11"/>
  <c r="I11" s="1"/>
  <c r="H12"/>
  <c r="I12" s="1"/>
  <c r="H13"/>
  <c r="I13" s="1"/>
  <c r="H14"/>
  <c r="I14" s="1"/>
  <c r="H15"/>
  <c r="I15" s="1"/>
  <c r="H16"/>
  <c r="I16" s="1"/>
  <c r="H17"/>
  <c r="I17" s="1"/>
  <c r="H18"/>
  <c r="I18" s="1"/>
  <c r="H19"/>
  <c r="I19" s="1"/>
  <c r="H20"/>
  <c r="I20" s="1"/>
  <c r="H24"/>
  <c r="I24" s="1"/>
  <c r="H25"/>
  <c r="I25" s="1"/>
  <c r="H28"/>
  <c r="I28" s="1"/>
  <c r="H29"/>
  <c r="I29" s="1"/>
  <c r="H31"/>
  <c r="H32"/>
  <c r="I32" s="1"/>
  <c r="R3"/>
  <c r="O33" i="1"/>
  <c r="H9"/>
  <c r="H10"/>
  <c r="H11"/>
  <c r="H5" i="3"/>
  <c r="H6"/>
  <c r="H7"/>
  <c r="H8"/>
  <c r="H10"/>
  <c r="H11"/>
  <c r="H12"/>
  <c r="H18"/>
  <c r="H19"/>
  <c r="H20"/>
  <c r="H21"/>
  <c r="H22"/>
  <c r="H23"/>
  <c r="H26"/>
  <c r="H29"/>
  <c r="H30"/>
  <c r="H18" i="2"/>
  <c r="H12"/>
  <c r="H11"/>
  <c r="H5"/>
  <c r="H9"/>
  <c r="H19"/>
  <c r="H4"/>
  <c r="H6"/>
  <c r="H8"/>
  <c r="H10"/>
  <c r="H13"/>
  <c r="H14"/>
  <c r="H15"/>
  <c r="H21"/>
  <c r="H22"/>
  <c r="H25"/>
  <c r="K4" i="9" l="1"/>
  <c r="K10" i="13"/>
  <c r="K13" i="12"/>
  <c r="K12" i="11"/>
  <c r="K5" i="9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H18" i="1"/>
  <c r="H25"/>
  <c r="H17"/>
  <c r="H14"/>
  <c r="H6"/>
  <c r="K4" i="8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15" i="7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6" i="6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Q32" s="1"/>
  <c r="H13" i="3"/>
  <c r="I13" s="1"/>
  <c r="H30" i="2"/>
  <c r="H20"/>
  <c r="H28"/>
  <c r="H3" i="1"/>
  <c r="H4"/>
  <c r="H29" i="2"/>
  <c r="H7"/>
  <c r="H27"/>
  <c r="H27" i="5"/>
  <c r="I27" s="1"/>
  <c r="H23"/>
  <c r="I23" s="1"/>
  <c r="H30"/>
  <c r="I30" s="1"/>
  <c r="H22"/>
  <c r="I22" s="1"/>
  <c r="H5"/>
  <c r="I5" s="1"/>
  <c r="H31" i="3"/>
  <c r="H32"/>
  <c r="H28"/>
  <c r="H24"/>
  <c r="H9"/>
  <c r="H17" i="2"/>
  <c r="H26"/>
  <c r="H24"/>
  <c r="H23"/>
  <c r="H3"/>
  <c r="I31" i="5"/>
  <c r="H21"/>
  <c r="I21" s="1"/>
  <c r="H26"/>
  <c r="I26" s="1"/>
  <c r="H4"/>
  <c r="I4" s="1"/>
  <c r="H3"/>
  <c r="I3" s="1"/>
  <c r="K3" s="1"/>
  <c r="H27" i="3"/>
  <c r="H17"/>
  <c r="H16"/>
  <c r="H15"/>
  <c r="H14"/>
  <c r="H4"/>
  <c r="K11" i="13" l="1"/>
  <c r="K14" i="12"/>
  <c r="K13" i="11"/>
  <c r="K33" i="8"/>
  <c r="P33" i="7"/>
  <c r="Q33"/>
  <c r="P32" i="6"/>
  <c r="K4" i="5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I5" i="3"/>
  <c r="I6"/>
  <c r="I7"/>
  <c r="I8"/>
  <c r="I9"/>
  <c r="I10"/>
  <c r="I11"/>
  <c r="I12"/>
  <c r="I14"/>
  <c r="I15"/>
  <c r="I16"/>
  <c r="I17"/>
  <c r="I18"/>
  <c r="I19"/>
  <c r="I20"/>
  <c r="I21"/>
  <c r="I22"/>
  <c r="I23"/>
  <c r="I24"/>
  <c r="I26"/>
  <c r="I27"/>
  <c r="I28"/>
  <c r="I29"/>
  <c r="I30"/>
  <c r="I31"/>
  <c r="I32"/>
  <c r="I4"/>
  <c r="K3"/>
  <c r="I3"/>
  <c r="I5" i="2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4"/>
  <c r="I3"/>
  <c r="K3" s="1"/>
  <c r="R3"/>
  <c r="K12" i="13" l="1"/>
  <c r="K15" i="12"/>
  <c r="K14" i="11"/>
  <c r="Q33" i="8"/>
  <c r="P33"/>
  <c r="P32" i="5"/>
  <c r="Q32"/>
  <c r="K4" i="3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4" i="2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13" i="13" l="1"/>
  <c r="K16" i="12"/>
  <c r="K15" i="11"/>
  <c r="Q33" i="3"/>
  <c r="P33"/>
  <c r="K14" i="13" l="1"/>
  <c r="K17" i="12"/>
  <c r="K16" i="11"/>
  <c r="K15" i="13" l="1"/>
  <c r="K18" i="12"/>
  <c r="K17" i="11"/>
  <c r="K16" i="13" l="1"/>
  <c r="K19" i="12"/>
  <c r="K18" i="11"/>
  <c r="K17" i="13" l="1"/>
  <c r="K20" i="12"/>
  <c r="K19" i="11"/>
  <c r="K18" i="13" l="1"/>
  <c r="K21" i="12"/>
  <c r="K20" i="11"/>
  <c r="K19" i="13" l="1"/>
  <c r="K22" i="12"/>
  <c r="K21" i="11"/>
  <c r="K20" i="13" l="1"/>
  <c r="K23" i="12"/>
  <c r="K22" i="11"/>
  <c r="K21" i="13" l="1"/>
  <c r="K24" i="12"/>
  <c r="K23" i="11"/>
  <c r="K22" i="13" l="1"/>
  <c r="K25" i="12"/>
  <c r="K24" i="11"/>
  <c r="K23" i="13" l="1"/>
  <c r="K26" i="12"/>
  <c r="K25" i="11"/>
  <c r="K24" i="13" l="1"/>
  <c r="K27" i="12"/>
  <c r="K26" i="11"/>
  <c r="K25" i="13" l="1"/>
  <c r="K28" i="12"/>
  <c r="K27" i="11"/>
  <c r="K26" i="13" l="1"/>
  <c r="K29" i="12"/>
  <c r="K28" i="11"/>
  <c r="K27" i="13" l="1"/>
  <c r="K30" i="12"/>
  <c r="K29" i="11"/>
  <c r="K28" i="13" l="1"/>
  <c r="K31" i="12"/>
  <c r="K30" i="11"/>
  <c r="K29" i="13" l="1"/>
  <c r="K31" i="11"/>
  <c r="K30" i="13" l="1"/>
  <c r="K32" i="11"/>
  <c r="K33" s="1"/>
  <c r="K31" i="13" l="1"/>
  <c r="K32" l="1"/>
  <c r="O30" i="2" l="1"/>
  <c r="P30" s="1"/>
  <c r="Q30" l="1"/>
  <c r="A3" i="1"/>
  <c r="A4"/>
  <c r="I3"/>
  <c r="K3" s="1"/>
  <c r="B4"/>
  <c r="B5" l="1"/>
  <c r="A5" s="1"/>
  <c r="C4"/>
  <c r="I4" s="1"/>
  <c r="K4" s="1"/>
  <c r="P3"/>
  <c r="O3"/>
  <c r="N4"/>
  <c r="L4"/>
  <c r="Q3"/>
  <c r="M4"/>
  <c r="J3"/>
  <c r="L3"/>
  <c r="B6" l="1"/>
  <c r="C5"/>
  <c r="I5" s="1"/>
  <c r="K5" s="1"/>
  <c r="J4"/>
  <c r="M3"/>
  <c r="P4"/>
  <c r="N5"/>
  <c r="M5"/>
  <c r="O4"/>
  <c r="Q4"/>
  <c r="L5"/>
  <c r="N3"/>
  <c r="J5" l="1"/>
  <c r="A6"/>
  <c r="C6"/>
  <c r="I6" s="1"/>
  <c r="K6" s="1"/>
  <c r="B7"/>
  <c r="P5" l="1"/>
  <c r="M6"/>
  <c r="Q5"/>
  <c r="L6"/>
  <c r="O5"/>
  <c r="N6"/>
  <c r="C7"/>
  <c r="I7" s="1"/>
  <c r="K7" s="1"/>
  <c r="A7"/>
  <c r="B8"/>
  <c r="J6"/>
  <c r="J7" s="1"/>
  <c r="C8" l="1"/>
  <c r="I8" s="1"/>
  <c r="K8" s="1"/>
  <c r="A8"/>
  <c r="B9"/>
  <c r="Q6"/>
  <c r="M7"/>
  <c r="L7"/>
  <c r="P6"/>
  <c r="N7"/>
  <c r="O6"/>
  <c r="Q7" l="1"/>
  <c r="P7"/>
  <c r="M8"/>
  <c r="L8"/>
  <c r="N8"/>
  <c r="O7"/>
  <c r="J8"/>
  <c r="C9"/>
  <c r="I9" s="1"/>
  <c r="K9" s="1"/>
  <c r="A9"/>
  <c r="B10"/>
  <c r="Q8" l="1"/>
  <c r="J9"/>
  <c r="L9"/>
  <c r="O8"/>
  <c r="P8"/>
  <c r="C10"/>
  <c r="I10" s="1"/>
  <c r="K10" s="1"/>
  <c r="A10"/>
  <c r="B11"/>
  <c r="M9" l="1"/>
  <c r="J10"/>
  <c r="N10" s="1"/>
  <c r="P9"/>
  <c r="Q9"/>
  <c r="O9"/>
  <c r="L10"/>
  <c r="C11"/>
  <c r="I11" s="1"/>
  <c r="K11" s="1"/>
  <c r="B12"/>
  <c r="A11"/>
  <c r="M10"/>
  <c r="N9"/>
  <c r="C12" l="1"/>
  <c r="I12" s="1"/>
  <c r="K12" s="1"/>
  <c r="B13"/>
  <c r="A12"/>
  <c r="L11"/>
  <c r="O10"/>
  <c r="M11"/>
  <c r="J11"/>
  <c r="N11"/>
  <c r="Q10"/>
  <c r="P10"/>
  <c r="C13" l="1"/>
  <c r="I13" s="1"/>
  <c r="K13" s="1"/>
  <c r="B14"/>
  <c r="A13"/>
  <c r="N12"/>
  <c r="L12"/>
  <c r="J12"/>
  <c r="M12"/>
  <c r="P11"/>
  <c r="Q11"/>
  <c r="O11"/>
  <c r="C14" l="1"/>
  <c r="I14" s="1"/>
  <c r="K14" s="1"/>
  <c r="A14"/>
  <c r="B15"/>
  <c r="O12"/>
  <c r="M13"/>
  <c r="Q12"/>
  <c r="N13"/>
  <c r="J13"/>
  <c r="L13"/>
  <c r="P12"/>
  <c r="Q13" l="1"/>
  <c r="J14"/>
  <c r="P13"/>
  <c r="O13"/>
  <c r="N14"/>
  <c r="M14"/>
  <c r="L14"/>
  <c r="C15"/>
  <c r="I15" s="1"/>
  <c r="K15" s="1"/>
  <c r="A15"/>
  <c r="B16"/>
  <c r="L15" l="1"/>
  <c r="P14"/>
  <c r="N15"/>
  <c r="O14"/>
  <c r="Q14"/>
  <c r="J15"/>
  <c r="M15"/>
  <c r="C16"/>
  <c r="I16" s="1"/>
  <c r="K16" s="1"/>
  <c r="B17"/>
  <c r="A16"/>
  <c r="C17" l="1"/>
  <c r="I17" s="1"/>
  <c r="K17" s="1"/>
  <c r="B18"/>
  <c r="A17"/>
  <c r="P15"/>
  <c r="L16"/>
  <c r="M16" s="1"/>
  <c r="J16"/>
  <c r="O15"/>
  <c r="Q15"/>
  <c r="N16" l="1"/>
  <c r="C18"/>
  <c r="I18" s="1"/>
  <c r="K18" s="1"/>
  <c r="A18"/>
  <c r="B19"/>
  <c r="O16"/>
  <c r="Q16"/>
  <c r="L17"/>
  <c r="P16"/>
  <c r="J17"/>
  <c r="N17" s="1"/>
  <c r="M17" l="1"/>
  <c r="O17"/>
  <c r="N18"/>
  <c r="M18"/>
  <c r="L18"/>
  <c r="J18"/>
  <c r="P17"/>
  <c r="Q17"/>
  <c r="C19"/>
  <c r="I19" s="1"/>
  <c r="K19" s="1"/>
  <c r="B20"/>
  <c r="A19"/>
  <c r="C20" l="1"/>
  <c r="I20" s="1"/>
  <c r="K20" s="1"/>
  <c r="A20"/>
  <c r="B21"/>
  <c r="Q18"/>
  <c r="O18"/>
  <c r="M19"/>
  <c r="P18"/>
  <c r="L19"/>
  <c r="J19"/>
  <c r="N19"/>
  <c r="L20" l="1"/>
  <c r="Q19"/>
  <c r="J20"/>
  <c r="N20"/>
  <c r="O19"/>
  <c r="M20"/>
  <c r="P19"/>
  <c r="C21"/>
  <c r="I21" s="1"/>
  <c r="K21" s="1"/>
  <c r="B22"/>
  <c r="A21"/>
  <c r="C22" l="1"/>
  <c r="I22" s="1"/>
  <c r="K22" s="1"/>
  <c r="A22"/>
  <c r="B23"/>
  <c r="J21"/>
  <c r="L21"/>
  <c r="Q20"/>
  <c r="P20"/>
  <c r="M21"/>
  <c r="N21"/>
  <c r="O20"/>
  <c r="M22" l="1"/>
  <c r="O21"/>
  <c r="J22"/>
  <c r="N22"/>
  <c r="Q21"/>
  <c r="P21"/>
  <c r="L22"/>
  <c r="C23"/>
  <c r="I23" s="1"/>
  <c r="K23" s="1"/>
  <c r="B24"/>
  <c r="A23"/>
  <c r="C24" l="1"/>
  <c r="I24" s="1"/>
  <c r="K24" s="1"/>
  <c r="B25"/>
  <c r="A24"/>
  <c r="M23"/>
  <c r="O22"/>
  <c r="J23"/>
  <c r="N23" s="1"/>
  <c r="Q22"/>
  <c r="L23"/>
  <c r="P22"/>
  <c r="C25" l="1"/>
  <c r="I25" s="1"/>
  <c r="K25" s="1"/>
  <c r="A25"/>
  <c r="B26"/>
  <c r="Q23"/>
  <c r="O23"/>
  <c r="L24"/>
  <c r="P23"/>
  <c r="J24"/>
  <c r="N24" l="1"/>
  <c r="M24"/>
  <c r="N25"/>
  <c r="O24"/>
  <c r="P24"/>
  <c r="Q24"/>
  <c r="M25"/>
  <c r="L25"/>
  <c r="J25"/>
  <c r="C26"/>
  <c r="I26" s="1"/>
  <c r="K26" s="1"/>
  <c r="B27"/>
  <c r="A26"/>
  <c r="C27" l="1"/>
  <c r="I27" s="1"/>
  <c r="K27" s="1"/>
  <c r="A27"/>
  <c r="B28"/>
  <c r="L26"/>
  <c r="M26"/>
  <c r="P25"/>
  <c r="O25"/>
  <c r="J26"/>
  <c r="Q25"/>
  <c r="N26"/>
  <c r="L27" l="1"/>
  <c r="P26"/>
  <c r="O26"/>
  <c r="M27"/>
  <c r="N27"/>
  <c r="Q26"/>
  <c r="J27"/>
  <c r="C28"/>
  <c r="I28" s="1"/>
  <c r="K28" s="1"/>
  <c r="A28"/>
  <c r="B29"/>
  <c r="J28" l="1"/>
  <c r="N28"/>
  <c r="Q27"/>
  <c r="O27"/>
  <c r="M28"/>
  <c r="L28"/>
  <c r="P27"/>
  <c r="C29"/>
  <c r="I29" s="1"/>
  <c r="K29" s="1"/>
  <c r="B30"/>
  <c r="A29"/>
  <c r="C30" l="1"/>
  <c r="I30" s="1"/>
  <c r="K30" s="1"/>
  <c r="B31"/>
  <c r="A30"/>
  <c r="O28"/>
  <c r="J29"/>
  <c r="M29"/>
  <c r="L29"/>
  <c r="N29"/>
  <c r="P28"/>
  <c r="Q28"/>
  <c r="C31" l="1"/>
  <c r="I31" s="1"/>
  <c r="K31" s="1"/>
  <c r="B32"/>
  <c r="A31"/>
  <c r="M30"/>
  <c r="Q29"/>
  <c r="O29"/>
  <c r="J30"/>
  <c r="N30" s="1"/>
  <c r="L30"/>
  <c r="P29"/>
  <c r="C32" l="1"/>
  <c r="I32" s="1"/>
  <c r="K32" s="1"/>
  <c r="A32"/>
  <c r="B33"/>
  <c r="O30"/>
  <c r="P30"/>
  <c r="Q30"/>
  <c r="L31"/>
  <c r="J31"/>
  <c r="M31" s="1"/>
  <c r="N31" l="1"/>
  <c r="L32"/>
  <c r="N32"/>
  <c r="Q31"/>
  <c r="O31"/>
  <c r="J32"/>
  <c r="M32"/>
  <c r="P31"/>
  <c r="C33"/>
  <c r="I33" s="1"/>
  <c r="K33" s="1"/>
  <c r="B3" i="2"/>
  <c r="A33" i="1"/>
  <c r="Q33" l="1"/>
  <c r="P33"/>
  <c r="B4" i="2"/>
  <c r="A3"/>
  <c r="N33" i="1"/>
  <c r="P32"/>
  <c r="L33"/>
  <c r="J33"/>
  <c r="J35" s="1"/>
  <c r="B2" i="4" s="1"/>
  <c r="Q32" i="1"/>
  <c r="M33"/>
  <c r="O32"/>
  <c r="A4" i="2" l="1"/>
  <c r="B5"/>
  <c r="J3"/>
  <c r="M3"/>
  <c r="L3"/>
  <c r="N3"/>
  <c r="C2" i="4"/>
  <c r="E2" s="1"/>
  <c r="D2"/>
  <c r="A5" i="2" l="1"/>
  <c r="B6"/>
  <c r="P3"/>
  <c r="J4"/>
  <c r="L4"/>
  <c r="N4"/>
  <c r="M4"/>
  <c r="O3"/>
  <c r="Q3"/>
  <c r="B7" l="1"/>
  <c r="A6"/>
  <c r="O4"/>
  <c r="J5"/>
  <c r="M5"/>
  <c r="P4"/>
  <c r="L5"/>
  <c r="Q4"/>
  <c r="N5"/>
  <c r="P5" l="1"/>
  <c r="J6"/>
  <c r="Q5"/>
  <c r="O5"/>
  <c r="L6"/>
  <c r="B8"/>
  <c r="A7"/>
  <c r="M6" l="1"/>
  <c r="A8"/>
  <c r="B9"/>
  <c r="J7"/>
  <c r="P6"/>
  <c r="O6"/>
  <c r="Q6"/>
  <c r="L7"/>
  <c r="N6"/>
  <c r="M7" l="1"/>
  <c r="N7"/>
  <c r="B10"/>
  <c r="A9"/>
  <c r="O7"/>
  <c r="P7"/>
  <c r="J8"/>
  <c r="N8"/>
  <c r="M8"/>
  <c r="L8"/>
  <c r="Q7"/>
  <c r="N9" l="1"/>
  <c r="O8"/>
  <c r="Q8"/>
  <c r="L9"/>
  <c r="J9"/>
  <c r="M9"/>
  <c r="P8"/>
  <c r="A10"/>
  <c r="B11"/>
  <c r="P9" l="1"/>
  <c r="M10"/>
  <c r="L10"/>
  <c r="J10"/>
  <c r="O9"/>
  <c r="N10"/>
  <c r="Q9"/>
  <c r="A11"/>
  <c r="B12"/>
  <c r="Q10" l="1"/>
  <c r="P10"/>
  <c r="N11"/>
  <c r="M11"/>
  <c r="O10"/>
  <c r="L11"/>
  <c r="J11"/>
  <c r="B13"/>
  <c r="A12"/>
  <c r="A13" l="1"/>
  <c r="B14"/>
  <c r="L12"/>
  <c r="O11"/>
  <c r="P11"/>
  <c r="N12"/>
  <c r="M12"/>
  <c r="Q11"/>
  <c r="J12"/>
  <c r="B15" l="1"/>
  <c r="A14"/>
  <c r="J13"/>
  <c r="N13" s="1"/>
  <c r="Q12"/>
  <c r="L13"/>
  <c r="O12"/>
  <c r="P12"/>
  <c r="P13" l="1"/>
  <c r="O13"/>
  <c r="Q13"/>
  <c r="J14"/>
  <c r="N14" s="1"/>
  <c r="L14"/>
  <c r="B16"/>
  <c r="A15"/>
  <c r="M13"/>
  <c r="M14" l="1"/>
  <c r="A16"/>
  <c r="B17"/>
  <c r="O14"/>
  <c r="L15"/>
  <c r="N15"/>
  <c r="M15"/>
  <c r="Q14"/>
  <c r="P14"/>
  <c r="J15"/>
  <c r="B18" l="1"/>
  <c r="A17"/>
  <c r="O15"/>
  <c r="L16"/>
  <c r="N16"/>
  <c r="J16"/>
  <c r="Q15"/>
  <c r="M16"/>
  <c r="P15"/>
  <c r="Q16" l="1"/>
  <c r="J17"/>
  <c r="M17"/>
  <c r="L17"/>
  <c r="P16"/>
  <c r="N17"/>
  <c r="O16"/>
  <c r="B19"/>
  <c r="A18"/>
  <c r="A19" l="1"/>
  <c r="B20"/>
  <c r="P17"/>
  <c r="N18"/>
  <c r="M18"/>
  <c r="O17"/>
  <c r="L18"/>
  <c r="Q17"/>
  <c r="J18"/>
  <c r="B21" l="1"/>
  <c r="A20"/>
  <c r="M19"/>
  <c r="O18"/>
  <c r="N19"/>
  <c r="Q18"/>
  <c r="P18"/>
  <c r="L19"/>
  <c r="J19"/>
  <c r="O19" l="1"/>
  <c r="L20"/>
  <c r="J20"/>
  <c r="N20" s="1"/>
  <c r="Q19"/>
  <c r="P19"/>
  <c r="A21"/>
  <c r="B22"/>
  <c r="M20" l="1"/>
  <c r="P20"/>
  <c r="J21"/>
  <c r="L21"/>
  <c r="O20"/>
  <c r="Q20"/>
  <c r="B23"/>
  <c r="A22"/>
  <c r="M21" l="1"/>
  <c r="N21"/>
  <c r="B24"/>
  <c r="A23"/>
  <c r="M22"/>
  <c r="N22"/>
  <c r="Q21"/>
  <c r="O21"/>
  <c r="J22"/>
  <c r="L22"/>
  <c r="P21"/>
  <c r="M23" l="1"/>
  <c r="J23"/>
  <c r="L23"/>
  <c r="Q22"/>
  <c r="P22"/>
  <c r="N23"/>
  <c r="O22"/>
  <c r="B25"/>
  <c r="A24"/>
  <c r="B26" l="1"/>
  <c r="A25"/>
  <c r="J24"/>
  <c r="P23"/>
  <c r="O23"/>
  <c r="L24"/>
  <c r="Q23"/>
  <c r="N24"/>
  <c r="M24"/>
  <c r="P24" l="1"/>
  <c r="J25"/>
  <c r="L25"/>
  <c r="N25"/>
  <c r="M25"/>
  <c r="O24"/>
  <c r="Q24"/>
  <c r="A26"/>
  <c r="B27"/>
  <c r="O25" l="1"/>
  <c r="J26"/>
  <c r="P25"/>
  <c r="M26"/>
  <c r="L26"/>
  <c r="Q25"/>
  <c r="N26"/>
  <c r="B28"/>
  <c r="A27"/>
  <c r="B29" l="1"/>
  <c r="A28"/>
  <c r="O26"/>
  <c r="J27"/>
  <c r="M27" s="1"/>
  <c r="L27"/>
  <c r="Q26"/>
  <c r="P26"/>
  <c r="P27" l="1"/>
  <c r="J28"/>
  <c r="N28" s="1"/>
  <c r="O27"/>
  <c r="Q27"/>
  <c r="L28"/>
  <c r="B30"/>
  <c r="A29"/>
  <c r="N27"/>
  <c r="M28" l="1"/>
  <c r="B3" i="3"/>
  <c r="A30" i="2"/>
  <c r="N29"/>
  <c r="M29"/>
  <c r="L29"/>
  <c r="Q28"/>
  <c r="P28"/>
  <c r="J29"/>
  <c r="O28"/>
  <c r="Q29" l="1"/>
  <c r="L30"/>
  <c r="M30"/>
  <c r="N30"/>
  <c r="P29"/>
  <c r="O29"/>
  <c r="J30"/>
  <c r="J33" s="1"/>
  <c r="B3" i="4" s="1"/>
  <c r="A3" i="3"/>
  <c r="B4"/>
  <c r="D3" i="4" l="1"/>
  <c r="C3"/>
  <c r="J3" i="3"/>
  <c r="M3"/>
  <c r="N3"/>
  <c r="L3"/>
  <c r="B5"/>
  <c r="A4"/>
  <c r="E3" i="4" l="1"/>
  <c r="B6" i="3"/>
  <c r="A5"/>
  <c r="J4"/>
  <c r="O3"/>
  <c r="N4"/>
  <c r="L4"/>
  <c r="M4"/>
  <c r="P3"/>
  <c r="Q3"/>
  <c r="L5" l="1"/>
  <c r="O4"/>
  <c r="P4"/>
  <c r="J5"/>
  <c r="Q4"/>
  <c r="N5"/>
  <c r="M5"/>
  <c r="A6"/>
  <c r="B7"/>
  <c r="L6" l="1"/>
  <c r="J6"/>
  <c r="Q5"/>
  <c r="P5"/>
  <c r="O5"/>
  <c r="B8"/>
  <c r="A7"/>
  <c r="M6" l="1"/>
  <c r="B9"/>
  <c r="A8"/>
  <c r="J7"/>
  <c r="N7" s="1"/>
  <c r="L7"/>
  <c r="P6"/>
  <c r="Q6"/>
  <c r="O6"/>
  <c r="N6"/>
  <c r="M7" l="1"/>
  <c r="N8"/>
  <c r="O7"/>
  <c r="Q7"/>
  <c r="L8"/>
  <c r="M8"/>
  <c r="P7"/>
  <c r="J8"/>
  <c r="A9"/>
  <c r="B10"/>
  <c r="Q8" l="1"/>
  <c r="N9"/>
  <c r="L9"/>
  <c r="M9"/>
  <c r="P8"/>
  <c r="O8"/>
  <c r="J9"/>
  <c r="B11"/>
  <c r="A10"/>
  <c r="B12" l="1"/>
  <c r="A11"/>
  <c r="Q9"/>
  <c r="J10"/>
  <c r="M10"/>
  <c r="L10"/>
  <c r="P9"/>
  <c r="N10"/>
  <c r="O9"/>
  <c r="M11" l="1"/>
  <c r="Q10"/>
  <c r="N11"/>
  <c r="P10"/>
  <c r="L11"/>
  <c r="J11"/>
  <c r="O10"/>
  <c r="A12"/>
  <c r="B13"/>
  <c r="O11" l="1"/>
  <c r="M12"/>
  <c r="L12"/>
  <c r="N12"/>
  <c r="Q11"/>
  <c r="J12"/>
  <c r="P11"/>
  <c r="B14"/>
  <c r="A13"/>
  <c r="A14" l="1"/>
  <c r="B15"/>
  <c r="N13"/>
  <c r="P12"/>
  <c r="M13"/>
  <c r="J13"/>
  <c r="O12"/>
  <c r="Q12"/>
  <c r="L13"/>
  <c r="A15" l="1"/>
  <c r="B16"/>
  <c r="Q13"/>
  <c r="P13"/>
  <c r="L14"/>
  <c r="O13"/>
  <c r="J14"/>
  <c r="M14" s="1"/>
  <c r="N14" l="1"/>
  <c r="B17"/>
  <c r="A16"/>
  <c r="O14"/>
  <c r="N15"/>
  <c r="J15"/>
  <c r="L15"/>
  <c r="Q14"/>
  <c r="M15"/>
  <c r="P14"/>
  <c r="L16" l="1"/>
  <c r="J16"/>
  <c r="O15"/>
  <c r="P15"/>
  <c r="Q15"/>
  <c r="N16"/>
  <c r="M16"/>
  <c r="B18"/>
  <c r="A17"/>
  <c r="B19" l="1"/>
  <c r="A18"/>
  <c r="L17"/>
  <c r="P16"/>
  <c r="M17"/>
  <c r="N17"/>
  <c r="O16"/>
  <c r="J17"/>
  <c r="Q16"/>
  <c r="J18" l="1"/>
  <c r="Q17"/>
  <c r="M18"/>
  <c r="P17"/>
  <c r="O17"/>
  <c r="N18"/>
  <c r="L18"/>
  <c r="B20"/>
  <c r="A19"/>
  <c r="B21" l="1"/>
  <c r="A20"/>
  <c r="Q18"/>
  <c r="P18"/>
  <c r="L19"/>
  <c r="O18"/>
  <c r="N19"/>
  <c r="M19"/>
  <c r="J19"/>
  <c r="J20" l="1"/>
  <c r="L20"/>
  <c r="O19"/>
  <c r="P19"/>
  <c r="Q19"/>
  <c r="A21"/>
  <c r="B22"/>
  <c r="N20" l="1"/>
  <c r="O20"/>
  <c r="J21"/>
  <c r="N21" s="1"/>
  <c r="P20"/>
  <c r="Q20"/>
  <c r="L21"/>
  <c r="B23"/>
  <c r="A22"/>
  <c r="M20"/>
  <c r="M21" l="1"/>
  <c r="B24"/>
  <c r="A23"/>
  <c r="L22"/>
  <c r="M22"/>
  <c r="P21"/>
  <c r="Q21"/>
  <c r="N22"/>
  <c r="O21"/>
  <c r="J22"/>
  <c r="N23" l="1"/>
  <c r="P22"/>
  <c r="J23"/>
  <c r="Q22"/>
  <c r="O22"/>
  <c r="L23"/>
  <c r="M23"/>
  <c r="B25"/>
  <c r="A24"/>
  <c r="B26" l="1"/>
  <c r="A25"/>
  <c r="P23"/>
  <c r="N24"/>
  <c r="M24"/>
  <c r="J24"/>
  <c r="Q23"/>
  <c r="L24"/>
  <c r="O23"/>
  <c r="L25" l="1"/>
  <c r="M25"/>
  <c r="J25"/>
  <c r="Q24"/>
  <c r="O24"/>
  <c r="N25"/>
  <c r="P24"/>
  <c r="A26"/>
  <c r="B27"/>
  <c r="J26" l="1"/>
  <c r="L26"/>
  <c r="M26"/>
  <c r="Q25"/>
  <c r="P25"/>
  <c r="O25"/>
  <c r="N26"/>
  <c r="B28"/>
  <c r="A27"/>
  <c r="B29" l="1"/>
  <c r="A28"/>
  <c r="O26"/>
  <c r="L27"/>
  <c r="M27" s="1"/>
  <c r="J27"/>
  <c r="Q26"/>
  <c r="P26"/>
  <c r="N27" l="1"/>
  <c r="L28"/>
  <c r="J28"/>
  <c r="M28" s="1"/>
  <c r="O27"/>
  <c r="Q27"/>
  <c r="P27"/>
  <c r="B30"/>
  <c r="A29"/>
  <c r="N28" l="1"/>
  <c r="A30"/>
  <c r="B31"/>
  <c r="O28"/>
  <c r="N29"/>
  <c r="P28"/>
  <c r="L29"/>
  <c r="Q28"/>
  <c r="J29"/>
  <c r="M29"/>
  <c r="A31" l="1"/>
  <c r="B32"/>
  <c r="Q29"/>
  <c r="M30"/>
  <c r="J30"/>
  <c r="N30"/>
  <c r="L30"/>
  <c r="P29"/>
  <c r="O29"/>
  <c r="B33" l="1"/>
  <c r="A32"/>
  <c r="Q30"/>
  <c r="L31"/>
  <c r="N31"/>
  <c r="M31"/>
  <c r="O30"/>
  <c r="J31"/>
  <c r="P30"/>
  <c r="Q31" l="1"/>
  <c r="L32"/>
  <c r="N32"/>
  <c r="M32"/>
  <c r="P31"/>
  <c r="J32"/>
  <c r="O31"/>
  <c r="B3" i="5"/>
  <c r="A33" i="3"/>
  <c r="B4" i="5" l="1"/>
  <c r="A3"/>
  <c r="M33" i="3"/>
  <c r="Q32"/>
  <c r="L33"/>
  <c r="O32"/>
  <c r="N33"/>
  <c r="J33"/>
  <c r="J35" s="1"/>
  <c r="B4" i="4" s="1"/>
  <c r="P32" i="3"/>
  <c r="J3" i="5" l="1"/>
  <c r="N3" s="1"/>
  <c r="L3"/>
  <c r="D4" i="4"/>
  <c r="C4"/>
  <c r="A4" i="5"/>
  <c r="B5"/>
  <c r="M3" l="1"/>
  <c r="P3"/>
  <c r="Q3"/>
  <c r="J4"/>
  <c r="N4" s="1"/>
  <c r="O3"/>
  <c r="L4"/>
  <c r="B6"/>
  <c r="A5"/>
  <c r="E4" i="4"/>
  <c r="M4" i="5" l="1"/>
  <c r="A6"/>
  <c r="B7"/>
  <c r="J5"/>
  <c r="Q4"/>
  <c r="O4"/>
  <c r="L5"/>
  <c r="N5"/>
  <c r="M5"/>
  <c r="P4"/>
  <c r="B8" l="1"/>
  <c r="A7"/>
  <c r="P5"/>
  <c r="O5"/>
  <c r="N6"/>
  <c r="L6"/>
  <c r="Q5"/>
  <c r="J6"/>
  <c r="M6"/>
  <c r="M7" l="1"/>
  <c r="P6"/>
  <c r="N7"/>
  <c r="Q6"/>
  <c r="J7"/>
  <c r="L7"/>
  <c r="O6"/>
  <c r="B9"/>
  <c r="A8"/>
  <c r="A9" l="1"/>
  <c r="B10"/>
  <c r="M8"/>
  <c r="P7"/>
  <c r="J8"/>
  <c r="Q7"/>
  <c r="L8"/>
  <c r="O7"/>
  <c r="N8"/>
  <c r="B11" l="1"/>
  <c r="A10"/>
  <c r="Q8"/>
  <c r="P8"/>
  <c r="O8"/>
  <c r="N9"/>
  <c r="M9"/>
  <c r="J9"/>
  <c r="L9"/>
  <c r="J10" l="1"/>
  <c r="O9"/>
  <c r="N10"/>
  <c r="Q9"/>
  <c r="P9"/>
  <c r="L10"/>
  <c r="M10" s="1"/>
  <c r="B12"/>
  <c r="A11"/>
  <c r="A12" l="1"/>
  <c r="B13"/>
  <c r="J11"/>
  <c r="O10"/>
  <c r="Q10"/>
  <c r="L11"/>
  <c r="P10"/>
  <c r="M11" l="1"/>
  <c r="N11"/>
  <c r="B14"/>
  <c r="A13"/>
  <c r="O11"/>
  <c r="J12"/>
  <c r="M12"/>
  <c r="N12"/>
  <c r="L12"/>
  <c r="P11"/>
  <c r="Q11"/>
  <c r="P12" l="1"/>
  <c r="Q12"/>
  <c r="M13"/>
  <c r="N13"/>
  <c r="J13"/>
  <c r="L13"/>
  <c r="O12"/>
  <c r="B15"/>
  <c r="A14"/>
  <c r="A15" l="1"/>
  <c r="B16"/>
  <c r="M14"/>
  <c r="L14"/>
  <c r="P13"/>
  <c r="Q13"/>
  <c r="J14"/>
  <c r="N14"/>
  <c r="O13"/>
  <c r="B17" l="1"/>
  <c r="A16"/>
  <c r="P14"/>
  <c r="Q14"/>
  <c r="O14"/>
  <c r="J15"/>
  <c r="L15"/>
  <c r="N15"/>
  <c r="M15"/>
  <c r="N16" l="1"/>
  <c r="L16"/>
  <c r="J16"/>
  <c r="O15"/>
  <c r="Q15"/>
  <c r="P15"/>
  <c r="M16"/>
  <c r="B18"/>
  <c r="A17"/>
  <c r="B19" l="1"/>
  <c r="A18"/>
  <c r="J17"/>
  <c r="N17" s="1"/>
  <c r="O16"/>
  <c r="L17"/>
  <c r="P16"/>
  <c r="Q16"/>
  <c r="M17" l="1"/>
  <c r="Q17"/>
  <c r="J18"/>
  <c r="M18" s="1"/>
  <c r="O17"/>
  <c r="P17"/>
  <c r="L18"/>
  <c r="B20"/>
  <c r="A19"/>
  <c r="N18" l="1"/>
  <c r="A20"/>
  <c r="B21"/>
  <c r="M19"/>
  <c r="Q18"/>
  <c r="N19"/>
  <c r="L19"/>
  <c r="P18"/>
  <c r="J19"/>
  <c r="O18"/>
  <c r="A21" l="1"/>
  <c r="B22"/>
  <c r="P19"/>
  <c r="J20"/>
  <c r="N20"/>
  <c r="M20"/>
  <c r="L20"/>
  <c r="Q19"/>
  <c r="O19"/>
  <c r="B23" l="1"/>
  <c r="A22"/>
  <c r="J21"/>
  <c r="L21"/>
  <c r="O20"/>
  <c r="M21"/>
  <c r="Q20"/>
  <c r="N21"/>
  <c r="P20"/>
  <c r="P21" l="1"/>
  <c r="O21"/>
  <c r="Q21"/>
  <c r="J22"/>
  <c r="N22"/>
  <c r="M22"/>
  <c r="L22"/>
  <c r="A23"/>
  <c r="B24"/>
  <c r="N23" l="1"/>
  <c r="O22"/>
  <c r="M23"/>
  <c r="P22"/>
  <c r="J23"/>
  <c r="Q22"/>
  <c r="L23"/>
  <c r="B25"/>
  <c r="A24"/>
  <c r="A25" l="1"/>
  <c r="B26"/>
  <c r="Q23"/>
  <c r="N24"/>
  <c r="L24"/>
  <c r="M24" s="1"/>
  <c r="P23"/>
  <c r="O23"/>
  <c r="J24"/>
  <c r="B27" l="1"/>
  <c r="A26"/>
  <c r="P24"/>
  <c r="L25"/>
  <c r="J25"/>
  <c r="O24"/>
  <c r="Q24"/>
  <c r="M25" l="1"/>
  <c r="N25"/>
  <c r="P25"/>
  <c r="J26"/>
  <c r="O25"/>
  <c r="M26"/>
  <c r="L26"/>
  <c r="Q25"/>
  <c r="N26"/>
  <c r="B28"/>
  <c r="A27"/>
  <c r="A28" l="1"/>
  <c r="B29"/>
  <c r="J27"/>
  <c r="P26"/>
  <c r="M27"/>
  <c r="O26"/>
  <c r="N27"/>
  <c r="Q26"/>
  <c r="L27"/>
  <c r="A29" l="1"/>
  <c r="B30"/>
  <c r="O27"/>
  <c r="J28"/>
  <c r="P27"/>
  <c r="Q27"/>
  <c r="L28"/>
  <c r="M28"/>
  <c r="N28"/>
  <c r="B31" l="1"/>
  <c r="A30"/>
  <c r="J29"/>
  <c r="L29"/>
  <c r="P28"/>
  <c r="O28"/>
  <c r="Q28"/>
  <c r="M29"/>
  <c r="N29"/>
  <c r="L30" l="1"/>
  <c r="N30"/>
  <c r="J30"/>
  <c r="P29"/>
  <c r="M30"/>
  <c r="Q29"/>
  <c r="O29"/>
  <c r="A31"/>
  <c r="B32"/>
  <c r="J31" l="1"/>
  <c r="P30"/>
  <c r="N31"/>
  <c r="O30"/>
  <c r="Q30"/>
  <c r="M31"/>
  <c r="L31"/>
  <c r="B3" i="6"/>
  <c r="A32" i="5"/>
  <c r="B4" i="6" l="1"/>
  <c r="A3"/>
  <c r="Q31" i="5"/>
  <c r="L32"/>
  <c r="J32"/>
  <c r="J34" s="1"/>
  <c r="B5" i="4" s="1"/>
  <c r="P31" i="5"/>
  <c r="O31"/>
  <c r="N32" l="1"/>
  <c r="M32"/>
  <c r="N3" i="6"/>
  <c r="L3"/>
  <c r="J3"/>
  <c r="M3"/>
  <c r="C5" i="4"/>
  <c r="E5" s="1"/>
  <c r="D5"/>
  <c r="B5" i="6"/>
  <c r="A4"/>
  <c r="B6" l="1"/>
  <c r="A5"/>
  <c r="O3"/>
  <c r="P3"/>
  <c r="J4"/>
  <c r="N4"/>
  <c r="Q3"/>
  <c r="L4"/>
  <c r="M4"/>
  <c r="J5" l="1"/>
  <c r="N5"/>
  <c r="Q4"/>
  <c r="M5"/>
  <c r="P4"/>
  <c r="O4"/>
  <c r="L5"/>
  <c r="A6"/>
  <c r="B7"/>
  <c r="L6" l="1"/>
  <c r="P5"/>
  <c r="O5"/>
  <c r="J6"/>
  <c r="M6"/>
  <c r="Q5"/>
  <c r="N6"/>
  <c r="B8"/>
  <c r="A7"/>
  <c r="A8" l="1"/>
  <c r="B9"/>
  <c r="M7"/>
  <c r="N7"/>
  <c r="O6"/>
  <c r="J7"/>
  <c r="L7"/>
  <c r="P6"/>
  <c r="Q6"/>
  <c r="A9" l="1"/>
  <c r="B10"/>
  <c r="M8"/>
  <c r="N8"/>
  <c r="Q7"/>
  <c r="L8"/>
  <c r="J8"/>
  <c r="O7"/>
  <c r="P7"/>
  <c r="B11" l="1"/>
  <c r="A10"/>
  <c r="J9"/>
  <c r="N9" s="1"/>
  <c r="P8"/>
  <c r="O8"/>
  <c r="L9"/>
  <c r="Q8"/>
  <c r="M9" l="1"/>
  <c r="J10"/>
  <c r="P9"/>
  <c r="N10"/>
  <c r="L10"/>
  <c r="O9"/>
  <c r="Q9"/>
  <c r="M10"/>
  <c r="B12"/>
  <c r="A11"/>
  <c r="B13" l="1"/>
  <c r="A12"/>
  <c r="J11"/>
  <c r="Q10"/>
  <c r="P10"/>
  <c r="L11"/>
  <c r="O10"/>
  <c r="M11"/>
  <c r="N11"/>
  <c r="Q11" l="1"/>
  <c r="P11"/>
  <c r="J12"/>
  <c r="M12"/>
  <c r="O11"/>
  <c r="L12"/>
  <c r="N12"/>
  <c r="B14"/>
  <c r="A13"/>
  <c r="B15" l="1"/>
  <c r="A14"/>
  <c r="N13"/>
  <c r="J13"/>
  <c r="M13"/>
  <c r="Q12"/>
  <c r="P12"/>
  <c r="O12"/>
  <c r="L13"/>
  <c r="J14" l="1"/>
  <c r="O13"/>
  <c r="M14"/>
  <c r="L14"/>
  <c r="P13"/>
  <c r="Q13"/>
  <c r="N14"/>
  <c r="B16"/>
  <c r="A15"/>
  <c r="A16" l="1"/>
  <c r="B17"/>
  <c r="M15"/>
  <c r="Q14"/>
  <c r="J15"/>
  <c r="N15" s="1"/>
  <c r="L15"/>
  <c r="P14"/>
  <c r="O14"/>
  <c r="A17" l="1"/>
  <c r="B18"/>
  <c r="Q15"/>
  <c r="P15"/>
  <c r="J16"/>
  <c r="M16" s="1"/>
  <c r="O15"/>
  <c r="L16"/>
  <c r="N16" l="1"/>
  <c r="A18"/>
  <c r="B19"/>
  <c r="O16"/>
  <c r="M17"/>
  <c r="J17"/>
  <c r="N17"/>
  <c r="P16"/>
  <c r="L17"/>
  <c r="Q16"/>
  <c r="B20" l="1"/>
  <c r="A19"/>
  <c r="M18"/>
  <c r="N18"/>
  <c r="Q17"/>
  <c r="P17"/>
  <c r="O17"/>
  <c r="J18"/>
  <c r="L18"/>
  <c r="L19" l="1"/>
  <c r="J19"/>
  <c r="P18"/>
  <c r="M19"/>
  <c r="N19"/>
  <c r="Q18"/>
  <c r="O18"/>
  <c r="B21"/>
  <c r="A20"/>
  <c r="A21" l="1"/>
  <c r="B22"/>
  <c r="O19"/>
  <c r="N20"/>
  <c r="J20"/>
  <c r="Q19"/>
  <c r="P19"/>
  <c r="L20"/>
  <c r="M20"/>
  <c r="A22" l="1"/>
  <c r="B23"/>
  <c r="O20"/>
  <c r="J21"/>
  <c r="M21"/>
  <c r="N21"/>
  <c r="Q20"/>
  <c r="P20"/>
  <c r="L21"/>
  <c r="A23" l="1"/>
  <c r="B24"/>
  <c r="Q21"/>
  <c r="M22"/>
  <c r="L22"/>
  <c r="J22"/>
  <c r="O21"/>
  <c r="P21"/>
  <c r="N22" l="1"/>
  <c r="A24"/>
  <c r="B25"/>
  <c r="J23"/>
  <c r="N23" s="1"/>
  <c r="L23"/>
  <c r="O22"/>
  <c r="Q22"/>
  <c r="P22"/>
  <c r="M23" l="1"/>
  <c r="A25"/>
  <c r="B26"/>
  <c r="N24"/>
  <c r="O23"/>
  <c r="P23"/>
  <c r="M24"/>
  <c r="Q23"/>
  <c r="J24"/>
  <c r="L24"/>
  <c r="B27" l="1"/>
  <c r="A26"/>
  <c r="Q24"/>
  <c r="L25"/>
  <c r="M25"/>
  <c r="O24"/>
  <c r="N25"/>
  <c r="J25"/>
  <c r="P24"/>
  <c r="O25" l="1"/>
  <c r="L26"/>
  <c r="J26"/>
  <c r="Q25"/>
  <c r="N26"/>
  <c r="M26"/>
  <c r="P25"/>
  <c r="B28"/>
  <c r="A27"/>
  <c r="B29" l="1"/>
  <c r="A28"/>
  <c r="O26"/>
  <c r="Q26"/>
  <c r="M27"/>
  <c r="L27"/>
  <c r="N27"/>
  <c r="P26"/>
  <c r="J27"/>
  <c r="O27" l="1"/>
  <c r="L28"/>
  <c r="M28"/>
  <c r="J28"/>
  <c r="Q27"/>
  <c r="P27"/>
  <c r="N28"/>
  <c r="A29"/>
  <c r="B30"/>
  <c r="J29" l="1"/>
  <c r="M29" s="1"/>
  <c r="P28"/>
  <c r="O28"/>
  <c r="L29"/>
  <c r="Q28"/>
  <c r="A30"/>
  <c r="B31"/>
  <c r="N29" l="1"/>
  <c r="L30"/>
  <c r="Q29"/>
  <c r="P29"/>
  <c r="O29"/>
  <c r="J30"/>
  <c r="A31"/>
  <c r="B32"/>
  <c r="M30" l="1"/>
  <c r="N30"/>
  <c r="Q30"/>
  <c r="O30"/>
  <c r="P30"/>
  <c r="L31"/>
  <c r="J31"/>
  <c r="N31"/>
  <c r="M31"/>
  <c r="A32"/>
  <c r="B3" i="7"/>
  <c r="L32" i="6" l="1"/>
  <c r="J32"/>
  <c r="J34" s="1"/>
  <c r="B6" i="4" s="1"/>
  <c r="N32" i="6"/>
  <c r="P31"/>
  <c r="O31"/>
  <c r="Q31"/>
  <c r="M32"/>
  <c r="A3" i="7"/>
  <c r="B4"/>
  <c r="C6" i="4" l="1"/>
  <c r="D6"/>
  <c r="N3" i="7"/>
  <c r="M3"/>
  <c r="L3"/>
  <c r="J3"/>
  <c r="B5"/>
  <c r="A4"/>
  <c r="A5" l="1"/>
  <c r="B6"/>
  <c r="P3"/>
  <c r="M4"/>
  <c r="L4"/>
  <c r="J4"/>
  <c r="O3"/>
  <c r="N4"/>
  <c r="Q3"/>
  <c r="E6" i="4"/>
  <c r="A6" i="7" l="1"/>
  <c r="B7"/>
  <c r="N5"/>
  <c r="L5"/>
  <c r="J5"/>
  <c r="P4"/>
  <c r="Q4"/>
  <c r="O4"/>
  <c r="M5"/>
  <c r="A7" l="1"/>
  <c r="B8"/>
  <c r="Q5"/>
  <c r="J6"/>
  <c r="N6" s="1"/>
  <c r="P5"/>
  <c r="L6"/>
  <c r="O5"/>
  <c r="A8" l="1"/>
  <c r="B9"/>
  <c r="O6"/>
  <c r="Q6"/>
  <c r="L7"/>
  <c r="P6"/>
  <c r="J7"/>
  <c r="M7" s="1"/>
  <c r="M6"/>
  <c r="N7" l="1"/>
  <c r="B10"/>
  <c r="A9"/>
  <c r="J8"/>
  <c r="P7"/>
  <c r="Q7"/>
  <c r="O7"/>
  <c r="L8"/>
  <c r="N8"/>
  <c r="M8"/>
  <c r="P8" l="1"/>
  <c r="N9"/>
  <c r="Q8"/>
  <c r="J9"/>
  <c r="M9"/>
  <c r="L9"/>
  <c r="O8"/>
  <c r="A10"/>
  <c r="B11"/>
  <c r="Q9" l="1"/>
  <c r="N10"/>
  <c r="L10"/>
  <c r="O9"/>
  <c r="M10"/>
  <c r="J10"/>
  <c r="P9"/>
  <c r="B12"/>
  <c r="A11"/>
  <c r="B13" l="1"/>
  <c r="A12"/>
  <c r="O10"/>
  <c r="P10"/>
  <c r="L11"/>
  <c r="N11"/>
  <c r="J11"/>
  <c r="Q10"/>
  <c r="M11"/>
  <c r="Q11" l="1"/>
  <c r="M12"/>
  <c r="O11"/>
  <c r="L12"/>
  <c r="P11"/>
  <c r="J12"/>
  <c r="N12"/>
  <c r="A13"/>
  <c r="B14"/>
  <c r="P12" l="1"/>
  <c r="O12"/>
  <c r="N13"/>
  <c r="M13"/>
  <c r="Q12"/>
  <c r="L13"/>
  <c r="J13"/>
  <c r="A14"/>
  <c r="B15"/>
  <c r="J14" l="1"/>
  <c r="N14" s="1"/>
  <c r="P13"/>
  <c r="Q13"/>
  <c r="O13"/>
  <c r="L14"/>
  <c r="A15"/>
  <c r="B16"/>
  <c r="M14" l="1"/>
  <c r="O14"/>
  <c r="M15"/>
  <c r="P14"/>
  <c r="N15"/>
  <c r="L15"/>
  <c r="Q14"/>
  <c r="J15"/>
  <c r="A16"/>
  <c r="B17"/>
  <c r="N16" l="1"/>
  <c r="M16"/>
  <c r="L16"/>
  <c r="J16"/>
  <c r="Q15"/>
  <c r="O15"/>
  <c r="P15"/>
  <c r="B18"/>
  <c r="A17"/>
  <c r="A18" l="1"/>
  <c r="B19"/>
  <c r="L17"/>
  <c r="P16"/>
  <c r="O16"/>
  <c r="N17"/>
  <c r="M17"/>
  <c r="J17"/>
  <c r="Q16"/>
  <c r="A19" l="1"/>
  <c r="B20"/>
  <c r="L18"/>
  <c r="P17"/>
  <c r="Q17"/>
  <c r="J18"/>
  <c r="O17"/>
  <c r="N18"/>
  <c r="M18"/>
  <c r="B21" l="1"/>
  <c r="A20"/>
  <c r="J19"/>
  <c r="N19"/>
  <c r="O18"/>
  <c r="P18"/>
  <c r="L19"/>
  <c r="Q18"/>
  <c r="M19"/>
  <c r="O19" l="1"/>
  <c r="P19"/>
  <c r="M20"/>
  <c r="L20"/>
  <c r="J20"/>
  <c r="Q19"/>
  <c r="B22"/>
  <c r="A21"/>
  <c r="N20" l="1"/>
  <c r="A22"/>
  <c r="B23"/>
  <c r="L21"/>
  <c r="Q20"/>
  <c r="P20"/>
  <c r="J21"/>
  <c r="O20"/>
  <c r="M21" l="1"/>
  <c r="N21"/>
  <c r="B24"/>
  <c r="A23"/>
  <c r="L22"/>
  <c r="Q21"/>
  <c r="J22"/>
  <c r="P21"/>
  <c r="M22"/>
  <c r="O21"/>
  <c r="N22"/>
  <c r="Q22" l="1"/>
  <c r="O22"/>
  <c r="M23"/>
  <c r="P22"/>
  <c r="J23"/>
  <c r="N23"/>
  <c r="L23"/>
  <c r="A24"/>
  <c r="B25"/>
  <c r="L24" l="1"/>
  <c r="P23"/>
  <c r="M24"/>
  <c r="N24"/>
  <c r="Q23"/>
  <c r="J24"/>
  <c r="O23"/>
  <c r="B26"/>
  <c r="A25"/>
  <c r="A26" l="1"/>
  <c r="B27"/>
  <c r="M25"/>
  <c r="J25"/>
  <c r="O24"/>
  <c r="P24"/>
  <c r="N25"/>
  <c r="Q24"/>
  <c r="L25"/>
  <c r="B28" l="1"/>
  <c r="A27"/>
  <c r="J26"/>
  <c r="P25"/>
  <c r="Q25"/>
  <c r="N26"/>
  <c r="M26"/>
  <c r="L26"/>
  <c r="O25"/>
  <c r="P26" l="1"/>
  <c r="L27"/>
  <c r="M27" s="1"/>
  <c r="J27"/>
  <c r="O26"/>
  <c r="Q26"/>
  <c r="A28"/>
  <c r="B29"/>
  <c r="N27" l="1"/>
  <c r="M28"/>
  <c r="J28"/>
  <c r="N28" s="1"/>
  <c r="L28"/>
  <c r="P27"/>
  <c r="Q27"/>
  <c r="O27"/>
  <c r="B30"/>
  <c r="A29"/>
  <c r="A30" l="1"/>
  <c r="B31"/>
  <c r="J29"/>
  <c r="P28"/>
  <c r="M29"/>
  <c r="O28"/>
  <c r="L29"/>
  <c r="Q28"/>
  <c r="N29"/>
  <c r="B32" l="1"/>
  <c r="A31"/>
  <c r="N30"/>
  <c r="P29"/>
  <c r="Q29"/>
  <c r="O29"/>
  <c r="J30"/>
  <c r="M30"/>
  <c r="L30"/>
  <c r="L31" l="1"/>
  <c r="P30"/>
  <c r="Q30"/>
  <c r="M31"/>
  <c r="J31"/>
  <c r="N31"/>
  <c r="O30"/>
  <c r="B33"/>
  <c r="A32"/>
  <c r="A33" l="1"/>
  <c r="B3" i="8"/>
  <c r="M32" i="7"/>
  <c r="Q31"/>
  <c r="L32"/>
  <c r="J32"/>
  <c r="P31"/>
  <c r="O31"/>
  <c r="N32"/>
  <c r="A3" i="8" l="1"/>
  <c r="B4"/>
  <c r="P32" i="7"/>
  <c r="Q32"/>
  <c r="L33"/>
  <c r="M33"/>
  <c r="N33"/>
  <c r="O32"/>
  <c r="J33"/>
  <c r="J35" s="1"/>
  <c r="B7" i="4" s="1"/>
  <c r="B5" i="8" l="1"/>
  <c r="A4"/>
  <c r="C7" i="4"/>
  <c r="E7" s="1"/>
  <c r="D7"/>
  <c r="J3" i="8"/>
  <c r="N3" s="1"/>
  <c r="L3"/>
  <c r="M3" l="1"/>
  <c r="J4"/>
  <c r="N4" s="1"/>
  <c r="Q3"/>
  <c r="O3"/>
  <c r="P3"/>
  <c r="L4"/>
  <c r="B6"/>
  <c r="A5"/>
  <c r="M4" l="1"/>
  <c r="A6"/>
  <c r="B7"/>
  <c r="M5"/>
  <c r="Q4"/>
  <c r="N5"/>
  <c r="L5"/>
  <c r="J5"/>
  <c r="P4"/>
  <c r="O4"/>
  <c r="A7" l="1"/>
  <c r="B8"/>
  <c r="Q5"/>
  <c r="O5"/>
  <c r="N6"/>
  <c r="L6"/>
  <c r="P5"/>
  <c r="M6"/>
  <c r="J6"/>
  <c r="B9" l="1"/>
  <c r="A8"/>
  <c r="Q6"/>
  <c r="L7"/>
  <c r="M7"/>
  <c r="O6"/>
  <c r="J7"/>
  <c r="N7"/>
  <c r="P6"/>
  <c r="Q7" l="1"/>
  <c r="N8"/>
  <c r="J8"/>
  <c r="P7"/>
  <c r="O7"/>
  <c r="M8"/>
  <c r="L8"/>
  <c r="B10"/>
  <c r="A9"/>
  <c r="A10" l="1"/>
  <c r="B11"/>
  <c r="Q8"/>
  <c r="M9"/>
  <c r="P8"/>
  <c r="N9"/>
  <c r="J9"/>
  <c r="L9"/>
  <c r="O8"/>
  <c r="A11" l="1"/>
  <c r="B12"/>
  <c r="N10"/>
  <c r="P9"/>
  <c r="Q9"/>
  <c r="L10"/>
  <c r="M10" s="1"/>
  <c r="O9"/>
  <c r="J10"/>
  <c r="A12" l="1"/>
  <c r="B13"/>
  <c r="P10"/>
  <c r="J11"/>
  <c r="M11" s="1"/>
  <c r="L11"/>
  <c r="O10"/>
  <c r="Q10"/>
  <c r="N11" l="1"/>
  <c r="B14"/>
  <c r="A13"/>
  <c r="Q11"/>
  <c r="N12"/>
  <c r="O11"/>
  <c r="P11"/>
  <c r="L12"/>
  <c r="J12"/>
  <c r="M12"/>
  <c r="J13" l="1"/>
  <c r="N13"/>
  <c r="L13"/>
  <c r="M13"/>
  <c r="O12"/>
  <c r="P12"/>
  <c r="Q12"/>
  <c r="A14"/>
  <c r="B15"/>
  <c r="N14" l="1"/>
  <c r="J14"/>
  <c r="P13"/>
  <c r="L14"/>
  <c r="Q13"/>
  <c r="M14"/>
  <c r="O13"/>
  <c r="A15"/>
  <c r="B16"/>
  <c r="Q14" l="1"/>
  <c r="M15"/>
  <c r="P14"/>
  <c r="N15"/>
  <c r="L15"/>
  <c r="J15"/>
  <c r="O14"/>
  <c r="B17"/>
  <c r="A16"/>
  <c r="B18" l="1"/>
  <c r="A17"/>
  <c r="Q15"/>
  <c r="N16"/>
  <c r="J16"/>
  <c r="M16"/>
  <c r="L16"/>
  <c r="O15"/>
  <c r="P15"/>
  <c r="N17" l="1"/>
  <c r="J17"/>
  <c r="P16"/>
  <c r="Q16"/>
  <c r="L17"/>
  <c r="O16"/>
  <c r="A18"/>
  <c r="B19"/>
  <c r="M17" l="1"/>
  <c r="P17"/>
  <c r="Q17"/>
  <c r="J18"/>
  <c r="L18"/>
  <c r="O17"/>
  <c r="B20"/>
  <c r="A19"/>
  <c r="M18" l="1"/>
  <c r="N18"/>
  <c r="A20"/>
  <c r="B21"/>
  <c r="L19"/>
  <c r="M19"/>
  <c r="Q18"/>
  <c r="N19"/>
  <c r="J19"/>
  <c r="P18"/>
  <c r="O18"/>
  <c r="A21" l="1"/>
  <c r="B22"/>
  <c r="P19"/>
  <c r="M20"/>
  <c r="N20"/>
  <c r="L20"/>
  <c r="O19"/>
  <c r="Q19"/>
  <c r="J20"/>
  <c r="A22" l="1"/>
  <c r="B23"/>
  <c r="O20"/>
  <c r="J21"/>
  <c r="Q20"/>
  <c r="L21"/>
  <c r="P20"/>
  <c r="N21"/>
  <c r="M21"/>
  <c r="A23" l="1"/>
  <c r="B24"/>
  <c r="M22"/>
  <c r="L22"/>
  <c r="Q21"/>
  <c r="J22"/>
  <c r="O21"/>
  <c r="P21"/>
  <c r="N22"/>
  <c r="A24" l="1"/>
  <c r="B25"/>
  <c r="O22"/>
  <c r="N23"/>
  <c r="L23"/>
  <c r="J23"/>
  <c r="P22"/>
  <c r="Q22"/>
  <c r="M23"/>
  <c r="B26" l="1"/>
  <c r="A25"/>
  <c r="L24"/>
  <c r="M24" s="1"/>
  <c r="Q23"/>
  <c r="J24"/>
  <c r="O23"/>
  <c r="P23"/>
  <c r="O24" l="1"/>
  <c r="Q24"/>
  <c r="L25"/>
  <c r="J25"/>
  <c r="N25" s="1"/>
  <c r="P24"/>
  <c r="B27"/>
  <c r="A26"/>
  <c r="N24"/>
  <c r="M25" l="1"/>
  <c r="B28"/>
  <c r="A27"/>
  <c r="P25"/>
  <c r="N26"/>
  <c r="L26"/>
  <c r="J26"/>
  <c r="O25"/>
  <c r="M26"/>
  <c r="Q25"/>
  <c r="L27" l="1"/>
  <c r="M27"/>
  <c r="O26"/>
  <c r="J27"/>
  <c r="N27"/>
  <c r="P26"/>
  <c r="Q26"/>
  <c r="B29"/>
  <c r="A28"/>
  <c r="A29" l="1"/>
  <c r="B30"/>
  <c r="L28"/>
  <c r="P27"/>
  <c r="Q27"/>
  <c r="M28"/>
  <c r="J28"/>
  <c r="N28"/>
  <c r="O27"/>
  <c r="A30" l="1"/>
  <c r="B31"/>
  <c r="P28"/>
  <c r="M29"/>
  <c r="J29"/>
  <c r="Q28"/>
  <c r="O28"/>
  <c r="L29"/>
  <c r="N29"/>
  <c r="B32" l="1"/>
  <c r="A31"/>
  <c r="L30"/>
  <c r="N30"/>
  <c r="Q29"/>
  <c r="M30"/>
  <c r="J30"/>
  <c r="P29"/>
  <c r="O29"/>
  <c r="Q30" l="1"/>
  <c r="P30"/>
  <c r="O30"/>
  <c r="L31"/>
  <c r="M31" s="1"/>
  <c r="J31"/>
  <c r="B33"/>
  <c r="A32"/>
  <c r="A33" l="1"/>
  <c r="B3" i="9"/>
  <c r="J32" i="8"/>
  <c r="M32" s="1"/>
  <c r="L32"/>
  <c r="P31"/>
  <c r="Q31"/>
  <c r="O31"/>
  <c r="N31"/>
  <c r="N32" l="1"/>
  <c r="B4" i="9"/>
  <c r="A3"/>
  <c r="O32" i="8"/>
  <c r="P32"/>
  <c r="J33"/>
  <c r="J35" s="1"/>
  <c r="B8" i="4" s="1"/>
  <c r="M33" i="8"/>
  <c r="N33"/>
  <c r="Q32"/>
  <c r="L33"/>
  <c r="J3" i="9" l="1"/>
  <c r="N3"/>
  <c r="M3"/>
  <c r="L3"/>
  <c r="C8" i="4"/>
  <c r="E8" s="1"/>
  <c r="D8"/>
  <c r="A4" i="9"/>
  <c r="B5"/>
  <c r="N4" l="1"/>
  <c r="P3"/>
  <c r="L4"/>
  <c r="J4"/>
  <c r="M4"/>
  <c r="Q3"/>
  <c r="B6"/>
  <c r="A5"/>
  <c r="O4" s="1"/>
  <c r="O3"/>
  <c r="B7" l="1"/>
  <c r="A6"/>
  <c r="P4"/>
  <c r="J5"/>
  <c r="L5"/>
  <c r="M5"/>
  <c r="Q4"/>
  <c r="N5"/>
  <c r="M6" l="1"/>
  <c r="Q5"/>
  <c r="N6"/>
  <c r="P5"/>
  <c r="J6"/>
  <c r="L6"/>
  <c r="O5"/>
  <c r="B8"/>
  <c r="A7"/>
  <c r="B9" l="1"/>
  <c r="A8"/>
  <c r="L7"/>
  <c r="N7" s="1"/>
  <c r="J7"/>
  <c r="Q6"/>
  <c r="P6"/>
  <c r="O6"/>
  <c r="L8" l="1"/>
  <c r="M8" s="1"/>
  <c r="J8"/>
  <c r="P7"/>
  <c r="Q7"/>
  <c r="B10"/>
  <c r="A9"/>
  <c r="O7"/>
  <c r="M7"/>
  <c r="O8"/>
  <c r="N8" l="1"/>
  <c r="B11"/>
  <c r="A10"/>
  <c r="N9"/>
  <c r="J9"/>
  <c r="Q8"/>
  <c r="P8"/>
  <c r="M9"/>
  <c r="L9"/>
  <c r="J10" l="1"/>
  <c r="P9"/>
  <c r="Q9"/>
  <c r="M10"/>
  <c r="N10"/>
  <c r="L10"/>
  <c r="B12"/>
  <c r="A11"/>
  <c r="O9"/>
  <c r="A12" l="1"/>
  <c r="O11" s="1"/>
  <c r="B13"/>
  <c r="L11"/>
  <c r="N11"/>
  <c r="P10"/>
  <c r="M11"/>
  <c r="Q10"/>
  <c r="J11"/>
  <c r="O10"/>
  <c r="A13" l="1"/>
  <c r="B14"/>
  <c r="Q11"/>
  <c r="N12"/>
  <c r="P11"/>
  <c r="J12"/>
  <c r="M12"/>
  <c r="L12"/>
  <c r="B15" l="1"/>
  <c r="A14"/>
  <c r="M13"/>
  <c r="Q12"/>
  <c r="N13"/>
  <c r="J13"/>
  <c r="L13"/>
  <c r="O12"/>
  <c r="P12"/>
  <c r="O13" l="1"/>
  <c r="Q13"/>
  <c r="M14"/>
  <c r="L14"/>
  <c r="N14" s="1"/>
  <c r="P13"/>
  <c r="J14"/>
  <c r="A15"/>
  <c r="B16"/>
  <c r="O14"/>
  <c r="Q14" l="1"/>
  <c r="J15"/>
  <c r="P14"/>
  <c r="L15"/>
  <c r="O15"/>
  <c r="B17"/>
  <c r="A16"/>
  <c r="M15" l="1"/>
  <c r="N15"/>
  <c r="A17"/>
  <c r="O16" s="1"/>
  <c r="B18"/>
  <c r="Q15"/>
  <c r="M16"/>
  <c r="L16"/>
  <c r="J16"/>
  <c r="P15"/>
  <c r="N16"/>
  <c r="A18" l="1"/>
  <c r="B19"/>
  <c r="Q16"/>
  <c r="P16"/>
  <c r="L17"/>
  <c r="J17"/>
  <c r="M17"/>
  <c r="N17"/>
  <c r="A19" l="1"/>
  <c r="O18" s="1"/>
  <c r="B20"/>
  <c r="L18"/>
  <c r="M18"/>
  <c r="J18"/>
  <c r="Q17"/>
  <c r="N18"/>
  <c r="P17"/>
  <c r="O17"/>
  <c r="A20" l="1"/>
  <c r="B21"/>
  <c r="J19"/>
  <c r="P18"/>
  <c r="Q18"/>
  <c r="L19"/>
  <c r="N19"/>
  <c r="M19"/>
  <c r="B22" l="1"/>
  <c r="A21"/>
  <c r="L20"/>
  <c r="N20"/>
  <c r="P19"/>
  <c r="M20"/>
  <c r="Q19"/>
  <c r="O19"/>
  <c r="J20"/>
  <c r="L21" l="1"/>
  <c r="Q20"/>
  <c r="J21"/>
  <c r="P20"/>
  <c r="A22"/>
  <c r="B23"/>
  <c r="O20"/>
  <c r="N21" l="1"/>
  <c r="Q21"/>
  <c r="L22"/>
  <c r="P21"/>
  <c r="J22"/>
  <c r="M22" s="1"/>
  <c r="O21"/>
  <c r="B24"/>
  <c r="A23"/>
  <c r="O22" s="1"/>
  <c r="M21"/>
  <c r="N22" l="1"/>
  <c r="B25"/>
  <c r="A24"/>
  <c r="N23"/>
  <c r="Q22"/>
  <c r="L23"/>
  <c r="M23"/>
  <c r="P22"/>
  <c r="J23"/>
  <c r="N24" l="1"/>
  <c r="P23"/>
  <c r="Q23"/>
  <c r="M24"/>
  <c r="J24"/>
  <c r="O23"/>
  <c r="L24"/>
  <c r="A25"/>
  <c r="B26"/>
  <c r="B27" l="1"/>
  <c r="A26"/>
  <c r="N25"/>
  <c r="Q24"/>
  <c r="J25"/>
  <c r="P24"/>
  <c r="L25"/>
  <c r="M25"/>
  <c r="O24"/>
  <c r="P25" l="1"/>
  <c r="N26"/>
  <c r="M26"/>
  <c r="Q25"/>
  <c r="L26"/>
  <c r="O25"/>
  <c r="J26"/>
  <c r="A27"/>
  <c r="B28"/>
  <c r="N27" l="1"/>
  <c r="J27"/>
  <c r="Q26"/>
  <c r="P26"/>
  <c r="M27"/>
  <c r="L27"/>
  <c r="O26"/>
  <c r="A28"/>
  <c r="B29"/>
  <c r="Q27" l="1"/>
  <c r="N28"/>
  <c r="P27"/>
  <c r="L28"/>
  <c r="M28" s="1"/>
  <c r="J28"/>
  <c r="O27"/>
  <c r="A29"/>
  <c r="B30"/>
  <c r="O28" l="1"/>
  <c r="P28"/>
  <c r="Q28"/>
  <c r="J29"/>
  <c r="N29" s="1"/>
  <c r="L29"/>
  <c r="A30"/>
  <c r="B31"/>
  <c r="M29" l="1"/>
  <c r="P29"/>
  <c r="J30"/>
  <c r="Q29"/>
  <c r="N30"/>
  <c r="M30"/>
  <c r="L30"/>
  <c r="O29"/>
  <c r="B32"/>
  <c r="A31"/>
  <c r="L31" l="1"/>
  <c r="Q30"/>
  <c r="N31"/>
  <c r="J31"/>
  <c r="P30"/>
  <c r="M31"/>
  <c r="A32"/>
  <c r="B33"/>
  <c r="O30"/>
  <c r="Q31" l="1"/>
  <c r="P31"/>
  <c r="N32"/>
  <c r="L32"/>
  <c r="M32"/>
  <c r="J32"/>
  <c r="B3" i="10"/>
  <c r="A33" i="9"/>
  <c r="O32" s="1"/>
  <c r="O31"/>
  <c r="B4" i="10" l="1"/>
  <c r="A3"/>
  <c r="Q32" i="9"/>
  <c r="M33"/>
  <c r="L33"/>
  <c r="O33"/>
  <c r="N33"/>
  <c r="J33"/>
  <c r="J35" s="1"/>
  <c r="B9" i="4" s="1"/>
  <c r="P32" i="9"/>
  <c r="M3" i="10" l="1"/>
  <c r="J3"/>
  <c r="N3"/>
  <c r="L3"/>
  <c r="P33" i="9"/>
  <c r="Q33"/>
  <c r="C9" i="4"/>
  <c r="E9" s="1"/>
  <c r="D9"/>
  <c r="B5" i="10"/>
  <c r="A4"/>
  <c r="B6" l="1"/>
  <c r="A5"/>
  <c r="J4"/>
  <c r="N4" s="1"/>
  <c r="L4"/>
  <c r="Q3"/>
  <c r="P3"/>
  <c r="O3"/>
  <c r="M4" l="1"/>
  <c r="J5"/>
  <c r="N5" s="1"/>
  <c r="L5"/>
  <c r="P4"/>
  <c r="Q4"/>
  <c r="O4"/>
  <c r="A6"/>
  <c r="B7"/>
  <c r="M5" l="1"/>
  <c r="N6"/>
  <c r="M6"/>
  <c r="P5"/>
  <c r="L6"/>
  <c r="J6"/>
  <c r="Q5"/>
  <c r="A7"/>
  <c r="O6" s="1"/>
  <c r="B8"/>
  <c r="O5"/>
  <c r="M7" l="1"/>
  <c r="P6"/>
  <c r="Q6"/>
  <c r="L7"/>
  <c r="J7"/>
  <c r="N7"/>
  <c r="B9"/>
  <c r="A8"/>
  <c r="A9" l="1"/>
  <c r="O8" s="1"/>
  <c r="B10"/>
  <c r="Q7"/>
  <c r="N8"/>
  <c r="J8"/>
  <c r="M8"/>
  <c r="L8"/>
  <c r="O7"/>
  <c r="P7"/>
  <c r="A10" l="1"/>
  <c r="B11"/>
  <c r="M9"/>
  <c r="L9"/>
  <c r="Q8"/>
  <c r="N9"/>
  <c r="P8"/>
  <c r="J9"/>
  <c r="B12" l="1"/>
  <c r="A11"/>
  <c r="L10"/>
  <c r="J10"/>
  <c r="N10"/>
  <c r="M10"/>
  <c r="P9"/>
  <c r="O9"/>
  <c r="Q9"/>
  <c r="M11" l="1"/>
  <c r="Q10"/>
  <c r="L11"/>
  <c r="P10"/>
  <c r="J11"/>
  <c r="B13"/>
  <c r="A12"/>
  <c r="O10"/>
  <c r="O11"/>
  <c r="N11" l="1"/>
  <c r="B14"/>
  <c r="A13"/>
  <c r="J12"/>
  <c r="N12" s="1"/>
  <c r="L12"/>
  <c r="P11"/>
  <c r="Q11"/>
  <c r="M12" l="1"/>
  <c r="Q12"/>
  <c r="J13"/>
  <c r="P12"/>
  <c r="L13"/>
  <c r="M13"/>
  <c r="O12"/>
  <c r="N13"/>
  <c r="B15"/>
  <c r="A14"/>
  <c r="O13" s="1"/>
  <c r="B16" l="1"/>
  <c r="A15"/>
  <c r="P13"/>
  <c r="M14"/>
  <c r="Q13"/>
  <c r="J14"/>
  <c r="N14"/>
  <c r="L14"/>
  <c r="L15" l="1"/>
  <c r="J15"/>
  <c r="Q14"/>
  <c r="P14"/>
  <c r="N15"/>
  <c r="M15"/>
  <c r="B17"/>
  <c r="A16"/>
  <c r="O15" s="1"/>
  <c r="O14"/>
  <c r="A17" l="1"/>
  <c r="B18"/>
  <c r="J16"/>
  <c r="Q15"/>
  <c r="P15"/>
  <c r="L16"/>
  <c r="M16"/>
  <c r="N16"/>
  <c r="B19" l="1"/>
  <c r="A18"/>
  <c r="Q16"/>
  <c r="N17"/>
  <c r="L17"/>
  <c r="M17"/>
  <c r="P16"/>
  <c r="J17"/>
  <c r="O16"/>
  <c r="O17" l="1"/>
  <c r="L18"/>
  <c r="M18" s="1"/>
  <c r="Q17"/>
  <c r="P17"/>
  <c r="J18"/>
  <c r="A19"/>
  <c r="O18" s="1"/>
  <c r="B20"/>
  <c r="L19" l="1"/>
  <c r="Q18"/>
  <c r="P18"/>
  <c r="J19"/>
  <c r="A20"/>
  <c r="B21"/>
  <c r="N18"/>
  <c r="M19" l="1"/>
  <c r="N19"/>
  <c r="N20"/>
  <c r="Q19"/>
  <c r="L20"/>
  <c r="M20"/>
  <c r="O19"/>
  <c r="P19"/>
  <c r="J20"/>
  <c r="B22"/>
  <c r="A21"/>
  <c r="M21" l="1"/>
  <c r="Q20"/>
  <c r="J21"/>
  <c r="N21"/>
  <c r="L21"/>
  <c r="P20"/>
  <c r="B23"/>
  <c r="A22"/>
  <c r="O20"/>
  <c r="O21"/>
  <c r="B24" l="1"/>
  <c r="A23"/>
  <c r="J22"/>
  <c r="M22"/>
  <c r="L22"/>
  <c r="N22"/>
  <c r="Q21"/>
  <c r="P21"/>
  <c r="M23" l="1"/>
  <c r="J23"/>
  <c r="Q22"/>
  <c r="L23"/>
  <c r="P22"/>
  <c r="N23"/>
  <c r="B25"/>
  <c r="A24"/>
  <c r="O22"/>
  <c r="A25" l="1"/>
  <c r="B26"/>
  <c r="N24"/>
  <c r="M24"/>
  <c r="J24"/>
  <c r="L24"/>
  <c r="Q23"/>
  <c r="P23"/>
  <c r="O23"/>
  <c r="A26" l="1"/>
  <c r="O25" s="1"/>
  <c r="B27"/>
  <c r="P24"/>
  <c r="N25"/>
  <c r="J25"/>
  <c r="Q24"/>
  <c r="L25"/>
  <c r="O24"/>
  <c r="M25"/>
  <c r="B28" l="1"/>
  <c r="A27"/>
  <c r="Q25"/>
  <c r="P25"/>
  <c r="L26"/>
  <c r="J26"/>
  <c r="M26" s="1"/>
  <c r="N26" l="1"/>
  <c r="J27"/>
  <c r="L27"/>
  <c r="N27"/>
  <c r="Q26"/>
  <c r="P26"/>
  <c r="M27"/>
  <c r="A28"/>
  <c r="B29"/>
  <c r="O26"/>
  <c r="O27"/>
  <c r="N28" l="1"/>
  <c r="Q27"/>
  <c r="P27"/>
  <c r="M28"/>
  <c r="J28"/>
  <c r="L28"/>
  <c r="A29"/>
  <c r="B30"/>
  <c r="Q28" l="1"/>
  <c r="N29"/>
  <c r="M29"/>
  <c r="L29"/>
  <c r="J29"/>
  <c r="P28"/>
  <c r="O28"/>
  <c r="B31"/>
  <c r="A30"/>
  <c r="B32" l="1"/>
  <c r="A31"/>
  <c r="M30"/>
  <c r="P29"/>
  <c r="N30"/>
  <c r="L30"/>
  <c r="J30"/>
  <c r="Q29"/>
  <c r="O29"/>
  <c r="Q30" l="1"/>
  <c r="M31"/>
  <c r="N31"/>
  <c r="L31"/>
  <c r="P30"/>
  <c r="J31"/>
  <c r="A32"/>
  <c r="B3" i="11"/>
  <c r="O30" i="10"/>
  <c r="Q31" l="1"/>
  <c r="J32"/>
  <c r="J34" s="1"/>
  <c r="B10" i="4" s="1"/>
  <c r="L32" i="10"/>
  <c r="P31"/>
  <c r="O32"/>
  <c r="B4" i="11"/>
  <c r="A3"/>
  <c r="O31" i="10"/>
  <c r="C10" i="4" l="1"/>
  <c r="D10"/>
  <c r="P32" i="10"/>
  <c r="Q32"/>
  <c r="B5" i="11"/>
  <c r="A4"/>
  <c r="J3"/>
  <c r="N3" s="1"/>
  <c r="L3"/>
  <c r="M32" i="10"/>
  <c r="N32"/>
  <c r="M3" i="11" l="1"/>
  <c r="B6"/>
  <c r="A5"/>
  <c r="M4"/>
  <c r="P3"/>
  <c r="N4"/>
  <c r="L4"/>
  <c r="Q3"/>
  <c r="J4"/>
  <c r="O3"/>
  <c r="E10" i="4"/>
  <c r="N5" i="11" l="1"/>
  <c r="J5"/>
  <c r="M5"/>
  <c r="L5"/>
  <c r="P4"/>
  <c r="Q4"/>
  <c r="A6"/>
  <c r="B7"/>
  <c r="O4"/>
  <c r="Q5" l="1"/>
  <c r="J6"/>
  <c r="P5"/>
  <c r="N6"/>
  <c r="M6"/>
  <c r="L6"/>
  <c r="B8"/>
  <c r="A7"/>
  <c r="O5"/>
  <c r="B9" l="1"/>
  <c r="A8"/>
  <c r="Q6"/>
  <c r="L7"/>
  <c r="J7"/>
  <c r="N7"/>
  <c r="M7"/>
  <c r="P6"/>
  <c r="O6"/>
  <c r="J8" l="1"/>
  <c r="N8"/>
  <c r="P7"/>
  <c r="L8"/>
  <c r="Q7"/>
  <c r="M8"/>
  <c r="O7"/>
  <c r="A9"/>
  <c r="B10"/>
  <c r="L9" l="1"/>
  <c r="N9" s="1"/>
  <c r="P8"/>
  <c r="J9"/>
  <c r="Q8"/>
  <c r="O8"/>
  <c r="A10"/>
  <c r="B11"/>
  <c r="M9" l="1"/>
  <c r="O9"/>
  <c r="P9"/>
  <c r="Q9"/>
  <c r="J10"/>
  <c r="N10" s="1"/>
  <c r="L10"/>
  <c r="A11"/>
  <c r="B12"/>
  <c r="M10" l="1"/>
  <c r="J11"/>
  <c r="M11"/>
  <c r="N11"/>
  <c r="Q10"/>
  <c r="L11"/>
  <c r="P10"/>
  <c r="O10"/>
  <c r="B13"/>
  <c r="A12"/>
  <c r="O11" s="1"/>
  <c r="B14" l="1"/>
  <c r="A13"/>
  <c r="P11"/>
  <c r="N12"/>
  <c r="J12"/>
  <c r="L12"/>
  <c r="M12"/>
  <c r="Q11"/>
  <c r="M13" l="1"/>
  <c r="L13"/>
  <c r="P12"/>
  <c r="Q12"/>
  <c r="N13"/>
  <c r="J13"/>
  <c r="A14"/>
  <c r="B15"/>
  <c r="O12"/>
  <c r="J14" l="1"/>
  <c r="P13"/>
  <c r="N14"/>
  <c r="L14"/>
  <c r="Q13"/>
  <c r="M14"/>
  <c r="O13"/>
  <c r="B16"/>
  <c r="A15"/>
  <c r="A16" l="1"/>
  <c r="B17"/>
  <c r="J15"/>
  <c r="P14"/>
  <c r="M15"/>
  <c r="N15"/>
  <c r="Q14"/>
  <c r="L15"/>
  <c r="O14"/>
  <c r="A17" l="1"/>
  <c r="O16" s="1"/>
  <c r="B18"/>
  <c r="Q15"/>
  <c r="P15"/>
  <c r="L16"/>
  <c r="M16" s="1"/>
  <c r="J16"/>
  <c r="O15"/>
  <c r="N16" l="1"/>
  <c r="A18"/>
  <c r="B19"/>
  <c r="Q16"/>
  <c r="P16"/>
  <c r="L17"/>
  <c r="J17"/>
  <c r="M17" s="1"/>
  <c r="N17" l="1"/>
  <c r="A19"/>
  <c r="B20"/>
  <c r="P17"/>
  <c r="J18"/>
  <c r="N18"/>
  <c r="Q17"/>
  <c r="O17"/>
  <c r="L18"/>
  <c r="M18"/>
  <c r="B21" l="1"/>
  <c r="A20"/>
  <c r="P18"/>
  <c r="O18"/>
  <c r="Q18"/>
  <c r="N19"/>
  <c r="J19"/>
  <c r="M19"/>
  <c r="L19"/>
  <c r="L20" l="1"/>
  <c r="J20"/>
  <c r="N20"/>
  <c r="Q19"/>
  <c r="P19"/>
  <c r="M20"/>
  <c r="O19"/>
  <c r="A21"/>
  <c r="B22"/>
  <c r="J21" l="1"/>
  <c r="M21"/>
  <c r="P20"/>
  <c r="Q20"/>
  <c r="L21"/>
  <c r="N21"/>
  <c r="O20"/>
  <c r="A22"/>
  <c r="B23"/>
  <c r="Q21" l="1"/>
  <c r="P21"/>
  <c r="N22"/>
  <c r="M22"/>
  <c r="J22"/>
  <c r="O21"/>
  <c r="L22"/>
  <c r="A23"/>
  <c r="O22" s="1"/>
  <c r="B24"/>
  <c r="B25" l="1"/>
  <c r="A24"/>
  <c r="Q22"/>
  <c r="M23"/>
  <c r="L23"/>
  <c r="N23" s="1"/>
  <c r="P22"/>
  <c r="J23"/>
  <c r="L24" l="1"/>
  <c r="Q23"/>
  <c r="O24"/>
  <c r="P23"/>
  <c r="J24"/>
  <c r="O23"/>
  <c r="B26"/>
  <c r="A25"/>
  <c r="N24" l="1"/>
  <c r="M24"/>
  <c r="A26"/>
  <c r="B27"/>
  <c r="N25"/>
  <c r="Q24"/>
  <c r="J25"/>
  <c r="M25"/>
  <c r="P24"/>
  <c r="L25"/>
  <c r="A27" l="1"/>
  <c r="O26" s="1"/>
  <c r="B28"/>
  <c r="N26"/>
  <c r="L26"/>
  <c r="M26"/>
  <c r="J26"/>
  <c r="Q25"/>
  <c r="O25"/>
  <c r="P25"/>
  <c r="A28" l="1"/>
  <c r="B29"/>
  <c r="P26"/>
  <c r="J27"/>
  <c r="M27"/>
  <c r="L27"/>
  <c r="N27"/>
  <c r="Q26"/>
  <c r="B30" l="1"/>
  <c r="A29"/>
  <c r="N28"/>
  <c r="M28"/>
  <c r="L28"/>
  <c r="Q27"/>
  <c r="J28"/>
  <c r="P27"/>
  <c r="O27"/>
  <c r="N29" l="1"/>
  <c r="O28"/>
  <c r="J29"/>
  <c r="L29"/>
  <c r="P28"/>
  <c r="Q28"/>
  <c r="M29"/>
  <c r="A30"/>
  <c r="B31"/>
  <c r="O29" l="1"/>
  <c r="Q29"/>
  <c r="L30"/>
  <c r="M30" s="1"/>
  <c r="P29"/>
  <c r="J30"/>
  <c r="A31"/>
  <c r="O30" s="1"/>
  <c r="B32"/>
  <c r="N30" l="1"/>
  <c r="B33"/>
  <c r="A32"/>
  <c r="Q30"/>
  <c r="P30"/>
  <c r="J31"/>
  <c r="N31" s="1"/>
  <c r="L31"/>
  <c r="M31" l="1"/>
  <c r="P31"/>
  <c r="L32"/>
  <c r="J32"/>
  <c r="N32"/>
  <c r="M32"/>
  <c r="O31"/>
  <c r="Q31"/>
  <c r="B3" i="12"/>
  <c r="A33" i="11"/>
  <c r="L33" l="1"/>
  <c r="M33"/>
  <c r="N33"/>
  <c r="O33"/>
  <c r="Q32"/>
  <c r="J33"/>
  <c r="J35" s="1"/>
  <c r="B11" i="4" s="1"/>
  <c r="P32" i="11"/>
  <c r="B4" i="12"/>
  <c r="A3"/>
  <c r="O32" i="11"/>
  <c r="P33" l="1"/>
  <c r="Q33"/>
  <c r="D11" i="4"/>
  <c r="C11"/>
  <c r="B5" i="12"/>
  <c r="A4"/>
  <c r="L3"/>
  <c r="M3"/>
  <c r="N3"/>
  <c r="J3"/>
  <c r="B6" l="1"/>
  <c r="A5"/>
  <c r="Q3"/>
  <c r="P3"/>
  <c r="M4"/>
  <c r="N4"/>
  <c r="J4"/>
  <c r="L4"/>
  <c r="E11" i="4"/>
  <c r="O3" i="12"/>
  <c r="N5" l="1"/>
  <c r="M5"/>
  <c r="L5"/>
  <c r="Q4"/>
  <c r="O4"/>
  <c r="P4"/>
  <c r="J5"/>
  <c r="B7"/>
  <c r="A6"/>
  <c r="P5" l="1"/>
  <c r="M6"/>
  <c r="L6"/>
  <c r="J6"/>
  <c r="Q5"/>
  <c r="A7"/>
  <c r="B8"/>
  <c r="O5"/>
  <c r="O6"/>
  <c r="N6" l="1"/>
  <c r="J7"/>
  <c r="N7" s="1"/>
  <c r="L7"/>
  <c r="P6"/>
  <c r="Q6"/>
  <c r="A8"/>
  <c r="B9"/>
  <c r="M7" l="1"/>
  <c r="L8"/>
  <c r="J8"/>
  <c r="P7"/>
  <c r="M8"/>
  <c r="Q7"/>
  <c r="O7"/>
  <c r="N8"/>
  <c r="A9"/>
  <c r="O8" s="1"/>
  <c r="B10"/>
  <c r="J9" l="1"/>
  <c r="N9"/>
  <c r="M9"/>
  <c r="L9"/>
  <c r="Q8"/>
  <c r="P8"/>
  <c r="B11"/>
  <c r="A10"/>
  <c r="O9" s="1"/>
  <c r="B12" l="1"/>
  <c r="A11"/>
  <c r="J10"/>
  <c r="Q9"/>
  <c r="L10"/>
  <c r="P9"/>
  <c r="N10"/>
  <c r="M10"/>
  <c r="L11" l="1"/>
  <c r="N11"/>
  <c r="M11"/>
  <c r="P10"/>
  <c r="Q10"/>
  <c r="J11"/>
  <c r="O10"/>
  <c r="A12"/>
  <c r="O11" s="1"/>
  <c r="B13"/>
  <c r="A13" l="1"/>
  <c r="B14"/>
  <c r="Q11"/>
  <c r="J12"/>
  <c r="N12"/>
  <c r="P11"/>
  <c r="L12"/>
  <c r="M12"/>
  <c r="B15" l="1"/>
  <c r="A14"/>
  <c r="O13" s="1"/>
  <c r="J13"/>
  <c r="N13" s="1"/>
  <c r="P12"/>
  <c r="L13"/>
  <c r="Q12"/>
  <c r="O12"/>
  <c r="M13" l="1"/>
  <c r="L14"/>
  <c r="M14" s="1"/>
  <c r="J14"/>
  <c r="P13"/>
  <c r="Q13"/>
  <c r="A15"/>
  <c r="B16"/>
  <c r="N14" l="1"/>
  <c r="L15"/>
  <c r="M15"/>
  <c r="J15"/>
  <c r="Q14"/>
  <c r="P14"/>
  <c r="N15"/>
  <c r="B17"/>
  <c r="A16"/>
  <c r="O15" s="1"/>
  <c r="O14"/>
  <c r="A17" l="1"/>
  <c r="B18"/>
  <c r="N16"/>
  <c r="M16"/>
  <c r="J16"/>
  <c r="Q15"/>
  <c r="L16"/>
  <c r="P15"/>
  <c r="B19" l="1"/>
  <c r="A18"/>
  <c r="P16"/>
  <c r="M17"/>
  <c r="L17"/>
  <c r="Q16"/>
  <c r="N17"/>
  <c r="O16"/>
  <c r="J17"/>
  <c r="M18" l="1"/>
  <c r="O17"/>
  <c r="Q17"/>
  <c r="P17"/>
  <c r="L18"/>
  <c r="J18"/>
  <c r="N18"/>
  <c r="A19"/>
  <c r="B20"/>
  <c r="M19" l="1"/>
  <c r="L19"/>
  <c r="P18"/>
  <c r="J19"/>
  <c r="Q18"/>
  <c r="N19"/>
  <c r="O18"/>
  <c r="A20"/>
  <c r="B21"/>
  <c r="Q19" l="1"/>
  <c r="P19"/>
  <c r="J20"/>
  <c r="N20" s="1"/>
  <c r="L20"/>
  <c r="O19"/>
  <c r="A21"/>
  <c r="B22"/>
  <c r="M20" l="1"/>
  <c r="O20"/>
  <c r="J21"/>
  <c r="N21" s="1"/>
  <c r="P20"/>
  <c r="Q20"/>
  <c r="L21"/>
  <c r="B23"/>
  <c r="A22"/>
  <c r="M21" l="1"/>
  <c r="B24"/>
  <c r="A23"/>
  <c r="O22" s="1"/>
  <c r="Q21"/>
  <c r="L22"/>
  <c r="P21"/>
  <c r="J22"/>
  <c r="N22"/>
  <c r="M22"/>
  <c r="O21"/>
  <c r="N23" l="1"/>
  <c r="P22"/>
  <c r="M23"/>
  <c r="J23"/>
  <c r="Q22"/>
  <c r="L23"/>
  <c r="B25"/>
  <c r="A24"/>
  <c r="B26" l="1"/>
  <c r="A25"/>
  <c r="Q23"/>
  <c r="N24"/>
  <c r="M24"/>
  <c r="J24"/>
  <c r="L24"/>
  <c r="P23"/>
  <c r="O23"/>
  <c r="L25" l="1"/>
  <c r="Q24"/>
  <c r="M25"/>
  <c r="J25"/>
  <c r="P24"/>
  <c r="N25"/>
  <c r="O24"/>
  <c r="A26"/>
  <c r="B27"/>
  <c r="O25"/>
  <c r="N26" l="1"/>
  <c r="L26"/>
  <c r="M26"/>
  <c r="O26"/>
  <c r="Q25"/>
  <c r="P25"/>
  <c r="J26"/>
  <c r="A27"/>
  <c r="B28"/>
  <c r="P26" l="1"/>
  <c r="M27"/>
  <c r="Q26"/>
  <c r="J27"/>
  <c r="N27" s="1"/>
  <c r="L27"/>
  <c r="A28"/>
  <c r="B29"/>
  <c r="O27" l="1"/>
  <c r="J28"/>
  <c r="M28" s="1"/>
  <c r="Q27"/>
  <c r="L28"/>
  <c r="P27"/>
  <c r="B30"/>
  <c r="A29"/>
  <c r="N28" l="1"/>
  <c r="A30"/>
  <c r="B31"/>
  <c r="J29"/>
  <c r="P28"/>
  <c r="N29"/>
  <c r="M29"/>
  <c r="Q28"/>
  <c r="L29"/>
  <c r="O28"/>
  <c r="M30" l="1"/>
  <c r="Q29"/>
  <c r="P29"/>
  <c r="N30"/>
  <c r="L30"/>
  <c r="J30"/>
  <c r="A31"/>
  <c r="B32"/>
  <c r="O29"/>
  <c r="O30"/>
  <c r="P30" l="1"/>
  <c r="N31"/>
  <c r="M31"/>
  <c r="Q30"/>
  <c r="L31"/>
  <c r="J31"/>
  <c r="C35"/>
  <c r="B3" i="13"/>
  <c r="A32" i="12"/>
  <c r="L32" l="1"/>
  <c r="M32"/>
  <c r="O32"/>
  <c r="P31"/>
  <c r="J32"/>
  <c r="J34" s="1"/>
  <c r="B12" i="4" s="1"/>
  <c r="N32" i="12"/>
  <c r="Q31"/>
  <c r="B4" i="13"/>
  <c r="A3"/>
  <c r="O31" i="12"/>
  <c r="J3" i="13" l="1"/>
  <c r="L3"/>
  <c r="M3"/>
  <c r="N3"/>
  <c r="P32" i="12"/>
  <c r="Q32"/>
  <c r="D12" i="4"/>
  <c r="D17" s="1"/>
  <c r="C12"/>
  <c r="B17"/>
  <c r="A4" i="13"/>
  <c r="B5"/>
  <c r="O3" l="1"/>
  <c r="N4"/>
  <c r="J4"/>
  <c r="P3"/>
  <c r="Q3"/>
  <c r="L4"/>
  <c r="B6"/>
  <c r="A5"/>
  <c r="E12" i="4"/>
  <c r="E13" s="1"/>
  <c r="C17"/>
  <c r="M4" i="13" l="1"/>
  <c r="A6"/>
  <c r="B7"/>
  <c r="L5"/>
  <c r="N5" s="1"/>
  <c r="P4"/>
  <c r="J5"/>
  <c r="Q4"/>
  <c r="O4"/>
  <c r="M5" l="1"/>
  <c r="L6"/>
  <c r="Q5"/>
  <c r="N6"/>
  <c r="J6"/>
  <c r="M6"/>
  <c r="P5"/>
  <c r="A7"/>
  <c r="B8"/>
  <c r="O6"/>
  <c r="O5"/>
  <c r="J7" l="1"/>
  <c r="Q6"/>
  <c r="P6"/>
  <c r="N7"/>
  <c r="L7"/>
  <c r="M7"/>
  <c r="A8"/>
  <c r="B9"/>
  <c r="Q7" l="1"/>
  <c r="J8"/>
  <c r="L8"/>
  <c r="M8"/>
  <c r="P7"/>
  <c r="O7"/>
  <c r="N8"/>
  <c r="B10"/>
  <c r="A9"/>
  <c r="L9" l="1"/>
  <c r="N9"/>
  <c r="J9"/>
  <c r="O8"/>
  <c r="Q8"/>
  <c r="M9"/>
  <c r="P8"/>
  <c r="A10"/>
  <c r="B11"/>
  <c r="O9"/>
  <c r="B12" l="1"/>
  <c r="A11"/>
  <c r="O10" s="1"/>
  <c r="J10"/>
  <c r="L10"/>
  <c r="P9"/>
  <c r="N10"/>
  <c r="Q9"/>
  <c r="M10"/>
  <c r="A12" l="1"/>
  <c r="B13"/>
  <c r="P10"/>
  <c r="Q10"/>
  <c r="N11"/>
  <c r="J11"/>
  <c r="L11"/>
  <c r="M11" l="1"/>
  <c r="J12"/>
  <c r="N12" s="1"/>
  <c r="Q11"/>
  <c r="P11"/>
  <c r="L12"/>
  <c r="B14"/>
  <c r="A13"/>
  <c r="O11"/>
  <c r="O12"/>
  <c r="M12" l="1"/>
  <c r="B15"/>
  <c r="A14"/>
  <c r="J13"/>
  <c r="N13"/>
  <c r="P12"/>
  <c r="L13"/>
  <c r="M13"/>
  <c r="Q12"/>
  <c r="A15" l="1"/>
  <c r="B16"/>
  <c r="Q13"/>
  <c r="J14"/>
  <c r="M14"/>
  <c r="N14"/>
  <c r="P13"/>
  <c r="L14"/>
  <c r="O13"/>
  <c r="O14" l="1"/>
  <c r="L15"/>
  <c r="Q14"/>
  <c r="J15"/>
  <c r="N15"/>
  <c r="P14"/>
  <c r="M15"/>
  <c r="A16"/>
  <c r="B17"/>
  <c r="O15"/>
  <c r="A17" l="1"/>
  <c r="B18"/>
  <c r="N16"/>
  <c r="J16"/>
  <c r="M16"/>
  <c r="Q15"/>
  <c r="P15"/>
  <c r="L16"/>
  <c r="N17" l="1"/>
  <c r="M17"/>
  <c r="P16"/>
  <c r="L17"/>
  <c r="J17"/>
  <c r="O16"/>
  <c r="Q16"/>
  <c r="B19"/>
  <c r="A18"/>
  <c r="N18" l="1"/>
  <c r="Q17"/>
  <c r="J18"/>
  <c r="L18"/>
  <c r="P17"/>
  <c r="A19"/>
  <c r="O18" s="1"/>
  <c r="B20"/>
  <c r="O17"/>
  <c r="M18" l="1"/>
  <c r="A20"/>
  <c r="B21"/>
  <c r="L19"/>
  <c r="M19" s="1"/>
  <c r="Q18"/>
  <c r="J19"/>
  <c r="P18"/>
  <c r="N19" l="1"/>
  <c r="M20"/>
  <c r="J20"/>
  <c r="N20"/>
  <c r="O19"/>
  <c r="L20"/>
  <c r="Q19"/>
  <c r="P19"/>
  <c r="B22"/>
  <c r="A21"/>
  <c r="M21" l="1"/>
  <c r="N21"/>
  <c r="P20"/>
  <c r="L21"/>
  <c r="Q20"/>
  <c r="J21"/>
  <c r="B23"/>
  <c r="A22"/>
  <c r="O20"/>
  <c r="L22" l="1"/>
  <c r="Q21"/>
  <c r="J22"/>
  <c r="M22"/>
  <c r="P21"/>
  <c r="N22"/>
  <c r="B24"/>
  <c r="A23"/>
  <c r="O21"/>
  <c r="O22"/>
  <c r="A24" l="1"/>
  <c r="B25"/>
  <c r="J23"/>
  <c r="M23"/>
  <c r="L23"/>
  <c r="N23"/>
  <c r="P22"/>
  <c r="Q22"/>
  <c r="P23" l="1"/>
  <c r="L24"/>
  <c r="M24"/>
  <c r="N24"/>
  <c r="O23"/>
  <c r="J24"/>
  <c r="Q23"/>
  <c r="B26"/>
  <c r="A25"/>
  <c r="O24" s="1"/>
  <c r="A26" l="1"/>
  <c r="B27"/>
  <c r="N25"/>
  <c r="J25"/>
  <c r="L25"/>
  <c r="M25" s="1"/>
  <c r="P24"/>
  <c r="Q24"/>
  <c r="J26" l="1"/>
  <c r="N26" s="1"/>
  <c r="Q25"/>
  <c r="L26"/>
  <c r="P25"/>
  <c r="A27"/>
  <c r="B28"/>
  <c r="O25"/>
  <c r="M26" l="1"/>
  <c r="P26"/>
  <c r="Q26"/>
  <c r="M27"/>
  <c r="N27"/>
  <c r="L27"/>
  <c r="J27"/>
  <c r="A28"/>
  <c r="B29"/>
  <c r="O26"/>
  <c r="M28" l="1"/>
  <c r="P27"/>
  <c r="Q27"/>
  <c r="N28"/>
  <c r="L28"/>
  <c r="J28"/>
  <c r="O27"/>
  <c r="B30"/>
  <c r="A29"/>
  <c r="P28" l="1"/>
  <c r="Q28"/>
  <c r="N29"/>
  <c r="M29"/>
  <c r="L29"/>
  <c r="J29"/>
  <c r="O28"/>
  <c r="B31"/>
  <c r="A30"/>
  <c r="B32" l="1"/>
  <c r="A31"/>
  <c r="O30" s="1"/>
  <c r="Q29"/>
  <c r="J30"/>
  <c r="P29"/>
  <c r="N30"/>
  <c r="M30"/>
  <c r="L30"/>
  <c r="O29"/>
  <c r="B33" l="1"/>
  <c r="A33" s="1"/>
  <c r="A32"/>
  <c r="O31" s="1"/>
  <c r="J31"/>
  <c r="N31"/>
  <c r="L31"/>
  <c r="Q30"/>
  <c r="P30"/>
  <c r="M31"/>
  <c r="P32" l="1"/>
  <c r="Q32"/>
  <c r="O33"/>
  <c r="L33"/>
  <c r="M33" s="1"/>
  <c r="J32"/>
  <c r="J33" s="1"/>
  <c r="Q31"/>
  <c r="L32"/>
  <c r="P31"/>
  <c r="M32"/>
  <c r="O32"/>
  <c r="N32"/>
  <c r="N33" l="1"/>
  <c r="P33"/>
  <c r="Q33"/>
</calcChain>
</file>

<file path=xl/sharedStrings.xml><?xml version="1.0" encoding="utf-8"?>
<sst xmlns="http://schemas.openxmlformats.org/spreadsheetml/2006/main" count="304" uniqueCount="47">
  <si>
    <t>jour</t>
  </si>
  <si>
    <t>date</t>
  </si>
  <si>
    <t>coef</t>
  </si>
  <si>
    <t>heure d'arrivée</t>
  </si>
  <si>
    <t>heure de départ</t>
  </si>
  <si>
    <t>repas midi</t>
  </si>
  <si>
    <t>repas soir</t>
  </si>
  <si>
    <t>heure faite</t>
  </si>
  <si>
    <t>heure coef</t>
  </si>
  <si>
    <t>cumul semaine</t>
  </si>
  <si>
    <t>cumul mois</t>
  </si>
  <si>
    <t>semaine</t>
  </si>
  <si>
    <t>mois</t>
  </si>
  <si>
    <t>temps ref</t>
  </si>
  <si>
    <t>a faire</t>
  </si>
  <si>
    <t>en trop</t>
  </si>
  <si>
    <t>debut</t>
  </si>
  <si>
    <t>fin</t>
  </si>
  <si>
    <t>total</t>
  </si>
  <si>
    <t>Extra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</si>
  <si>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</si>
  <si>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</si>
  <si>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</si>
  <si>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</si>
  <si>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</si>
  <si>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</si>
  <si>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</si>
  <si>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</si>
  <si>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heure en trop </t>
  </si>
  <si>
    <t>heure a faire</t>
  </si>
  <si>
    <t>cumul</t>
  </si>
  <si>
    <t>janvier</t>
  </si>
  <si>
    <t>février</t>
  </si>
  <si>
    <t>mars</t>
  </si>
  <si>
    <t>avril</t>
  </si>
  <si>
    <t>Premier de l'an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</si>
  <si>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</si>
  <si>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</si>
  <si>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</si>
  <si>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</si>
  <si>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</si>
  <si>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</si>
  <si>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</si>
  <si>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</si>
  <si>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</si>
  <si>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</si>
  <si>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Pâques</t>
  </si>
</sst>
</file>

<file path=xl/styles.xml><?xml version="1.0" encoding="utf-8"?>
<styleSheet xmlns="http://schemas.openxmlformats.org/spreadsheetml/2006/main">
  <numFmts count="1">
    <numFmt numFmtId="164" formatCode="[h]:mm:ss;@"/>
  </numFmts>
  <fonts count="3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46" fontId="1" fillId="0" borderId="0" xfId="0" applyNumberFormat="1" applyFont="1" applyBorder="1" applyAlignment="1">
      <alignment horizontal="center" vertical="center"/>
    </xf>
    <xf numFmtId="46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0" fontId="0" fillId="0" borderId="0" xfId="0" applyNumberFormat="1"/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46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2" fillId="0" borderId="0" xfId="1" applyNumberFormat="1" applyBorder="1" applyAlignment="1">
      <alignment horizontal="center" vertical="center"/>
    </xf>
    <xf numFmtId="164" fontId="2" fillId="0" borderId="0" xfId="1" applyNumberFormat="1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20" fontId="2" fillId="0" borderId="0" xfId="1" applyNumberFormat="1" applyBorder="1"/>
    <xf numFmtId="0" fontId="2" fillId="0" borderId="0" xfId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/>
  </cellXfs>
  <cellStyles count="2">
    <cellStyle name="Normal" xfId="0" builtinId="0"/>
    <cellStyle name="Normal 2" xfId="1"/>
  </cellStyles>
  <dxfs count="34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E18" sqref="E18"/>
    </sheetView>
  </sheetViews>
  <sheetFormatPr baseColWidth="10" defaultRowHeight="15"/>
  <cols>
    <col min="1" max="2" width="11.42578125" style="1"/>
    <col min="3" max="3" width="13.5703125" style="1" bestFit="1" customWidth="1"/>
    <col min="4" max="4" width="12.28515625" style="1" bestFit="1" customWidth="1"/>
    <col min="5" max="5" width="13.85546875" style="1" customWidth="1"/>
    <col min="6" max="7" width="11.42578125" style="1"/>
    <col min="8" max="8" width="15.42578125" style="1" bestFit="1" customWidth="1"/>
    <col min="9" max="16384" width="11.42578125" style="1"/>
  </cols>
  <sheetData>
    <row r="1" spans="1:10">
      <c r="B1" s="1" t="s">
        <v>7</v>
      </c>
      <c r="C1" s="1" t="s">
        <v>28</v>
      </c>
      <c r="D1" s="1" t="s">
        <v>29</v>
      </c>
      <c r="E1" s="1" t="s">
        <v>30</v>
      </c>
      <c r="I1" s="1">
        <v>2017</v>
      </c>
    </row>
    <row r="2" spans="1:10">
      <c r="A2" s="1" t="s">
        <v>31</v>
      </c>
      <c r="B2" s="11">
        <f>janvier!J35</f>
        <v>0</v>
      </c>
      <c r="C2" s="11" t="str">
        <f t="shared" ref="C2:C13" si="0">IF(B2-$A$16&gt;0,B2-$A$16,"0:00")</f>
        <v>0:00</v>
      </c>
      <c r="D2" s="11">
        <f t="shared" ref="D2:D13" si="1">IF($A$16-B2&gt;0,$A$16-B2,"0:00")</f>
        <v>2.9166666666666665</v>
      </c>
      <c r="E2" s="11">
        <f>C2-D2</f>
        <v>-2.9166666666666665</v>
      </c>
      <c r="H2" t="s">
        <v>35</v>
      </c>
      <c r="I2" s="30">
        <f>DATE(I1,1,1)</f>
        <v>42736</v>
      </c>
      <c r="J2" s="1">
        <v>2</v>
      </c>
    </row>
    <row r="3" spans="1:10">
      <c r="A3" s="1" t="s">
        <v>32</v>
      </c>
      <c r="B3" s="11">
        <f>fevrier!J33</f>
        <v>0</v>
      </c>
      <c r="C3" s="11" t="str">
        <f t="shared" si="0"/>
        <v>0:00</v>
      </c>
      <c r="D3" s="11">
        <f t="shared" si="1"/>
        <v>2.9166666666666665</v>
      </c>
      <c r="E3" s="11">
        <f>E2+C3-D3</f>
        <v>-5.833333333333333</v>
      </c>
      <c r="H3" t="s">
        <v>36</v>
      </c>
      <c r="I3" s="30">
        <f>I13+1</f>
        <v>42842</v>
      </c>
      <c r="J3" s="1">
        <v>2</v>
      </c>
    </row>
    <row r="4" spans="1:10">
      <c r="A4" s="1" t="s">
        <v>33</v>
      </c>
      <c r="B4" s="11">
        <f>mars!J35</f>
        <v>0</v>
      </c>
      <c r="C4" s="11" t="str">
        <f t="shared" si="0"/>
        <v>0:00</v>
      </c>
      <c r="D4" s="11">
        <f t="shared" si="1"/>
        <v>2.9166666666666665</v>
      </c>
      <c r="E4" s="11">
        <f t="shared" ref="E4:E13" si="2">E3+C4-D4</f>
        <v>-8.75</v>
      </c>
      <c r="H4" t="s">
        <v>37</v>
      </c>
      <c r="I4" s="30">
        <f>DATE(I1,5,1)</f>
        <v>42856</v>
      </c>
      <c r="J4" s="1">
        <v>3</v>
      </c>
    </row>
    <row r="5" spans="1:10">
      <c r="A5" s="1" t="s">
        <v>34</v>
      </c>
      <c r="B5" s="11">
        <f>avril!J34</f>
        <v>0</v>
      </c>
      <c r="C5" s="11" t="str">
        <f t="shared" si="0"/>
        <v>0:00</v>
      </c>
      <c r="D5" s="11">
        <f t="shared" si="1"/>
        <v>2.9166666666666665</v>
      </c>
      <c r="E5" s="11">
        <f t="shared" si="2"/>
        <v>-11.666666666666666</v>
      </c>
      <c r="H5" t="s">
        <v>38</v>
      </c>
      <c r="I5" s="30">
        <f>DATE(I1,5,8)</f>
        <v>42863</v>
      </c>
      <c r="J5" s="1">
        <v>2</v>
      </c>
    </row>
    <row r="6" spans="1:10">
      <c r="A6" s="1" t="s">
        <v>20</v>
      </c>
      <c r="B6" s="11">
        <f>mai!J34</f>
        <v>0</v>
      </c>
      <c r="C6" s="11" t="str">
        <f t="shared" si="0"/>
        <v>0:00</v>
      </c>
      <c r="D6" s="11">
        <f t="shared" si="1"/>
        <v>2.9166666666666665</v>
      </c>
      <c r="E6" s="11">
        <f>E5+C6-D6</f>
        <v>-14.583333333333332</v>
      </c>
      <c r="H6" t="s">
        <v>39</v>
      </c>
      <c r="I6" s="30">
        <f>I13+39</f>
        <v>42880</v>
      </c>
      <c r="J6" s="1">
        <v>2</v>
      </c>
    </row>
    <row r="7" spans="1:10">
      <c r="A7" s="1" t="s">
        <v>21</v>
      </c>
      <c r="B7" s="11">
        <f>juin!J35</f>
        <v>0</v>
      </c>
      <c r="C7" s="11" t="str">
        <f t="shared" si="0"/>
        <v>0:00</v>
      </c>
      <c r="D7" s="11">
        <f t="shared" si="1"/>
        <v>2.9166666666666665</v>
      </c>
      <c r="E7" s="11">
        <f t="shared" si="2"/>
        <v>-17.5</v>
      </c>
      <c r="H7" t="s">
        <v>40</v>
      </c>
      <c r="I7" s="30">
        <f>I13+50</f>
        <v>42891</v>
      </c>
      <c r="J7" s="1">
        <v>2</v>
      </c>
    </row>
    <row r="8" spans="1:10">
      <c r="A8" s="1" t="s">
        <v>22</v>
      </c>
      <c r="B8" s="11">
        <f>juillet!J35</f>
        <v>0</v>
      </c>
      <c r="C8" s="11" t="str">
        <f t="shared" si="0"/>
        <v>0:00</v>
      </c>
      <c r="D8" s="11">
        <f t="shared" si="1"/>
        <v>2.9166666666666665</v>
      </c>
      <c r="E8" s="11">
        <f t="shared" si="2"/>
        <v>-20.416666666666668</v>
      </c>
      <c r="H8" t="s">
        <v>41</v>
      </c>
      <c r="I8" s="30">
        <f>DATE(I1,7,14)</f>
        <v>42930</v>
      </c>
      <c r="J8" s="1">
        <v>2</v>
      </c>
    </row>
    <row r="9" spans="1:10">
      <c r="A9" s="1" t="s">
        <v>23</v>
      </c>
      <c r="B9" s="11">
        <f>aout!J35</f>
        <v>0</v>
      </c>
      <c r="C9" s="11" t="str">
        <f t="shared" si="0"/>
        <v>0:00</v>
      </c>
      <c r="D9" s="11">
        <f t="shared" si="1"/>
        <v>2.9166666666666665</v>
      </c>
      <c r="E9" s="11">
        <f t="shared" si="2"/>
        <v>-23.333333333333336</v>
      </c>
      <c r="H9" t="s">
        <v>42</v>
      </c>
      <c r="I9" s="30">
        <f>DATE(I1,8,15)</f>
        <v>42962</v>
      </c>
      <c r="J9" s="1">
        <v>2</v>
      </c>
    </row>
    <row r="10" spans="1:10">
      <c r="A10" s="1" t="s">
        <v>24</v>
      </c>
      <c r="B10" s="11">
        <f>septembre!J34</f>
        <v>0</v>
      </c>
      <c r="C10" s="11" t="str">
        <f t="shared" si="0"/>
        <v>0:00</v>
      </c>
      <c r="D10" s="11">
        <f t="shared" si="1"/>
        <v>2.9166666666666665</v>
      </c>
      <c r="E10" s="11">
        <f t="shared" si="2"/>
        <v>-26.250000000000004</v>
      </c>
      <c r="H10" t="s">
        <v>43</v>
      </c>
      <c r="I10" s="30">
        <f>DATE(I1,11,1)</f>
        <v>43040</v>
      </c>
      <c r="J10" s="1">
        <v>2</v>
      </c>
    </row>
    <row r="11" spans="1:10">
      <c r="A11" s="1" t="s">
        <v>25</v>
      </c>
      <c r="B11" s="11">
        <f>octobre!J35</f>
        <v>0</v>
      </c>
      <c r="C11" s="11" t="str">
        <f t="shared" si="0"/>
        <v>0:00</v>
      </c>
      <c r="D11" s="11">
        <f t="shared" si="1"/>
        <v>2.9166666666666665</v>
      </c>
      <c r="E11" s="11">
        <f t="shared" si="2"/>
        <v>-29.166666666666671</v>
      </c>
      <c r="H11" t="s">
        <v>44</v>
      </c>
      <c r="I11" s="30">
        <f>DATE(I1,11,11)</f>
        <v>43050</v>
      </c>
      <c r="J11" s="1">
        <v>2</v>
      </c>
    </row>
    <row r="12" spans="1:10">
      <c r="A12" s="1" t="s">
        <v>26</v>
      </c>
      <c r="B12" s="11">
        <f>novembre!J34</f>
        <v>0</v>
      </c>
      <c r="C12" s="11" t="str">
        <f t="shared" si="0"/>
        <v>0:00</v>
      </c>
      <c r="D12" s="11">
        <f t="shared" si="1"/>
        <v>2.9166666666666665</v>
      </c>
      <c r="E12" s="11">
        <f t="shared" si="2"/>
        <v>-32.083333333333336</v>
      </c>
      <c r="H12" t="s">
        <v>45</v>
      </c>
      <c r="I12" s="30">
        <f>DATE(I1,12,25)</f>
        <v>43094</v>
      </c>
      <c r="J12" s="1">
        <v>2</v>
      </c>
    </row>
    <row r="13" spans="1:10">
      <c r="A13" s="1" t="s">
        <v>27</v>
      </c>
      <c r="B13" s="11">
        <f>decembre!J35</f>
        <v>0</v>
      </c>
      <c r="C13" s="11" t="str">
        <f t="shared" si="0"/>
        <v>0:00</v>
      </c>
      <c r="D13" s="11">
        <f t="shared" si="1"/>
        <v>2.9166666666666665</v>
      </c>
      <c r="E13" s="11">
        <f t="shared" si="2"/>
        <v>-35</v>
      </c>
      <c r="H13" t="s">
        <v>46</v>
      </c>
      <c r="I13" s="30">
        <f>DATE(I1,IF((25-MOD((11*MOD(I1-1900,19)+4-INT((7*MOD(I1-1900,19)+1)/19)),29)-MOD(I1-1900+INT((I1-1900)/4)+31-MOD((11*MOD(I1-1900,19)+4-INT((7*MOD(I1-1900,19)+1)/19)),29),7))&gt;0,4,3),IF((25-MOD((11*MOD(I1-1900,19)+4-INT((7*MOD(I1-1900,19)+1)/19)),29)-MOD(I1-1900+INT((I1-1900)/4)+31-MOD((11*MOD(I1-1900,19)+4-INT((7*MOD(I1-1900,19)+1)/19)),29),7))&gt;0,(25-MOD((11*MOD(I1-1900,19)+4-INT((7*MOD(I1-1900,19)+1)/19)),29)-MOD(I1-1900+INT((I1-1900)/4)+31-MOD((11*MOD(I1-1900,19)+4-INT((7*MOD(I1-1900,19)+1)/19)),29),7)),31+(25-MOD((11*MOD(I1-1900,19)+4-INT((7*MOD(I1-1900,19)+1)/19)),29)-MOD(I1-1900+INT((I1-1900)/4)+31-MOD((11*MOD(I1-1900,19)+4-INT((7*MOD(I1-1900,19)+1)/19)),29),7))))</f>
        <v>42841</v>
      </c>
      <c r="J13" s="1">
        <v>2</v>
      </c>
    </row>
    <row r="16" spans="1:10">
      <c r="A16" s="11">
        <v>2.9166666666666665</v>
      </c>
    </row>
    <row r="17" spans="1:5">
      <c r="A17" s="11">
        <f>A16*12</f>
        <v>35</v>
      </c>
      <c r="B17" s="11">
        <f>SUM(B2:B13)</f>
        <v>0</v>
      </c>
      <c r="C17" s="11">
        <f>SUM(C2:C13)</f>
        <v>0</v>
      </c>
      <c r="D17" s="11">
        <f>SUM(D2:D13)</f>
        <v>35</v>
      </c>
      <c r="E17" s="11"/>
    </row>
    <row r="18" spans="1:5">
      <c r="C18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T38"/>
  <sheetViews>
    <sheetView zoomScale="80" zoomScaleNormal="80" workbookViewId="0">
      <selection activeCell="H25" sqref="H25"/>
    </sheetView>
  </sheetViews>
  <sheetFormatPr baseColWidth="10" defaultRowHeight="15"/>
  <cols>
    <col min="1" max="1" width="10.85546875" style="3" bestFit="1" customWidth="1"/>
    <col min="2" max="2" width="11.5703125" style="3" bestFit="1" customWidth="1"/>
    <col min="3" max="3" width="5.85546875" style="3" bestFit="1" customWidth="1"/>
    <col min="4" max="4" width="16" style="3" bestFit="1" customWidth="1"/>
    <col min="5" max="5" width="17" style="3" bestFit="1" customWidth="1"/>
    <col min="6" max="6" width="11.7109375" style="3" bestFit="1" customWidth="1"/>
    <col min="7" max="7" width="11" style="3" bestFit="1" customWidth="1"/>
    <col min="8" max="8" width="12.140625" style="3" bestFit="1" customWidth="1"/>
    <col min="9" max="9" width="11.5703125" style="3" bestFit="1" customWidth="1"/>
    <col min="10" max="10" width="16.28515625" style="7" bestFit="1" customWidth="1"/>
    <col min="11" max="11" width="12.42578125" style="3" bestFit="1" customWidth="1"/>
    <col min="12" max="12" width="10.5703125" style="3" bestFit="1" customWidth="1"/>
    <col min="13" max="14" width="8.7109375" style="3" bestFit="1" customWidth="1"/>
    <col min="15" max="15" width="10.5703125" style="3" bestFit="1" customWidth="1"/>
    <col min="16" max="16" width="8.7109375" style="3" bestFit="1" customWidth="1"/>
    <col min="17" max="17" width="9.85546875" style="3" bestFit="1" customWidth="1"/>
    <col min="18" max="18" width="7" style="3" bestFit="1" customWidth="1"/>
    <col min="19" max="19" width="3.85546875" style="3" bestFit="1" customWidth="1"/>
    <col min="20" max="20" width="6" style="3" bestFit="1" customWidth="1"/>
    <col min="21" max="16384" width="11.42578125" style="3"/>
  </cols>
  <sheetData>
    <row r="1" spans="1:20">
      <c r="L1" s="29" t="s">
        <v>11</v>
      </c>
      <c r="M1" s="29"/>
      <c r="N1" s="29"/>
      <c r="O1" s="29" t="s">
        <v>12</v>
      </c>
      <c r="P1" s="29"/>
      <c r="Q1" s="29"/>
      <c r="R1" s="29" t="s">
        <v>19</v>
      </c>
      <c r="S1" s="29"/>
      <c r="T1" s="29"/>
    </row>
    <row r="2" spans="1:20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4" t="s">
        <v>5</v>
      </c>
      <c r="G2" s="4" t="s">
        <v>6</v>
      </c>
      <c r="H2" s="4" t="s">
        <v>7</v>
      </c>
      <c r="I2" s="3" t="s">
        <v>8</v>
      </c>
      <c r="J2" s="7" t="s">
        <v>9</v>
      </c>
      <c r="K2" s="3" t="s">
        <v>10</v>
      </c>
      <c r="L2" s="3" t="s">
        <v>13</v>
      </c>
      <c r="M2" s="3" t="s">
        <v>14</v>
      </c>
      <c r="N2" s="3" t="s">
        <v>15</v>
      </c>
      <c r="O2" s="3" t="s">
        <v>13</v>
      </c>
      <c r="P2" s="3" t="s">
        <v>14</v>
      </c>
      <c r="Q2" s="3" t="s">
        <v>15</v>
      </c>
      <c r="R2" s="9" t="s">
        <v>16</v>
      </c>
      <c r="S2" s="9" t="s">
        <v>17</v>
      </c>
      <c r="T2" s="9" t="s">
        <v>18</v>
      </c>
    </row>
    <row r="3" spans="1:20">
      <c r="A3" s="3" t="str">
        <f>IF(WEEKDAY(B3,2)=1,"lundi",IF(WEEKDAY(B3,2)=2,"mardi",IF(WEEKDAY(B3,2)=3,"mercredi",IF(WEEKDAY(B3,2)=4,"jeudi",IF(WEEKDAY(B3,2)=5,"vendredi",IF(WEEKDAY(B3,2)=6,"samedi",IF(WEEKDAY(B3,2)=7,"dimanche","")))))))</f>
        <v>dimanche</v>
      </c>
      <c r="B3" s="5">
        <f>DATE(recapitulation!I1,1,1)</f>
        <v>42736</v>
      </c>
      <c r="C3" s="3">
        <f>VLOOKUP(B3,recapitulation!$I$2:$J$13,2)</f>
        <v>2</v>
      </c>
      <c r="D3" s="6"/>
      <c r="E3" s="6"/>
      <c r="F3" s="1" t="str">
        <f>IF(AND(D3=0,E3=0),"0",IF(D3&lt;"12:00","1:30"))</f>
        <v>0</v>
      </c>
      <c r="G3" s="1" t="str">
        <f t="shared" ref="G3:G33" si="0">IF(AND(D3=0,E3=0),"0",IF(D3&lt;"19:00","1:30"))</f>
        <v>0</v>
      </c>
      <c r="H3" s="6">
        <f>(E3-D3)-F3-G3+T3</f>
        <v>0</v>
      </c>
      <c r="I3" s="7">
        <f>C3*H3</f>
        <v>0</v>
      </c>
      <c r="J3" s="7">
        <f>I3</f>
        <v>0</v>
      </c>
      <c r="K3" s="8">
        <f>I3</f>
        <v>0</v>
      </c>
      <c r="L3" s="8" t="str">
        <f>IF(A3="dimanche","17:00:00","")</f>
        <v>17:00:00</v>
      </c>
      <c r="M3" s="8">
        <f>IF(A3="dimanche",IF((L3-J3)&lt;0,0,(L3-J3)),"")</f>
        <v>0.70833333333333337</v>
      </c>
      <c r="N3" s="8">
        <f>IF(A3="dimanche",IF((J3-L3)&gt;0,(J3-L3),IF((L3-J3)&lt;0,(L3-J3),0)),"")</f>
        <v>0</v>
      </c>
      <c r="O3" s="8" t="str">
        <f t="shared" ref="O3:O32" si="1">IF(A4="","70:00:00","")</f>
        <v/>
      </c>
      <c r="P3" s="8" t="str">
        <f t="shared" ref="P3:P32" si="2">IF(A4="",IF((O3-K3)&lt;0,0,(O3-K3)),"")</f>
        <v/>
      </c>
      <c r="Q3" s="8" t="str">
        <f t="shared" ref="Q3:Q32" si="3">IF(A4="",IF((K3-O3)&gt;0,(K3-O3),IF((O3-K3)&lt;0,(O3-K3),0)),"")</f>
        <v/>
      </c>
    </row>
    <row r="4" spans="1:20">
      <c r="A4" s="3" t="str">
        <f t="shared" ref="A4:A33" si="4">IF(WEEKDAY(B4,2)=1,"lundi",IF(WEEKDAY(B4,2)=2,"mardi",IF(WEEKDAY(B4,2)=3,"mercredi",IF(WEEKDAY(B4,2)=4,"jeudi",IF(WEEKDAY(B4,2)=5,"vendredi",IF(WEEKDAY(B4,2)=6,"samedi",IF(WEEKDAY(B4,2)=7,"dimanche","")))))))</f>
        <v>lundi</v>
      </c>
      <c r="B4" s="5">
        <f>B3+1</f>
        <v>42737</v>
      </c>
      <c r="C4" s="28">
        <f>VLOOKUP(B4,recapitulation!$I$2:$J$13,2)</f>
        <v>2</v>
      </c>
      <c r="D4" s="6"/>
      <c r="E4" s="6"/>
      <c r="F4" s="1" t="str">
        <f t="shared" ref="F4:F33" si="5">IF(AND(D4=0,E4=0),"0",IF(D4&lt;"12:00","1:30"))</f>
        <v>0</v>
      </c>
      <c r="G4" s="1" t="str">
        <f t="shared" si="0"/>
        <v>0</v>
      </c>
      <c r="H4" s="6">
        <f t="shared" ref="H4:H33" si="6">(E4-D4)-F4-G4+T4</f>
        <v>0</v>
      </c>
      <c r="I4" s="7">
        <f>C4*H4</f>
        <v>0</v>
      </c>
      <c r="J4" s="7">
        <f>IF(A4="lundi",I4,J3+I4)</f>
        <v>0</v>
      </c>
      <c r="K4" s="8">
        <f>I4+K3</f>
        <v>0</v>
      </c>
      <c r="L4" s="8" t="str">
        <f t="shared" ref="L4:L33" si="7">IF(A4="dimanche","17:00:00","")</f>
        <v/>
      </c>
      <c r="M4" s="8" t="str">
        <f t="shared" ref="M4:M33" si="8">IF(A4="dimanche",IF((L4-J4)&lt;0,0,(L4-J4)),"")</f>
        <v/>
      </c>
      <c r="N4" s="8" t="str">
        <f t="shared" ref="N4:N33" si="9">IF(A4="dimanche",IF((J4-L4)&gt;0,(J4-L4),IF((L4-J4)&lt;0,(L4-J4),0)),"")</f>
        <v/>
      </c>
      <c r="O4" s="8" t="str">
        <f t="shared" si="1"/>
        <v/>
      </c>
      <c r="P4" s="8" t="str">
        <f t="shared" si="2"/>
        <v/>
      </c>
      <c r="Q4" s="8" t="str">
        <f t="shared" si="3"/>
        <v/>
      </c>
    </row>
    <row r="5" spans="1:20">
      <c r="A5" s="3" t="str">
        <f t="shared" si="4"/>
        <v>mardi</v>
      </c>
      <c r="B5" s="5">
        <f t="shared" ref="B5:B33" si="10">B4+1</f>
        <v>42738</v>
      </c>
      <c r="C5" s="28">
        <f>VLOOKUP(B5,recapitulation!$I$2:$J$13,2)</f>
        <v>2</v>
      </c>
      <c r="D5" s="6"/>
      <c r="E5" s="6"/>
      <c r="F5" s="1" t="str">
        <f t="shared" si="5"/>
        <v>0</v>
      </c>
      <c r="G5" s="1" t="str">
        <f t="shared" si="0"/>
        <v>0</v>
      </c>
      <c r="H5" s="6">
        <f t="shared" si="6"/>
        <v>0</v>
      </c>
      <c r="I5" s="7">
        <f t="shared" ref="I5:I33" si="11">C5*H5</f>
        <v>0</v>
      </c>
      <c r="J5" s="7">
        <f t="shared" ref="J5:J33" si="12">IF(A5="lundi",I5,J4+I5)</f>
        <v>0</v>
      </c>
      <c r="K5" s="8">
        <f t="shared" ref="K5:K33" si="13">I5+K4</f>
        <v>0</v>
      </c>
      <c r="L5" s="8" t="str">
        <f t="shared" si="7"/>
        <v/>
      </c>
      <c r="M5" s="8" t="str">
        <f t="shared" si="8"/>
        <v/>
      </c>
      <c r="N5" s="8" t="str">
        <f t="shared" si="9"/>
        <v/>
      </c>
      <c r="O5" s="8" t="str">
        <f t="shared" si="1"/>
        <v/>
      </c>
      <c r="P5" s="8" t="str">
        <f t="shared" si="2"/>
        <v/>
      </c>
      <c r="Q5" s="8" t="str">
        <f t="shared" si="3"/>
        <v/>
      </c>
    </row>
    <row r="6" spans="1:20">
      <c r="A6" s="3" t="str">
        <f t="shared" si="4"/>
        <v>mercredi</v>
      </c>
      <c r="B6" s="5">
        <f t="shared" si="10"/>
        <v>42739</v>
      </c>
      <c r="C6" s="28">
        <f>VLOOKUP(B6,recapitulation!$I$2:$J$13,2)</f>
        <v>2</v>
      </c>
      <c r="D6" s="6"/>
      <c r="E6" s="6"/>
      <c r="F6" s="1" t="str">
        <f t="shared" si="5"/>
        <v>0</v>
      </c>
      <c r="G6" s="1" t="str">
        <f t="shared" ref="G6:G30" si="14">IF(AND(D6=0,E6=0),"0",IF(D6&lt;"19:00","1:30"))</f>
        <v>0</v>
      </c>
      <c r="H6" s="6">
        <f t="shared" si="6"/>
        <v>0</v>
      </c>
      <c r="I6" s="7">
        <f t="shared" si="11"/>
        <v>0</v>
      </c>
      <c r="J6" s="7">
        <f t="shared" si="12"/>
        <v>0</v>
      </c>
      <c r="K6" s="8">
        <f t="shared" si="13"/>
        <v>0</v>
      </c>
      <c r="L6" s="8" t="str">
        <f t="shared" si="7"/>
        <v/>
      </c>
      <c r="M6" s="8" t="str">
        <f t="shared" si="8"/>
        <v/>
      </c>
      <c r="N6" s="8" t="str">
        <f t="shared" si="9"/>
        <v/>
      </c>
      <c r="O6" s="8" t="str">
        <f t="shared" si="1"/>
        <v/>
      </c>
      <c r="P6" s="8" t="str">
        <f t="shared" si="2"/>
        <v/>
      </c>
      <c r="Q6" s="8" t="str">
        <f t="shared" si="3"/>
        <v/>
      </c>
    </row>
    <row r="7" spans="1:20">
      <c r="A7" s="3" t="str">
        <f t="shared" si="4"/>
        <v>jeudi</v>
      </c>
      <c r="B7" s="5">
        <f t="shared" si="10"/>
        <v>42740</v>
      </c>
      <c r="C7" s="28">
        <f>VLOOKUP(B7,recapitulation!$I$2:$J$13,2)</f>
        <v>2</v>
      </c>
      <c r="D7" s="6"/>
      <c r="E7" s="6"/>
      <c r="F7" s="1" t="str">
        <f t="shared" si="5"/>
        <v>0</v>
      </c>
      <c r="G7" s="1" t="str">
        <f t="shared" si="0"/>
        <v>0</v>
      </c>
      <c r="H7" s="6">
        <f t="shared" si="6"/>
        <v>0</v>
      </c>
      <c r="I7" s="7">
        <f t="shared" si="11"/>
        <v>0</v>
      </c>
      <c r="J7" s="7">
        <f t="shared" si="12"/>
        <v>0</v>
      </c>
      <c r="K7" s="8">
        <f t="shared" si="13"/>
        <v>0</v>
      </c>
      <c r="L7" s="8" t="str">
        <f t="shared" si="7"/>
        <v/>
      </c>
      <c r="M7" s="8" t="str">
        <f t="shared" si="8"/>
        <v/>
      </c>
      <c r="N7" s="8" t="str">
        <f t="shared" si="9"/>
        <v/>
      </c>
      <c r="O7" s="8" t="str">
        <f t="shared" si="1"/>
        <v/>
      </c>
      <c r="P7" s="8" t="str">
        <f t="shared" si="2"/>
        <v/>
      </c>
      <c r="Q7" s="8" t="str">
        <f t="shared" si="3"/>
        <v/>
      </c>
    </row>
    <row r="8" spans="1:20">
      <c r="A8" s="3" t="str">
        <f t="shared" si="4"/>
        <v>vendredi</v>
      </c>
      <c r="B8" s="5">
        <f t="shared" si="10"/>
        <v>42741</v>
      </c>
      <c r="C8" s="28">
        <f>VLOOKUP(B8,recapitulation!$I$2:$J$13,2)</f>
        <v>2</v>
      </c>
      <c r="D8" s="6"/>
      <c r="E8" s="6"/>
      <c r="F8" s="1" t="str">
        <f t="shared" si="5"/>
        <v>0</v>
      </c>
      <c r="G8" s="1" t="str">
        <f t="shared" si="0"/>
        <v>0</v>
      </c>
      <c r="H8" s="6">
        <f t="shared" si="6"/>
        <v>0</v>
      </c>
      <c r="I8" s="7">
        <f t="shared" si="11"/>
        <v>0</v>
      </c>
      <c r="J8" s="7">
        <f t="shared" si="12"/>
        <v>0</v>
      </c>
      <c r="K8" s="8">
        <f t="shared" si="13"/>
        <v>0</v>
      </c>
      <c r="L8" s="8" t="str">
        <f t="shared" si="7"/>
        <v/>
      </c>
      <c r="M8" s="8" t="str">
        <f t="shared" si="8"/>
        <v/>
      </c>
      <c r="N8" s="8" t="str">
        <f t="shared" si="9"/>
        <v/>
      </c>
      <c r="O8" s="8" t="str">
        <f t="shared" si="1"/>
        <v/>
      </c>
      <c r="P8" s="8" t="str">
        <f t="shared" si="2"/>
        <v/>
      </c>
      <c r="Q8" s="8" t="str">
        <f t="shared" si="3"/>
        <v/>
      </c>
    </row>
    <row r="9" spans="1:20">
      <c r="A9" s="3" t="str">
        <f t="shared" si="4"/>
        <v>samedi</v>
      </c>
      <c r="B9" s="5">
        <f t="shared" si="10"/>
        <v>42742</v>
      </c>
      <c r="C9" s="28">
        <f>VLOOKUP(B9,recapitulation!$I$2:$J$13,2)</f>
        <v>2</v>
      </c>
      <c r="D9" s="6"/>
      <c r="E9" s="6"/>
      <c r="F9" s="1" t="str">
        <f t="shared" si="5"/>
        <v>0</v>
      </c>
      <c r="G9" s="1" t="str">
        <f t="shared" si="0"/>
        <v>0</v>
      </c>
      <c r="H9" s="6">
        <f t="shared" si="6"/>
        <v>0</v>
      </c>
      <c r="I9" s="7">
        <f t="shared" si="11"/>
        <v>0</v>
      </c>
      <c r="J9" s="7">
        <f t="shared" si="12"/>
        <v>0</v>
      </c>
      <c r="K9" s="8">
        <f t="shared" si="13"/>
        <v>0</v>
      </c>
      <c r="L9" s="8" t="str">
        <f t="shared" si="7"/>
        <v/>
      </c>
      <c r="M9" s="8" t="str">
        <f t="shared" si="8"/>
        <v/>
      </c>
      <c r="N9" s="8" t="str">
        <f t="shared" si="9"/>
        <v/>
      </c>
      <c r="O9" s="8" t="str">
        <f t="shared" si="1"/>
        <v/>
      </c>
      <c r="P9" s="8" t="str">
        <f t="shared" si="2"/>
        <v/>
      </c>
      <c r="Q9" s="8" t="str">
        <f t="shared" si="3"/>
        <v/>
      </c>
    </row>
    <row r="10" spans="1:20">
      <c r="A10" s="3" t="str">
        <f t="shared" si="4"/>
        <v>dimanche</v>
      </c>
      <c r="B10" s="5">
        <f t="shared" si="10"/>
        <v>42743</v>
      </c>
      <c r="C10" s="28">
        <f>VLOOKUP(B10,recapitulation!$I$2:$J$13,2)</f>
        <v>2</v>
      </c>
      <c r="D10" s="6"/>
      <c r="E10" s="6"/>
      <c r="F10" s="1" t="str">
        <f t="shared" si="5"/>
        <v>0</v>
      </c>
      <c r="G10" s="1" t="str">
        <f t="shared" si="14"/>
        <v>0</v>
      </c>
      <c r="H10" s="6">
        <f t="shared" si="6"/>
        <v>0</v>
      </c>
      <c r="I10" s="7">
        <f t="shared" si="11"/>
        <v>0</v>
      </c>
      <c r="J10" s="7">
        <f t="shared" si="12"/>
        <v>0</v>
      </c>
      <c r="K10" s="8">
        <f t="shared" si="13"/>
        <v>0</v>
      </c>
      <c r="L10" s="8" t="str">
        <f t="shared" si="7"/>
        <v>17:00:00</v>
      </c>
      <c r="M10" s="8">
        <f t="shared" si="8"/>
        <v>0.70833333333333337</v>
      </c>
      <c r="N10" s="8">
        <f t="shared" si="9"/>
        <v>0</v>
      </c>
      <c r="O10" s="8" t="str">
        <f t="shared" si="1"/>
        <v/>
      </c>
      <c r="P10" s="8" t="str">
        <f t="shared" si="2"/>
        <v/>
      </c>
      <c r="Q10" s="8" t="str">
        <f t="shared" si="3"/>
        <v/>
      </c>
    </row>
    <row r="11" spans="1:20">
      <c r="A11" s="3" t="str">
        <f t="shared" si="4"/>
        <v>lundi</v>
      </c>
      <c r="B11" s="5">
        <f t="shared" si="10"/>
        <v>42744</v>
      </c>
      <c r="C11" s="28">
        <f>VLOOKUP(B11,recapitulation!$I$2:$J$13,2)</f>
        <v>2</v>
      </c>
      <c r="D11" s="6"/>
      <c r="E11" s="6"/>
      <c r="F11" s="1" t="str">
        <f t="shared" si="5"/>
        <v>0</v>
      </c>
      <c r="G11" s="1" t="str">
        <f t="shared" si="0"/>
        <v>0</v>
      </c>
      <c r="H11" s="6">
        <f t="shared" si="6"/>
        <v>0</v>
      </c>
      <c r="I11" s="7">
        <f t="shared" si="11"/>
        <v>0</v>
      </c>
      <c r="J11" s="7">
        <f t="shared" si="12"/>
        <v>0</v>
      </c>
      <c r="K11" s="8">
        <f t="shared" si="13"/>
        <v>0</v>
      </c>
      <c r="L11" s="8" t="str">
        <f t="shared" si="7"/>
        <v/>
      </c>
      <c r="M11" s="8" t="str">
        <f t="shared" si="8"/>
        <v/>
      </c>
      <c r="N11" s="8" t="str">
        <f t="shared" si="9"/>
        <v/>
      </c>
      <c r="O11" s="8" t="str">
        <f t="shared" si="1"/>
        <v/>
      </c>
      <c r="P11" s="8" t="str">
        <f t="shared" si="2"/>
        <v/>
      </c>
      <c r="Q11" s="8" t="str">
        <f t="shared" si="3"/>
        <v/>
      </c>
    </row>
    <row r="12" spans="1:20">
      <c r="A12" s="3" t="str">
        <f t="shared" si="4"/>
        <v>mardi</v>
      </c>
      <c r="B12" s="5">
        <f t="shared" si="10"/>
        <v>42745</v>
      </c>
      <c r="C12" s="28">
        <f>VLOOKUP(B12,recapitulation!$I$2:$J$13,2)</f>
        <v>2</v>
      </c>
      <c r="D12" s="6"/>
      <c r="E12" s="6"/>
      <c r="F12" s="1" t="str">
        <f t="shared" si="5"/>
        <v>0</v>
      </c>
      <c r="G12" s="1" t="str">
        <f t="shared" si="0"/>
        <v>0</v>
      </c>
      <c r="H12" s="6">
        <f t="shared" si="6"/>
        <v>0</v>
      </c>
      <c r="I12" s="7">
        <f t="shared" si="11"/>
        <v>0</v>
      </c>
      <c r="J12" s="7">
        <f t="shared" si="12"/>
        <v>0</v>
      </c>
      <c r="K12" s="8">
        <f t="shared" si="13"/>
        <v>0</v>
      </c>
      <c r="L12" s="8" t="str">
        <f t="shared" si="7"/>
        <v/>
      </c>
      <c r="M12" s="8" t="str">
        <f t="shared" si="8"/>
        <v/>
      </c>
      <c r="N12" s="8" t="str">
        <f t="shared" si="9"/>
        <v/>
      </c>
      <c r="O12" s="8" t="str">
        <f t="shared" si="1"/>
        <v/>
      </c>
      <c r="P12" s="8" t="str">
        <f t="shared" si="2"/>
        <v/>
      </c>
      <c r="Q12" s="8" t="str">
        <f t="shared" si="3"/>
        <v/>
      </c>
    </row>
    <row r="13" spans="1:20">
      <c r="A13" s="3" t="str">
        <f t="shared" si="4"/>
        <v>mercredi</v>
      </c>
      <c r="B13" s="5">
        <f t="shared" si="10"/>
        <v>42746</v>
      </c>
      <c r="C13" s="28">
        <f>VLOOKUP(B13,recapitulation!$I$2:$J$13,2)</f>
        <v>2</v>
      </c>
      <c r="D13" s="6"/>
      <c r="E13" s="6"/>
      <c r="F13" s="1" t="str">
        <f t="shared" si="5"/>
        <v>0</v>
      </c>
      <c r="G13" s="1" t="str">
        <f t="shared" si="0"/>
        <v>0</v>
      </c>
      <c r="H13" s="6">
        <f t="shared" si="6"/>
        <v>0</v>
      </c>
      <c r="I13" s="7">
        <f t="shared" si="11"/>
        <v>0</v>
      </c>
      <c r="J13" s="7">
        <f t="shared" si="12"/>
        <v>0</v>
      </c>
      <c r="K13" s="8">
        <f t="shared" si="13"/>
        <v>0</v>
      </c>
      <c r="L13" s="8" t="str">
        <f t="shared" si="7"/>
        <v/>
      </c>
      <c r="M13" s="8" t="str">
        <f t="shared" si="8"/>
        <v/>
      </c>
      <c r="N13" s="8" t="str">
        <f t="shared" si="9"/>
        <v/>
      </c>
      <c r="O13" s="8" t="str">
        <f t="shared" si="1"/>
        <v/>
      </c>
      <c r="P13" s="8" t="str">
        <f t="shared" si="2"/>
        <v/>
      </c>
      <c r="Q13" s="8" t="str">
        <f t="shared" si="3"/>
        <v/>
      </c>
    </row>
    <row r="14" spans="1:20">
      <c r="A14" s="3" t="str">
        <f t="shared" si="4"/>
        <v>jeudi</v>
      </c>
      <c r="B14" s="5">
        <f t="shared" si="10"/>
        <v>42747</v>
      </c>
      <c r="C14" s="28">
        <f>VLOOKUP(B14,recapitulation!$I$2:$J$13,2)</f>
        <v>2</v>
      </c>
      <c r="D14" s="6"/>
      <c r="E14" s="6"/>
      <c r="F14" s="1" t="str">
        <f t="shared" si="5"/>
        <v>0</v>
      </c>
      <c r="G14" s="1" t="str">
        <f t="shared" si="14"/>
        <v>0</v>
      </c>
      <c r="H14" s="6">
        <f t="shared" si="6"/>
        <v>0</v>
      </c>
      <c r="I14" s="7">
        <f t="shared" si="11"/>
        <v>0</v>
      </c>
      <c r="J14" s="7">
        <f t="shared" si="12"/>
        <v>0</v>
      </c>
      <c r="K14" s="8">
        <f t="shared" si="13"/>
        <v>0</v>
      </c>
      <c r="L14" s="8" t="str">
        <f t="shared" si="7"/>
        <v/>
      </c>
      <c r="M14" s="8" t="str">
        <f t="shared" si="8"/>
        <v/>
      </c>
      <c r="N14" s="8" t="str">
        <f t="shared" si="9"/>
        <v/>
      </c>
      <c r="O14" s="8" t="str">
        <f t="shared" si="1"/>
        <v/>
      </c>
      <c r="P14" s="8" t="str">
        <f t="shared" si="2"/>
        <v/>
      </c>
      <c r="Q14" s="8" t="str">
        <f t="shared" si="3"/>
        <v/>
      </c>
    </row>
    <row r="15" spans="1:20">
      <c r="A15" s="3" t="str">
        <f t="shared" si="4"/>
        <v>vendredi</v>
      </c>
      <c r="B15" s="5">
        <f t="shared" si="10"/>
        <v>42748</v>
      </c>
      <c r="C15" s="28">
        <f>VLOOKUP(B15,recapitulation!$I$2:$J$13,2)</f>
        <v>2</v>
      </c>
      <c r="D15" s="6"/>
      <c r="E15" s="6"/>
      <c r="F15" s="1" t="str">
        <f t="shared" si="5"/>
        <v>0</v>
      </c>
      <c r="G15" s="1" t="str">
        <f t="shared" si="0"/>
        <v>0</v>
      </c>
      <c r="H15" s="6">
        <f t="shared" si="6"/>
        <v>0</v>
      </c>
      <c r="I15" s="7">
        <f t="shared" si="11"/>
        <v>0</v>
      </c>
      <c r="J15" s="7">
        <f t="shared" si="12"/>
        <v>0</v>
      </c>
      <c r="K15" s="8">
        <f t="shared" si="13"/>
        <v>0</v>
      </c>
      <c r="L15" s="8" t="str">
        <f t="shared" si="7"/>
        <v/>
      </c>
      <c r="M15" s="8" t="str">
        <f t="shared" si="8"/>
        <v/>
      </c>
      <c r="N15" s="8" t="str">
        <f t="shared" si="9"/>
        <v/>
      </c>
      <c r="O15" s="8" t="str">
        <f t="shared" si="1"/>
        <v/>
      </c>
      <c r="P15" s="8" t="str">
        <f t="shared" si="2"/>
        <v/>
      </c>
      <c r="Q15" s="8" t="str">
        <f t="shared" si="3"/>
        <v/>
      </c>
    </row>
    <row r="16" spans="1:20">
      <c r="A16" s="3" t="str">
        <f t="shared" si="4"/>
        <v>samedi</v>
      </c>
      <c r="B16" s="5">
        <f t="shared" si="10"/>
        <v>42749</v>
      </c>
      <c r="C16" s="28">
        <f>VLOOKUP(B16,recapitulation!$I$2:$J$13,2)</f>
        <v>2</v>
      </c>
      <c r="D16" s="6"/>
      <c r="E16" s="6"/>
      <c r="F16" s="1" t="str">
        <f t="shared" si="5"/>
        <v>0</v>
      </c>
      <c r="G16" s="1" t="str">
        <f t="shared" si="0"/>
        <v>0</v>
      </c>
      <c r="H16" s="6">
        <f t="shared" si="6"/>
        <v>0</v>
      </c>
      <c r="I16" s="7">
        <f t="shared" si="11"/>
        <v>0</v>
      </c>
      <c r="J16" s="7">
        <f t="shared" si="12"/>
        <v>0</v>
      </c>
      <c r="K16" s="8">
        <f t="shared" si="13"/>
        <v>0</v>
      </c>
      <c r="L16" s="8" t="str">
        <f t="shared" si="7"/>
        <v/>
      </c>
      <c r="M16" s="8" t="str">
        <f t="shared" si="8"/>
        <v/>
      </c>
      <c r="N16" s="8" t="str">
        <f t="shared" si="9"/>
        <v/>
      </c>
      <c r="O16" s="8" t="str">
        <f t="shared" si="1"/>
        <v/>
      </c>
      <c r="P16" s="8" t="str">
        <f t="shared" si="2"/>
        <v/>
      </c>
      <c r="Q16" s="8" t="str">
        <f t="shared" si="3"/>
        <v/>
      </c>
    </row>
    <row r="17" spans="1:20">
      <c r="A17" s="3" t="str">
        <f t="shared" si="4"/>
        <v>dimanche</v>
      </c>
      <c r="B17" s="5">
        <f t="shared" si="10"/>
        <v>42750</v>
      </c>
      <c r="C17" s="28">
        <f>VLOOKUP(B17,recapitulation!$I$2:$J$13,2)</f>
        <v>2</v>
      </c>
      <c r="D17" s="6"/>
      <c r="E17" s="6"/>
      <c r="F17" s="1" t="str">
        <f t="shared" si="5"/>
        <v>0</v>
      </c>
      <c r="G17" s="1" t="str">
        <f t="shared" si="0"/>
        <v>0</v>
      </c>
      <c r="H17" s="6">
        <f t="shared" si="6"/>
        <v>0</v>
      </c>
      <c r="I17" s="7">
        <f t="shared" si="11"/>
        <v>0</v>
      </c>
      <c r="J17" s="7">
        <f t="shared" si="12"/>
        <v>0</v>
      </c>
      <c r="K17" s="8">
        <f t="shared" si="13"/>
        <v>0</v>
      </c>
      <c r="L17" s="8" t="str">
        <f t="shared" si="7"/>
        <v>17:00:00</v>
      </c>
      <c r="M17" s="8">
        <f t="shared" si="8"/>
        <v>0.70833333333333337</v>
      </c>
      <c r="N17" s="8">
        <f t="shared" si="9"/>
        <v>0</v>
      </c>
      <c r="O17" s="8" t="str">
        <f t="shared" si="1"/>
        <v/>
      </c>
      <c r="P17" s="8" t="str">
        <f t="shared" si="2"/>
        <v/>
      </c>
      <c r="Q17" s="8" t="str">
        <f t="shared" si="3"/>
        <v/>
      </c>
    </row>
    <row r="18" spans="1:20">
      <c r="A18" s="3" t="str">
        <f t="shared" si="4"/>
        <v>lundi</v>
      </c>
      <c r="B18" s="5">
        <f t="shared" si="10"/>
        <v>42751</v>
      </c>
      <c r="C18" s="28">
        <f>VLOOKUP(B18,recapitulation!$I$2:$J$13,2)</f>
        <v>2</v>
      </c>
      <c r="D18" s="6"/>
      <c r="E18" s="6"/>
      <c r="F18" s="1" t="str">
        <f t="shared" si="5"/>
        <v>0</v>
      </c>
      <c r="G18" s="1" t="str">
        <f t="shared" si="14"/>
        <v>0</v>
      </c>
      <c r="H18" s="6">
        <f t="shared" si="6"/>
        <v>0</v>
      </c>
      <c r="I18" s="7">
        <f t="shared" si="11"/>
        <v>0</v>
      </c>
      <c r="J18" s="7">
        <f t="shared" si="12"/>
        <v>0</v>
      </c>
      <c r="K18" s="8">
        <f t="shared" si="13"/>
        <v>0</v>
      </c>
      <c r="L18" s="8" t="str">
        <f t="shared" si="7"/>
        <v/>
      </c>
      <c r="M18" s="8" t="str">
        <f t="shared" si="8"/>
        <v/>
      </c>
      <c r="N18" s="8" t="str">
        <f t="shared" si="9"/>
        <v/>
      </c>
      <c r="O18" s="8" t="str">
        <f t="shared" si="1"/>
        <v/>
      </c>
      <c r="P18" s="8" t="str">
        <f t="shared" si="2"/>
        <v/>
      </c>
      <c r="Q18" s="8" t="str">
        <f t="shared" si="3"/>
        <v/>
      </c>
    </row>
    <row r="19" spans="1:20">
      <c r="A19" s="3" t="str">
        <f t="shared" si="4"/>
        <v>mardi</v>
      </c>
      <c r="B19" s="5">
        <f t="shared" si="10"/>
        <v>42752</v>
      </c>
      <c r="C19" s="28">
        <f>VLOOKUP(B19,recapitulation!$I$2:$J$13,2)</f>
        <v>2</v>
      </c>
      <c r="D19" s="6"/>
      <c r="E19" s="6"/>
      <c r="F19" s="1" t="str">
        <f t="shared" si="5"/>
        <v>0</v>
      </c>
      <c r="G19" s="1" t="str">
        <f t="shared" si="0"/>
        <v>0</v>
      </c>
      <c r="H19" s="6">
        <f t="shared" si="6"/>
        <v>0</v>
      </c>
      <c r="I19" s="7">
        <f t="shared" si="11"/>
        <v>0</v>
      </c>
      <c r="J19" s="7">
        <f t="shared" si="12"/>
        <v>0</v>
      </c>
      <c r="K19" s="8">
        <f t="shared" si="13"/>
        <v>0</v>
      </c>
      <c r="L19" s="8" t="str">
        <f t="shared" si="7"/>
        <v/>
      </c>
      <c r="M19" s="8" t="str">
        <f t="shared" si="8"/>
        <v/>
      </c>
      <c r="N19" s="8" t="str">
        <f t="shared" si="9"/>
        <v/>
      </c>
      <c r="O19" s="8" t="str">
        <f t="shared" si="1"/>
        <v/>
      </c>
      <c r="P19" s="8" t="str">
        <f t="shared" si="2"/>
        <v/>
      </c>
      <c r="Q19" s="8" t="str">
        <f t="shared" si="3"/>
        <v/>
      </c>
    </row>
    <row r="20" spans="1:20">
      <c r="A20" s="3" t="str">
        <f t="shared" si="4"/>
        <v>mercredi</v>
      </c>
      <c r="B20" s="5">
        <f t="shared" si="10"/>
        <v>42753</v>
      </c>
      <c r="C20" s="28">
        <f>VLOOKUP(B20,recapitulation!$I$2:$J$13,2)</f>
        <v>2</v>
      </c>
      <c r="D20" s="6"/>
      <c r="E20" s="6"/>
      <c r="F20" s="1" t="str">
        <f t="shared" si="5"/>
        <v>0</v>
      </c>
      <c r="G20" s="1" t="str">
        <f t="shared" si="0"/>
        <v>0</v>
      </c>
      <c r="H20" s="6">
        <f t="shared" si="6"/>
        <v>0</v>
      </c>
      <c r="I20" s="7">
        <f t="shared" si="11"/>
        <v>0</v>
      </c>
      <c r="J20" s="7">
        <f t="shared" si="12"/>
        <v>0</v>
      </c>
      <c r="K20" s="8">
        <f t="shared" si="13"/>
        <v>0</v>
      </c>
      <c r="L20" s="8" t="str">
        <f t="shared" si="7"/>
        <v/>
      </c>
      <c r="M20" s="8" t="str">
        <f t="shared" si="8"/>
        <v/>
      </c>
      <c r="N20" s="8" t="str">
        <f t="shared" si="9"/>
        <v/>
      </c>
      <c r="O20" s="8" t="str">
        <f t="shared" si="1"/>
        <v/>
      </c>
      <c r="P20" s="8" t="str">
        <f t="shared" si="2"/>
        <v/>
      </c>
      <c r="Q20" s="8" t="str">
        <f t="shared" si="3"/>
        <v/>
      </c>
    </row>
    <row r="21" spans="1:20">
      <c r="A21" s="3" t="str">
        <f t="shared" si="4"/>
        <v>jeudi</v>
      </c>
      <c r="B21" s="5">
        <f t="shared" si="10"/>
        <v>42754</v>
      </c>
      <c r="C21" s="28">
        <f>VLOOKUP(B21,recapitulation!$I$2:$J$13,2)</f>
        <v>2</v>
      </c>
      <c r="D21" s="6"/>
      <c r="E21" s="6"/>
      <c r="F21" s="1" t="str">
        <f t="shared" si="5"/>
        <v>0</v>
      </c>
      <c r="G21" s="1" t="str">
        <f t="shared" si="0"/>
        <v>0</v>
      </c>
      <c r="H21" s="6">
        <f t="shared" si="6"/>
        <v>0</v>
      </c>
      <c r="I21" s="7">
        <f t="shared" si="11"/>
        <v>0</v>
      </c>
      <c r="J21" s="7">
        <f t="shared" si="12"/>
        <v>0</v>
      </c>
      <c r="K21" s="8">
        <f t="shared" si="13"/>
        <v>0</v>
      </c>
      <c r="L21" s="8" t="str">
        <f t="shared" si="7"/>
        <v/>
      </c>
      <c r="M21" s="8" t="str">
        <f t="shared" si="8"/>
        <v/>
      </c>
      <c r="N21" s="8" t="str">
        <f t="shared" si="9"/>
        <v/>
      </c>
      <c r="O21" s="8" t="str">
        <f t="shared" si="1"/>
        <v/>
      </c>
      <c r="P21" s="8" t="str">
        <f t="shared" si="2"/>
        <v/>
      </c>
      <c r="Q21" s="8" t="str">
        <f t="shared" si="3"/>
        <v/>
      </c>
    </row>
    <row r="22" spans="1:20">
      <c r="A22" s="3" t="str">
        <f t="shared" si="4"/>
        <v>vendredi</v>
      </c>
      <c r="B22" s="5">
        <f t="shared" si="10"/>
        <v>42755</v>
      </c>
      <c r="C22" s="28">
        <f>VLOOKUP(B22,recapitulation!$I$2:$J$13,2)</f>
        <v>2</v>
      </c>
      <c r="D22" s="6"/>
      <c r="E22" s="6"/>
      <c r="F22" s="1" t="str">
        <f t="shared" si="5"/>
        <v>0</v>
      </c>
      <c r="G22" s="1" t="str">
        <f t="shared" si="14"/>
        <v>0</v>
      </c>
      <c r="H22" s="6">
        <f t="shared" si="6"/>
        <v>0</v>
      </c>
      <c r="I22" s="7">
        <f t="shared" si="11"/>
        <v>0</v>
      </c>
      <c r="J22" s="7">
        <f t="shared" si="12"/>
        <v>0</v>
      </c>
      <c r="K22" s="8">
        <f t="shared" si="13"/>
        <v>0</v>
      </c>
      <c r="L22" s="8" t="str">
        <f t="shared" si="7"/>
        <v/>
      </c>
      <c r="M22" s="8" t="str">
        <f t="shared" si="8"/>
        <v/>
      </c>
      <c r="N22" s="8" t="str">
        <f t="shared" si="9"/>
        <v/>
      </c>
      <c r="O22" s="8" t="str">
        <f t="shared" si="1"/>
        <v/>
      </c>
      <c r="P22" s="8" t="str">
        <f t="shared" si="2"/>
        <v/>
      </c>
      <c r="Q22" s="8" t="str">
        <f t="shared" si="3"/>
        <v/>
      </c>
    </row>
    <row r="23" spans="1:20">
      <c r="A23" s="3" t="str">
        <f t="shared" si="4"/>
        <v>samedi</v>
      </c>
      <c r="B23" s="5">
        <f t="shared" si="10"/>
        <v>42756</v>
      </c>
      <c r="C23" s="28">
        <f>VLOOKUP(B23,recapitulation!$I$2:$J$13,2)</f>
        <v>2</v>
      </c>
      <c r="D23" s="6"/>
      <c r="E23" s="6"/>
      <c r="F23" s="1" t="str">
        <f t="shared" si="5"/>
        <v>0</v>
      </c>
      <c r="G23" s="1" t="str">
        <f t="shared" si="0"/>
        <v>0</v>
      </c>
      <c r="H23" s="6">
        <f t="shared" si="6"/>
        <v>0</v>
      </c>
      <c r="I23" s="7">
        <f t="shared" si="11"/>
        <v>0</v>
      </c>
      <c r="J23" s="7">
        <f t="shared" si="12"/>
        <v>0</v>
      </c>
      <c r="K23" s="8">
        <f t="shared" si="13"/>
        <v>0</v>
      </c>
      <c r="L23" s="8" t="str">
        <f t="shared" si="7"/>
        <v/>
      </c>
      <c r="M23" s="8" t="str">
        <f t="shared" si="8"/>
        <v/>
      </c>
      <c r="N23" s="8" t="str">
        <f t="shared" si="9"/>
        <v/>
      </c>
      <c r="O23" s="8" t="str">
        <f t="shared" si="1"/>
        <v/>
      </c>
      <c r="P23" s="8" t="str">
        <f t="shared" si="2"/>
        <v/>
      </c>
      <c r="Q23" s="8" t="str">
        <f t="shared" si="3"/>
        <v/>
      </c>
    </row>
    <row r="24" spans="1:20">
      <c r="A24" s="3" t="str">
        <f t="shared" si="4"/>
        <v>dimanche</v>
      </c>
      <c r="B24" s="5">
        <f t="shared" si="10"/>
        <v>42757</v>
      </c>
      <c r="C24" s="28">
        <f>VLOOKUP(B24,recapitulation!$I$2:$J$13,2)</f>
        <v>2</v>
      </c>
      <c r="D24" s="6"/>
      <c r="E24" s="6"/>
      <c r="F24" s="1" t="str">
        <f t="shared" si="5"/>
        <v>0</v>
      </c>
      <c r="G24" s="1" t="str">
        <f t="shared" si="0"/>
        <v>0</v>
      </c>
      <c r="H24" s="6">
        <f t="shared" si="6"/>
        <v>0</v>
      </c>
      <c r="I24" s="7">
        <f t="shared" si="11"/>
        <v>0</v>
      </c>
      <c r="J24" s="7">
        <f t="shared" si="12"/>
        <v>0</v>
      </c>
      <c r="K24" s="8">
        <f t="shared" si="13"/>
        <v>0</v>
      </c>
      <c r="L24" s="8" t="str">
        <f t="shared" si="7"/>
        <v>17:00:00</v>
      </c>
      <c r="M24" s="8">
        <f t="shared" si="8"/>
        <v>0.70833333333333337</v>
      </c>
      <c r="N24" s="8">
        <f t="shared" si="9"/>
        <v>0</v>
      </c>
      <c r="O24" s="8" t="str">
        <f t="shared" si="1"/>
        <v/>
      </c>
      <c r="P24" s="8" t="str">
        <f t="shared" si="2"/>
        <v/>
      </c>
      <c r="Q24" s="8" t="str">
        <f t="shared" si="3"/>
        <v/>
      </c>
    </row>
    <row r="25" spans="1:20">
      <c r="A25" s="3" t="str">
        <f t="shared" si="4"/>
        <v>lundi</v>
      </c>
      <c r="B25" s="5">
        <f t="shared" si="10"/>
        <v>42758</v>
      </c>
      <c r="C25" s="28">
        <f>VLOOKUP(B25,recapitulation!$I$2:$J$13,2)</f>
        <v>2</v>
      </c>
      <c r="D25" s="6"/>
      <c r="E25" s="6"/>
      <c r="F25" s="1" t="str">
        <f t="shared" si="5"/>
        <v>0</v>
      </c>
      <c r="G25" s="1" t="str">
        <f t="shared" si="0"/>
        <v>0</v>
      </c>
      <c r="H25" s="6">
        <f t="shared" si="6"/>
        <v>0</v>
      </c>
      <c r="I25" s="7">
        <f t="shared" si="11"/>
        <v>0</v>
      </c>
      <c r="J25" s="7">
        <f t="shared" si="12"/>
        <v>0</v>
      </c>
      <c r="K25" s="8">
        <f t="shared" si="13"/>
        <v>0</v>
      </c>
      <c r="L25" s="8" t="str">
        <f t="shared" si="7"/>
        <v/>
      </c>
      <c r="M25" s="8" t="str">
        <f t="shared" si="8"/>
        <v/>
      </c>
      <c r="N25" s="8" t="str">
        <f t="shared" si="9"/>
        <v/>
      </c>
      <c r="O25" s="8" t="str">
        <f t="shared" si="1"/>
        <v/>
      </c>
      <c r="P25" s="8" t="str">
        <f t="shared" si="2"/>
        <v/>
      </c>
      <c r="Q25" s="8" t="str">
        <f t="shared" si="3"/>
        <v/>
      </c>
    </row>
    <row r="26" spans="1:20">
      <c r="A26" s="3" t="str">
        <f t="shared" si="4"/>
        <v>mardi</v>
      </c>
      <c r="B26" s="5">
        <f t="shared" si="10"/>
        <v>42759</v>
      </c>
      <c r="C26" s="28">
        <f>VLOOKUP(B26,recapitulation!$I$2:$J$13,2)</f>
        <v>2</v>
      </c>
      <c r="D26" s="6"/>
      <c r="E26" s="6"/>
      <c r="F26" s="1" t="str">
        <f t="shared" si="5"/>
        <v>0</v>
      </c>
      <c r="G26" s="1" t="str">
        <f t="shared" si="14"/>
        <v>0</v>
      </c>
      <c r="H26" s="6">
        <f t="shared" si="6"/>
        <v>0</v>
      </c>
      <c r="I26" s="7">
        <f t="shared" si="11"/>
        <v>0</v>
      </c>
      <c r="J26" s="7">
        <f t="shared" si="12"/>
        <v>0</v>
      </c>
      <c r="K26" s="8">
        <f t="shared" si="13"/>
        <v>0</v>
      </c>
      <c r="L26" s="8" t="str">
        <f t="shared" si="7"/>
        <v/>
      </c>
      <c r="M26" s="8" t="str">
        <f t="shared" si="8"/>
        <v/>
      </c>
      <c r="N26" s="8" t="str">
        <f t="shared" si="9"/>
        <v/>
      </c>
      <c r="O26" s="8" t="str">
        <f t="shared" si="1"/>
        <v/>
      </c>
      <c r="P26" s="8" t="str">
        <f t="shared" si="2"/>
        <v/>
      </c>
      <c r="Q26" s="8" t="str">
        <f t="shared" si="3"/>
        <v/>
      </c>
    </row>
    <row r="27" spans="1:20">
      <c r="A27" s="3" t="str">
        <f t="shared" si="4"/>
        <v>mercredi</v>
      </c>
      <c r="B27" s="5">
        <f t="shared" si="10"/>
        <v>42760</v>
      </c>
      <c r="C27" s="28">
        <f>VLOOKUP(B27,recapitulation!$I$2:$J$13,2)</f>
        <v>2</v>
      </c>
      <c r="D27" s="6"/>
      <c r="E27" s="6"/>
      <c r="F27" s="1" t="str">
        <f t="shared" si="5"/>
        <v>0</v>
      </c>
      <c r="G27" s="1" t="str">
        <f t="shared" si="0"/>
        <v>0</v>
      </c>
      <c r="H27" s="6">
        <f t="shared" si="6"/>
        <v>0</v>
      </c>
      <c r="I27" s="7">
        <f t="shared" si="11"/>
        <v>0</v>
      </c>
      <c r="J27" s="7">
        <f t="shared" si="12"/>
        <v>0</v>
      </c>
      <c r="K27" s="8">
        <f t="shared" si="13"/>
        <v>0</v>
      </c>
      <c r="L27" s="8" t="str">
        <f t="shared" si="7"/>
        <v/>
      </c>
      <c r="M27" s="8" t="str">
        <f t="shared" si="8"/>
        <v/>
      </c>
      <c r="N27" s="8" t="str">
        <f t="shared" si="9"/>
        <v/>
      </c>
      <c r="O27" s="8" t="str">
        <f t="shared" si="1"/>
        <v/>
      </c>
      <c r="P27" s="8" t="str">
        <f t="shared" si="2"/>
        <v/>
      </c>
      <c r="Q27" s="8" t="str">
        <f t="shared" si="3"/>
        <v/>
      </c>
      <c r="T27" s="6"/>
    </row>
    <row r="28" spans="1:20">
      <c r="A28" s="3" t="str">
        <f t="shared" si="4"/>
        <v>jeudi</v>
      </c>
      <c r="B28" s="5">
        <f t="shared" si="10"/>
        <v>42761</v>
      </c>
      <c r="C28" s="28">
        <f>VLOOKUP(B28,recapitulation!$I$2:$J$13,2)</f>
        <v>2</v>
      </c>
      <c r="D28" s="6"/>
      <c r="E28" s="6"/>
      <c r="F28" s="1" t="str">
        <f t="shared" si="5"/>
        <v>0</v>
      </c>
      <c r="G28" s="1" t="str">
        <f t="shared" si="0"/>
        <v>0</v>
      </c>
      <c r="H28" s="6">
        <f t="shared" si="6"/>
        <v>0</v>
      </c>
      <c r="I28" s="7">
        <f t="shared" si="11"/>
        <v>0</v>
      </c>
      <c r="J28" s="7">
        <f t="shared" si="12"/>
        <v>0</v>
      </c>
      <c r="K28" s="8">
        <f t="shared" si="13"/>
        <v>0</v>
      </c>
      <c r="L28" s="8" t="str">
        <f t="shared" si="7"/>
        <v/>
      </c>
      <c r="M28" s="8" t="str">
        <f t="shared" si="8"/>
        <v/>
      </c>
      <c r="N28" s="8" t="str">
        <f t="shared" si="9"/>
        <v/>
      </c>
      <c r="O28" s="8" t="str">
        <f t="shared" si="1"/>
        <v/>
      </c>
      <c r="P28" s="8" t="str">
        <f t="shared" si="2"/>
        <v/>
      </c>
      <c r="Q28" s="8" t="str">
        <f t="shared" si="3"/>
        <v/>
      </c>
    </row>
    <row r="29" spans="1:20">
      <c r="A29" s="3" t="str">
        <f t="shared" si="4"/>
        <v>vendredi</v>
      </c>
      <c r="B29" s="5">
        <f t="shared" si="10"/>
        <v>42762</v>
      </c>
      <c r="C29" s="28">
        <f>VLOOKUP(B29,recapitulation!$I$2:$J$13,2)</f>
        <v>2</v>
      </c>
      <c r="D29" s="6"/>
      <c r="E29" s="6"/>
      <c r="F29" s="1" t="str">
        <f t="shared" si="5"/>
        <v>0</v>
      </c>
      <c r="G29" s="1" t="str">
        <f t="shared" si="0"/>
        <v>0</v>
      </c>
      <c r="H29" s="6">
        <f t="shared" si="6"/>
        <v>0</v>
      </c>
      <c r="I29" s="7">
        <f t="shared" si="11"/>
        <v>0</v>
      </c>
      <c r="J29" s="7">
        <f t="shared" si="12"/>
        <v>0</v>
      </c>
      <c r="K29" s="8">
        <f t="shared" si="13"/>
        <v>0</v>
      </c>
      <c r="L29" s="8" t="str">
        <f t="shared" si="7"/>
        <v/>
      </c>
      <c r="M29" s="8" t="str">
        <f t="shared" si="8"/>
        <v/>
      </c>
      <c r="N29" s="8" t="str">
        <f t="shared" si="9"/>
        <v/>
      </c>
      <c r="O29" s="8" t="str">
        <f t="shared" si="1"/>
        <v/>
      </c>
      <c r="P29" s="8" t="str">
        <f t="shared" si="2"/>
        <v/>
      </c>
      <c r="Q29" s="8" t="str">
        <f t="shared" si="3"/>
        <v/>
      </c>
    </row>
    <row r="30" spans="1:20">
      <c r="A30" s="3" t="str">
        <f t="shared" si="4"/>
        <v>samedi</v>
      </c>
      <c r="B30" s="5">
        <f t="shared" si="10"/>
        <v>42763</v>
      </c>
      <c r="C30" s="28">
        <f>VLOOKUP(B30,recapitulation!$I$2:$J$13,2)</f>
        <v>2</v>
      </c>
      <c r="D30" s="6"/>
      <c r="E30" s="6"/>
      <c r="F30" s="1" t="str">
        <f t="shared" si="5"/>
        <v>0</v>
      </c>
      <c r="G30" s="1" t="str">
        <f t="shared" si="14"/>
        <v>0</v>
      </c>
      <c r="H30" s="6">
        <f t="shared" si="6"/>
        <v>0</v>
      </c>
      <c r="I30" s="7">
        <f t="shared" si="11"/>
        <v>0</v>
      </c>
      <c r="J30" s="7">
        <f t="shared" si="12"/>
        <v>0</v>
      </c>
      <c r="K30" s="8">
        <f t="shared" si="13"/>
        <v>0</v>
      </c>
      <c r="L30" s="8" t="str">
        <f t="shared" si="7"/>
        <v/>
      </c>
      <c r="M30" s="8" t="str">
        <f t="shared" si="8"/>
        <v/>
      </c>
      <c r="N30" s="8" t="str">
        <f t="shared" si="9"/>
        <v/>
      </c>
      <c r="O30" s="8" t="str">
        <f t="shared" si="1"/>
        <v/>
      </c>
      <c r="P30" s="8" t="str">
        <f t="shared" si="2"/>
        <v/>
      </c>
      <c r="Q30" s="8" t="str">
        <f t="shared" si="3"/>
        <v/>
      </c>
    </row>
    <row r="31" spans="1:20">
      <c r="A31" s="3" t="str">
        <f t="shared" si="4"/>
        <v>dimanche</v>
      </c>
      <c r="B31" s="5">
        <f>B30+1</f>
        <v>42764</v>
      </c>
      <c r="C31" s="28">
        <f>VLOOKUP(B31,recapitulation!$I$2:$J$13,2)</f>
        <v>2</v>
      </c>
      <c r="D31" s="6"/>
      <c r="E31" s="6"/>
      <c r="F31" s="1" t="str">
        <f t="shared" si="5"/>
        <v>0</v>
      </c>
      <c r="G31" s="1" t="str">
        <f t="shared" si="0"/>
        <v>0</v>
      </c>
      <c r="H31" s="6">
        <f t="shared" si="6"/>
        <v>0</v>
      </c>
      <c r="I31" s="7">
        <f t="shared" si="11"/>
        <v>0</v>
      </c>
      <c r="J31" s="7">
        <f t="shared" si="12"/>
        <v>0</v>
      </c>
      <c r="K31" s="8">
        <f t="shared" si="13"/>
        <v>0</v>
      </c>
      <c r="L31" s="8" t="str">
        <f t="shared" si="7"/>
        <v>17:00:00</v>
      </c>
      <c r="M31" s="8">
        <f t="shared" si="8"/>
        <v>0.70833333333333337</v>
      </c>
      <c r="N31" s="8">
        <f t="shared" si="9"/>
        <v>0</v>
      </c>
      <c r="O31" s="8" t="str">
        <f t="shared" si="1"/>
        <v/>
      </c>
      <c r="P31" s="8" t="str">
        <f t="shared" si="2"/>
        <v/>
      </c>
      <c r="Q31" s="8" t="str">
        <f t="shared" si="3"/>
        <v/>
      </c>
    </row>
    <row r="32" spans="1:20">
      <c r="A32" s="3" t="str">
        <f t="shared" si="4"/>
        <v>lundi</v>
      </c>
      <c r="B32" s="5">
        <f t="shared" si="10"/>
        <v>42765</v>
      </c>
      <c r="C32" s="28">
        <f>VLOOKUP(B32,recapitulation!$I$2:$J$13,2)</f>
        <v>2</v>
      </c>
      <c r="D32" s="6"/>
      <c r="E32" s="6"/>
      <c r="F32" s="1" t="str">
        <f t="shared" si="5"/>
        <v>0</v>
      </c>
      <c r="G32" s="1" t="str">
        <f t="shared" si="0"/>
        <v>0</v>
      </c>
      <c r="H32" s="6">
        <f t="shared" si="6"/>
        <v>0</v>
      </c>
      <c r="I32" s="7">
        <f t="shared" si="11"/>
        <v>0</v>
      </c>
      <c r="J32" s="7">
        <f t="shared" si="12"/>
        <v>0</v>
      </c>
      <c r="K32" s="8">
        <f t="shared" si="13"/>
        <v>0</v>
      </c>
      <c r="L32" s="8" t="str">
        <f t="shared" si="7"/>
        <v/>
      </c>
      <c r="M32" s="8" t="str">
        <f t="shared" si="8"/>
        <v/>
      </c>
      <c r="N32" s="8" t="str">
        <f t="shared" si="9"/>
        <v/>
      </c>
      <c r="O32" s="8" t="str">
        <f t="shared" si="1"/>
        <v/>
      </c>
      <c r="P32" s="8" t="str">
        <f t="shared" si="2"/>
        <v/>
      </c>
      <c r="Q32" s="8" t="str">
        <f t="shared" si="3"/>
        <v/>
      </c>
    </row>
    <row r="33" spans="1:17">
      <c r="A33" s="3" t="str">
        <f t="shared" si="4"/>
        <v>mardi</v>
      </c>
      <c r="B33" s="5">
        <f t="shared" si="10"/>
        <v>42766</v>
      </c>
      <c r="C33" s="28">
        <f>VLOOKUP(B33,recapitulation!$I$2:$J$13,2)</f>
        <v>2</v>
      </c>
      <c r="D33" s="6"/>
      <c r="E33" s="6"/>
      <c r="F33" s="1" t="str">
        <f t="shared" si="5"/>
        <v>0</v>
      </c>
      <c r="G33" s="1" t="str">
        <f t="shared" si="0"/>
        <v>0</v>
      </c>
      <c r="H33" s="6">
        <f t="shared" si="6"/>
        <v>0</v>
      </c>
      <c r="I33" s="7">
        <f t="shared" si="11"/>
        <v>0</v>
      </c>
      <c r="J33" s="7">
        <f t="shared" si="12"/>
        <v>0</v>
      </c>
      <c r="K33" s="8">
        <f t="shared" si="13"/>
        <v>0</v>
      </c>
      <c r="L33" s="8" t="str">
        <f t="shared" si="7"/>
        <v/>
      </c>
      <c r="M33" s="8" t="str">
        <f t="shared" si="8"/>
        <v/>
      </c>
      <c r="N33" s="8" t="str">
        <f t="shared" si="9"/>
        <v/>
      </c>
      <c r="O33" s="8" t="str">
        <f>IF(A34="","70:00:00","")</f>
        <v>70:00:00</v>
      </c>
      <c r="P33" s="8">
        <f>IF(A34="",IF((O33-K33)&lt;0,0,(O33-K33)),"")</f>
        <v>2.9166666666666665</v>
      </c>
      <c r="Q33" s="8">
        <f>IF(A34="",IF((K33-O33)&gt;0,(K33-O33),IF((O33-K33)&lt;0,(O33-K33),0)),"")</f>
        <v>0</v>
      </c>
    </row>
    <row r="34" spans="1:17">
      <c r="B34" s="5"/>
    </row>
    <row r="35" spans="1:17">
      <c r="B35" s="5"/>
      <c r="J35" s="7">
        <f>J5+J12+J19+J26+J33</f>
        <v>0</v>
      </c>
    </row>
    <row r="38" spans="1:17">
      <c r="E38" s="28"/>
    </row>
  </sheetData>
  <mergeCells count="3">
    <mergeCell ref="L1:N1"/>
    <mergeCell ref="O1:Q1"/>
    <mergeCell ref="R1:T1"/>
  </mergeCells>
  <conditionalFormatting sqref="H3:H33">
    <cfRule type="containsText" dxfId="33" priority="3" operator="containsText" text="dimanche">
      <formula>NOT(ISERROR(SEARCH("dimanche",H3)))</formula>
    </cfRule>
  </conditionalFormatting>
  <conditionalFormatting sqref="R1:T2">
    <cfRule type="containsText" dxfId="32" priority="2" operator="containsText" text="dimanche">
      <formula>NOT(ISERROR(SEARCH("dimanche",R1)))</formula>
    </cfRule>
  </conditionalFormatting>
  <conditionalFormatting sqref="F3:G33">
    <cfRule type="containsText" dxfId="31" priority="1" operator="containsText" text="dimanche">
      <formula>NOT(ISERROR(SEARCH("dimanche",F3)))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T34"/>
  <sheetViews>
    <sheetView zoomScale="80" zoomScaleNormal="80" workbookViewId="0">
      <selection activeCell="E36" sqref="E36"/>
    </sheetView>
  </sheetViews>
  <sheetFormatPr baseColWidth="10" defaultRowHeight="15"/>
  <cols>
    <col min="1" max="1" width="10.85546875" style="1" bestFit="1" customWidth="1"/>
    <col min="2" max="2" width="11.5703125" style="1" bestFit="1" customWidth="1"/>
    <col min="3" max="3" width="5.28515625" style="1" bestFit="1" customWidth="1"/>
    <col min="4" max="4" width="16" style="1" bestFit="1" customWidth="1"/>
    <col min="5" max="5" width="17" style="1" bestFit="1" customWidth="1"/>
    <col min="6" max="6" width="11.7109375" style="1" bestFit="1" customWidth="1"/>
    <col min="7" max="7" width="11" style="1" bestFit="1" customWidth="1"/>
    <col min="8" max="8" width="12.140625" style="1" bestFit="1" customWidth="1"/>
    <col min="9" max="9" width="11.5703125" style="1" bestFit="1" customWidth="1"/>
    <col min="10" max="10" width="16.28515625" style="1" bestFit="1" customWidth="1"/>
    <col min="11" max="11" width="12.42578125" style="1" bestFit="1" customWidth="1"/>
    <col min="12" max="12" width="10.5703125" style="1" bestFit="1" customWidth="1"/>
    <col min="13" max="14" width="8.7109375" style="1" bestFit="1" customWidth="1"/>
    <col min="15" max="15" width="10.5703125" style="1" bestFit="1" customWidth="1"/>
    <col min="16" max="16" width="8.7109375" style="1" bestFit="1" customWidth="1"/>
    <col min="17" max="17" width="9.85546875" style="1" bestFit="1" customWidth="1"/>
    <col min="18" max="16384" width="11.42578125" style="1"/>
  </cols>
  <sheetData>
    <row r="1" spans="1:20" s="9" customFormat="1">
      <c r="J1" s="7"/>
      <c r="L1" s="29" t="s">
        <v>11</v>
      </c>
      <c r="M1" s="29"/>
      <c r="N1" s="29"/>
      <c r="O1" s="29" t="s">
        <v>12</v>
      </c>
      <c r="P1" s="29"/>
      <c r="Q1" s="29"/>
      <c r="R1" s="29" t="s">
        <v>19</v>
      </c>
      <c r="S1" s="29"/>
      <c r="T1" s="29"/>
    </row>
    <row r="2" spans="1:20" s="9" customFormat="1">
      <c r="A2" s="9" t="s">
        <v>0</v>
      </c>
      <c r="B2" s="9" t="s">
        <v>1</v>
      </c>
      <c r="C2" s="9" t="s">
        <v>2</v>
      </c>
      <c r="D2" s="9" t="s">
        <v>3</v>
      </c>
      <c r="E2" s="9" t="s">
        <v>4</v>
      </c>
      <c r="F2" s="4" t="s">
        <v>5</v>
      </c>
      <c r="G2" s="4" t="s">
        <v>6</v>
      </c>
      <c r="H2" s="4" t="s">
        <v>7</v>
      </c>
      <c r="I2" s="9" t="s">
        <v>8</v>
      </c>
      <c r="J2" s="7" t="s">
        <v>9</v>
      </c>
      <c r="K2" s="9" t="s">
        <v>10</v>
      </c>
      <c r="L2" s="9" t="s">
        <v>13</v>
      </c>
      <c r="M2" s="9" t="s">
        <v>14</v>
      </c>
      <c r="N2" s="9" t="s">
        <v>15</v>
      </c>
      <c r="O2" s="9" t="s">
        <v>13</v>
      </c>
      <c r="P2" s="9" t="s">
        <v>14</v>
      </c>
      <c r="Q2" s="9" t="s">
        <v>15</v>
      </c>
      <c r="R2" s="9" t="s">
        <v>16</v>
      </c>
      <c r="S2" s="9" t="s">
        <v>17</v>
      </c>
      <c r="T2" s="9" t="s">
        <v>18</v>
      </c>
    </row>
    <row r="3" spans="1:20">
      <c r="A3" s="9" t="str">
        <f>IF(WEEKDAY(B3,2)=1,"lundi",IF(WEEKDAY(B3,2)=2,"mardi",IF(WEEKDAY(B3,2)=3,"mercredi",IF(WEEKDAY(B3,2)=4,"jeudi",IF(WEEKDAY(B3,2)=5,"vendredi",IF(WEEKDAY(B3,2)=6,"samedi",IF(WEEKDAY(B3,2)=7,"dimanche","")))))))</f>
        <v>mercredi</v>
      </c>
      <c r="B3" s="2">
        <f>IF(janvier!B34="",janvier!B33+1,"")</f>
        <v>42767</v>
      </c>
      <c r="C3" s="1">
        <v>1</v>
      </c>
      <c r="D3" s="10"/>
      <c r="E3" s="10"/>
      <c r="F3" s="1" t="str">
        <f t="shared" ref="F3" si="0">IF(AND(D3=0,E3=0),"0",IF(D3&lt;"12:00","1:30"))</f>
        <v>0</v>
      </c>
      <c r="G3" s="1" t="str">
        <f t="shared" ref="G3" si="1">IF(AND(D3=0,E3=0),"0",IF(D3&lt;"19:00","1:30"))</f>
        <v>0</v>
      </c>
      <c r="H3" s="6">
        <f>(E3-D3)-F3-G3+T3</f>
        <v>0</v>
      </c>
      <c r="I3" s="7">
        <f>C3*H3</f>
        <v>0</v>
      </c>
      <c r="J3" s="7">
        <f>IF(A3="lundi",I3,I3+janvier!J33)</f>
        <v>0</v>
      </c>
      <c r="K3" s="8">
        <f>I3</f>
        <v>0</v>
      </c>
      <c r="L3" s="8" t="str">
        <f>IF(A3="dimanche","17:00:00","")</f>
        <v/>
      </c>
      <c r="M3" s="8" t="str">
        <f>IF(A3="dimanche",IF((L3-J3)&lt;0,0,(L3-J3)),"")</f>
        <v/>
      </c>
      <c r="N3" s="8" t="str">
        <f>IF(A3="dimanche",IF((J3-L3)&gt;0,(J3-L3),IF((L3-J3)&lt;0,(L3-J3),0)),"")</f>
        <v/>
      </c>
      <c r="O3" s="8" t="str">
        <f t="shared" ref="O3" si="2">IF(A4="","70:00:00","")</f>
        <v/>
      </c>
      <c r="P3" s="8" t="str">
        <f t="shared" ref="P3" si="3">IF(A4="",IF((O3-K3)&lt;0,0,(O3-K3)),"")</f>
        <v/>
      </c>
      <c r="Q3" s="8" t="str">
        <f t="shared" ref="Q3" si="4">IF(A4="",IF((K3-O3)&gt;0,(K3-O3),IF((O3-K3)&lt;0,(O3-K3),0)),"")</f>
        <v/>
      </c>
      <c r="R3" s="8" t="str">
        <f>IF(E3="dimanche",IF((N3-P3)&gt;0,(N3-P3),IF((P3-N3)&lt;0,(P3-N3),0)),"")</f>
        <v/>
      </c>
      <c r="T3" s="11"/>
    </row>
    <row r="4" spans="1:20">
      <c r="A4" s="9" t="str">
        <f t="shared" ref="A4:A30" si="5">IF(WEEKDAY(B4,2)=1,"lundi",IF(WEEKDAY(B4,2)=2,"mardi",IF(WEEKDAY(B4,2)=3,"mercredi",IF(WEEKDAY(B4,2)=4,"jeudi",IF(WEEKDAY(B4,2)=5,"vendredi",IF(WEEKDAY(B4,2)=6,"samedi",IF(WEEKDAY(B4,2)=7,"dimanche","")))))))</f>
        <v>jeudi</v>
      </c>
      <c r="B4" s="2">
        <f>B3+1</f>
        <v>42768</v>
      </c>
      <c r="C4" s="1">
        <v>1</v>
      </c>
      <c r="D4" s="10"/>
      <c r="E4" s="10"/>
      <c r="F4" s="1" t="str">
        <f t="shared" ref="F4:F5" si="6">IF(AND(D4=0,E4=0),"0",IF(D4&lt;"12:00","1:30"))</f>
        <v>0</v>
      </c>
      <c r="G4" s="1" t="str">
        <f t="shared" ref="G4:G5" si="7">IF(AND(D4=0,E4=0),"0",IF(D4&lt;"19:00","1:30"))</f>
        <v>0</v>
      </c>
      <c r="H4" s="6">
        <f t="shared" ref="H4:H30" si="8">(E4-D4)-F4-G4+T4</f>
        <v>0</v>
      </c>
      <c r="I4" s="7">
        <f>C4*H4</f>
        <v>0</v>
      </c>
      <c r="J4" s="7">
        <f>IF(A4="lundi",I4,J3+I4)</f>
        <v>0</v>
      </c>
      <c r="K4" s="8">
        <f>I4+K3</f>
        <v>0</v>
      </c>
      <c r="L4" s="8" t="str">
        <f t="shared" ref="L4:L30" si="9">IF(A4="dimanche","17:00:00","")</f>
        <v/>
      </c>
      <c r="M4" s="8" t="str">
        <f t="shared" ref="M4:M30" si="10">IF(A4="dimanche",IF((L4-J4)&lt;0,0,(L4-J4)),"")</f>
        <v/>
      </c>
      <c r="N4" s="8" t="str">
        <f t="shared" ref="N4:N30" si="11">IF(A4="dimanche",IF((J4-L4)&gt;0,(J4-L4),IF((L4-J4)&lt;0,(L4-J4),0)),"")</f>
        <v/>
      </c>
      <c r="O4" s="8" t="str">
        <f t="shared" ref="O4:O29" si="12">IF(A5="","70:00:00","")</f>
        <v/>
      </c>
      <c r="P4" s="8" t="str">
        <f t="shared" ref="P4:P29" si="13">IF(A5="",IF((O4-K4)&lt;0,0,(O4-K4)),"")</f>
        <v/>
      </c>
      <c r="Q4" s="8" t="str">
        <f t="shared" ref="Q4:Q29" si="14">IF(A5="",IF((K4-O4)&gt;0,(K4-O4),IF((O4-K4)&lt;0,(O4-K4),0)),"")</f>
        <v/>
      </c>
    </row>
    <row r="5" spans="1:20">
      <c r="A5" s="9" t="str">
        <f t="shared" si="5"/>
        <v>vendredi</v>
      </c>
      <c r="B5" s="2">
        <f t="shared" ref="B5:B30" si="15">B4+1</f>
        <v>42769</v>
      </c>
      <c r="C5" s="1">
        <v>1</v>
      </c>
      <c r="D5" s="10"/>
      <c r="E5" s="10"/>
      <c r="F5" s="1" t="str">
        <f t="shared" si="6"/>
        <v>0</v>
      </c>
      <c r="G5" s="1" t="str">
        <f t="shared" si="7"/>
        <v>0</v>
      </c>
      <c r="H5" s="6">
        <f t="shared" si="8"/>
        <v>0</v>
      </c>
      <c r="I5" s="7">
        <f t="shared" ref="I5:I30" si="16">C5*H5</f>
        <v>0</v>
      </c>
      <c r="J5" s="7">
        <f t="shared" ref="J5:J30" si="17">IF(A5="lundi",I5,J4+I5)</f>
        <v>0</v>
      </c>
      <c r="K5" s="8">
        <f t="shared" ref="K5:K30" si="18">I5+K4</f>
        <v>0</v>
      </c>
      <c r="L5" s="8" t="str">
        <f t="shared" si="9"/>
        <v/>
      </c>
      <c r="M5" s="8" t="str">
        <f t="shared" si="10"/>
        <v/>
      </c>
      <c r="N5" s="8" t="str">
        <f t="shared" si="11"/>
        <v/>
      </c>
      <c r="O5" s="8" t="str">
        <f t="shared" si="12"/>
        <v/>
      </c>
      <c r="P5" s="8" t="str">
        <f t="shared" si="13"/>
        <v/>
      </c>
      <c r="Q5" s="8" t="str">
        <f t="shared" si="14"/>
        <v/>
      </c>
    </row>
    <row r="6" spans="1:20">
      <c r="A6" s="9" t="str">
        <f t="shared" si="5"/>
        <v>samedi</v>
      </c>
      <c r="B6" s="2">
        <f t="shared" si="15"/>
        <v>42770</v>
      </c>
      <c r="C6" s="1">
        <v>1</v>
      </c>
      <c r="D6" s="10"/>
      <c r="E6" s="10"/>
      <c r="F6" s="1" t="str">
        <f t="shared" ref="F6:F30" si="19">IF(AND(D6=0,E6=0),"0",IF(D6&lt;"12:00","1:30"))</f>
        <v>0</v>
      </c>
      <c r="G6" s="1" t="str">
        <f t="shared" ref="G6:G30" si="20">IF(AND(D6=0,E6=0),"0",IF(D6&lt;"19:00","1:30"))</f>
        <v>0</v>
      </c>
      <c r="H6" s="6">
        <f t="shared" si="8"/>
        <v>0</v>
      </c>
      <c r="I6" s="7">
        <f t="shared" si="16"/>
        <v>0</v>
      </c>
      <c r="J6" s="7">
        <f t="shared" si="17"/>
        <v>0</v>
      </c>
      <c r="K6" s="8">
        <f t="shared" si="18"/>
        <v>0</v>
      </c>
      <c r="L6" s="8" t="str">
        <f t="shared" si="9"/>
        <v/>
      </c>
      <c r="M6" s="8" t="str">
        <f t="shared" si="10"/>
        <v/>
      </c>
      <c r="N6" s="8" t="str">
        <f t="shared" si="11"/>
        <v/>
      </c>
      <c r="O6" s="8" t="str">
        <f t="shared" si="12"/>
        <v/>
      </c>
      <c r="P6" s="8" t="str">
        <f t="shared" si="13"/>
        <v/>
      </c>
      <c r="Q6" s="8" t="str">
        <f t="shared" si="14"/>
        <v/>
      </c>
    </row>
    <row r="7" spans="1:20">
      <c r="A7" s="9" t="str">
        <f t="shared" si="5"/>
        <v>dimanche</v>
      </c>
      <c r="B7" s="2">
        <f t="shared" si="15"/>
        <v>42771</v>
      </c>
      <c r="C7" s="1">
        <v>1</v>
      </c>
      <c r="D7" s="10"/>
      <c r="E7" s="10"/>
      <c r="F7" s="1" t="str">
        <f t="shared" si="19"/>
        <v>0</v>
      </c>
      <c r="G7" s="1" t="str">
        <f t="shared" si="20"/>
        <v>0</v>
      </c>
      <c r="H7" s="6">
        <f t="shared" si="8"/>
        <v>0</v>
      </c>
      <c r="I7" s="7">
        <f t="shared" si="16"/>
        <v>0</v>
      </c>
      <c r="J7" s="7">
        <f t="shared" si="17"/>
        <v>0</v>
      </c>
      <c r="K7" s="8">
        <f t="shared" si="18"/>
        <v>0</v>
      </c>
      <c r="L7" s="8" t="str">
        <f t="shared" si="9"/>
        <v>17:00:00</v>
      </c>
      <c r="M7" s="8">
        <f t="shared" si="10"/>
        <v>0.70833333333333337</v>
      </c>
      <c r="N7" s="8">
        <f t="shared" si="11"/>
        <v>0</v>
      </c>
      <c r="O7" s="8" t="str">
        <f t="shared" si="12"/>
        <v/>
      </c>
      <c r="P7" s="8" t="str">
        <f t="shared" si="13"/>
        <v/>
      </c>
      <c r="Q7" s="8" t="str">
        <f t="shared" si="14"/>
        <v/>
      </c>
    </row>
    <row r="8" spans="1:20">
      <c r="A8" s="9" t="str">
        <f t="shared" si="5"/>
        <v>lundi</v>
      </c>
      <c r="B8" s="2">
        <f t="shared" si="15"/>
        <v>42772</v>
      </c>
      <c r="C8" s="1">
        <v>1</v>
      </c>
      <c r="D8" s="10"/>
      <c r="E8" s="10"/>
      <c r="F8" s="1" t="str">
        <f t="shared" si="19"/>
        <v>0</v>
      </c>
      <c r="G8" s="1" t="str">
        <f t="shared" si="20"/>
        <v>0</v>
      </c>
      <c r="H8" s="6">
        <f t="shared" si="8"/>
        <v>0</v>
      </c>
      <c r="I8" s="7">
        <f t="shared" si="16"/>
        <v>0</v>
      </c>
      <c r="J8" s="7">
        <f t="shared" si="17"/>
        <v>0</v>
      </c>
      <c r="K8" s="8">
        <f t="shared" si="18"/>
        <v>0</v>
      </c>
      <c r="L8" s="8" t="str">
        <f t="shared" si="9"/>
        <v/>
      </c>
      <c r="M8" s="8" t="str">
        <f t="shared" si="10"/>
        <v/>
      </c>
      <c r="N8" s="8" t="str">
        <f t="shared" si="11"/>
        <v/>
      </c>
      <c r="O8" s="8" t="str">
        <f t="shared" si="12"/>
        <v/>
      </c>
      <c r="P8" s="8" t="str">
        <f t="shared" si="13"/>
        <v/>
      </c>
      <c r="Q8" s="8" t="str">
        <f t="shared" si="14"/>
        <v/>
      </c>
    </row>
    <row r="9" spans="1:20">
      <c r="A9" s="9" t="str">
        <f t="shared" si="5"/>
        <v>mardi</v>
      </c>
      <c r="B9" s="2">
        <f t="shared" si="15"/>
        <v>42773</v>
      </c>
      <c r="C9" s="1">
        <v>1</v>
      </c>
      <c r="D9" s="10"/>
      <c r="E9" s="10"/>
      <c r="F9" s="1" t="str">
        <f t="shared" si="19"/>
        <v>0</v>
      </c>
      <c r="G9" s="1" t="str">
        <f t="shared" si="20"/>
        <v>0</v>
      </c>
      <c r="H9" s="6">
        <f t="shared" si="8"/>
        <v>0</v>
      </c>
      <c r="I9" s="7">
        <f t="shared" si="16"/>
        <v>0</v>
      </c>
      <c r="J9" s="7">
        <f t="shared" si="17"/>
        <v>0</v>
      </c>
      <c r="K9" s="8">
        <f t="shared" si="18"/>
        <v>0</v>
      </c>
      <c r="L9" s="8" t="str">
        <f t="shared" si="9"/>
        <v/>
      </c>
      <c r="M9" s="8" t="str">
        <f t="shared" si="10"/>
        <v/>
      </c>
      <c r="N9" s="8" t="str">
        <f t="shared" si="11"/>
        <v/>
      </c>
      <c r="O9" s="8" t="str">
        <f t="shared" si="12"/>
        <v/>
      </c>
      <c r="P9" s="8" t="str">
        <f t="shared" si="13"/>
        <v/>
      </c>
      <c r="Q9" s="8" t="str">
        <f t="shared" si="14"/>
        <v/>
      </c>
    </row>
    <row r="10" spans="1:20">
      <c r="A10" s="9" t="str">
        <f t="shared" si="5"/>
        <v>mercredi</v>
      </c>
      <c r="B10" s="2">
        <f t="shared" si="15"/>
        <v>42774</v>
      </c>
      <c r="C10" s="1">
        <v>1</v>
      </c>
      <c r="D10" s="10"/>
      <c r="E10" s="10"/>
      <c r="F10" s="1" t="str">
        <f t="shared" si="19"/>
        <v>0</v>
      </c>
      <c r="G10" s="1" t="str">
        <f t="shared" si="20"/>
        <v>0</v>
      </c>
      <c r="H10" s="6">
        <f t="shared" si="8"/>
        <v>0</v>
      </c>
      <c r="I10" s="7">
        <f t="shared" si="16"/>
        <v>0</v>
      </c>
      <c r="J10" s="7">
        <f t="shared" si="17"/>
        <v>0</v>
      </c>
      <c r="K10" s="8">
        <f t="shared" si="18"/>
        <v>0</v>
      </c>
      <c r="L10" s="8" t="str">
        <f t="shared" si="9"/>
        <v/>
      </c>
      <c r="M10" s="8" t="str">
        <f t="shared" si="10"/>
        <v/>
      </c>
      <c r="N10" s="8" t="str">
        <f t="shared" si="11"/>
        <v/>
      </c>
      <c r="O10" s="8" t="str">
        <f t="shared" si="12"/>
        <v/>
      </c>
      <c r="P10" s="8" t="str">
        <f t="shared" si="13"/>
        <v/>
      </c>
      <c r="Q10" s="8" t="str">
        <f t="shared" si="14"/>
        <v/>
      </c>
    </row>
    <row r="11" spans="1:20">
      <c r="A11" s="9" t="str">
        <f t="shared" si="5"/>
        <v>jeudi</v>
      </c>
      <c r="B11" s="2">
        <f t="shared" si="15"/>
        <v>42775</v>
      </c>
      <c r="C11" s="1">
        <v>1</v>
      </c>
      <c r="D11" s="10"/>
      <c r="E11" s="10"/>
      <c r="F11" s="1" t="str">
        <f t="shared" si="19"/>
        <v>0</v>
      </c>
      <c r="G11" s="1" t="str">
        <f t="shared" si="20"/>
        <v>0</v>
      </c>
      <c r="H11" s="6">
        <f t="shared" si="8"/>
        <v>0</v>
      </c>
      <c r="I11" s="7">
        <f t="shared" si="16"/>
        <v>0</v>
      </c>
      <c r="J11" s="7">
        <f t="shared" si="17"/>
        <v>0</v>
      </c>
      <c r="K11" s="8">
        <f t="shared" si="18"/>
        <v>0</v>
      </c>
      <c r="L11" s="8" t="str">
        <f t="shared" si="9"/>
        <v/>
      </c>
      <c r="M11" s="8" t="str">
        <f t="shared" si="10"/>
        <v/>
      </c>
      <c r="N11" s="8" t="str">
        <f t="shared" si="11"/>
        <v/>
      </c>
      <c r="O11" s="8" t="str">
        <f t="shared" si="12"/>
        <v/>
      </c>
      <c r="P11" s="8" t="str">
        <f t="shared" si="13"/>
        <v/>
      </c>
      <c r="Q11" s="8" t="str">
        <f t="shared" si="14"/>
        <v/>
      </c>
    </row>
    <row r="12" spans="1:20">
      <c r="A12" s="9" t="str">
        <f t="shared" si="5"/>
        <v>vendredi</v>
      </c>
      <c r="B12" s="2">
        <f t="shared" si="15"/>
        <v>42776</v>
      </c>
      <c r="C12" s="1">
        <v>1</v>
      </c>
      <c r="D12" s="10"/>
      <c r="E12" s="10"/>
      <c r="F12" s="1" t="str">
        <f t="shared" si="19"/>
        <v>0</v>
      </c>
      <c r="G12" s="1" t="str">
        <f t="shared" si="20"/>
        <v>0</v>
      </c>
      <c r="H12" s="6">
        <f t="shared" si="8"/>
        <v>0</v>
      </c>
      <c r="I12" s="7">
        <f t="shared" si="16"/>
        <v>0</v>
      </c>
      <c r="J12" s="7">
        <f t="shared" si="17"/>
        <v>0</v>
      </c>
      <c r="K12" s="8">
        <f t="shared" si="18"/>
        <v>0</v>
      </c>
      <c r="L12" s="8" t="str">
        <f t="shared" si="9"/>
        <v/>
      </c>
      <c r="M12" s="8" t="str">
        <f t="shared" si="10"/>
        <v/>
      </c>
      <c r="N12" s="8" t="str">
        <f t="shared" si="11"/>
        <v/>
      </c>
      <c r="O12" s="8" t="str">
        <f t="shared" si="12"/>
        <v/>
      </c>
      <c r="P12" s="8" t="str">
        <f t="shared" si="13"/>
        <v/>
      </c>
      <c r="Q12" s="8" t="str">
        <f t="shared" si="14"/>
        <v/>
      </c>
    </row>
    <row r="13" spans="1:20">
      <c r="A13" s="9" t="str">
        <f t="shared" si="5"/>
        <v>samedi</v>
      </c>
      <c r="B13" s="2">
        <f t="shared" si="15"/>
        <v>42777</v>
      </c>
      <c r="C13" s="1">
        <v>1</v>
      </c>
      <c r="D13" s="10"/>
      <c r="E13" s="10"/>
      <c r="F13" s="1" t="str">
        <f t="shared" si="19"/>
        <v>0</v>
      </c>
      <c r="G13" s="1" t="str">
        <f t="shared" si="20"/>
        <v>0</v>
      </c>
      <c r="H13" s="6">
        <f t="shared" si="8"/>
        <v>0</v>
      </c>
      <c r="I13" s="7">
        <f t="shared" si="16"/>
        <v>0</v>
      </c>
      <c r="J13" s="7">
        <f t="shared" si="17"/>
        <v>0</v>
      </c>
      <c r="K13" s="8">
        <f t="shared" si="18"/>
        <v>0</v>
      </c>
      <c r="L13" s="8" t="str">
        <f t="shared" si="9"/>
        <v/>
      </c>
      <c r="M13" s="8" t="str">
        <f t="shared" si="10"/>
        <v/>
      </c>
      <c r="N13" s="8" t="str">
        <f t="shared" si="11"/>
        <v/>
      </c>
      <c r="O13" s="8" t="str">
        <f t="shared" si="12"/>
        <v/>
      </c>
      <c r="P13" s="8" t="str">
        <f t="shared" si="13"/>
        <v/>
      </c>
      <c r="Q13" s="8" t="str">
        <f t="shared" si="14"/>
        <v/>
      </c>
    </row>
    <row r="14" spans="1:20">
      <c r="A14" s="9" t="str">
        <f t="shared" si="5"/>
        <v>dimanche</v>
      </c>
      <c r="B14" s="2">
        <f t="shared" si="15"/>
        <v>42778</v>
      </c>
      <c r="C14" s="1">
        <v>1</v>
      </c>
      <c r="D14" s="10"/>
      <c r="E14" s="10"/>
      <c r="F14" s="1" t="str">
        <f t="shared" si="19"/>
        <v>0</v>
      </c>
      <c r="G14" s="1" t="str">
        <f t="shared" si="20"/>
        <v>0</v>
      </c>
      <c r="H14" s="6">
        <f t="shared" si="8"/>
        <v>0</v>
      </c>
      <c r="I14" s="7">
        <f t="shared" si="16"/>
        <v>0</v>
      </c>
      <c r="J14" s="7">
        <f t="shared" si="17"/>
        <v>0</v>
      </c>
      <c r="K14" s="8">
        <f t="shared" si="18"/>
        <v>0</v>
      </c>
      <c r="L14" s="8" t="str">
        <f t="shared" si="9"/>
        <v>17:00:00</v>
      </c>
      <c r="M14" s="8">
        <f t="shared" si="10"/>
        <v>0.70833333333333337</v>
      </c>
      <c r="N14" s="8">
        <f t="shared" si="11"/>
        <v>0</v>
      </c>
      <c r="O14" s="8" t="str">
        <f t="shared" si="12"/>
        <v/>
      </c>
      <c r="P14" s="8" t="str">
        <f t="shared" si="13"/>
        <v/>
      </c>
      <c r="Q14" s="8" t="str">
        <f t="shared" si="14"/>
        <v/>
      </c>
    </row>
    <row r="15" spans="1:20">
      <c r="A15" s="9" t="str">
        <f t="shared" si="5"/>
        <v>lundi</v>
      </c>
      <c r="B15" s="2">
        <f t="shared" si="15"/>
        <v>42779</v>
      </c>
      <c r="C15" s="1">
        <v>1</v>
      </c>
      <c r="D15" s="10"/>
      <c r="E15" s="10"/>
      <c r="F15" s="1" t="str">
        <f t="shared" si="19"/>
        <v>0</v>
      </c>
      <c r="G15" s="1" t="str">
        <f t="shared" si="20"/>
        <v>0</v>
      </c>
      <c r="H15" s="6">
        <f t="shared" si="8"/>
        <v>0</v>
      </c>
      <c r="I15" s="7">
        <f t="shared" si="16"/>
        <v>0</v>
      </c>
      <c r="J15" s="7">
        <f t="shared" si="17"/>
        <v>0</v>
      </c>
      <c r="K15" s="8">
        <f t="shared" si="18"/>
        <v>0</v>
      </c>
      <c r="L15" s="8" t="str">
        <f t="shared" si="9"/>
        <v/>
      </c>
      <c r="M15" s="8" t="str">
        <f t="shared" si="10"/>
        <v/>
      </c>
      <c r="N15" s="8" t="str">
        <f t="shared" si="11"/>
        <v/>
      </c>
      <c r="O15" s="8" t="str">
        <f t="shared" si="12"/>
        <v/>
      </c>
      <c r="P15" s="8" t="str">
        <f t="shared" si="13"/>
        <v/>
      </c>
      <c r="Q15" s="8" t="str">
        <f t="shared" si="14"/>
        <v/>
      </c>
    </row>
    <row r="16" spans="1:20">
      <c r="A16" s="9" t="str">
        <f t="shared" si="5"/>
        <v>mardi</v>
      </c>
      <c r="B16" s="2">
        <f t="shared" si="15"/>
        <v>42780</v>
      </c>
      <c r="C16" s="1">
        <v>1</v>
      </c>
      <c r="D16" s="10"/>
      <c r="E16" s="10"/>
      <c r="F16" s="1" t="str">
        <f t="shared" si="19"/>
        <v>0</v>
      </c>
      <c r="G16" s="1" t="str">
        <f t="shared" si="20"/>
        <v>0</v>
      </c>
      <c r="H16" s="6">
        <f>(E16-D16)-F16-G16-T16</f>
        <v>0</v>
      </c>
      <c r="I16" s="7">
        <f t="shared" si="16"/>
        <v>0</v>
      </c>
      <c r="J16" s="7">
        <f t="shared" si="17"/>
        <v>0</v>
      </c>
      <c r="K16" s="8">
        <f t="shared" si="18"/>
        <v>0</v>
      </c>
      <c r="L16" s="8" t="str">
        <f t="shared" si="9"/>
        <v/>
      </c>
      <c r="M16" s="8" t="str">
        <f t="shared" si="10"/>
        <v/>
      </c>
      <c r="N16" s="8" t="str">
        <f t="shared" si="11"/>
        <v/>
      </c>
      <c r="O16" s="8" t="str">
        <f t="shared" si="12"/>
        <v/>
      </c>
      <c r="P16" s="8" t="str">
        <f t="shared" si="13"/>
        <v/>
      </c>
      <c r="Q16" s="8" t="str">
        <f t="shared" si="14"/>
        <v/>
      </c>
      <c r="R16" s="10"/>
      <c r="S16" s="10"/>
      <c r="T16" s="10"/>
    </row>
    <row r="17" spans="1:20">
      <c r="A17" s="9" t="str">
        <f t="shared" si="5"/>
        <v>mercredi</v>
      </c>
      <c r="B17" s="2">
        <f t="shared" si="15"/>
        <v>42781</v>
      </c>
      <c r="C17" s="1">
        <v>1</v>
      </c>
      <c r="D17" s="10"/>
      <c r="E17" s="10"/>
      <c r="F17" s="1" t="str">
        <f t="shared" si="19"/>
        <v>0</v>
      </c>
      <c r="G17" s="1" t="str">
        <f t="shared" si="20"/>
        <v>0</v>
      </c>
      <c r="H17" s="6">
        <f t="shared" si="8"/>
        <v>0</v>
      </c>
      <c r="I17" s="7">
        <f t="shared" si="16"/>
        <v>0</v>
      </c>
      <c r="J17" s="7">
        <f t="shared" si="17"/>
        <v>0</v>
      </c>
      <c r="K17" s="8">
        <f t="shared" si="18"/>
        <v>0</v>
      </c>
      <c r="L17" s="8" t="str">
        <f t="shared" si="9"/>
        <v/>
      </c>
      <c r="M17" s="8" t="str">
        <f t="shared" si="10"/>
        <v/>
      </c>
      <c r="N17" s="8" t="str">
        <f t="shared" si="11"/>
        <v/>
      </c>
      <c r="O17" s="8" t="str">
        <f t="shared" si="12"/>
        <v/>
      </c>
      <c r="P17" s="8" t="str">
        <f t="shared" si="13"/>
        <v/>
      </c>
      <c r="Q17" s="8" t="str">
        <f t="shared" si="14"/>
        <v/>
      </c>
      <c r="R17"/>
      <c r="S17"/>
      <c r="T17" s="10"/>
    </row>
    <row r="18" spans="1:20">
      <c r="A18" s="9" t="str">
        <f t="shared" si="5"/>
        <v>jeudi</v>
      </c>
      <c r="B18" s="2">
        <f t="shared" si="15"/>
        <v>42782</v>
      </c>
      <c r="C18" s="1">
        <v>1</v>
      </c>
      <c r="D18" s="10"/>
      <c r="E18" s="10"/>
      <c r="F18" s="1" t="str">
        <f t="shared" si="19"/>
        <v>0</v>
      </c>
      <c r="G18" s="1" t="str">
        <f t="shared" si="20"/>
        <v>0</v>
      </c>
      <c r="H18" s="6">
        <f t="shared" si="8"/>
        <v>0</v>
      </c>
      <c r="I18" s="7">
        <f t="shared" si="16"/>
        <v>0</v>
      </c>
      <c r="J18" s="7">
        <f t="shared" si="17"/>
        <v>0</v>
      </c>
      <c r="K18" s="8">
        <f t="shared" si="18"/>
        <v>0</v>
      </c>
      <c r="L18" s="8" t="str">
        <f t="shared" si="9"/>
        <v/>
      </c>
      <c r="M18" s="8" t="str">
        <f t="shared" si="10"/>
        <v/>
      </c>
      <c r="N18" s="8" t="str">
        <f t="shared" si="11"/>
        <v/>
      </c>
      <c r="O18" s="8" t="str">
        <f t="shared" si="12"/>
        <v/>
      </c>
      <c r="P18" s="8" t="str">
        <f t="shared" si="13"/>
        <v/>
      </c>
      <c r="Q18" s="8" t="str">
        <f t="shared" si="14"/>
        <v/>
      </c>
      <c r="R18"/>
      <c r="S18"/>
      <c r="T18" s="10"/>
    </row>
    <row r="19" spans="1:20">
      <c r="A19" s="9" t="str">
        <f t="shared" si="5"/>
        <v>vendredi</v>
      </c>
      <c r="B19" s="2">
        <f t="shared" si="15"/>
        <v>42783</v>
      </c>
      <c r="C19" s="1">
        <v>1</v>
      </c>
      <c r="D19" s="10"/>
      <c r="E19" s="10"/>
      <c r="F19" s="1" t="str">
        <f t="shared" si="19"/>
        <v>0</v>
      </c>
      <c r="G19" s="1" t="str">
        <f t="shared" si="20"/>
        <v>0</v>
      </c>
      <c r="H19" s="6">
        <f>(E19-D19)-F19-G19-T19</f>
        <v>0</v>
      </c>
      <c r="I19" s="7">
        <f t="shared" si="16"/>
        <v>0</v>
      </c>
      <c r="J19" s="7">
        <f t="shared" si="17"/>
        <v>0</v>
      </c>
      <c r="K19" s="8">
        <f t="shared" si="18"/>
        <v>0</v>
      </c>
      <c r="L19" s="8" t="str">
        <f t="shared" si="9"/>
        <v/>
      </c>
      <c r="M19" s="8" t="str">
        <f t="shared" si="10"/>
        <v/>
      </c>
      <c r="N19" s="8" t="str">
        <f t="shared" si="11"/>
        <v/>
      </c>
      <c r="O19" s="8" t="str">
        <f t="shared" si="12"/>
        <v/>
      </c>
      <c r="P19" s="8" t="str">
        <f t="shared" si="13"/>
        <v/>
      </c>
      <c r="Q19" s="8" t="str">
        <f t="shared" si="14"/>
        <v/>
      </c>
      <c r="R19" s="10"/>
      <c r="S19" s="10"/>
      <c r="T19" s="10"/>
    </row>
    <row r="20" spans="1:20">
      <c r="A20" s="9" t="str">
        <f t="shared" si="5"/>
        <v>samedi</v>
      </c>
      <c r="B20" s="2">
        <f t="shared" si="15"/>
        <v>42784</v>
      </c>
      <c r="C20" s="1">
        <v>1</v>
      </c>
      <c r="D20" s="10"/>
      <c r="E20" s="10"/>
      <c r="F20" s="1" t="str">
        <f t="shared" si="19"/>
        <v>0</v>
      </c>
      <c r="G20" s="1" t="str">
        <f t="shared" si="20"/>
        <v>0</v>
      </c>
      <c r="H20" s="6">
        <f t="shared" si="8"/>
        <v>0</v>
      </c>
      <c r="I20" s="7">
        <f t="shared" si="16"/>
        <v>0</v>
      </c>
      <c r="J20" s="7">
        <f t="shared" si="17"/>
        <v>0</v>
      </c>
      <c r="K20" s="8">
        <f t="shared" si="18"/>
        <v>0</v>
      </c>
      <c r="L20" s="8" t="str">
        <f t="shared" si="9"/>
        <v/>
      </c>
      <c r="M20" s="8" t="str">
        <f t="shared" si="10"/>
        <v/>
      </c>
      <c r="N20" s="8" t="str">
        <f t="shared" si="11"/>
        <v/>
      </c>
      <c r="O20" s="8" t="str">
        <f t="shared" si="12"/>
        <v/>
      </c>
      <c r="P20" s="8" t="str">
        <f t="shared" si="13"/>
        <v/>
      </c>
      <c r="Q20" s="8" t="str">
        <f t="shared" si="14"/>
        <v/>
      </c>
    </row>
    <row r="21" spans="1:20">
      <c r="A21" s="9" t="str">
        <f t="shared" si="5"/>
        <v>dimanche</v>
      </c>
      <c r="B21" s="2">
        <f t="shared" si="15"/>
        <v>42785</v>
      </c>
      <c r="C21" s="1">
        <v>1</v>
      </c>
      <c r="D21" s="10"/>
      <c r="E21" s="10"/>
      <c r="F21" s="1" t="str">
        <f t="shared" si="19"/>
        <v>0</v>
      </c>
      <c r="G21" s="1" t="str">
        <f t="shared" si="20"/>
        <v>0</v>
      </c>
      <c r="H21" s="6">
        <f t="shared" si="8"/>
        <v>0</v>
      </c>
      <c r="I21" s="7">
        <f t="shared" si="16"/>
        <v>0</v>
      </c>
      <c r="J21" s="7">
        <f t="shared" si="17"/>
        <v>0</v>
      </c>
      <c r="K21" s="8">
        <f t="shared" si="18"/>
        <v>0</v>
      </c>
      <c r="L21" s="8" t="str">
        <f t="shared" si="9"/>
        <v>17:00:00</v>
      </c>
      <c r="M21" s="8">
        <f t="shared" si="10"/>
        <v>0.70833333333333337</v>
      </c>
      <c r="N21" s="8">
        <f t="shared" si="11"/>
        <v>0</v>
      </c>
      <c r="O21" s="8" t="str">
        <f t="shared" si="12"/>
        <v/>
      </c>
      <c r="P21" s="8" t="str">
        <f t="shared" si="13"/>
        <v/>
      </c>
      <c r="Q21" s="8" t="str">
        <f t="shared" si="14"/>
        <v/>
      </c>
    </row>
    <row r="22" spans="1:20">
      <c r="A22" s="9" t="str">
        <f t="shared" si="5"/>
        <v>lundi</v>
      </c>
      <c r="B22" s="2">
        <f t="shared" si="15"/>
        <v>42786</v>
      </c>
      <c r="C22" s="1">
        <v>1</v>
      </c>
      <c r="D22" s="10"/>
      <c r="E22" s="10"/>
      <c r="F22" s="1" t="str">
        <f t="shared" si="19"/>
        <v>0</v>
      </c>
      <c r="G22" s="1" t="str">
        <f t="shared" si="20"/>
        <v>0</v>
      </c>
      <c r="H22" s="6">
        <f t="shared" si="8"/>
        <v>0</v>
      </c>
      <c r="I22" s="7">
        <f t="shared" si="16"/>
        <v>0</v>
      </c>
      <c r="J22" s="7">
        <f t="shared" si="17"/>
        <v>0</v>
      </c>
      <c r="K22" s="8">
        <f t="shared" si="18"/>
        <v>0</v>
      </c>
      <c r="L22" s="8" t="str">
        <f t="shared" si="9"/>
        <v/>
      </c>
      <c r="M22" s="8" t="str">
        <f t="shared" si="10"/>
        <v/>
      </c>
      <c r="N22" s="8" t="str">
        <f t="shared" si="11"/>
        <v/>
      </c>
      <c r="O22" s="8" t="str">
        <f t="shared" si="12"/>
        <v/>
      </c>
      <c r="P22" s="8" t="str">
        <f t="shared" si="13"/>
        <v/>
      </c>
      <c r="Q22" s="8" t="str">
        <f t="shared" si="14"/>
        <v/>
      </c>
    </row>
    <row r="23" spans="1:20">
      <c r="A23" s="9" t="str">
        <f t="shared" si="5"/>
        <v>mardi</v>
      </c>
      <c r="B23" s="2">
        <f t="shared" si="15"/>
        <v>42787</v>
      </c>
      <c r="C23" s="1">
        <v>1</v>
      </c>
      <c r="D23" s="10"/>
      <c r="E23" s="10"/>
      <c r="F23" s="1" t="str">
        <f t="shared" si="19"/>
        <v>0</v>
      </c>
      <c r="G23" s="1" t="str">
        <f t="shared" si="20"/>
        <v>0</v>
      </c>
      <c r="H23" s="6">
        <f t="shared" si="8"/>
        <v>0</v>
      </c>
      <c r="I23" s="7">
        <f t="shared" si="16"/>
        <v>0</v>
      </c>
      <c r="J23" s="7">
        <f t="shared" si="17"/>
        <v>0</v>
      </c>
      <c r="K23" s="8">
        <f t="shared" si="18"/>
        <v>0</v>
      </c>
      <c r="L23" s="8" t="str">
        <f t="shared" si="9"/>
        <v/>
      </c>
      <c r="M23" s="8" t="str">
        <f t="shared" si="10"/>
        <v/>
      </c>
      <c r="N23" s="8" t="str">
        <f t="shared" si="11"/>
        <v/>
      </c>
      <c r="O23" s="8" t="str">
        <f t="shared" si="12"/>
        <v/>
      </c>
      <c r="P23" s="8" t="str">
        <f t="shared" si="13"/>
        <v/>
      </c>
      <c r="Q23" s="8" t="str">
        <f t="shared" si="14"/>
        <v/>
      </c>
    </row>
    <row r="24" spans="1:20">
      <c r="A24" s="9" t="str">
        <f t="shared" si="5"/>
        <v>mercredi</v>
      </c>
      <c r="B24" s="2">
        <f t="shared" si="15"/>
        <v>42788</v>
      </c>
      <c r="C24" s="1">
        <v>1</v>
      </c>
      <c r="D24" s="10"/>
      <c r="E24" s="10"/>
      <c r="F24" s="1" t="str">
        <f t="shared" si="19"/>
        <v>0</v>
      </c>
      <c r="G24" s="1" t="str">
        <f t="shared" si="20"/>
        <v>0</v>
      </c>
      <c r="H24" s="6">
        <f t="shared" si="8"/>
        <v>0</v>
      </c>
      <c r="I24" s="7">
        <f t="shared" si="16"/>
        <v>0</v>
      </c>
      <c r="J24" s="7">
        <f t="shared" si="17"/>
        <v>0</v>
      </c>
      <c r="K24" s="8">
        <f t="shared" si="18"/>
        <v>0</v>
      </c>
      <c r="L24" s="8" t="str">
        <f t="shared" si="9"/>
        <v/>
      </c>
      <c r="M24" s="8" t="str">
        <f t="shared" si="10"/>
        <v/>
      </c>
      <c r="N24" s="8" t="str">
        <f t="shared" si="11"/>
        <v/>
      </c>
      <c r="O24" s="8" t="str">
        <f t="shared" si="12"/>
        <v/>
      </c>
      <c r="P24" s="8" t="str">
        <f t="shared" si="13"/>
        <v/>
      </c>
      <c r="Q24" s="8" t="str">
        <f t="shared" si="14"/>
        <v/>
      </c>
    </row>
    <row r="25" spans="1:20">
      <c r="A25" s="9" t="str">
        <f t="shared" si="5"/>
        <v>jeudi</v>
      </c>
      <c r="B25" s="2">
        <f t="shared" si="15"/>
        <v>42789</v>
      </c>
      <c r="C25" s="1">
        <v>1</v>
      </c>
      <c r="D25" s="10"/>
      <c r="E25" s="10"/>
      <c r="F25" s="1" t="str">
        <f t="shared" si="19"/>
        <v>0</v>
      </c>
      <c r="G25" s="1" t="str">
        <f t="shared" si="20"/>
        <v>0</v>
      </c>
      <c r="H25" s="6">
        <f t="shared" si="8"/>
        <v>0</v>
      </c>
      <c r="I25" s="7">
        <f t="shared" si="16"/>
        <v>0</v>
      </c>
      <c r="J25" s="7">
        <f t="shared" si="17"/>
        <v>0</v>
      </c>
      <c r="K25" s="8">
        <f t="shared" si="18"/>
        <v>0</v>
      </c>
      <c r="L25" s="8" t="str">
        <f t="shared" si="9"/>
        <v/>
      </c>
      <c r="M25" s="8" t="str">
        <f t="shared" si="10"/>
        <v/>
      </c>
      <c r="N25" s="8" t="str">
        <f t="shared" si="11"/>
        <v/>
      </c>
      <c r="O25" s="8" t="str">
        <f t="shared" si="12"/>
        <v/>
      </c>
      <c r="P25" s="8" t="str">
        <f t="shared" si="13"/>
        <v/>
      </c>
      <c r="Q25" s="8" t="str">
        <f t="shared" si="14"/>
        <v/>
      </c>
    </row>
    <row r="26" spans="1:20">
      <c r="A26" s="9" t="str">
        <f t="shared" si="5"/>
        <v>vendredi</v>
      </c>
      <c r="B26" s="2">
        <f t="shared" si="15"/>
        <v>42790</v>
      </c>
      <c r="C26" s="1">
        <v>1</v>
      </c>
      <c r="D26" s="10"/>
      <c r="E26" s="10"/>
      <c r="F26" s="1" t="str">
        <f t="shared" si="19"/>
        <v>0</v>
      </c>
      <c r="G26" s="1" t="str">
        <f t="shared" si="20"/>
        <v>0</v>
      </c>
      <c r="H26" s="6">
        <f t="shared" si="8"/>
        <v>0</v>
      </c>
      <c r="I26" s="7">
        <f t="shared" si="16"/>
        <v>0</v>
      </c>
      <c r="J26" s="7">
        <f t="shared" si="17"/>
        <v>0</v>
      </c>
      <c r="K26" s="8">
        <f t="shared" si="18"/>
        <v>0</v>
      </c>
      <c r="L26" s="8" t="str">
        <f t="shared" si="9"/>
        <v/>
      </c>
      <c r="M26" s="8" t="str">
        <f t="shared" si="10"/>
        <v/>
      </c>
      <c r="N26" s="8" t="str">
        <f t="shared" si="11"/>
        <v/>
      </c>
      <c r="O26" s="8" t="str">
        <f t="shared" si="12"/>
        <v/>
      </c>
      <c r="P26" s="8" t="str">
        <f t="shared" si="13"/>
        <v/>
      </c>
      <c r="Q26" s="8" t="str">
        <f t="shared" si="14"/>
        <v/>
      </c>
    </row>
    <row r="27" spans="1:20">
      <c r="A27" s="9" t="str">
        <f t="shared" si="5"/>
        <v>samedi</v>
      </c>
      <c r="B27" s="2">
        <f t="shared" si="15"/>
        <v>42791</v>
      </c>
      <c r="C27" s="1">
        <v>1</v>
      </c>
      <c r="D27" s="10"/>
      <c r="E27" s="10"/>
      <c r="F27" s="1" t="str">
        <f t="shared" si="19"/>
        <v>0</v>
      </c>
      <c r="G27" s="1" t="str">
        <f t="shared" si="20"/>
        <v>0</v>
      </c>
      <c r="H27" s="6">
        <f t="shared" si="8"/>
        <v>0</v>
      </c>
      <c r="I27" s="7">
        <f t="shared" si="16"/>
        <v>0</v>
      </c>
      <c r="J27" s="7">
        <f t="shared" si="17"/>
        <v>0</v>
      </c>
      <c r="K27" s="8">
        <f t="shared" si="18"/>
        <v>0</v>
      </c>
      <c r="L27" s="8" t="str">
        <f t="shared" si="9"/>
        <v/>
      </c>
      <c r="M27" s="8" t="str">
        <f t="shared" si="10"/>
        <v/>
      </c>
      <c r="N27" s="8" t="str">
        <f t="shared" si="11"/>
        <v/>
      </c>
      <c r="O27" s="8" t="str">
        <f t="shared" si="12"/>
        <v/>
      </c>
      <c r="P27" s="8" t="str">
        <f t="shared" si="13"/>
        <v/>
      </c>
      <c r="Q27" s="8" t="str">
        <f t="shared" si="14"/>
        <v/>
      </c>
    </row>
    <row r="28" spans="1:20">
      <c r="A28" s="9" t="str">
        <f t="shared" si="5"/>
        <v>dimanche</v>
      </c>
      <c r="B28" s="2">
        <f t="shared" si="15"/>
        <v>42792</v>
      </c>
      <c r="C28" s="1">
        <v>1</v>
      </c>
      <c r="D28" s="10"/>
      <c r="E28" s="10"/>
      <c r="F28" s="1" t="str">
        <f t="shared" si="19"/>
        <v>0</v>
      </c>
      <c r="G28" s="1" t="str">
        <f t="shared" si="20"/>
        <v>0</v>
      </c>
      <c r="H28" s="6">
        <f t="shared" si="8"/>
        <v>0</v>
      </c>
      <c r="I28" s="7">
        <f t="shared" si="16"/>
        <v>0</v>
      </c>
      <c r="J28" s="7">
        <f t="shared" si="17"/>
        <v>0</v>
      </c>
      <c r="K28" s="8">
        <f t="shared" si="18"/>
        <v>0</v>
      </c>
      <c r="L28" s="8" t="str">
        <f t="shared" si="9"/>
        <v>17:00:00</v>
      </c>
      <c r="M28" s="8">
        <f t="shared" si="10"/>
        <v>0.70833333333333337</v>
      </c>
      <c r="N28" s="8">
        <f t="shared" si="11"/>
        <v>0</v>
      </c>
      <c r="O28" s="8" t="str">
        <f t="shared" si="12"/>
        <v/>
      </c>
      <c r="P28" s="8" t="str">
        <f t="shared" si="13"/>
        <v/>
      </c>
      <c r="Q28" s="8" t="str">
        <f t="shared" si="14"/>
        <v/>
      </c>
    </row>
    <row r="29" spans="1:20">
      <c r="A29" s="9" t="str">
        <f t="shared" si="5"/>
        <v>lundi</v>
      </c>
      <c r="B29" s="2">
        <f t="shared" si="15"/>
        <v>42793</v>
      </c>
      <c r="C29" s="1">
        <v>1</v>
      </c>
      <c r="D29" s="10"/>
      <c r="E29" s="10"/>
      <c r="F29" s="1" t="str">
        <f t="shared" si="19"/>
        <v>0</v>
      </c>
      <c r="G29" s="1" t="str">
        <f t="shared" si="20"/>
        <v>0</v>
      </c>
      <c r="H29" s="6">
        <f t="shared" si="8"/>
        <v>0</v>
      </c>
      <c r="I29" s="7">
        <f t="shared" si="16"/>
        <v>0</v>
      </c>
      <c r="J29" s="7">
        <f t="shared" si="17"/>
        <v>0</v>
      </c>
      <c r="K29" s="8">
        <f t="shared" si="18"/>
        <v>0</v>
      </c>
      <c r="L29" s="8" t="str">
        <f t="shared" si="9"/>
        <v/>
      </c>
      <c r="M29" s="8" t="str">
        <f t="shared" si="10"/>
        <v/>
      </c>
      <c r="N29" s="8" t="str">
        <f t="shared" si="11"/>
        <v/>
      </c>
      <c r="O29" s="8" t="str">
        <f t="shared" si="12"/>
        <v/>
      </c>
      <c r="P29" s="8" t="str">
        <f t="shared" si="13"/>
        <v/>
      </c>
      <c r="Q29" s="8" t="str">
        <f t="shared" si="14"/>
        <v/>
      </c>
    </row>
    <row r="30" spans="1:20">
      <c r="A30" s="9" t="str">
        <f t="shared" si="5"/>
        <v>mardi</v>
      </c>
      <c r="B30" s="2">
        <f t="shared" si="15"/>
        <v>42794</v>
      </c>
      <c r="C30" s="1">
        <v>1</v>
      </c>
      <c r="D30" s="10"/>
      <c r="E30" s="10"/>
      <c r="F30" s="1" t="str">
        <f t="shared" si="19"/>
        <v>0</v>
      </c>
      <c r="G30" s="1" t="str">
        <f t="shared" si="20"/>
        <v>0</v>
      </c>
      <c r="H30" s="6">
        <f t="shared" si="8"/>
        <v>0</v>
      </c>
      <c r="I30" s="7">
        <f t="shared" si="16"/>
        <v>0</v>
      </c>
      <c r="J30" s="7">
        <f t="shared" si="17"/>
        <v>0</v>
      </c>
      <c r="K30" s="8">
        <f t="shared" si="18"/>
        <v>0</v>
      </c>
      <c r="L30" s="8" t="str">
        <f t="shared" si="9"/>
        <v/>
      </c>
      <c r="M30" s="8" t="str">
        <f t="shared" si="10"/>
        <v/>
      </c>
      <c r="N30" s="8" t="str">
        <f t="shared" si="11"/>
        <v/>
      </c>
      <c r="O30" s="8" t="str">
        <f t="shared" ref="O30" si="21">IF(A31="","70:00:00","")</f>
        <v>70:00:00</v>
      </c>
      <c r="P30" s="8">
        <f t="shared" ref="P30" si="22">IF(A31="",IF((O30-K30)&lt;0,0,(O30-K30)),"")</f>
        <v>2.9166666666666665</v>
      </c>
      <c r="Q30" s="8">
        <f t="shared" ref="Q30" si="23">IF(A31="",IF((K30-O30)&gt;0,(K30-O30),IF((O30-K30)&lt;0,(O30-K30),0)),"")</f>
        <v>0</v>
      </c>
    </row>
    <row r="31" spans="1:20">
      <c r="A31" s="13"/>
      <c r="B31" s="2"/>
      <c r="D31" s="10"/>
      <c r="E31" s="10"/>
      <c r="H31" s="6"/>
      <c r="I31" s="7"/>
      <c r="J31" s="7"/>
      <c r="K31" s="8"/>
      <c r="L31" s="8"/>
      <c r="M31" s="8"/>
      <c r="N31" s="8"/>
      <c r="O31" s="8"/>
      <c r="P31" s="8"/>
      <c r="Q31" s="8"/>
    </row>
    <row r="32" spans="1:20">
      <c r="A32" s="13"/>
      <c r="B32" s="2"/>
      <c r="H32" s="6"/>
      <c r="I32" s="7"/>
      <c r="J32" s="7"/>
      <c r="K32" s="8"/>
      <c r="L32" s="8"/>
      <c r="M32" s="8"/>
      <c r="N32" s="8"/>
      <c r="O32" s="8"/>
      <c r="P32" s="8"/>
      <c r="Q32" s="8"/>
    </row>
    <row r="33" spans="2:10">
      <c r="B33" s="2"/>
      <c r="J33" s="7">
        <f>J9+J16+J23+J30+J31</f>
        <v>0</v>
      </c>
    </row>
    <row r="34" spans="2:10">
      <c r="B34" s="2"/>
    </row>
  </sheetData>
  <mergeCells count="3">
    <mergeCell ref="L1:N1"/>
    <mergeCell ref="O1:Q1"/>
    <mergeCell ref="R1:T1"/>
  </mergeCells>
  <conditionalFormatting sqref="A32:XFD32 R1:XFD31 O32:XFD1048576 O1:Q2 A1:N1048576">
    <cfRule type="containsText" dxfId="30" priority="1" operator="containsText" text="dimanche">
      <formula>NOT(ISERROR(SEARCH("dimanche",A1)))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T38"/>
  <sheetViews>
    <sheetView workbookViewId="0">
      <selection activeCell="B4" sqref="B4"/>
    </sheetView>
  </sheetViews>
  <sheetFormatPr baseColWidth="10" defaultRowHeight="15"/>
  <cols>
    <col min="1" max="1" width="9.7109375" bestFit="1" customWidth="1"/>
    <col min="2" max="2" width="10.7109375" bestFit="1" customWidth="1"/>
    <col min="3" max="3" width="4.85546875" bestFit="1" customWidth="1"/>
    <col min="4" max="4" width="14.5703125" bestFit="1" customWidth="1"/>
    <col min="5" max="5" width="15.28515625" bestFit="1" customWidth="1"/>
    <col min="6" max="6" width="10.28515625" bestFit="1" customWidth="1"/>
    <col min="7" max="7" width="9.5703125" bestFit="1" customWidth="1"/>
    <col min="8" max="8" width="10.85546875" bestFit="1" customWidth="1"/>
    <col min="9" max="9" width="10.5703125" bestFit="1" customWidth="1"/>
    <col min="10" max="10" width="14.42578125" bestFit="1" customWidth="1"/>
    <col min="11" max="11" width="11.140625" bestFit="1" customWidth="1"/>
    <col min="12" max="12" width="9.5703125" bestFit="1" customWidth="1"/>
    <col min="13" max="14" width="8.140625" bestFit="1" customWidth="1"/>
    <col min="15" max="15" width="9.5703125" bestFit="1" customWidth="1"/>
    <col min="16" max="16" width="7.140625" bestFit="1" customWidth="1"/>
    <col min="17" max="17" width="8.140625" bestFit="1" customWidth="1"/>
    <col min="18" max="18" width="6.28515625" bestFit="1" customWidth="1"/>
    <col min="19" max="20" width="5.5703125" bestFit="1" customWidth="1"/>
  </cols>
  <sheetData>
    <row r="1" spans="1:20" s="3" customFormat="1">
      <c r="J1" s="7"/>
      <c r="L1" s="29" t="s">
        <v>11</v>
      </c>
      <c r="M1" s="29"/>
      <c r="N1" s="29"/>
      <c r="O1" s="29" t="s">
        <v>12</v>
      </c>
      <c r="P1" s="29"/>
      <c r="Q1" s="29"/>
      <c r="R1" s="29" t="s">
        <v>19</v>
      </c>
      <c r="S1" s="29"/>
      <c r="T1" s="29"/>
    </row>
    <row r="2" spans="1:20" s="3" customFormat="1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4" t="s">
        <v>5</v>
      </c>
      <c r="G2" s="4" t="s">
        <v>6</v>
      </c>
      <c r="H2" s="4" t="s">
        <v>7</v>
      </c>
      <c r="I2" s="3" t="s">
        <v>8</v>
      </c>
      <c r="J2" s="7" t="s">
        <v>9</v>
      </c>
      <c r="K2" s="3" t="s">
        <v>10</v>
      </c>
      <c r="L2" s="3" t="s">
        <v>13</v>
      </c>
      <c r="M2" s="3" t="s">
        <v>14</v>
      </c>
      <c r="N2" s="3" t="s">
        <v>15</v>
      </c>
      <c r="O2" s="3" t="s">
        <v>13</v>
      </c>
      <c r="P2" s="3" t="s">
        <v>14</v>
      </c>
      <c r="Q2" s="3" t="s">
        <v>15</v>
      </c>
      <c r="R2" s="9" t="s">
        <v>16</v>
      </c>
      <c r="S2" s="9" t="s">
        <v>17</v>
      </c>
      <c r="T2" s="9" t="s">
        <v>18</v>
      </c>
    </row>
    <row r="3" spans="1:20" s="1" customFormat="1">
      <c r="A3" s="3" t="str">
        <f>IF(WEEKDAY(B3,2)=1,"lundi",IF(WEEKDAY(B3,2)=2,"mardi",IF(WEEKDAY(B3,2)=3,"mercredi",IF(WEEKDAY(B3,2)=4,"jeudi",IF(WEEKDAY(B3,2)=5,"vendredi",IF(WEEKDAY(B3,2)=6,"samedi",IF(WEEKDAY(B3,2)=7,"dimanche","")))))))</f>
        <v>mercredi</v>
      </c>
      <c r="B3" s="2">
        <f>IF(fevrier!B31="",fevrier!B30+1,"")</f>
        <v>42795</v>
      </c>
      <c r="C3" s="1">
        <v>1</v>
      </c>
      <c r="D3" s="10"/>
      <c r="E3" s="10"/>
      <c r="F3" s="1" t="str">
        <f t="shared" ref="F3" si="0">IF(AND(D3=0,E3=0),"0",IF(D3&lt;"12:00","1:30"))</f>
        <v>0</v>
      </c>
      <c r="G3" s="1" t="str">
        <f t="shared" ref="G3" si="1">IF(AND(D3=0,E3=0),"0",IF(D3&lt;"19:00","1:30"))</f>
        <v>0</v>
      </c>
      <c r="H3" s="6">
        <f>(E3-D3)-F3-G3+T3</f>
        <v>0</v>
      </c>
      <c r="I3" s="7">
        <f>C3*H3</f>
        <v>0</v>
      </c>
      <c r="J3" s="7">
        <f>IF(A3="lundi",I3,I3+fevrier!J30)</f>
        <v>0</v>
      </c>
      <c r="K3" s="8">
        <f>I3</f>
        <v>0</v>
      </c>
      <c r="L3" s="8" t="str">
        <f>IF(A3="dimanche","17:00:00","")</f>
        <v/>
      </c>
      <c r="M3" s="8" t="str">
        <f>IF(A3="dimanche",IF((L3-J3)&lt;0,0,(L3-J3)),"")</f>
        <v/>
      </c>
      <c r="N3" s="8" t="str">
        <f>IF(A3="dimanche",IF((J3-L3)&gt;0,(J3-L3),IF((L3-J3)&lt;0,(L3-J3),0)),"")</f>
        <v/>
      </c>
      <c r="O3" s="8" t="str">
        <f t="shared" ref="O3" si="2">IF(A4="","70:00:00","")</f>
        <v/>
      </c>
      <c r="P3" s="8" t="str">
        <f t="shared" ref="P3" si="3">IF(A4="",IF((O3-K3)&lt;0,0,(O3-K3)),"")</f>
        <v/>
      </c>
      <c r="Q3" s="8" t="str">
        <f t="shared" ref="Q3" si="4">IF(A4="",IF((K3-O3)&gt;0,(K3-O3),IF((O3-K3)&lt;0,(O3-K3),0)),"")</f>
        <v/>
      </c>
      <c r="R3" s="8"/>
      <c r="T3" s="10"/>
    </row>
    <row r="4" spans="1:20" s="1" customFormat="1">
      <c r="A4" s="3" t="str">
        <f t="shared" ref="A4:A32" si="5">IF(WEEKDAY(B4,2)=1,"lundi",IF(WEEKDAY(B4,2)=2,"mardi",IF(WEEKDAY(B4,2)=3,"mercredi",IF(WEEKDAY(B4,2)=4,"jeudi",IF(WEEKDAY(B4,2)=5,"vendredi",IF(WEEKDAY(B4,2)=6,"samedi",IF(WEEKDAY(B4,2)=7,"dimanche","")))))))</f>
        <v>jeudi</v>
      </c>
      <c r="B4" s="2">
        <f>B3+1</f>
        <v>42796</v>
      </c>
      <c r="C4" s="1">
        <v>1</v>
      </c>
      <c r="D4" s="10"/>
      <c r="E4" s="10"/>
      <c r="F4" s="1" t="str">
        <f t="shared" ref="F4:F33" si="6">IF(AND(D4=0,E4=0),"0",IF(D4&lt;"12:00","1:30"))</f>
        <v>0</v>
      </c>
      <c r="G4" s="1" t="str">
        <f t="shared" ref="G4:G33" si="7">IF(AND(D4=0,E4=0),"0",IF(D4&lt;"19:00","1:30"))</f>
        <v>0</v>
      </c>
      <c r="H4" s="6">
        <f t="shared" ref="H4:H32" si="8">(E4-D4)-F4-G4+T4</f>
        <v>0</v>
      </c>
      <c r="I4" s="7">
        <f>C4*H4</f>
        <v>0</v>
      </c>
      <c r="J4" s="7">
        <f>IF(A4="lundi",I4,J3+I4)</f>
        <v>0</v>
      </c>
      <c r="K4" s="8">
        <f>I4+K3</f>
        <v>0</v>
      </c>
      <c r="L4" s="8" t="str">
        <f t="shared" ref="L4" si="9">IF(A4="dimanche","17:00:00","")</f>
        <v/>
      </c>
      <c r="M4" s="8" t="str">
        <f t="shared" ref="M4" si="10">IF(A4="dimanche",IF((L4-J4)&lt;0,0,(L4-J4)),"")</f>
        <v/>
      </c>
      <c r="N4" s="8" t="str">
        <f t="shared" ref="N4" si="11">IF(A4="dimanche",IF((J4-L4)&gt;0,(J4-L4),IF((L4-J4)&lt;0,(L4-J4),0)),"")</f>
        <v/>
      </c>
      <c r="O4" s="8" t="str">
        <f t="shared" ref="O4:O32" si="12">IF(A5="","70:00:00","")</f>
        <v/>
      </c>
      <c r="P4" s="8" t="str">
        <f t="shared" ref="P4:P32" si="13">IF(A5="",IF((O4-K4)&lt;0,0,(O4-K4)),"")</f>
        <v/>
      </c>
      <c r="Q4" s="8" t="str">
        <f t="shared" ref="Q4:Q32" si="14">IF(A5="",IF((K4-O4)&gt;0,(K4-O4),IF((O4-K4)&lt;0,(O4-K4),0)),"")</f>
        <v/>
      </c>
    </row>
    <row r="5" spans="1:20" s="1" customFormat="1">
      <c r="A5" s="3" t="str">
        <f t="shared" si="5"/>
        <v>vendredi</v>
      </c>
      <c r="B5" s="2">
        <f t="shared" ref="B5:B33" si="15">B4+1</f>
        <v>42797</v>
      </c>
      <c r="C5" s="1">
        <v>1</v>
      </c>
      <c r="D5" s="10"/>
      <c r="E5" s="10"/>
      <c r="F5" s="1" t="str">
        <f t="shared" si="6"/>
        <v>0</v>
      </c>
      <c r="G5" s="1" t="str">
        <f t="shared" si="7"/>
        <v>0</v>
      </c>
      <c r="H5" s="6">
        <f t="shared" si="8"/>
        <v>0</v>
      </c>
      <c r="I5" s="7">
        <f t="shared" ref="I5:I32" si="16">C5*H5</f>
        <v>0</v>
      </c>
      <c r="J5" s="7">
        <f t="shared" ref="J5:J32" si="17">IF(A5="lundi",I5,J4+I5)</f>
        <v>0</v>
      </c>
      <c r="K5" s="8">
        <f t="shared" ref="K5:K32" si="18">I5+K4</f>
        <v>0</v>
      </c>
      <c r="L5" s="8" t="str">
        <f t="shared" ref="L5:L32" si="19">IF(A5="dimanche","17:00:00","")</f>
        <v/>
      </c>
      <c r="M5" s="8" t="str">
        <f t="shared" ref="M5:M32" si="20">IF(A5="dimanche",IF((L5-J5)&lt;0,0,(L5-J5)),"")</f>
        <v/>
      </c>
      <c r="N5" s="8" t="str">
        <f t="shared" ref="N5:N32" si="21">IF(A5="dimanche",IF((J5-L5)&gt;0,(J5-L5),IF((L5-J5)&lt;0,(L5-J5),0)),"")</f>
        <v/>
      </c>
      <c r="O5" s="8" t="str">
        <f t="shared" si="12"/>
        <v/>
      </c>
      <c r="P5" s="8" t="str">
        <f t="shared" si="13"/>
        <v/>
      </c>
      <c r="Q5" s="8" t="str">
        <f t="shared" si="14"/>
        <v/>
      </c>
    </row>
    <row r="6" spans="1:20" s="1" customFormat="1">
      <c r="A6" s="3" t="str">
        <f t="shared" si="5"/>
        <v>samedi</v>
      </c>
      <c r="B6" s="2">
        <f t="shared" si="15"/>
        <v>42798</v>
      </c>
      <c r="C6" s="1">
        <v>1</v>
      </c>
      <c r="D6" s="10"/>
      <c r="E6" s="10"/>
      <c r="F6" s="1" t="str">
        <f t="shared" si="6"/>
        <v>0</v>
      </c>
      <c r="G6" s="1" t="str">
        <f t="shared" si="7"/>
        <v>0</v>
      </c>
      <c r="H6" s="6">
        <f t="shared" si="8"/>
        <v>0</v>
      </c>
      <c r="I6" s="7">
        <f t="shared" si="16"/>
        <v>0</v>
      </c>
      <c r="J6" s="7">
        <f t="shared" si="17"/>
        <v>0</v>
      </c>
      <c r="K6" s="8">
        <f t="shared" si="18"/>
        <v>0</v>
      </c>
      <c r="L6" s="8" t="str">
        <f t="shared" si="19"/>
        <v/>
      </c>
      <c r="M6" s="8" t="str">
        <f t="shared" si="20"/>
        <v/>
      </c>
      <c r="N6" s="8" t="str">
        <f t="shared" si="21"/>
        <v/>
      </c>
      <c r="O6" s="8" t="str">
        <f t="shared" si="12"/>
        <v/>
      </c>
      <c r="P6" s="8" t="str">
        <f t="shared" si="13"/>
        <v/>
      </c>
      <c r="Q6" s="8" t="str">
        <f t="shared" si="14"/>
        <v/>
      </c>
    </row>
    <row r="7" spans="1:20" s="1" customFormat="1">
      <c r="A7" s="3" t="str">
        <f t="shared" si="5"/>
        <v>dimanche</v>
      </c>
      <c r="B7" s="2">
        <f t="shared" si="15"/>
        <v>42799</v>
      </c>
      <c r="C7" s="1">
        <v>1</v>
      </c>
      <c r="D7" s="10"/>
      <c r="E7" s="10"/>
      <c r="F7" s="1" t="str">
        <f t="shared" si="6"/>
        <v>0</v>
      </c>
      <c r="G7" s="1" t="str">
        <f t="shared" si="7"/>
        <v>0</v>
      </c>
      <c r="H7" s="6">
        <f t="shared" si="8"/>
        <v>0</v>
      </c>
      <c r="I7" s="7">
        <f t="shared" si="16"/>
        <v>0</v>
      </c>
      <c r="J7" s="7">
        <f t="shared" si="17"/>
        <v>0</v>
      </c>
      <c r="K7" s="8">
        <f t="shared" si="18"/>
        <v>0</v>
      </c>
      <c r="L7" s="8" t="str">
        <f t="shared" si="19"/>
        <v>17:00:00</v>
      </c>
      <c r="M7" s="8">
        <f t="shared" si="20"/>
        <v>0.70833333333333337</v>
      </c>
      <c r="N7" s="8">
        <f t="shared" si="21"/>
        <v>0</v>
      </c>
      <c r="O7" s="8" t="str">
        <f t="shared" si="12"/>
        <v/>
      </c>
      <c r="P7" s="8" t="str">
        <f t="shared" si="13"/>
        <v/>
      </c>
      <c r="Q7" s="8" t="str">
        <f t="shared" si="14"/>
        <v/>
      </c>
    </row>
    <row r="8" spans="1:20" s="1" customFormat="1">
      <c r="A8" s="3" t="str">
        <f t="shared" si="5"/>
        <v>lundi</v>
      </c>
      <c r="B8" s="2">
        <f t="shared" si="15"/>
        <v>42800</v>
      </c>
      <c r="C8" s="1">
        <v>1</v>
      </c>
      <c r="D8" s="10"/>
      <c r="E8" s="10"/>
      <c r="F8" s="1" t="str">
        <f t="shared" si="6"/>
        <v>0</v>
      </c>
      <c r="G8" s="1" t="str">
        <f t="shared" si="7"/>
        <v>0</v>
      </c>
      <c r="H8" s="6">
        <f t="shared" si="8"/>
        <v>0</v>
      </c>
      <c r="I8" s="7">
        <f t="shared" si="16"/>
        <v>0</v>
      </c>
      <c r="J8" s="7">
        <f t="shared" si="17"/>
        <v>0</v>
      </c>
      <c r="K8" s="8">
        <f t="shared" si="18"/>
        <v>0</v>
      </c>
      <c r="L8" s="8" t="str">
        <f t="shared" si="19"/>
        <v/>
      </c>
      <c r="M8" s="8" t="str">
        <f t="shared" si="20"/>
        <v/>
      </c>
      <c r="N8" s="8" t="str">
        <f t="shared" si="21"/>
        <v/>
      </c>
      <c r="O8" s="8" t="str">
        <f t="shared" si="12"/>
        <v/>
      </c>
      <c r="P8" s="8" t="str">
        <f t="shared" si="13"/>
        <v/>
      </c>
      <c r="Q8" s="8" t="str">
        <f t="shared" si="14"/>
        <v/>
      </c>
    </row>
    <row r="9" spans="1:20" s="1" customFormat="1">
      <c r="A9" s="3" t="str">
        <f t="shared" si="5"/>
        <v>mardi</v>
      </c>
      <c r="B9" s="2">
        <f t="shared" si="15"/>
        <v>42801</v>
      </c>
      <c r="C9" s="1">
        <v>1</v>
      </c>
      <c r="D9" s="10"/>
      <c r="E9" s="10"/>
      <c r="F9" s="1" t="str">
        <f t="shared" si="6"/>
        <v>0</v>
      </c>
      <c r="G9" s="1" t="str">
        <f t="shared" si="7"/>
        <v>0</v>
      </c>
      <c r="H9" s="6">
        <f t="shared" si="8"/>
        <v>0</v>
      </c>
      <c r="I9" s="7">
        <f t="shared" si="16"/>
        <v>0</v>
      </c>
      <c r="J9" s="7">
        <f t="shared" si="17"/>
        <v>0</v>
      </c>
      <c r="K9" s="8">
        <f t="shared" si="18"/>
        <v>0</v>
      </c>
      <c r="L9" s="8" t="str">
        <f t="shared" si="19"/>
        <v/>
      </c>
      <c r="M9" s="8" t="str">
        <f t="shared" si="20"/>
        <v/>
      </c>
      <c r="N9" s="8" t="str">
        <f t="shared" si="21"/>
        <v/>
      </c>
      <c r="O9" s="8" t="str">
        <f t="shared" si="12"/>
        <v/>
      </c>
      <c r="P9" s="8" t="str">
        <f t="shared" si="13"/>
        <v/>
      </c>
      <c r="Q9" s="8" t="str">
        <f t="shared" si="14"/>
        <v/>
      </c>
    </row>
    <row r="10" spans="1:20" s="1" customFormat="1">
      <c r="A10" s="3" t="str">
        <f t="shared" si="5"/>
        <v>mercredi</v>
      </c>
      <c r="B10" s="2">
        <f t="shared" si="15"/>
        <v>42802</v>
      </c>
      <c r="C10" s="1">
        <v>1</v>
      </c>
      <c r="D10" s="10"/>
      <c r="E10" s="10"/>
      <c r="F10" s="1" t="str">
        <f t="shared" si="6"/>
        <v>0</v>
      </c>
      <c r="G10" s="1" t="str">
        <f t="shared" si="7"/>
        <v>0</v>
      </c>
      <c r="H10" s="6">
        <f t="shared" si="8"/>
        <v>0</v>
      </c>
      <c r="I10" s="7">
        <f t="shared" si="16"/>
        <v>0</v>
      </c>
      <c r="J10" s="7">
        <f t="shared" si="17"/>
        <v>0</v>
      </c>
      <c r="K10" s="8">
        <f t="shared" si="18"/>
        <v>0</v>
      </c>
      <c r="L10" s="8" t="str">
        <f t="shared" si="19"/>
        <v/>
      </c>
      <c r="M10" s="8" t="str">
        <f t="shared" si="20"/>
        <v/>
      </c>
      <c r="N10" s="8" t="str">
        <f t="shared" si="21"/>
        <v/>
      </c>
      <c r="O10" s="8" t="str">
        <f t="shared" si="12"/>
        <v/>
      </c>
      <c r="P10" s="8" t="str">
        <f t="shared" si="13"/>
        <v/>
      </c>
      <c r="Q10" s="8" t="str">
        <f t="shared" si="14"/>
        <v/>
      </c>
    </row>
    <row r="11" spans="1:20" s="1" customFormat="1">
      <c r="A11" s="3" t="str">
        <f t="shared" si="5"/>
        <v>jeudi</v>
      </c>
      <c r="B11" s="2">
        <f t="shared" si="15"/>
        <v>42803</v>
      </c>
      <c r="C11" s="1">
        <v>1</v>
      </c>
      <c r="D11" s="10"/>
      <c r="E11" s="10"/>
      <c r="F11" s="1" t="str">
        <f t="shared" si="6"/>
        <v>0</v>
      </c>
      <c r="G11" s="1" t="str">
        <f t="shared" si="7"/>
        <v>0</v>
      </c>
      <c r="H11" s="6">
        <f t="shared" si="8"/>
        <v>0</v>
      </c>
      <c r="I11" s="7">
        <f t="shared" si="16"/>
        <v>0</v>
      </c>
      <c r="J11" s="7">
        <f t="shared" si="17"/>
        <v>0</v>
      </c>
      <c r="K11" s="8">
        <f t="shared" si="18"/>
        <v>0</v>
      </c>
      <c r="L11" s="8" t="str">
        <f t="shared" si="19"/>
        <v/>
      </c>
      <c r="M11" s="8" t="str">
        <f t="shared" si="20"/>
        <v/>
      </c>
      <c r="N11" s="8" t="str">
        <f t="shared" si="21"/>
        <v/>
      </c>
      <c r="O11" s="8" t="str">
        <f t="shared" si="12"/>
        <v/>
      </c>
      <c r="P11" s="8" t="str">
        <f t="shared" si="13"/>
        <v/>
      </c>
      <c r="Q11" s="8" t="str">
        <f t="shared" si="14"/>
        <v/>
      </c>
    </row>
    <row r="12" spans="1:20" s="1" customFormat="1">
      <c r="A12" s="3" t="str">
        <f t="shared" si="5"/>
        <v>vendredi</v>
      </c>
      <c r="B12" s="2">
        <f t="shared" si="15"/>
        <v>42804</v>
      </c>
      <c r="C12" s="1">
        <v>1</v>
      </c>
      <c r="D12" s="10"/>
      <c r="E12" s="10"/>
      <c r="F12" s="1" t="str">
        <f t="shared" si="6"/>
        <v>0</v>
      </c>
      <c r="G12" s="1" t="str">
        <f t="shared" si="7"/>
        <v>0</v>
      </c>
      <c r="H12" s="6">
        <f t="shared" si="8"/>
        <v>0</v>
      </c>
      <c r="I12" s="7">
        <f t="shared" si="16"/>
        <v>0</v>
      </c>
      <c r="J12" s="7">
        <f t="shared" si="17"/>
        <v>0</v>
      </c>
      <c r="K12" s="8">
        <f t="shared" si="18"/>
        <v>0</v>
      </c>
      <c r="L12" s="8" t="str">
        <f t="shared" si="19"/>
        <v/>
      </c>
      <c r="M12" s="8" t="str">
        <f t="shared" si="20"/>
        <v/>
      </c>
      <c r="N12" s="8" t="str">
        <f t="shared" si="21"/>
        <v/>
      </c>
      <c r="O12" s="8" t="str">
        <f t="shared" si="12"/>
        <v/>
      </c>
      <c r="P12" s="8" t="str">
        <f t="shared" si="13"/>
        <v/>
      </c>
      <c r="Q12" s="8" t="str">
        <f t="shared" si="14"/>
        <v/>
      </c>
    </row>
    <row r="13" spans="1:20" s="1" customFormat="1">
      <c r="A13" s="3" t="str">
        <f t="shared" si="5"/>
        <v>samedi</v>
      </c>
      <c r="B13" s="2">
        <f t="shared" si="15"/>
        <v>42805</v>
      </c>
      <c r="C13" s="1">
        <v>1</v>
      </c>
      <c r="D13" s="10"/>
      <c r="E13" s="10"/>
      <c r="F13" s="1" t="str">
        <f t="shared" si="6"/>
        <v>0</v>
      </c>
      <c r="G13" s="1" t="str">
        <f t="shared" si="7"/>
        <v>0</v>
      </c>
      <c r="H13" s="6">
        <f>(E13-D13)-F13-G13-T13</f>
        <v>0</v>
      </c>
      <c r="I13" s="7">
        <f>C13*H13</f>
        <v>0</v>
      </c>
      <c r="J13" s="7">
        <f t="shared" si="17"/>
        <v>0</v>
      </c>
      <c r="K13" s="8">
        <f t="shared" si="18"/>
        <v>0</v>
      </c>
      <c r="L13" s="8" t="str">
        <f t="shared" si="19"/>
        <v/>
      </c>
      <c r="M13" s="8" t="str">
        <f t="shared" si="20"/>
        <v/>
      </c>
      <c r="N13" s="8" t="str">
        <f t="shared" si="21"/>
        <v/>
      </c>
      <c r="O13" s="8" t="str">
        <f t="shared" si="12"/>
        <v/>
      </c>
      <c r="P13" s="8" t="str">
        <f t="shared" si="13"/>
        <v/>
      </c>
      <c r="Q13" s="8" t="str">
        <f t="shared" si="14"/>
        <v/>
      </c>
      <c r="R13" s="10"/>
      <c r="S13" s="10"/>
      <c r="T13" s="10"/>
    </row>
    <row r="14" spans="1:20" s="1" customFormat="1">
      <c r="A14" s="3" t="str">
        <f t="shared" si="5"/>
        <v>dimanche</v>
      </c>
      <c r="B14" s="2">
        <f t="shared" si="15"/>
        <v>42806</v>
      </c>
      <c r="C14" s="1">
        <v>1</v>
      </c>
      <c r="D14" s="10"/>
      <c r="E14" s="10"/>
      <c r="F14" s="1" t="str">
        <f t="shared" si="6"/>
        <v>0</v>
      </c>
      <c r="G14" s="1" t="str">
        <f t="shared" si="7"/>
        <v>0</v>
      </c>
      <c r="H14" s="6">
        <f t="shared" si="8"/>
        <v>0</v>
      </c>
      <c r="I14" s="7">
        <f t="shared" si="16"/>
        <v>0</v>
      </c>
      <c r="J14" s="7">
        <f t="shared" si="17"/>
        <v>0</v>
      </c>
      <c r="K14" s="8">
        <f t="shared" si="18"/>
        <v>0</v>
      </c>
      <c r="L14" s="8" t="str">
        <f t="shared" si="19"/>
        <v>17:00:00</v>
      </c>
      <c r="M14" s="8">
        <f t="shared" si="20"/>
        <v>0.70833333333333337</v>
      </c>
      <c r="N14" s="8">
        <f t="shared" si="21"/>
        <v>0</v>
      </c>
      <c r="O14" s="8" t="str">
        <f t="shared" si="12"/>
        <v/>
      </c>
      <c r="P14" s="8" t="str">
        <f t="shared" si="13"/>
        <v/>
      </c>
      <c r="Q14" s="8" t="str">
        <f t="shared" si="14"/>
        <v/>
      </c>
    </row>
    <row r="15" spans="1:20" s="1" customFormat="1">
      <c r="A15" s="3" t="str">
        <f t="shared" si="5"/>
        <v>lundi</v>
      </c>
      <c r="B15" s="2">
        <f t="shared" si="15"/>
        <v>42807</v>
      </c>
      <c r="C15" s="1">
        <v>1</v>
      </c>
      <c r="D15" s="10"/>
      <c r="E15" s="10"/>
      <c r="F15" s="1" t="str">
        <f t="shared" si="6"/>
        <v>0</v>
      </c>
      <c r="G15" s="1" t="str">
        <f t="shared" si="7"/>
        <v>0</v>
      </c>
      <c r="H15" s="6">
        <f t="shared" si="8"/>
        <v>0</v>
      </c>
      <c r="I15" s="7">
        <f t="shared" si="16"/>
        <v>0</v>
      </c>
      <c r="J15" s="7">
        <f t="shared" si="17"/>
        <v>0</v>
      </c>
      <c r="K15" s="8">
        <f t="shared" si="18"/>
        <v>0</v>
      </c>
      <c r="L15" s="8" t="str">
        <f t="shared" si="19"/>
        <v/>
      </c>
      <c r="M15" s="8" t="str">
        <f t="shared" si="20"/>
        <v/>
      </c>
      <c r="N15" s="8" t="str">
        <f t="shared" si="21"/>
        <v/>
      </c>
      <c r="O15" s="8" t="str">
        <f t="shared" si="12"/>
        <v/>
      </c>
      <c r="P15" s="8" t="str">
        <f t="shared" si="13"/>
        <v/>
      </c>
      <c r="Q15" s="8" t="str">
        <f t="shared" si="14"/>
        <v/>
      </c>
    </row>
    <row r="16" spans="1:20" s="1" customFormat="1">
      <c r="A16" s="3" t="str">
        <f t="shared" si="5"/>
        <v>mardi</v>
      </c>
      <c r="B16" s="2">
        <f t="shared" si="15"/>
        <v>42808</v>
      </c>
      <c r="C16" s="1">
        <v>1</v>
      </c>
      <c r="D16" s="10"/>
      <c r="E16" s="10"/>
      <c r="F16" s="1" t="str">
        <f t="shared" si="6"/>
        <v>0</v>
      </c>
      <c r="G16" s="1" t="str">
        <f t="shared" si="7"/>
        <v>0</v>
      </c>
      <c r="H16" s="6">
        <f t="shared" si="8"/>
        <v>0</v>
      </c>
      <c r="I16" s="7">
        <f t="shared" si="16"/>
        <v>0</v>
      </c>
      <c r="J16" s="7">
        <f t="shared" si="17"/>
        <v>0</v>
      </c>
      <c r="K16" s="8">
        <f t="shared" si="18"/>
        <v>0</v>
      </c>
      <c r="L16" s="8" t="str">
        <f t="shared" si="19"/>
        <v/>
      </c>
      <c r="M16" s="8" t="str">
        <f t="shared" si="20"/>
        <v/>
      </c>
      <c r="N16" s="8" t="str">
        <f t="shared" si="21"/>
        <v/>
      </c>
      <c r="O16" s="8" t="str">
        <f t="shared" si="12"/>
        <v/>
      </c>
      <c r="P16" s="8" t="str">
        <f t="shared" si="13"/>
        <v/>
      </c>
      <c r="Q16" s="8" t="str">
        <f t="shared" si="14"/>
        <v/>
      </c>
    </row>
    <row r="17" spans="1:20" s="1" customFormat="1">
      <c r="A17" s="3" t="str">
        <f t="shared" si="5"/>
        <v>mercredi</v>
      </c>
      <c r="B17" s="2">
        <f t="shared" si="15"/>
        <v>42809</v>
      </c>
      <c r="C17" s="1">
        <v>1</v>
      </c>
      <c r="D17" s="10"/>
      <c r="E17" s="10"/>
      <c r="F17" s="1" t="str">
        <f t="shared" si="6"/>
        <v>0</v>
      </c>
      <c r="G17" s="1" t="str">
        <f t="shared" si="7"/>
        <v>0</v>
      </c>
      <c r="H17" s="6">
        <f t="shared" si="8"/>
        <v>0</v>
      </c>
      <c r="I17" s="7">
        <f t="shared" si="16"/>
        <v>0</v>
      </c>
      <c r="J17" s="7">
        <f t="shared" si="17"/>
        <v>0</v>
      </c>
      <c r="K17" s="8">
        <f t="shared" si="18"/>
        <v>0</v>
      </c>
      <c r="L17" s="8" t="str">
        <f t="shared" si="19"/>
        <v/>
      </c>
      <c r="M17" s="8" t="str">
        <f t="shared" si="20"/>
        <v/>
      </c>
      <c r="N17" s="8" t="str">
        <f t="shared" si="21"/>
        <v/>
      </c>
      <c r="O17" s="8" t="str">
        <f t="shared" si="12"/>
        <v/>
      </c>
      <c r="P17" s="8" t="str">
        <f t="shared" si="13"/>
        <v/>
      </c>
      <c r="Q17" s="8" t="str">
        <f t="shared" si="14"/>
        <v/>
      </c>
    </row>
    <row r="18" spans="1:20" s="1" customFormat="1">
      <c r="A18" s="3" t="str">
        <f t="shared" si="5"/>
        <v>jeudi</v>
      </c>
      <c r="B18" s="2">
        <f t="shared" si="15"/>
        <v>42810</v>
      </c>
      <c r="C18" s="1">
        <v>1</v>
      </c>
      <c r="D18" s="10"/>
      <c r="E18" s="10"/>
      <c r="F18" s="1" t="str">
        <f t="shared" si="6"/>
        <v>0</v>
      </c>
      <c r="G18" s="1" t="str">
        <f t="shared" si="7"/>
        <v>0</v>
      </c>
      <c r="H18" s="6">
        <f t="shared" si="8"/>
        <v>0</v>
      </c>
      <c r="I18" s="7">
        <f t="shared" si="16"/>
        <v>0</v>
      </c>
      <c r="J18" s="7">
        <f t="shared" si="17"/>
        <v>0</v>
      </c>
      <c r="K18" s="8">
        <f t="shared" si="18"/>
        <v>0</v>
      </c>
      <c r="L18" s="8" t="str">
        <f t="shared" si="19"/>
        <v/>
      </c>
      <c r="M18" s="8" t="str">
        <f t="shared" si="20"/>
        <v/>
      </c>
      <c r="N18" s="8" t="str">
        <f t="shared" si="21"/>
        <v/>
      </c>
      <c r="O18" s="8" t="str">
        <f t="shared" si="12"/>
        <v/>
      </c>
      <c r="P18" s="8" t="str">
        <f t="shared" si="13"/>
        <v/>
      </c>
      <c r="Q18" s="8" t="str">
        <f t="shared" si="14"/>
        <v/>
      </c>
    </row>
    <row r="19" spans="1:20" s="1" customFormat="1">
      <c r="A19" s="3" t="str">
        <f t="shared" si="5"/>
        <v>vendredi</v>
      </c>
      <c r="B19" s="2">
        <f t="shared" si="15"/>
        <v>42811</v>
      </c>
      <c r="C19" s="1">
        <v>1</v>
      </c>
      <c r="D19" s="10"/>
      <c r="E19" s="10"/>
      <c r="F19" s="1" t="str">
        <f t="shared" si="6"/>
        <v>0</v>
      </c>
      <c r="G19" s="1" t="str">
        <f t="shared" si="7"/>
        <v>0</v>
      </c>
      <c r="H19" s="6">
        <f t="shared" si="8"/>
        <v>0</v>
      </c>
      <c r="I19" s="7">
        <f t="shared" si="16"/>
        <v>0</v>
      </c>
      <c r="J19" s="7">
        <f t="shared" si="17"/>
        <v>0</v>
      </c>
      <c r="K19" s="8">
        <f t="shared" si="18"/>
        <v>0</v>
      </c>
      <c r="L19" s="8" t="str">
        <f t="shared" si="19"/>
        <v/>
      </c>
      <c r="M19" s="8" t="str">
        <f t="shared" si="20"/>
        <v/>
      </c>
      <c r="N19" s="8" t="str">
        <f t="shared" si="21"/>
        <v/>
      </c>
      <c r="O19" s="8" t="str">
        <f t="shared" si="12"/>
        <v/>
      </c>
      <c r="P19" s="8" t="str">
        <f t="shared" si="13"/>
        <v/>
      </c>
      <c r="Q19" s="8" t="str">
        <f t="shared" si="14"/>
        <v/>
      </c>
    </row>
    <row r="20" spans="1:20" s="1" customFormat="1">
      <c r="A20" s="3" t="str">
        <f t="shared" si="5"/>
        <v>samedi</v>
      </c>
      <c r="B20" s="2">
        <f t="shared" si="15"/>
        <v>42812</v>
      </c>
      <c r="C20" s="1">
        <v>1</v>
      </c>
      <c r="D20" s="10"/>
      <c r="E20" s="10"/>
      <c r="F20" s="1" t="str">
        <f t="shared" si="6"/>
        <v>0</v>
      </c>
      <c r="G20" s="1" t="str">
        <f t="shared" si="7"/>
        <v>0</v>
      </c>
      <c r="H20" s="6">
        <f t="shared" si="8"/>
        <v>0</v>
      </c>
      <c r="I20" s="7">
        <f t="shared" si="16"/>
        <v>0</v>
      </c>
      <c r="J20" s="7">
        <f t="shared" si="17"/>
        <v>0</v>
      </c>
      <c r="K20" s="8">
        <f t="shared" si="18"/>
        <v>0</v>
      </c>
      <c r="L20" s="8" t="str">
        <f t="shared" si="19"/>
        <v/>
      </c>
      <c r="M20" s="8" t="str">
        <f t="shared" si="20"/>
        <v/>
      </c>
      <c r="N20" s="8" t="str">
        <f t="shared" si="21"/>
        <v/>
      </c>
      <c r="O20" s="8" t="str">
        <f t="shared" si="12"/>
        <v/>
      </c>
      <c r="P20" s="8" t="str">
        <f t="shared" si="13"/>
        <v/>
      </c>
      <c r="Q20" s="8" t="str">
        <f t="shared" si="14"/>
        <v/>
      </c>
    </row>
    <row r="21" spans="1:20" s="1" customFormat="1">
      <c r="A21" s="3" t="str">
        <f t="shared" si="5"/>
        <v>dimanche</v>
      </c>
      <c r="B21" s="2">
        <f t="shared" si="15"/>
        <v>42813</v>
      </c>
      <c r="C21" s="1">
        <v>1</v>
      </c>
      <c r="D21" s="10"/>
      <c r="E21" s="10"/>
      <c r="F21" s="1" t="str">
        <f t="shared" si="6"/>
        <v>0</v>
      </c>
      <c r="G21" s="1" t="str">
        <f t="shared" si="7"/>
        <v>0</v>
      </c>
      <c r="H21" s="6">
        <f t="shared" si="8"/>
        <v>0</v>
      </c>
      <c r="I21" s="7">
        <f t="shared" si="16"/>
        <v>0</v>
      </c>
      <c r="J21" s="7">
        <f t="shared" si="17"/>
        <v>0</v>
      </c>
      <c r="K21" s="8">
        <f t="shared" si="18"/>
        <v>0</v>
      </c>
      <c r="L21" s="8" t="str">
        <f t="shared" si="19"/>
        <v>17:00:00</v>
      </c>
      <c r="M21" s="8">
        <f t="shared" si="20"/>
        <v>0.70833333333333337</v>
      </c>
      <c r="N21" s="8">
        <f t="shared" si="21"/>
        <v>0</v>
      </c>
      <c r="O21" s="8" t="str">
        <f t="shared" si="12"/>
        <v/>
      </c>
      <c r="P21" s="8" t="str">
        <f t="shared" si="13"/>
        <v/>
      </c>
      <c r="Q21" s="8" t="str">
        <f t="shared" si="14"/>
        <v/>
      </c>
    </row>
    <row r="22" spans="1:20" s="1" customFormat="1">
      <c r="A22" s="3" t="str">
        <f t="shared" si="5"/>
        <v>lundi</v>
      </c>
      <c r="B22" s="2">
        <f t="shared" si="15"/>
        <v>42814</v>
      </c>
      <c r="C22" s="1">
        <v>1</v>
      </c>
      <c r="D22" s="10"/>
      <c r="E22" s="10"/>
      <c r="F22" s="1" t="str">
        <f t="shared" si="6"/>
        <v>0</v>
      </c>
      <c r="G22" s="1" t="str">
        <f t="shared" si="7"/>
        <v>0</v>
      </c>
      <c r="H22" s="6">
        <f t="shared" si="8"/>
        <v>0</v>
      </c>
      <c r="I22" s="7">
        <f t="shared" si="16"/>
        <v>0</v>
      </c>
      <c r="J22" s="7">
        <f t="shared" si="17"/>
        <v>0</v>
      </c>
      <c r="K22" s="8">
        <f t="shared" si="18"/>
        <v>0</v>
      </c>
      <c r="L22" s="8" t="str">
        <f t="shared" si="19"/>
        <v/>
      </c>
      <c r="M22" s="8" t="str">
        <f t="shared" si="20"/>
        <v/>
      </c>
      <c r="N22" s="8" t="str">
        <f t="shared" si="21"/>
        <v/>
      </c>
      <c r="O22" s="8" t="str">
        <f t="shared" si="12"/>
        <v/>
      </c>
      <c r="P22" s="8" t="str">
        <f t="shared" si="13"/>
        <v/>
      </c>
      <c r="Q22" s="8" t="str">
        <f t="shared" si="14"/>
        <v/>
      </c>
    </row>
    <row r="23" spans="1:20" s="1" customFormat="1">
      <c r="A23" s="3" t="str">
        <f t="shared" si="5"/>
        <v>mardi</v>
      </c>
      <c r="B23" s="2">
        <f t="shared" si="15"/>
        <v>42815</v>
      </c>
      <c r="C23" s="1">
        <v>1</v>
      </c>
      <c r="D23" s="10"/>
      <c r="E23" s="10"/>
      <c r="F23" s="1" t="str">
        <f t="shared" si="6"/>
        <v>0</v>
      </c>
      <c r="G23" s="1" t="str">
        <f t="shared" si="7"/>
        <v>0</v>
      </c>
      <c r="H23" s="6">
        <f t="shared" si="8"/>
        <v>0</v>
      </c>
      <c r="I23" s="7">
        <f t="shared" si="16"/>
        <v>0</v>
      </c>
      <c r="J23" s="7">
        <f t="shared" si="17"/>
        <v>0</v>
      </c>
      <c r="K23" s="8">
        <f t="shared" si="18"/>
        <v>0</v>
      </c>
      <c r="L23" s="8" t="str">
        <f t="shared" si="19"/>
        <v/>
      </c>
      <c r="M23" s="8" t="str">
        <f t="shared" si="20"/>
        <v/>
      </c>
      <c r="N23" s="8" t="str">
        <f t="shared" si="21"/>
        <v/>
      </c>
      <c r="O23" s="8" t="str">
        <f t="shared" si="12"/>
        <v/>
      </c>
      <c r="P23" s="8" t="str">
        <f t="shared" si="13"/>
        <v/>
      </c>
      <c r="Q23" s="8" t="str">
        <f t="shared" si="14"/>
        <v/>
      </c>
    </row>
    <row r="24" spans="1:20" s="1" customFormat="1">
      <c r="A24" s="3" t="str">
        <f t="shared" si="5"/>
        <v>mercredi</v>
      </c>
      <c r="B24" s="2">
        <f t="shared" si="15"/>
        <v>42816</v>
      </c>
      <c r="C24" s="1">
        <v>1</v>
      </c>
      <c r="D24" s="10"/>
      <c r="E24" s="10"/>
      <c r="F24" s="1" t="str">
        <f t="shared" si="6"/>
        <v>0</v>
      </c>
      <c r="G24" s="1" t="str">
        <f t="shared" si="7"/>
        <v>0</v>
      </c>
      <c r="H24" s="6">
        <f t="shared" si="8"/>
        <v>0</v>
      </c>
      <c r="I24" s="7">
        <f t="shared" si="16"/>
        <v>0</v>
      </c>
      <c r="J24" s="7">
        <f t="shared" si="17"/>
        <v>0</v>
      </c>
      <c r="K24" s="8">
        <f t="shared" si="18"/>
        <v>0</v>
      </c>
      <c r="L24" s="8" t="str">
        <f t="shared" si="19"/>
        <v/>
      </c>
      <c r="M24" s="8" t="str">
        <f t="shared" si="20"/>
        <v/>
      </c>
      <c r="N24" s="8" t="str">
        <f t="shared" si="21"/>
        <v/>
      </c>
      <c r="O24" s="8" t="str">
        <f t="shared" si="12"/>
        <v/>
      </c>
      <c r="P24" s="8" t="str">
        <f t="shared" si="13"/>
        <v/>
      </c>
      <c r="Q24" s="8" t="str">
        <f t="shared" si="14"/>
        <v/>
      </c>
    </row>
    <row r="25" spans="1:20" s="1" customFormat="1">
      <c r="A25" s="3" t="str">
        <f t="shared" si="5"/>
        <v>jeudi</v>
      </c>
      <c r="B25" s="2">
        <f t="shared" si="15"/>
        <v>42817</v>
      </c>
      <c r="C25" s="1">
        <v>1</v>
      </c>
      <c r="D25" s="10"/>
      <c r="E25" s="10"/>
      <c r="F25" s="1" t="str">
        <f t="shared" si="6"/>
        <v>0</v>
      </c>
      <c r="G25" s="1" t="str">
        <f t="shared" si="7"/>
        <v>0</v>
      </c>
      <c r="H25" s="6">
        <f>(E25-D25)-F25-G25+T25</f>
        <v>0</v>
      </c>
      <c r="I25" s="7">
        <f>C25*H25</f>
        <v>0</v>
      </c>
      <c r="J25" s="7">
        <f t="shared" si="17"/>
        <v>0</v>
      </c>
      <c r="K25" s="8">
        <f t="shared" si="18"/>
        <v>0</v>
      </c>
      <c r="L25" s="8" t="str">
        <f t="shared" si="19"/>
        <v/>
      </c>
      <c r="M25" s="8" t="str">
        <f t="shared" si="20"/>
        <v/>
      </c>
      <c r="N25" s="8" t="str">
        <f t="shared" si="21"/>
        <v/>
      </c>
      <c r="O25" s="8" t="str">
        <f t="shared" si="12"/>
        <v/>
      </c>
      <c r="P25" s="8" t="str">
        <f t="shared" si="13"/>
        <v/>
      </c>
      <c r="Q25" s="8" t="str">
        <f t="shared" si="14"/>
        <v/>
      </c>
    </row>
    <row r="26" spans="1:20" s="1" customFormat="1">
      <c r="A26" s="3" t="str">
        <f t="shared" si="5"/>
        <v>vendredi</v>
      </c>
      <c r="B26" s="2">
        <f t="shared" si="15"/>
        <v>42818</v>
      </c>
      <c r="C26" s="1">
        <v>1</v>
      </c>
      <c r="D26" s="10"/>
      <c r="E26" s="10"/>
      <c r="F26" s="1" t="str">
        <f t="shared" si="6"/>
        <v>0</v>
      </c>
      <c r="G26" s="1" t="str">
        <f t="shared" si="7"/>
        <v>0</v>
      </c>
      <c r="H26" s="6">
        <f>(E26-D26)-F26-G26-T26</f>
        <v>0</v>
      </c>
      <c r="I26" s="7">
        <f t="shared" si="16"/>
        <v>0</v>
      </c>
      <c r="J26" s="7">
        <f t="shared" si="17"/>
        <v>0</v>
      </c>
      <c r="K26" s="8">
        <f t="shared" si="18"/>
        <v>0</v>
      </c>
      <c r="L26" s="8" t="str">
        <f t="shared" si="19"/>
        <v/>
      </c>
      <c r="M26" s="8" t="str">
        <f t="shared" si="20"/>
        <v/>
      </c>
      <c r="N26" s="8" t="str">
        <f t="shared" si="21"/>
        <v/>
      </c>
      <c r="O26" s="8" t="str">
        <f t="shared" si="12"/>
        <v/>
      </c>
      <c r="P26" s="8" t="str">
        <f t="shared" si="13"/>
        <v/>
      </c>
      <c r="Q26" s="8" t="str">
        <f t="shared" si="14"/>
        <v/>
      </c>
      <c r="R26" s="10"/>
      <c r="S26" s="10"/>
      <c r="T26" s="10"/>
    </row>
    <row r="27" spans="1:20" s="1" customFormat="1">
      <c r="A27" s="3" t="str">
        <f t="shared" si="5"/>
        <v>samedi</v>
      </c>
      <c r="B27" s="2">
        <f t="shared" si="15"/>
        <v>42819</v>
      </c>
      <c r="C27" s="1">
        <v>1</v>
      </c>
      <c r="D27" s="10"/>
      <c r="E27" s="10"/>
      <c r="F27" s="1" t="str">
        <f t="shared" si="6"/>
        <v>0</v>
      </c>
      <c r="G27" s="1" t="str">
        <f t="shared" si="7"/>
        <v>0</v>
      </c>
      <c r="H27" s="6">
        <f t="shared" si="8"/>
        <v>0</v>
      </c>
      <c r="I27" s="7">
        <f t="shared" si="16"/>
        <v>0</v>
      </c>
      <c r="J27" s="7">
        <f t="shared" si="17"/>
        <v>0</v>
      </c>
      <c r="K27" s="8">
        <f t="shared" si="18"/>
        <v>0</v>
      </c>
      <c r="L27" s="8" t="str">
        <f t="shared" si="19"/>
        <v/>
      </c>
      <c r="M27" s="8" t="str">
        <f t="shared" si="20"/>
        <v/>
      </c>
      <c r="N27" s="8" t="str">
        <f t="shared" si="21"/>
        <v/>
      </c>
      <c r="O27" s="8" t="str">
        <f t="shared" si="12"/>
        <v/>
      </c>
      <c r="P27" s="8" t="str">
        <f t="shared" si="13"/>
        <v/>
      </c>
      <c r="Q27" s="8" t="str">
        <f t="shared" si="14"/>
        <v/>
      </c>
    </row>
    <row r="28" spans="1:20" s="1" customFormat="1">
      <c r="A28" s="3" t="str">
        <f t="shared" si="5"/>
        <v>dimanche</v>
      </c>
      <c r="B28" s="2">
        <f t="shared" si="15"/>
        <v>42820</v>
      </c>
      <c r="C28" s="1">
        <v>1</v>
      </c>
      <c r="D28" s="10"/>
      <c r="E28" s="10"/>
      <c r="F28" s="1" t="str">
        <f t="shared" si="6"/>
        <v>0</v>
      </c>
      <c r="G28" s="1" t="str">
        <f t="shared" si="7"/>
        <v>0</v>
      </c>
      <c r="H28" s="6">
        <f t="shared" si="8"/>
        <v>0</v>
      </c>
      <c r="I28" s="7">
        <f t="shared" si="16"/>
        <v>0</v>
      </c>
      <c r="J28" s="7">
        <f t="shared" si="17"/>
        <v>0</v>
      </c>
      <c r="K28" s="8">
        <f t="shared" si="18"/>
        <v>0</v>
      </c>
      <c r="L28" s="8" t="str">
        <f t="shared" si="19"/>
        <v>17:00:00</v>
      </c>
      <c r="M28" s="8">
        <f t="shared" si="20"/>
        <v>0.70833333333333337</v>
      </c>
      <c r="N28" s="8">
        <f t="shared" si="21"/>
        <v>0</v>
      </c>
      <c r="O28" s="8" t="str">
        <f t="shared" si="12"/>
        <v/>
      </c>
      <c r="P28" s="8" t="str">
        <f t="shared" si="13"/>
        <v/>
      </c>
      <c r="Q28" s="8" t="str">
        <f t="shared" si="14"/>
        <v/>
      </c>
    </row>
    <row r="29" spans="1:20" s="1" customFormat="1">
      <c r="A29" s="3" t="str">
        <f t="shared" si="5"/>
        <v>lundi</v>
      </c>
      <c r="B29" s="2">
        <f t="shared" si="15"/>
        <v>42821</v>
      </c>
      <c r="C29" s="1">
        <v>1</v>
      </c>
      <c r="D29" s="10"/>
      <c r="E29" s="10"/>
      <c r="F29" s="1" t="str">
        <f t="shared" si="6"/>
        <v>0</v>
      </c>
      <c r="G29" s="1" t="str">
        <f t="shared" si="7"/>
        <v>0</v>
      </c>
      <c r="H29" s="6">
        <f t="shared" si="8"/>
        <v>0</v>
      </c>
      <c r="I29" s="7">
        <f t="shared" si="16"/>
        <v>0</v>
      </c>
      <c r="J29" s="7">
        <f t="shared" si="17"/>
        <v>0</v>
      </c>
      <c r="K29" s="8">
        <f t="shared" si="18"/>
        <v>0</v>
      </c>
      <c r="L29" s="8" t="str">
        <f t="shared" si="19"/>
        <v/>
      </c>
      <c r="M29" s="8" t="str">
        <f t="shared" si="20"/>
        <v/>
      </c>
      <c r="N29" s="8" t="str">
        <f t="shared" si="21"/>
        <v/>
      </c>
      <c r="O29" s="8" t="str">
        <f t="shared" si="12"/>
        <v/>
      </c>
      <c r="P29" s="8" t="str">
        <f t="shared" si="13"/>
        <v/>
      </c>
      <c r="Q29" s="8" t="str">
        <f t="shared" si="14"/>
        <v/>
      </c>
    </row>
    <row r="30" spans="1:20" s="1" customFormat="1">
      <c r="A30" s="3" t="str">
        <f t="shared" si="5"/>
        <v>mardi</v>
      </c>
      <c r="B30" s="2">
        <f t="shared" si="15"/>
        <v>42822</v>
      </c>
      <c r="C30" s="1">
        <v>1</v>
      </c>
      <c r="D30" s="10"/>
      <c r="E30" s="10"/>
      <c r="F30" s="1" t="str">
        <f t="shared" si="6"/>
        <v>0</v>
      </c>
      <c r="G30" s="1" t="str">
        <f t="shared" si="7"/>
        <v>0</v>
      </c>
      <c r="H30" s="6">
        <f t="shared" si="8"/>
        <v>0</v>
      </c>
      <c r="I30" s="7">
        <f t="shared" si="16"/>
        <v>0</v>
      </c>
      <c r="J30" s="7">
        <f t="shared" si="17"/>
        <v>0</v>
      </c>
      <c r="K30" s="8">
        <f t="shared" si="18"/>
        <v>0</v>
      </c>
      <c r="L30" s="8" t="str">
        <f t="shared" si="19"/>
        <v/>
      </c>
      <c r="M30" s="8" t="str">
        <f t="shared" si="20"/>
        <v/>
      </c>
      <c r="N30" s="8" t="str">
        <f t="shared" si="21"/>
        <v/>
      </c>
      <c r="O30" s="8" t="str">
        <f t="shared" si="12"/>
        <v/>
      </c>
      <c r="P30" s="8" t="str">
        <f t="shared" si="13"/>
        <v/>
      </c>
      <c r="Q30" s="8" t="str">
        <f t="shared" si="14"/>
        <v/>
      </c>
    </row>
    <row r="31" spans="1:20" s="1" customFormat="1">
      <c r="A31" s="3" t="str">
        <f t="shared" si="5"/>
        <v>mercredi</v>
      </c>
      <c r="B31" s="2">
        <f t="shared" si="15"/>
        <v>42823</v>
      </c>
      <c r="C31" s="1">
        <v>1</v>
      </c>
      <c r="D31" s="10"/>
      <c r="E31" s="10"/>
      <c r="F31" s="1" t="str">
        <f t="shared" si="6"/>
        <v>0</v>
      </c>
      <c r="G31" s="1" t="str">
        <f t="shared" si="7"/>
        <v>0</v>
      </c>
      <c r="H31" s="6">
        <f t="shared" si="8"/>
        <v>0</v>
      </c>
      <c r="I31" s="7">
        <f t="shared" si="16"/>
        <v>0</v>
      </c>
      <c r="J31" s="7">
        <f t="shared" si="17"/>
        <v>0</v>
      </c>
      <c r="K31" s="8">
        <f t="shared" si="18"/>
        <v>0</v>
      </c>
      <c r="L31" s="8" t="str">
        <f t="shared" si="19"/>
        <v/>
      </c>
      <c r="M31" s="8" t="str">
        <f t="shared" si="20"/>
        <v/>
      </c>
      <c r="N31" s="8" t="str">
        <f t="shared" si="21"/>
        <v/>
      </c>
      <c r="O31" s="8" t="str">
        <f t="shared" si="12"/>
        <v/>
      </c>
      <c r="P31" s="8" t="str">
        <f t="shared" si="13"/>
        <v/>
      </c>
      <c r="Q31" s="8" t="str">
        <f t="shared" si="14"/>
        <v/>
      </c>
    </row>
    <row r="32" spans="1:20" s="1" customFormat="1">
      <c r="A32" s="3" t="str">
        <f t="shared" si="5"/>
        <v>jeudi</v>
      </c>
      <c r="B32" s="2">
        <f t="shared" si="15"/>
        <v>42824</v>
      </c>
      <c r="C32" s="1">
        <v>1</v>
      </c>
      <c r="D32" s="10"/>
      <c r="E32" s="10"/>
      <c r="F32" s="1" t="str">
        <f t="shared" si="6"/>
        <v>0</v>
      </c>
      <c r="G32" s="1" t="str">
        <f t="shared" si="7"/>
        <v>0</v>
      </c>
      <c r="H32" s="6">
        <f t="shared" si="8"/>
        <v>0</v>
      </c>
      <c r="I32" s="7">
        <f t="shared" si="16"/>
        <v>0</v>
      </c>
      <c r="J32" s="7">
        <f t="shared" si="17"/>
        <v>0</v>
      </c>
      <c r="K32" s="8">
        <f t="shared" si="18"/>
        <v>0</v>
      </c>
      <c r="L32" s="8" t="str">
        <f t="shared" si="19"/>
        <v/>
      </c>
      <c r="M32" s="8" t="str">
        <f t="shared" si="20"/>
        <v/>
      </c>
      <c r="N32" s="8" t="str">
        <f t="shared" si="21"/>
        <v/>
      </c>
      <c r="O32" s="8" t="str">
        <f t="shared" si="12"/>
        <v/>
      </c>
      <c r="P32" s="8" t="str">
        <f t="shared" si="13"/>
        <v/>
      </c>
      <c r="Q32" s="8" t="str">
        <f t="shared" si="14"/>
        <v/>
      </c>
    </row>
    <row r="33" spans="1:17" s="1" customFormat="1">
      <c r="A33" s="14" t="str">
        <f t="shared" ref="A33" si="22">IF(WEEKDAY(B33,2)=1,"lundi",IF(WEEKDAY(B33,2)=2,"mardi",IF(WEEKDAY(B33,2)=3,"mercredi",IF(WEEKDAY(B33,2)=4,"jeudi",IF(WEEKDAY(B33,2)=5,"vendredi",IF(WEEKDAY(B33,2)=6,"samedi",IF(WEEKDAY(B33,2)=7,"dimanche","")))))))</f>
        <v>vendredi</v>
      </c>
      <c r="B33" s="2">
        <f t="shared" si="15"/>
        <v>42825</v>
      </c>
      <c r="C33" s="1">
        <v>1</v>
      </c>
      <c r="D33" s="10"/>
      <c r="E33" s="10"/>
      <c r="F33" s="1" t="str">
        <f t="shared" si="6"/>
        <v>0</v>
      </c>
      <c r="G33" s="1" t="str">
        <f t="shared" si="7"/>
        <v>0</v>
      </c>
      <c r="H33" s="6">
        <f t="shared" ref="H33" si="23">(E33-D33)-F33-G33+T33</f>
        <v>0</v>
      </c>
      <c r="I33" s="7">
        <f t="shared" ref="I33" si="24">C33*H33</f>
        <v>0</v>
      </c>
      <c r="J33" s="7">
        <f t="shared" ref="J33" si="25">IF(A33="lundi",I33,J32+I33)</f>
        <v>0</v>
      </c>
      <c r="K33" s="8">
        <f t="shared" ref="K33" si="26">I33+K32</f>
        <v>0</v>
      </c>
      <c r="L33" s="8" t="str">
        <f t="shared" ref="L33" si="27">IF(A33="dimanche","17:00:00","")</f>
        <v/>
      </c>
      <c r="M33" s="8" t="str">
        <f t="shared" ref="M33" si="28">IF(A33="dimanche",IF((L33-J33)&lt;0,0,(L33-J33)),"")</f>
        <v/>
      </c>
      <c r="N33" s="8" t="str">
        <f t="shared" ref="N33" si="29">IF(A33="dimanche",IF((J33-L33)&gt;0,(J33-L33),IF((L33-J33)&lt;0,(L33-J33),0)),"")</f>
        <v/>
      </c>
      <c r="O33" s="8" t="str">
        <f t="shared" ref="O33" si="30">IF(A35="","70:00:00","")</f>
        <v>70:00:00</v>
      </c>
      <c r="P33" s="8">
        <f t="shared" ref="P33" si="31">IF(A35="",IF((O33-K33)&lt;0,0,(O33-K33)),"")</f>
        <v>2.9166666666666665</v>
      </c>
      <c r="Q33" s="8">
        <f t="shared" ref="Q33" si="32">IF(A35="",IF((K33-O33)&gt;0,(K33-O33),IF((O33-K33)&lt;0,(O33-K33),0)),"")</f>
        <v>0</v>
      </c>
    </row>
    <row r="34" spans="1:17" s="1" customFormat="1">
      <c r="A34" s="14"/>
      <c r="B34" s="2"/>
      <c r="H34" s="6"/>
      <c r="I34" s="7"/>
      <c r="J34" s="7"/>
      <c r="K34" s="8"/>
      <c r="L34" s="8"/>
      <c r="M34" s="8"/>
      <c r="N34" s="8"/>
      <c r="O34" s="8"/>
      <c r="P34" s="8"/>
      <c r="Q34" s="8"/>
    </row>
    <row r="35" spans="1:17">
      <c r="J35" s="7">
        <f>J8+J15+J22+J29+J33-fevrier!J30</f>
        <v>0</v>
      </c>
    </row>
    <row r="38" spans="1:17">
      <c r="D38" s="16"/>
      <c r="E38" s="16"/>
      <c r="F38" s="16"/>
    </row>
  </sheetData>
  <mergeCells count="3">
    <mergeCell ref="L1:N1"/>
    <mergeCell ref="O1:Q1"/>
    <mergeCell ref="R1:T1"/>
  </mergeCells>
  <conditionalFormatting sqref="F3:G34">
    <cfRule type="containsText" dxfId="29" priority="4" operator="containsText" text="dimanche">
      <formula>NOT(ISERROR(SEARCH("dimanche",F3)))</formula>
    </cfRule>
  </conditionalFormatting>
  <conditionalFormatting sqref="R1:T2">
    <cfRule type="containsText" dxfId="28" priority="3" operator="containsText" text="dimanche">
      <formula>NOT(ISERROR(SEARCH("dimanche",R1)))</formula>
    </cfRule>
  </conditionalFormatting>
  <conditionalFormatting sqref="H3:H34">
    <cfRule type="containsText" dxfId="27" priority="2" operator="containsText" text="dimanche">
      <formula>NOT(ISERROR(SEARCH("dimanche",H3)))</formula>
    </cfRule>
  </conditionalFormatting>
  <conditionalFormatting sqref="J35">
    <cfRule type="containsText" dxfId="26" priority="1" operator="containsText" text="dimanche">
      <formula>NOT(ISERROR(SEARCH("dimanche",J35)))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T36"/>
  <sheetViews>
    <sheetView workbookViewId="0">
      <selection activeCell="F3" sqref="F3:G32"/>
    </sheetView>
  </sheetViews>
  <sheetFormatPr baseColWidth="10" defaultRowHeight="15"/>
  <cols>
    <col min="1" max="1" width="9.7109375" bestFit="1" customWidth="1"/>
    <col min="2" max="2" width="10.7109375" bestFit="1" customWidth="1"/>
    <col min="3" max="3" width="4.85546875" bestFit="1" customWidth="1"/>
    <col min="4" max="4" width="14.5703125" bestFit="1" customWidth="1"/>
    <col min="5" max="5" width="15.28515625" bestFit="1" customWidth="1"/>
    <col min="6" max="6" width="10.28515625" bestFit="1" customWidth="1"/>
    <col min="7" max="7" width="9.5703125" bestFit="1" customWidth="1"/>
    <col min="8" max="8" width="10.85546875" bestFit="1" customWidth="1"/>
    <col min="9" max="9" width="10.5703125" bestFit="1" customWidth="1"/>
    <col min="10" max="10" width="14.42578125" bestFit="1" customWidth="1"/>
    <col min="11" max="11" width="11.140625" bestFit="1" customWidth="1"/>
    <col min="12" max="12" width="9.5703125" bestFit="1" customWidth="1"/>
    <col min="13" max="14" width="8.140625" bestFit="1" customWidth="1"/>
    <col min="15" max="15" width="9.5703125" bestFit="1" customWidth="1"/>
    <col min="16" max="16" width="8.140625" bestFit="1" customWidth="1"/>
    <col min="17" max="17" width="9.140625" bestFit="1" customWidth="1"/>
    <col min="18" max="18" width="6.28515625" bestFit="1" customWidth="1"/>
    <col min="19" max="20" width="5.5703125" bestFit="1" customWidth="1"/>
  </cols>
  <sheetData>
    <row r="1" spans="1:20">
      <c r="A1" s="12"/>
      <c r="B1" s="12"/>
      <c r="C1" s="12"/>
      <c r="D1" s="12"/>
      <c r="E1" s="12"/>
      <c r="F1" s="12"/>
      <c r="G1" s="12"/>
      <c r="H1" s="12"/>
      <c r="I1" s="12"/>
      <c r="J1" s="7"/>
      <c r="K1" s="12"/>
      <c r="L1" s="29" t="s">
        <v>11</v>
      </c>
      <c r="M1" s="29"/>
      <c r="N1" s="29"/>
      <c r="O1" s="29" t="s">
        <v>12</v>
      </c>
      <c r="P1" s="29"/>
      <c r="Q1" s="29"/>
      <c r="R1" s="29" t="s">
        <v>19</v>
      </c>
      <c r="S1" s="29"/>
      <c r="T1" s="29"/>
    </row>
    <row r="2" spans="1:20">
      <c r="A2" s="12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4" t="s">
        <v>5</v>
      </c>
      <c r="G2" s="4" t="s">
        <v>6</v>
      </c>
      <c r="H2" s="4" t="s">
        <v>7</v>
      </c>
      <c r="I2" s="12" t="s">
        <v>8</v>
      </c>
      <c r="J2" s="7" t="s">
        <v>9</v>
      </c>
      <c r="K2" s="12" t="s">
        <v>10</v>
      </c>
      <c r="L2" s="12" t="s">
        <v>13</v>
      </c>
      <c r="M2" s="12" t="s">
        <v>14</v>
      </c>
      <c r="N2" s="12" t="s">
        <v>15</v>
      </c>
      <c r="O2" s="12" t="s">
        <v>13</v>
      </c>
      <c r="P2" s="12" t="s">
        <v>14</v>
      </c>
      <c r="Q2" s="12" t="s">
        <v>15</v>
      </c>
      <c r="R2" s="12" t="s">
        <v>16</v>
      </c>
      <c r="S2" s="12" t="s">
        <v>17</v>
      </c>
      <c r="T2" s="12" t="s">
        <v>18</v>
      </c>
    </row>
    <row r="3" spans="1:20">
      <c r="A3" s="17" t="str">
        <f>IF(WEEKDAY(B3,2)=1,"lundi",IF(WEEKDAY(B3,2)=2,"mardi",IF(WEEKDAY(B3,2)=3,"mercredi",IF(WEEKDAY(B3,2)=4,"jeudi",IF(WEEKDAY(B3,2)=5,"vendredi",IF(WEEKDAY(B3,2)=6,"samedi",IF(WEEKDAY(B3,2)=7,"dimanche","")))))))</f>
        <v>samedi</v>
      </c>
      <c r="B3" s="5">
        <f>IF(mars!B34="",mars!B33+1,"")</f>
        <v>42826</v>
      </c>
      <c r="C3" s="17">
        <v>1</v>
      </c>
      <c r="D3" s="6"/>
      <c r="E3" s="6"/>
      <c r="F3" s="20" t="str">
        <f t="shared" ref="F3" si="0">IF(AND(D3=0,E3=0),"0",IF(D3&lt;"12:00","1:30"))</f>
        <v>0</v>
      </c>
      <c r="G3" s="20" t="str">
        <f t="shared" ref="G3" si="1">IF(AND(D3=0,E3=0),"0",IF(D3&lt;"19:00","1:30"))</f>
        <v>0</v>
      </c>
      <c r="H3" s="6">
        <f>(E3-D3)-F3-G3+T3</f>
        <v>0</v>
      </c>
      <c r="I3" s="7">
        <f>C3*H3</f>
        <v>0</v>
      </c>
      <c r="J3" s="7">
        <f>IF(A3="lundi",I3,I3+mars!J32)</f>
        <v>0</v>
      </c>
      <c r="K3" s="8">
        <f>I3</f>
        <v>0</v>
      </c>
      <c r="L3" s="8" t="str">
        <f>IF(A3="dimanche","17:00:00","")</f>
        <v/>
      </c>
      <c r="M3" s="8" t="str">
        <f>IF(A3="dimanche",IF((L3-J3)&lt;0,0,(L3-J3)),"")</f>
        <v/>
      </c>
      <c r="N3" s="8" t="str">
        <f>IF(A3="dimanche",IF((J3-L3)&gt;0,(J3-L3),IF((L3-J3)&lt;0,(L3-J3),0)),"")</f>
        <v/>
      </c>
      <c r="O3" s="8" t="str">
        <f t="shared" ref="O3:O4" si="2">IF(A4="","70:00:00","")</f>
        <v/>
      </c>
      <c r="P3" s="8" t="str">
        <f t="shared" ref="P3:P4" si="3">IF(A4="",IF((O3-K3)&lt;0,0,(O3-K3)),"")</f>
        <v/>
      </c>
      <c r="Q3" s="8" t="str">
        <f t="shared" ref="Q3:Q4" si="4">IF(A4="",IF((K3-O3)&gt;0,(K3-O3),IF((O3-K3)&lt;0,(O3-K3),0)),"")</f>
        <v/>
      </c>
      <c r="R3" s="8" t="str">
        <f>IF(E3="dimanche",IF((N3-P3)&gt;0,(N3-P3),IF((P3-N3)&lt;0,(P3-N3),0)),"")</f>
        <v/>
      </c>
      <c r="S3" s="1"/>
      <c r="T3" s="1"/>
    </row>
    <row r="4" spans="1:20">
      <c r="A4" s="17" t="str">
        <f t="shared" ref="A4" si="5">IF(WEEKDAY(B4,2)=1,"lundi",IF(WEEKDAY(B4,2)=2,"mardi",IF(WEEKDAY(B4,2)=3,"mercredi",IF(WEEKDAY(B4,2)=4,"jeudi",IF(WEEKDAY(B4,2)=5,"vendredi",IF(WEEKDAY(B4,2)=6,"samedi",IF(WEEKDAY(B4,2)=7,"dimanche","")))))))</f>
        <v>dimanche</v>
      </c>
      <c r="B4" s="5">
        <f>B3+1</f>
        <v>42827</v>
      </c>
      <c r="C4" s="17">
        <v>1</v>
      </c>
      <c r="D4" s="6"/>
      <c r="E4" s="6"/>
      <c r="F4" s="24" t="str">
        <f t="shared" ref="F4:F32" si="6">IF(AND(D4=0,E4=0),"0",IF(D4&lt;"12:00","1:30"))</f>
        <v>0</v>
      </c>
      <c r="G4" s="24" t="str">
        <f t="shared" ref="G4:G32" si="7">IF(AND(D4=0,E4=0),"0",IF(D4&lt;"19:00","1:30"))</f>
        <v>0</v>
      </c>
      <c r="H4" s="6">
        <f t="shared" ref="H4" si="8">(E4-D4)-F4-G4+T4</f>
        <v>0</v>
      </c>
      <c r="I4" s="7">
        <f>C4*H4</f>
        <v>0</v>
      </c>
      <c r="J4" s="7">
        <f>IF(A4="lundi",I4,J3+I4)</f>
        <v>0</v>
      </c>
      <c r="K4" s="8">
        <f>I4+K3</f>
        <v>0</v>
      </c>
      <c r="L4" s="8" t="str">
        <f t="shared" ref="L4" si="9">IF(A4="dimanche","17:00:00","")</f>
        <v>17:00:00</v>
      </c>
      <c r="M4" s="8">
        <f t="shared" ref="M4" si="10">IF(A4="dimanche",IF((L4-J4)&lt;0,0,(L4-J4)),"")</f>
        <v>0.70833333333333337</v>
      </c>
      <c r="N4" s="8">
        <f t="shared" ref="N4" si="11">IF(A4="dimanche",IF((J4-L4)&gt;0,(J4-L4),IF((L4-J4)&lt;0,(L4-J4),0)),"")</f>
        <v>0</v>
      </c>
      <c r="O4" s="8" t="str">
        <f t="shared" si="2"/>
        <v/>
      </c>
      <c r="P4" s="8" t="str">
        <f t="shared" si="3"/>
        <v/>
      </c>
      <c r="Q4" s="8" t="str">
        <f t="shared" si="4"/>
        <v/>
      </c>
      <c r="R4" s="1"/>
      <c r="S4" s="1"/>
      <c r="T4" s="1"/>
    </row>
    <row r="5" spans="1:20">
      <c r="A5" s="17" t="str">
        <f t="shared" ref="A5:A32" si="12">IF(WEEKDAY(B5,2)=1,"lundi",IF(WEEKDAY(B5,2)=2,"mardi",IF(WEEKDAY(B5,2)=3,"mercredi",IF(WEEKDAY(B5,2)=4,"jeudi",IF(WEEKDAY(B5,2)=5,"vendredi",IF(WEEKDAY(B5,2)=6,"samedi",IF(WEEKDAY(B5,2)=7,"dimanche","")))))))</f>
        <v>lundi</v>
      </c>
      <c r="B5" s="5">
        <f t="shared" ref="B5:B32" si="13">B4+1</f>
        <v>42828</v>
      </c>
      <c r="C5" s="17">
        <v>1</v>
      </c>
      <c r="D5" s="6"/>
      <c r="E5" s="6"/>
      <c r="F5" s="24" t="str">
        <f t="shared" si="6"/>
        <v>0</v>
      </c>
      <c r="G5" s="24" t="str">
        <f t="shared" si="7"/>
        <v>0</v>
      </c>
      <c r="H5" s="6">
        <f t="shared" ref="H5:H32" si="14">(E5-D5)-F5-G5+T5</f>
        <v>0</v>
      </c>
      <c r="I5" s="7">
        <f t="shared" ref="I5:I32" si="15">C5*H5</f>
        <v>0</v>
      </c>
      <c r="J5" s="7">
        <f t="shared" ref="J5:J32" si="16">IF(A5="lundi",I5,J4+I5)</f>
        <v>0</v>
      </c>
      <c r="K5" s="8">
        <f t="shared" ref="K5:K32" si="17">I5+K4</f>
        <v>0</v>
      </c>
      <c r="L5" s="8" t="str">
        <f t="shared" ref="L5:L32" si="18">IF(A5="dimanche","17:00:00","")</f>
        <v/>
      </c>
      <c r="M5" s="8" t="str">
        <f t="shared" ref="M5:M32" si="19">IF(A5="dimanche",IF((L5-J5)&lt;0,0,(L5-J5)),"")</f>
        <v/>
      </c>
      <c r="N5" s="8" t="str">
        <f t="shared" ref="N5:N32" si="20">IF(A5="dimanche",IF((J5-L5)&gt;0,(J5-L5),IF((L5-J5)&lt;0,(L5-J5),0)),"")</f>
        <v/>
      </c>
      <c r="O5" s="8" t="str">
        <f t="shared" ref="O5:O31" si="21">IF(A6="","70:00:00","")</f>
        <v/>
      </c>
      <c r="P5" s="8" t="str">
        <f t="shared" ref="P5:P31" si="22">IF(A6="",IF((O5-K5)&lt;0,0,(O5-K5)),"")</f>
        <v/>
      </c>
      <c r="Q5" s="8" t="str">
        <f t="shared" ref="Q5:Q31" si="23">IF(A6="",IF((K5-O5)&gt;0,(K5-O5),IF((O5-K5)&lt;0,(O5-K5),0)),"")</f>
        <v/>
      </c>
      <c r="R5" s="1"/>
      <c r="S5" s="1"/>
      <c r="T5" s="1"/>
    </row>
    <row r="6" spans="1:20">
      <c r="A6" s="17" t="str">
        <f t="shared" si="12"/>
        <v>mardi</v>
      </c>
      <c r="B6" s="5">
        <f t="shared" si="13"/>
        <v>42829</v>
      </c>
      <c r="C6" s="17">
        <v>1</v>
      </c>
      <c r="D6" s="6"/>
      <c r="E6" s="6"/>
      <c r="F6" s="24" t="str">
        <f t="shared" si="6"/>
        <v>0</v>
      </c>
      <c r="G6" s="24" t="str">
        <f t="shared" si="7"/>
        <v>0</v>
      </c>
      <c r="H6" s="6">
        <f t="shared" si="14"/>
        <v>0</v>
      </c>
      <c r="I6" s="7">
        <f t="shared" si="15"/>
        <v>0</v>
      </c>
      <c r="J6" s="7">
        <f t="shared" si="16"/>
        <v>0</v>
      </c>
      <c r="K6" s="8">
        <f t="shared" si="17"/>
        <v>0</v>
      </c>
      <c r="L6" s="8" t="str">
        <f t="shared" si="18"/>
        <v/>
      </c>
      <c r="M6" s="8" t="str">
        <f t="shared" si="19"/>
        <v/>
      </c>
      <c r="N6" s="8" t="str">
        <f t="shared" si="20"/>
        <v/>
      </c>
      <c r="O6" s="8" t="str">
        <f t="shared" si="21"/>
        <v/>
      </c>
      <c r="P6" s="8" t="str">
        <f t="shared" si="22"/>
        <v/>
      </c>
      <c r="Q6" s="8" t="str">
        <f t="shared" si="23"/>
        <v/>
      </c>
      <c r="R6" s="1"/>
      <c r="S6" s="1"/>
      <c r="T6" s="1"/>
    </row>
    <row r="7" spans="1:20">
      <c r="A7" s="17" t="str">
        <f t="shared" si="12"/>
        <v>mercredi</v>
      </c>
      <c r="B7" s="5">
        <f t="shared" si="13"/>
        <v>42830</v>
      </c>
      <c r="C7" s="17">
        <v>1</v>
      </c>
      <c r="D7" s="6"/>
      <c r="E7" s="6"/>
      <c r="F7" s="24" t="str">
        <f t="shared" si="6"/>
        <v>0</v>
      </c>
      <c r="G7" s="24" t="str">
        <f t="shared" si="7"/>
        <v>0</v>
      </c>
      <c r="H7" s="6">
        <f t="shared" si="14"/>
        <v>0</v>
      </c>
      <c r="I7" s="7">
        <f t="shared" si="15"/>
        <v>0</v>
      </c>
      <c r="J7" s="7">
        <f t="shared" si="16"/>
        <v>0</v>
      </c>
      <c r="K7" s="8">
        <f t="shared" si="17"/>
        <v>0</v>
      </c>
      <c r="L7" s="8" t="str">
        <f t="shared" si="18"/>
        <v/>
      </c>
      <c r="M7" s="8" t="str">
        <f t="shared" si="19"/>
        <v/>
      </c>
      <c r="N7" s="8" t="str">
        <f t="shared" si="20"/>
        <v/>
      </c>
      <c r="O7" s="8" t="str">
        <f t="shared" si="21"/>
        <v/>
      </c>
      <c r="P7" s="8" t="str">
        <f t="shared" si="22"/>
        <v/>
      </c>
      <c r="Q7" s="8" t="str">
        <f t="shared" si="23"/>
        <v/>
      </c>
      <c r="R7" s="1"/>
      <c r="S7" s="1"/>
      <c r="T7" s="1"/>
    </row>
    <row r="8" spans="1:20">
      <c r="A8" s="17" t="str">
        <f t="shared" si="12"/>
        <v>jeudi</v>
      </c>
      <c r="B8" s="5">
        <f t="shared" si="13"/>
        <v>42831</v>
      </c>
      <c r="C8" s="17">
        <v>1</v>
      </c>
      <c r="D8" s="6"/>
      <c r="E8" s="6"/>
      <c r="F8" s="24" t="str">
        <f t="shared" si="6"/>
        <v>0</v>
      </c>
      <c r="G8" s="24" t="str">
        <f t="shared" si="7"/>
        <v>0</v>
      </c>
      <c r="H8" s="6">
        <f t="shared" si="14"/>
        <v>0</v>
      </c>
      <c r="I8" s="7">
        <f t="shared" si="15"/>
        <v>0</v>
      </c>
      <c r="J8" s="7">
        <f t="shared" si="16"/>
        <v>0</v>
      </c>
      <c r="K8" s="8">
        <f t="shared" si="17"/>
        <v>0</v>
      </c>
      <c r="L8" s="8" t="str">
        <f t="shared" si="18"/>
        <v/>
      </c>
      <c r="M8" s="8" t="str">
        <f t="shared" si="19"/>
        <v/>
      </c>
      <c r="N8" s="8" t="str">
        <f t="shared" si="20"/>
        <v/>
      </c>
      <c r="O8" s="8" t="str">
        <f t="shared" si="21"/>
        <v/>
      </c>
      <c r="P8" s="8" t="str">
        <f t="shared" si="22"/>
        <v/>
      </c>
      <c r="Q8" s="8" t="str">
        <f t="shared" si="23"/>
        <v/>
      </c>
      <c r="R8" s="1"/>
      <c r="S8" s="1"/>
      <c r="T8" s="1"/>
    </row>
    <row r="9" spans="1:20">
      <c r="A9" s="17" t="str">
        <f t="shared" si="12"/>
        <v>vendredi</v>
      </c>
      <c r="B9" s="5">
        <f t="shared" si="13"/>
        <v>42832</v>
      </c>
      <c r="C9" s="17">
        <v>1</v>
      </c>
      <c r="D9" s="6"/>
      <c r="E9" s="6"/>
      <c r="F9" s="24" t="str">
        <f t="shared" si="6"/>
        <v>0</v>
      </c>
      <c r="G9" s="24" t="str">
        <f t="shared" si="7"/>
        <v>0</v>
      </c>
      <c r="H9" s="6">
        <f t="shared" si="14"/>
        <v>0</v>
      </c>
      <c r="I9" s="7">
        <f t="shared" si="15"/>
        <v>0</v>
      </c>
      <c r="J9" s="7">
        <f t="shared" si="16"/>
        <v>0</v>
      </c>
      <c r="K9" s="8">
        <f t="shared" si="17"/>
        <v>0</v>
      </c>
      <c r="L9" s="8" t="str">
        <f t="shared" si="18"/>
        <v/>
      </c>
      <c r="M9" s="8" t="str">
        <f t="shared" si="19"/>
        <v/>
      </c>
      <c r="N9" s="8" t="str">
        <f t="shared" si="20"/>
        <v/>
      </c>
      <c r="O9" s="8" t="str">
        <f t="shared" si="21"/>
        <v/>
      </c>
      <c r="P9" s="8" t="str">
        <f t="shared" si="22"/>
        <v/>
      </c>
      <c r="Q9" s="8" t="str">
        <f t="shared" si="23"/>
        <v/>
      </c>
      <c r="R9" s="1"/>
      <c r="S9" s="1"/>
      <c r="T9" s="1"/>
    </row>
    <row r="10" spans="1:20">
      <c r="A10" s="17" t="str">
        <f t="shared" si="12"/>
        <v>samedi</v>
      </c>
      <c r="B10" s="5">
        <f t="shared" si="13"/>
        <v>42833</v>
      </c>
      <c r="C10" s="17">
        <v>1</v>
      </c>
      <c r="D10" s="6"/>
      <c r="E10" s="6"/>
      <c r="F10" s="24" t="str">
        <f t="shared" si="6"/>
        <v>0</v>
      </c>
      <c r="G10" s="24" t="str">
        <f t="shared" si="7"/>
        <v>0</v>
      </c>
      <c r="H10" s="6">
        <f t="shared" si="14"/>
        <v>0</v>
      </c>
      <c r="I10" s="7">
        <f t="shared" si="15"/>
        <v>0</v>
      </c>
      <c r="J10" s="7">
        <f t="shared" si="16"/>
        <v>0</v>
      </c>
      <c r="K10" s="8">
        <f t="shared" si="17"/>
        <v>0</v>
      </c>
      <c r="L10" s="8" t="str">
        <f t="shared" si="18"/>
        <v/>
      </c>
      <c r="M10" s="8" t="str">
        <f t="shared" si="19"/>
        <v/>
      </c>
      <c r="N10" s="8" t="str">
        <f t="shared" si="20"/>
        <v/>
      </c>
      <c r="O10" s="8" t="str">
        <f t="shared" si="21"/>
        <v/>
      </c>
      <c r="P10" s="8" t="str">
        <f t="shared" si="22"/>
        <v/>
      </c>
      <c r="Q10" s="8" t="str">
        <f t="shared" si="23"/>
        <v/>
      </c>
      <c r="R10" s="1"/>
      <c r="S10" s="1"/>
      <c r="T10" s="1"/>
    </row>
    <row r="11" spans="1:20">
      <c r="A11" s="17" t="str">
        <f t="shared" si="12"/>
        <v>dimanche</v>
      </c>
      <c r="B11" s="5">
        <f t="shared" si="13"/>
        <v>42834</v>
      </c>
      <c r="C11" s="17">
        <v>1</v>
      </c>
      <c r="D11" s="6"/>
      <c r="E11" s="6"/>
      <c r="F11" s="24" t="str">
        <f t="shared" si="6"/>
        <v>0</v>
      </c>
      <c r="G11" s="24" t="str">
        <f t="shared" si="7"/>
        <v>0</v>
      </c>
      <c r="H11" s="6">
        <f t="shared" si="14"/>
        <v>0</v>
      </c>
      <c r="I11" s="7">
        <f t="shared" si="15"/>
        <v>0</v>
      </c>
      <c r="J11" s="7">
        <f t="shared" si="16"/>
        <v>0</v>
      </c>
      <c r="K11" s="8">
        <f t="shared" si="17"/>
        <v>0</v>
      </c>
      <c r="L11" s="8" t="str">
        <f t="shared" si="18"/>
        <v>17:00:00</v>
      </c>
      <c r="M11" s="8">
        <f t="shared" si="19"/>
        <v>0.70833333333333337</v>
      </c>
      <c r="N11" s="8">
        <f t="shared" si="20"/>
        <v>0</v>
      </c>
      <c r="O11" s="8" t="str">
        <f t="shared" si="21"/>
        <v/>
      </c>
      <c r="P11" s="8" t="str">
        <f t="shared" si="22"/>
        <v/>
      </c>
      <c r="Q11" s="8" t="str">
        <f t="shared" si="23"/>
        <v/>
      </c>
      <c r="R11" s="1"/>
      <c r="S11" s="1"/>
      <c r="T11" s="1"/>
    </row>
    <row r="12" spans="1:20">
      <c r="A12" s="17" t="str">
        <f t="shared" si="12"/>
        <v>lundi</v>
      </c>
      <c r="B12" s="5">
        <f t="shared" si="13"/>
        <v>42835</v>
      </c>
      <c r="C12" s="17">
        <v>1</v>
      </c>
      <c r="D12" s="6"/>
      <c r="E12" s="6"/>
      <c r="F12" s="24" t="str">
        <f t="shared" si="6"/>
        <v>0</v>
      </c>
      <c r="G12" s="24" t="str">
        <f t="shared" si="7"/>
        <v>0</v>
      </c>
      <c r="H12" s="6">
        <f t="shared" si="14"/>
        <v>0</v>
      </c>
      <c r="I12" s="7">
        <f t="shared" si="15"/>
        <v>0</v>
      </c>
      <c r="J12" s="7">
        <f t="shared" si="16"/>
        <v>0</v>
      </c>
      <c r="K12" s="8">
        <f t="shared" si="17"/>
        <v>0</v>
      </c>
      <c r="L12" s="8" t="str">
        <f t="shared" si="18"/>
        <v/>
      </c>
      <c r="M12" s="8" t="str">
        <f t="shared" si="19"/>
        <v/>
      </c>
      <c r="N12" s="8" t="str">
        <f t="shared" si="20"/>
        <v/>
      </c>
      <c r="O12" s="8" t="str">
        <f t="shared" si="21"/>
        <v/>
      </c>
      <c r="P12" s="8" t="str">
        <f t="shared" si="22"/>
        <v/>
      </c>
      <c r="Q12" s="8" t="str">
        <f t="shared" si="23"/>
        <v/>
      </c>
      <c r="R12" s="1"/>
      <c r="S12" s="1"/>
      <c r="T12" s="1"/>
    </row>
    <row r="13" spans="1:20">
      <c r="A13" s="17" t="str">
        <f t="shared" si="12"/>
        <v>mardi</v>
      </c>
      <c r="B13" s="5">
        <f t="shared" si="13"/>
        <v>42836</v>
      </c>
      <c r="C13" s="17">
        <v>1</v>
      </c>
      <c r="D13" s="6"/>
      <c r="E13" s="6"/>
      <c r="F13" s="24" t="str">
        <f t="shared" si="6"/>
        <v>0</v>
      </c>
      <c r="G13" s="24" t="str">
        <f t="shared" si="7"/>
        <v>0</v>
      </c>
      <c r="H13" s="6">
        <f t="shared" si="14"/>
        <v>0</v>
      </c>
      <c r="I13" s="7">
        <f t="shared" si="15"/>
        <v>0</v>
      </c>
      <c r="J13" s="7">
        <f t="shared" si="16"/>
        <v>0</v>
      </c>
      <c r="K13" s="8">
        <f t="shared" si="17"/>
        <v>0</v>
      </c>
      <c r="L13" s="8" t="str">
        <f t="shared" si="18"/>
        <v/>
      </c>
      <c r="M13" s="8" t="str">
        <f t="shared" si="19"/>
        <v/>
      </c>
      <c r="N13" s="8" t="str">
        <f t="shared" si="20"/>
        <v/>
      </c>
      <c r="O13" s="8" t="str">
        <f t="shared" si="21"/>
        <v/>
      </c>
      <c r="P13" s="8" t="str">
        <f t="shared" si="22"/>
        <v/>
      </c>
      <c r="Q13" s="8" t="str">
        <f t="shared" si="23"/>
        <v/>
      </c>
      <c r="R13" s="1"/>
      <c r="S13" s="1"/>
      <c r="T13" s="1"/>
    </row>
    <row r="14" spans="1:20">
      <c r="A14" s="17" t="str">
        <f t="shared" si="12"/>
        <v>mercredi</v>
      </c>
      <c r="B14" s="5">
        <f t="shared" si="13"/>
        <v>42837</v>
      </c>
      <c r="C14" s="17">
        <v>1</v>
      </c>
      <c r="D14" s="6"/>
      <c r="E14" s="6"/>
      <c r="F14" s="24" t="str">
        <f t="shared" si="6"/>
        <v>0</v>
      </c>
      <c r="G14" s="24" t="str">
        <f t="shared" si="7"/>
        <v>0</v>
      </c>
      <c r="H14" s="6">
        <f t="shared" si="14"/>
        <v>0</v>
      </c>
      <c r="I14" s="7">
        <f t="shared" si="15"/>
        <v>0</v>
      </c>
      <c r="J14" s="7">
        <f t="shared" si="16"/>
        <v>0</v>
      </c>
      <c r="K14" s="8">
        <f t="shared" si="17"/>
        <v>0</v>
      </c>
      <c r="L14" s="8" t="str">
        <f t="shared" si="18"/>
        <v/>
      </c>
      <c r="M14" s="8" t="str">
        <f t="shared" si="19"/>
        <v/>
      </c>
      <c r="N14" s="8" t="str">
        <f t="shared" si="20"/>
        <v/>
      </c>
      <c r="O14" s="8" t="str">
        <f t="shared" si="21"/>
        <v/>
      </c>
      <c r="P14" s="8" t="str">
        <f t="shared" si="22"/>
        <v/>
      </c>
      <c r="Q14" s="8" t="str">
        <f t="shared" si="23"/>
        <v/>
      </c>
      <c r="R14" s="1"/>
      <c r="S14" s="1"/>
      <c r="T14" s="1"/>
    </row>
    <row r="15" spans="1:20">
      <c r="A15" s="17" t="str">
        <f t="shared" si="12"/>
        <v>jeudi</v>
      </c>
      <c r="B15" s="5">
        <f t="shared" si="13"/>
        <v>42838</v>
      </c>
      <c r="C15" s="17">
        <v>1</v>
      </c>
      <c r="D15" s="6"/>
      <c r="E15" s="6"/>
      <c r="F15" s="24" t="str">
        <f t="shared" si="6"/>
        <v>0</v>
      </c>
      <c r="G15" s="24" t="str">
        <f t="shared" si="7"/>
        <v>0</v>
      </c>
      <c r="H15" s="6">
        <f t="shared" si="14"/>
        <v>0</v>
      </c>
      <c r="I15" s="7">
        <f t="shared" si="15"/>
        <v>0</v>
      </c>
      <c r="J15" s="7">
        <f t="shared" si="16"/>
        <v>0</v>
      </c>
      <c r="K15" s="8">
        <f t="shared" si="17"/>
        <v>0</v>
      </c>
      <c r="L15" s="8" t="str">
        <f t="shared" si="18"/>
        <v/>
      </c>
      <c r="M15" s="8" t="str">
        <f t="shared" si="19"/>
        <v/>
      </c>
      <c r="N15" s="8" t="str">
        <f t="shared" si="20"/>
        <v/>
      </c>
      <c r="O15" s="8" t="str">
        <f t="shared" si="21"/>
        <v/>
      </c>
      <c r="P15" s="8" t="str">
        <f t="shared" si="22"/>
        <v/>
      </c>
      <c r="Q15" s="8" t="str">
        <f t="shared" si="23"/>
        <v/>
      </c>
      <c r="R15" s="1"/>
      <c r="S15" s="1"/>
      <c r="T15" s="1"/>
    </row>
    <row r="16" spans="1:20">
      <c r="A16" s="17" t="str">
        <f t="shared" si="12"/>
        <v>vendredi</v>
      </c>
      <c r="B16" s="5">
        <f t="shared" si="13"/>
        <v>42839</v>
      </c>
      <c r="C16" s="17">
        <v>1</v>
      </c>
      <c r="D16" s="6"/>
      <c r="E16" s="6"/>
      <c r="F16" s="24" t="str">
        <f t="shared" si="6"/>
        <v>0</v>
      </c>
      <c r="G16" s="24" t="str">
        <f t="shared" si="7"/>
        <v>0</v>
      </c>
      <c r="H16" s="6">
        <f t="shared" si="14"/>
        <v>0</v>
      </c>
      <c r="I16" s="7">
        <f t="shared" si="15"/>
        <v>0</v>
      </c>
      <c r="J16" s="7">
        <f t="shared" si="16"/>
        <v>0</v>
      </c>
      <c r="K16" s="8">
        <f t="shared" si="17"/>
        <v>0</v>
      </c>
      <c r="L16" s="8" t="str">
        <f t="shared" si="18"/>
        <v/>
      </c>
      <c r="M16" s="8" t="str">
        <f t="shared" si="19"/>
        <v/>
      </c>
      <c r="N16" s="8" t="str">
        <f t="shared" si="20"/>
        <v/>
      </c>
      <c r="O16" s="8" t="str">
        <f t="shared" si="21"/>
        <v/>
      </c>
      <c r="P16" s="8" t="str">
        <f t="shared" si="22"/>
        <v/>
      </c>
      <c r="Q16" s="8" t="str">
        <f t="shared" si="23"/>
        <v/>
      </c>
      <c r="R16" s="1"/>
      <c r="S16" s="1"/>
      <c r="T16" s="1"/>
    </row>
    <row r="17" spans="1:20">
      <c r="A17" s="17" t="str">
        <f t="shared" si="12"/>
        <v>samedi</v>
      </c>
      <c r="B17" s="5">
        <f t="shared" si="13"/>
        <v>42840</v>
      </c>
      <c r="C17" s="17">
        <v>1</v>
      </c>
      <c r="D17" s="6"/>
      <c r="E17" s="6"/>
      <c r="F17" s="24" t="str">
        <f t="shared" si="6"/>
        <v>0</v>
      </c>
      <c r="G17" s="24" t="str">
        <f t="shared" si="7"/>
        <v>0</v>
      </c>
      <c r="H17" s="6">
        <f t="shared" si="14"/>
        <v>0</v>
      </c>
      <c r="I17" s="7">
        <f t="shared" si="15"/>
        <v>0</v>
      </c>
      <c r="J17" s="7">
        <f t="shared" si="16"/>
        <v>0</v>
      </c>
      <c r="K17" s="8">
        <f t="shared" si="17"/>
        <v>0</v>
      </c>
      <c r="L17" s="8" t="str">
        <f t="shared" si="18"/>
        <v/>
      </c>
      <c r="M17" s="8" t="str">
        <f t="shared" si="19"/>
        <v/>
      </c>
      <c r="N17" s="8" t="str">
        <f t="shared" si="20"/>
        <v/>
      </c>
      <c r="O17" s="8" t="str">
        <f t="shared" si="21"/>
        <v/>
      </c>
      <c r="P17" s="8" t="str">
        <f t="shared" si="22"/>
        <v/>
      </c>
      <c r="Q17" s="8" t="str">
        <f t="shared" si="23"/>
        <v/>
      </c>
      <c r="R17" s="1"/>
      <c r="S17" s="1"/>
      <c r="T17" s="1"/>
    </row>
    <row r="18" spans="1:20">
      <c r="A18" s="17" t="str">
        <f t="shared" si="12"/>
        <v>dimanche</v>
      </c>
      <c r="B18" s="5">
        <f t="shared" si="13"/>
        <v>42841</v>
      </c>
      <c r="C18" s="17">
        <v>1</v>
      </c>
      <c r="D18" s="6"/>
      <c r="E18" s="6"/>
      <c r="F18" s="24" t="str">
        <f t="shared" si="6"/>
        <v>0</v>
      </c>
      <c r="G18" s="24" t="str">
        <f t="shared" si="7"/>
        <v>0</v>
      </c>
      <c r="H18" s="6">
        <f t="shared" si="14"/>
        <v>0</v>
      </c>
      <c r="I18" s="7">
        <f t="shared" si="15"/>
        <v>0</v>
      </c>
      <c r="J18" s="7">
        <f t="shared" si="16"/>
        <v>0</v>
      </c>
      <c r="K18" s="8">
        <f t="shared" si="17"/>
        <v>0</v>
      </c>
      <c r="L18" s="8" t="str">
        <f t="shared" si="18"/>
        <v>17:00:00</v>
      </c>
      <c r="M18" s="8">
        <f t="shared" si="19"/>
        <v>0.70833333333333337</v>
      </c>
      <c r="N18" s="8">
        <f t="shared" si="20"/>
        <v>0</v>
      </c>
      <c r="O18" s="8" t="str">
        <f t="shared" si="21"/>
        <v/>
      </c>
      <c r="P18" s="8" t="str">
        <f t="shared" si="22"/>
        <v/>
      </c>
      <c r="Q18" s="8" t="str">
        <f t="shared" si="23"/>
        <v/>
      </c>
      <c r="R18" s="1"/>
      <c r="S18" s="1"/>
      <c r="T18" s="1"/>
    </row>
    <row r="19" spans="1:20">
      <c r="A19" s="17" t="str">
        <f t="shared" si="12"/>
        <v>lundi</v>
      </c>
      <c r="B19" s="5">
        <f t="shared" si="13"/>
        <v>42842</v>
      </c>
      <c r="C19" s="17">
        <v>1</v>
      </c>
      <c r="D19" s="6"/>
      <c r="E19" s="6"/>
      <c r="F19" s="24" t="str">
        <f t="shared" si="6"/>
        <v>0</v>
      </c>
      <c r="G19" s="24" t="str">
        <f t="shared" si="7"/>
        <v>0</v>
      </c>
      <c r="H19" s="6">
        <f t="shared" si="14"/>
        <v>0</v>
      </c>
      <c r="I19" s="7">
        <f t="shared" si="15"/>
        <v>0</v>
      </c>
      <c r="J19" s="7">
        <f t="shared" si="16"/>
        <v>0</v>
      </c>
      <c r="K19" s="8">
        <f t="shared" si="17"/>
        <v>0</v>
      </c>
      <c r="L19" s="8" t="str">
        <f t="shared" si="18"/>
        <v/>
      </c>
      <c r="M19" s="8" t="str">
        <f t="shared" si="19"/>
        <v/>
      </c>
      <c r="N19" s="8" t="str">
        <f t="shared" si="20"/>
        <v/>
      </c>
      <c r="O19" s="8" t="str">
        <f t="shared" si="21"/>
        <v/>
      </c>
      <c r="P19" s="8" t="str">
        <f t="shared" si="22"/>
        <v/>
      </c>
      <c r="Q19" s="8" t="str">
        <f t="shared" si="23"/>
        <v/>
      </c>
      <c r="R19" s="1"/>
      <c r="S19" s="1"/>
      <c r="T19" s="1"/>
    </row>
    <row r="20" spans="1:20">
      <c r="A20" s="17" t="str">
        <f t="shared" si="12"/>
        <v>mardi</v>
      </c>
      <c r="B20" s="5">
        <f t="shared" si="13"/>
        <v>42843</v>
      </c>
      <c r="C20" s="17">
        <v>1</v>
      </c>
      <c r="D20" s="6"/>
      <c r="E20" s="6"/>
      <c r="F20" s="24" t="str">
        <f t="shared" si="6"/>
        <v>0</v>
      </c>
      <c r="G20" s="24" t="str">
        <f t="shared" si="7"/>
        <v>0</v>
      </c>
      <c r="H20" s="6">
        <f t="shared" si="14"/>
        <v>0</v>
      </c>
      <c r="I20" s="7">
        <f t="shared" si="15"/>
        <v>0</v>
      </c>
      <c r="J20" s="7">
        <f t="shared" si="16"/>
        <v>0</v>
      </c>
      <c r="K20" s="8">
        <f t="shared" si="17"/>
        <v>0</v>
      </c>
      <c r="L20" s="8" t="str">
        <f t="shared" si="18"/>
        <v/>
      </c>
      <c r="M20" s="8" t="str">
        <f t="shared" si="19"/>
        <v/>
      </c>
      <c r="N20" s="8" t="str">
        <f t="shared" si="20"/>
        <v/>
      </c>
      <c r="O20" s="8" t="str">
        <f t="shared" si="21"/>
        <v/>
      </c>
      <c r="P20" s="8" t="str">
        <f t="shared" si="22"/>
        <v/>
      </c>
      <c r="Q20" s="8" t="str">
        <f t="shared" si="23"/>
        <v/>
      </c>
      <c r="R20" s="1"/>
      <c r="S20" s="1"/>
      <c r="T20" s="1"/>
    </row>
    <row r="21" spans="1:20">
      <c r="A21" s="17" t="str">
        <f t="shared" si="12"/>
        <v>mercredi</v>
      </c>
      <c r="B21" s="5">
        <f t="shared" si="13"/>
        <v>42844</v>
      </c>
      <c r="C21" s="17">
        <v>1</v>
      </c>
      <c r="D21" s="6"/>
      <c r="E21" s="6"/>
      <c r="F21" s="24" t="str">
        <f t="shared" si="6"/>
        <v>0</v>
      </c>
      <c r="G21" s="24" t="str">
        <f t="shared" si="7"/>
        <v>0</v>
      </c>
      <c r="H21" s="6">
        <f t="shared" si="14"/>
        <v>0</v>
      </c>
      <c r="I21" s="7">
        <f t="shared" si="15"/>
        <v>0</v>
      </c>
      <c r="J21" s="7">
        <f t="shared" si="16"/>
        <v>0</v>
      </c>
      <c r="K21" s="8">
        <f t="shared" si="17"/>
        <v>0</v>
      </c>
      <c r="L21" s="8" t="str">
        <f t="shared" si="18"/>
        <v/>
      </c>
      <c r="M21" s="8" t="str">
        <f t="shared" si="19"/>
        <v/>
      </c>
      <c r="N21" s="8" t="str">
        <f t="shared" si="20"/>
        <v/>
      </c>
      <c r="O21" s="8" t="str">
        <f t="shared" si="21"/>
        <v/>
      </c>
      <c r="P21" s="8" t="str">
        <f t="shared" si="22"/>
        <v/>
      </c>
      <c r="Q21" s="8" t="str">
        <f t="shared" si="23"/>
        <v/>
      </c>
      <c r="R21" s="1"/>
      <c r="S21" s="1"/>
      <c r="T21" s="1"/>
    </row>
    <row r="22" spans="1:20">
      <c r="A22" s="17" t="str">
        <f t="shared" si="12"/>
        <v>jeudi</v>
      </c>
      <c r="B22" s="5">
        <f t="shared" si="13"/>
        <v>42845</v>
      </c>
      <c r="C22" s="17">
        <v>1</v>
      </c>
      <c r="D22" s="6"/>
      <c r="E22" s="6"/>
      <c r="F22" s="24" t="str">
        <f t="shared" si="6"/>
        <v>0</v>
      </c>
      <c r="G22" s="24" t="str">
        <f t="shared" si="7"/>
        <v>0</v>
      </c>
      <c r="H22" s="6">
        <f t="shared" si="14"/>
        <v>0</v>
      </c>
      <c r="I22" s="7">
        <f t="shared" si="15"/>
        <v>0</v>
      </c>
      <c r="J22" s="7">
        <f t="shared" si="16"/>
        <v>0</v>
      </c>
      <c r="K22" s="8">
        <f t="shared" si="17"/>
        <v>0</v>
      </c>
      <c r="L22" s="8" t="str">
        <f t="shared" si="18"/>
        <v/>
      </c>
      <c r="M22" s="8" t="str">
        <f t="shared" si="19"/>
        <v/>
      </c>
      <c r="N22" s="8" t="str">
        <f t="shared" si="20"/>
        <v/>
      </c>
      <c r="O22" s="8" t="str">
        <f t="shared" si="21"/>
        <v/>
      </c>
      <c r="P22" s="8" t="str">
        <f t="shared" si="22"/>
        <v/>
      </c>
      <c r="Q22" s="8" t="str">
        <f t="shared" si="23"/>
        <v/>
      </c>
      <c r="R22" s="1"/>
      <c r="S22" s="1"/>
      <c r="T22" s="1"/>
    </row>
    <row r="23" spans="1:20">
      <c r="A23" s="17" t="str">
        <f t="shared" si="12"/>
        <v>vendredi</v>
      </c>
      <c r="B23" s="5">
        <f t="shared" si="13"/>
        <v>42846</v>
      </c>
      <c r="C23" s="17">
        <v>1</v>
      </c>
      <c r="D23" s="6"/>
      <c r="E23" s="6"/>
      <c r="F23" s="24" t="str">
        <f t="shared" si="6"/>
        <v>0</v>
      </c>
      <c r="G23" s="24" t="str">
        <f t="shared" si="7"/>
        <v>0</v>
      </c>
      <c r="H23" s="6">
        <f t="shared" si="14"/>
        <v>0</v>
      </c>
      <c r="I23" s="7">
        <f t="shared" si="15"/>
        <v>0</v>
      </c>
      <c r="J23" s="7">
        <f t="shared" si="16"/>
        <v>0</v>
      </c>
      <c r="K23" s="8">
        <f t="shared" si="17"/>
        <v>0</v>
      </c>
      <c r="L23" s="8" t="str">
        <f t="shared" si="18"/>
        <v/>
      </c>
      <c r="M23" s="8" t="str">
        <f t="shared" si="19"/>
        <v/>
      </c>
      <c r="N23" s="8" t="str">
        <f t="shared" si="20"/>
        <v/>
      </c>
      <c r="O23" s="8" t="str">
        <f t="shared" si="21"/>
        <v/>
      </c>
      <c r="P23" s="8" t="str">
        <f t="shared" si="22"/>
        <v/>
      </c>
      <c r="Q23" s="8" t="str">
        <f t="shared" si="23"/>
        <v/>
      </c>
      <c r="R23" s="1"/>
      <c r="S23" s="1"/>
      <c r="T23" s="1"/>
    </row>
    <row r="24" spans="1:20">
      <c r="A24" s="17" t="str">
        <f t="shared" si="12"/>
        <v>samedi</v>
      </c>
      <c r="B24" s="5">
        <f t="shared" si="13"/>
        <v>42847</v>
      </c>
      <c r="C24" s="17">
        <v>1</v>
      </c>
      <c r="D24" s="6"/>
      <c r="E24" s="6"/>
      <c r="F24" s="24" t="str">
        <f t="shared" si="6"/>
        <v>0</v>
      </c>
      <c r="G24" s="24" t="str">
        <f t="shared" si="7"/>
        <v>0</v>
      </c>
      <c r="H24" s="6">
        <f t="shared" si="14"/>
        <v>0</v>
      </c>
      <c r="I24" s="7">
        <f t="shared" si="15"/>
        <v>0</v>
      </c>
      <c r="J24" s="7">
        <f t="shared" si="16"/>
        <v>0</v>
      </c>
      <c r="K24" s="8">
        <f t="shared" si="17"/>
        <v>0</v>
      </c>
      <c r="L24" s="8" t="str">
        <f t="shared" si="18"/>
        <v/>
      </c>
      <c r="M24" s="8" t="str">
        <f t="shared" si="19"/>
        <v/>
      </c>
      <c r="N24" s="8" t="str">
        <f t="shared" si="20"/>
        <v/>
      </c>
      <c r="O24" s="8" t="str">
        <f t="shared" si="21"/>
        <v/>
      </c>
      <c r="P24" s="8" t="str">
        <f t="shared" si="22"/>
        <v/>
      </c>
      <c r="Q24" s="8" t="str">
        <f t="shared" si="23"/>
        <v/>
      </c>
      <c r="R24" s="1"/>
      <c r="S24" s="1"/>
      <c r="T24" s="1"/>
    </row>
    <row r="25" spans="1:20">
      <c r="A25" s="17" t="str">
        <f t="shared" si="12"/>
        <v>dimanche</v>
      </c>
      <c r="B25" s="5">
        <f t="shared" si="13"/>
        <v>42848</v>
      </c>
      <c r="C25" s="17">
        <v>1</v>
      </c>
      <c r="D25" s="6"/>
      <c r="E25" s="6"/>
      <c r="F25" s="24" t="str">
        <f t="shared" si="6"/>
        <v>0</v>
      </c>
      <c r="G25" s="24" t="str">
        <f t="shared" si="7"/>
        <v>0</v>
      </c>
      <c r="H25" s="6">
        <f t="shared" si="14"/>
        <v>0</v>
      </c>
      <c r="I25" s="7">
        <f t="shared" si="15"/>
        <v>0</v>
      </c>
      <c r="J25" s="7">
        <f t="shared" si="16"/>
        <v>0</v>
      </c>
      <c r="K25" s="8">
        <f t="shared" si="17"/>
        <v>0</v>
      </c>
      <c r="L25" s="8" t="str">
        <f t="shared" si="18"/>
        <v>17:00:00</v>
      </c>
      <c r="M25" s="8">
        <f t="shared" si="19"/>
        <v>0.70833333333333337</v>
      </c>
      <c r="N25" s="8">
        <f t="shared" si="20"/>
        <v>0</v>
      </c>
      <c r="O25" s="8" t="str">
        <f t="shared" si="21"/>
        <v/>
      </c>
      <c r="P25" s="8" t="str">
        <f t="shared" si="22"/>
        <v/>
      </c>
      <c r="Q25" s="8" t="str">
        <f t="shared" si="23"/>
        <v/>
      </c>
      <c r="R25" s="1"/>
      <c r="S25" s="1"/>
      <c r="T25" s="1"/>
    </row>
    <row r="26" spans="1:20">
      <c r="A26" s="17" t="str">
        <f t="shared" si="12"/>
        <v>lundi</v>
      </c>
      <c r="B26" s="5">
        <f t="shared" si="13"/>
        <v>42849</v>
      </c>
      <c r="C26" s="17">
        <v>1</v>
      </c>
      <c r="D26" s="6"/>
      <c r="E26" s="6"/>
      <c r="F26" s="24" t="str">
        <f t="shared" si="6"/>
        <v>0</v>
      </c>
      <c r="G26" s="24" t="str">
        <f t="shared" si="7"/>
        <v>0</v>
      </c>
      <c r="H26" s="6">
        <f t="shared" si="14"/>
        <v>0</v>
      </c>
      <c r="I26" s="7">
        <f t="shared" si="15"/>
        <v>0</v>
      </c>
      <c r="J26" s="7">
        <f t="shared" si="16"/>
        <v>0</v>
      </c>
      <c r="K26" s="8">
        <f t="shared" si="17"/>
        <v>0</v>
      </c>
      <c r="L26" s="8" t="str">
        <f t="shared" si="18"/>
        <v/>
      </c>
      <c r="M26" s="8" t="str">
        <f t="shared" si="19"/>
        <v/>
      </c>
      <c r="N26" s="8" t="str">
        <f t="shared" si="20"/>
        <v/>
      </c>
      <c r="O26" s="8" t="str">
        <f t="shared" si="21"/>
        <v/>
      </c>
      <c r="P26" s="8" t="str">
        <f t="shared" si="22"/>
        <v/>
      </c>
      <c r="Q26" s="8" t="str">
        <f t="shared" si="23"/>
        <v/>
      </c>
      <c r="R26" s="1"/>
      <c r="S26" s="1"/>
      <c r="T26" s="1"/>
    </row>
    <row r="27" spans="1:20">
      <c r="A27" s="17" t="str">
        <f t="shared" si="12"/>
        <v>mardi</v>
      </c>
      <c r="B27" s="5">
        <f t="shared" si="13"/>
        <v>42850</v>
      </c>
      <c r="C27" s="17">
        <v>1</v>
      </c>
      <c r="D27" s="6"/>
      <c r="E27" s="6"/>
      <c r="F27" s="24" t="str">
        <f t="shared" si="6"/>
        <v>0</v>
      </c>
      <c r="G27" s="24" t="str">
        <f t="shared" si="7"/>
        <v>0</v>
      </c>
      <c r="H27" s="6">
        <f t="shared" si="14"/>
        <v>0</v>
      </c>
      <c r="I27" s="7">
        <f t="shared" si="15"/>
        <v>0</v>
      </c>
      <c r="J27" s="7">
        <f t="shared" si="16"/>
        <v>0</v>
      </c>
      <c r="K27" s="8">
        <f t="shared" si="17"/>
        <v>0</v>
      </c>
      <c r="L27" s="8" t="str">
        <f t="shared" si="18"/>
        <v/>
      </c>
      <c r="M27" s="8" t="str">
        <f t="shared" si="19"/>
        <v/>
      </c>
      <c r="N27" s="8" t="str">
        <f t="shared" si="20"/>
        <v/>
      </c>
      <c r="O27" s="8" t="str">
        <f t="shared" si="21"/>
        <v/>
      </c>
      <c r="P27" s="8" t="str">
        <f t="shared" si="22"/>
        <v/>
      </c>
      <c r="Q27" s="8" t="str">
        <f t="shared" si="23"/>
        <v/>
      </c>
      <c r="R27" s="1"/>
      <c r="S27" s="1"/>
      <c r="T27" s="1"/>
    </row>
    <row r="28" spans="1:20">
      <c r="A28" s="17" t="str">
        <f t="shared" si="12"/>
        <v>mercredi</v>
      </c>
      <c r="B28" s="5">
        <f t="shared" si="13"/>
        <v>42851</v>
      </c>
      <c r="C28" s="17">
        <v>1</v>
      </c>
      <c r="D28" s="6"/>
      <c r="E28" s="6"/>
      <c r="F28" s="24" t="str">
        <f t="shared" si="6"/>
        <v>0</v>
      </c>
      <c r="G28" s="24" t="str">
        <f t="shared" si="7"/>
        <v>0</v>
      </c>
      <c r="H28" s="6">
        <f t="shared" si="14"/>
        <v>0</v>
      </c>
      <c r="I28" s="7">
        <f t="shared" si="15"/>
        <v>0</v>
      </c>
      <c r="J28" s="7">
        <f t="shared" si="16"/>
        <v>0</v>
      </c>
      <c r="K28" s="8">
        <f t="shared" si="17"/>
        <v>0</v>
      </c>
      <c r="L28" s="8" t="str">
        <f t="shared" si="18"/>
        <v/>
      </c>
      <c r="M28" s="8" t="str">
        <f t="shared" si="19"/>
        <v/>
      </c>
      <c r="N28" s="8" t="str">
        <f t="shared" si="20"/>
        <v/>
      </c>
      <c r="O28" s="8" t="str">
        <f t="shared" si="21"/>
        <v/>
      </c>
      <c r="P28" s="8" t="str">
        <f t="shared" si="22"/>
        <v/>
      </c>
      <c r="Q28" s="8" t="str">
        <f t="shared" si="23"/>
        <v/>
      </c>
      <c r="R28" s="1"/>
      <c r="S28" s="1"/>
      <c r="T28" s="1"/>
    </row>
    <row r="29" spans="1:20">
      <c r="A29" s="17" t="str">
        <f t="shared" si="12"/>
        <v>jeudi</v>
      </c>
      <c r="B29" s="5">
        <f t="shared" si="13"/>
        <v>42852</v>
      </c>
      <c r="C29" s="17">
        <v>1</v>
      </c>
      <c r="D29" s="6"/>
      <c r="E29" s="6"/>
      <c r="F29" s="24" t="str">
        <f t="shared" si="6"/>
        <v>0</v>
      </c>
      <c r="G29" s="24" t="str">
        <f t="shared" si="7"/>
        <v>0</v>
      </c>
      <c r="H29" s="6">
        <f t="shared" si="14"/>
        <v>0</v>
      </c>
      <c r="I29" s="7">
        <f t="shared" si="15"/>
        <v>0</v>
      </c>
      <c r="J29" s="7">
        <f t="shared" si="16"/>
        <v>0</v>
      </c>
      <c r="K29" s="8">
        <f t="shared" si="17"/>
        <v>0</v>
      </c>
      <c r="L29" s="8" t="str">
        <f t="shared" si="18"/>
        <v/>
      </c>
      <c r="M29" s="8" t="str">
        <f t="shared" si="19"/>
        <v/>
      </c>
      <c r="N29" s="8" t="str">
        <f t="shared" si="20"/>
        <v/>
      </c>
      <c r="O29" s="8" t="str">
        <f t="shared" si="21"/>
        <v/>
      </c>
      <c r="P29" s="8" t="str">
        <f t="shared" si="22"/>
        <v/>
      </c>
      <c r="Q29" s="8" t="str">
        <f t="shared" si="23"/>
        <v/>
      </c>
      <c r="R29" s="1"/>
      <c r="S29" s="1"/>
      <c r="T29" s="1"/>
    </row>
    <row r="30" spans="1:20">
      <c r="A30" s="17" t="str">
        <f t="shared" si="12"/>
        <v>vendredi</v>
      </c>
      <c r="B30" s="5">
        <f t="shared" si="13"/>
        <v>42853</v>
      </c>
      <c r="C30" s="17">
        <v>1</v>
      </c>
      <c r="D30" s="6"/>
      <c r="E30" s="6"/>
      <c r="F30" s="24" t="str">
        <f t="shared" si="6"/>
        <v>0</v>
      </c>
      <c r="G30" s="24" t="str">
        <f t="shared" si="7"/>
        <v>0</v>
      </c>
      <c r="H30" s="6">
        <f t="shared" si="14"/>
        <v>0</v>
      </c>
      <c r="I30" s="7">
        <f t="shared" si="15"/>
        <v>0</v>
      </c>
      <c r="J30" s="7">
        <f t="shared" si="16"/>
        <v>0</v>
      </c>
      <c r="K30" s="8">
        <f t="shared" si="17"/>
        <v>0</v>
      </c>
      <c r="L30" s="8" t="str">
        <f t="shared" si="18"/>
        <v/>
      </c>
      <c r="M30" s="8" t="str">
        <f t="shared" si="19"/>
        <v/>
      </c>
      <c r="N30" s="8" t="str">
        <f t="shared" si="20"/>
        <v/>
      </c>
      <c r="O30" s="8" t="str">
        <f t="shared" si="21"/>
        <v/>
      </c>
      <c r="P30" s="8" t="str">
        <f t="shared" si="22"/>
        <v/>
      </c>
      <c r="Q30" s="8" t="str">
        <f t="shared" si="23"/>
        <v/>
      </c>
      <c r="R30" s="1"/>
      <c r="S30" s="1"/>
      <c r="T30" s="1"/>
    </row>
    <row r="31" spans="1:20">
      <c r="A31" s="17" t="str">
        <f t="shared" si="12"/>
        <v>samedi</v>
      </c>
      <c r="B31" s="5">
        <f t="shared" si="13"/>
        <v>42854</v>
      </c>
      <c r="C31" s="17">
        <v>1</v>
      </c>
      <c r="D31" s="6"/>
      <c r="E31" s="6"/>
      <c r="F31" s="24" t="str">
        <f t="shared" si="6"/>
        <v>0</v>
      </c>
      <c r="G31" s="24" t="str">
        <f t="shared" si="7"/>
        <v>0</v>
      </c>
      <c r="H31" s="6">
        <f>(E31-D31)-F31-G31-T31</f>
        <v>0</v>
      </c>
      <c r="I31" s="7">
        <f t="shared" si="15"/>
        <v>0</v>
      </c>
      <c r="J31" s="7">
        <f t="shared" si="16"/>
        <v>0</v>
      </c>
      <c r="K31" s="8">
        <f t="shared" si="17"/>
        <v>0</v>
      </c>
      <c r="L31" s="8" t="str">
        <f t="shared" si="18"/>
        <v/>
      </c>
      <c r="M31" s="8" t="str">
        <f t="shared" si="19"/>
        <v/>
      </c>
      <c r="N31" s="8" t="str">
        <f t="shared" si="20"/>
        <v/>
      </c>
      <c r="O31" s="8" t="str">
        <f t="shared" si="21"/>
        <v/>
      </c>
      <c r="P31" s="8" t="str">
        <f t="shared" si="22"/>
        <v/>
      </c>
      <c r="Q31" s="8" t="str">
        <f t="shared" si="23"/>
        <v/>
      </c>
      <c r="R31" s="10"/>
      <c r="S31" s="10"/>
      <c r="T31" s="10"/>
    </row>
    <row r="32" spans="1:20">
      <c r="A32" s="17" t="str">
        <f t="shared" si="12"/>
        <v>dimanche</v>
      </c>
      <c r="B32" s="5">
        <f t="shared" si="13"/>
        <v>42855</v>
      </c>
      <c r="C32" s="17">
        <v>1</v>
      </c>
      <c r="D32" s="6"/>
      <c r="E32" s="6"/>
      <c r="F32" s="24" t="str">
        <f t="shared" si="6"/>
        <v>0</v>
      </c>
      <c r="G32" s="24" t="str">
        <f t="shared" si="7"/>
        <v>0</v>
      </c>
      <c r="H32" s="6">
        <f t="shared" si="14"/>
        <v>0</v>
      </c>
      <c r="I32" s="7">
        <f t="shared" si="15"/>
        <v>0</v>
      </c>
      <c r="J32" s="7">
        <f t="shared" si="16"/>
        <v>0</v>
      </c>
      <c r="K32" s="8">
        <f t="shared" si="17"/>
        <v>0</v>
      </c>
      <c r="L32" s="8" t="str">
        <f t="shared" si="18"/>
        <v>17:00:00</v>
      </c>
      <c r="M32" s="8">
        <f t="shared" si="19"/>
        <v>0.70833333333333337</v>
      </c>
      <c r="N32" s="8">
        <f t="shared" si="20"/>
        <v>0</v>
      </c>
      <c r="O32" s="8" t="str">
        <f t="shared" ref="O32" si="24">IF(A33="","70:00:00","")</f>
        <v>70:00:00</v>
      </c>
      <c r="P32" s="8">
        <f t="shared" ref="P32" si="25">IF(A33="",IF((O32-K32)&lt;0,0,(O32-K32)),"")</f>
        <v>2.9166666666666665</v>
      </c>
      <c r="Q32" s="8">
        <f t="shared" ref="Q32" si="26">IF(A33="",IF((K32-O32)&gt;0,(K32-O32),IF((O32-K32)&lt;0,(O32-K32),0)),"")</f>
        <v>0</v>
      </c>
      <c r="R32" s="1"/>
      <c r="S32" s="1"/>
      <c r="T32" s="1"/>
    </row>
    <row r="33" spans="1:20">
      <c r="A33" s="12"/>
      <c r="B33" s="2"/>
      <c r="C33" s="1"/>
      <c r="D33" s="10"/>
      <c r="E33" s="10"/>
      <c r="F33" s="1"/>
      <c r="G33" s="1"/>
      <c r="H33" s="6"/>
      <c r="I33" s="7"/>
      <c r="J33" s="7"/>
      <c r="K33" s="8"/>
      <c r="L33" s="8"/>
      <c r="M33" s="8"/>
      <c r="N33" s="8"/>
      <c r="O33" s="8"/>
      <c r="P33" s="8"/>
      <c r="Q33" s="8"/>
      <c r="R33" s="1"/>
      <c r="S33" s="1"/>
      <c r="T33" s="1"/>
    </row>
    <row r="34" spans="1:20">
      <c r="A34" s="12"/>
      <c r="B34" s="2"/>
      <c r="C34" s="1"/>
      <c r="D34" s="10"/>
      <c r="E34" s="10"/>
      <c r="F34" s="1"/>
      <c r="G34" s="1"/>
      <c r="H34" s="6"/>
      <c r="I34" s="7"/>
      <c r="J34" s="7">
        <f>J5+J12+J19+J26+J32-mars!J32</f>
        <v>0</v>
      </c>
      <c r="K34" s="8"/>
      <c r="L34" s="8"/>
      <c r="M34" s="8"/>
      <c r="N34" s="8"/>
      <c r="O34" s="8"/>
      <c r="P34" s="8"/>
      <c r="Q34" s="8"/>
      <c r="R34" s="1"/>
      <c r="S34" s="1"/>
      <c r="T34" s="1"/>
    </row>
    <row r="35" spans="1:20">
      <c r="A35" s="12"/>
      <c r="B35" s="2"/>
      <c r="C35" s="1"/>
      <c r="D35" s="10"/>
      <c r="E35" s="10"/>
      <c r="F35" s="1"/>
      <c r="G35" s="1"/>
      <c r="H35" s="6"/>
      <c r="I35" s="7"/>
      <c r="J35" s="7"/>
      <c r="K35" s="8"/>
      <c r="L35" s="8"/>
      <c r="M35" s="8"/>
      <c r="N35" s="8"/>
      <c r="O35" s="8"/>
      <c r="P35" s="8"/>
      <c r="Q35" s="8"/>
      <c r="R35" s="1"/>
      <c r="S35" s="1"/>
      <c r="T35" s="1"/>
    </row>
    <row r="36" spans="1:20">
      <c r="A36" s="12"/>
      <c r="B36" s="2"/>
      <c r="C36" s="1"/>
      <c r="D36" s="10"/>
      <c r="E36" s="10"/>
      <c r="F36" s="1"/>
      <c r="G36" s="1"/>
      <c r="H36" s="6"/>
      <c r="I36" s="7"/>
      <c r="J36" s="7"/>
      <c r="K36" s="8"/>
      <c r="L36" s="8"/>
      <c r="M36" s="8"/>
      <c r="N36" s="8"/>
      <c r="O36" s="8"/>
      <c r="P36" s="8"/>
      <c r="Q36" s="8"/>
      <c r="R36" s="1"/>
      <c r="S36" s="1"/>
      <c r="T36" s="1"/>
    </row>
  </sheetData>
  <mergeCells count="3">
    <mergeCell ref="L1:N1"/>
    <mergeCell ref="O1:Q1"/>
    <mergeCell ref="R1:T1"/>
  </mergeCells>
  <conditionalFormatting sqref="R1:T2 F33:H36 D3:H32">
    <cfRule type="containsText" dxfId="25" priority="8" operator="containsText" text="dimanche">
      <formula>NOT(ISERROR(SEARCH("dimanche",D1)))</formula>
    </cfRule>
  </conditionalFormatting>
  <conditionalFormatting sqref="J34">
    <cfRule type="containsText" dxfId="24" priority="5" operator="containsText" text="dimanche">
      <formula>NOT(ISERROR(SEARCH("dimanche",J34)))</formula>
    </cfRule>
  </conditionalFormatting>
  <conditionalFormatting sqref="J34">
    <cfRule type="containsText" dxfId="23" priority="4" operator="containsText" text="dimanche">
      <formula>NOT(ISERROR(SEARCH("dimanche",J34)))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T34"/>
  <sheetViews>
    <sheetView workbookViewId="0">
      <selection activeCell="C18" sqref="C18"/>
    </sheetView>
  </sheetViews>
  <sheetFormatPr baseColWidth="10" defaultRowHeight="15"/>
  <cols>
    <col min="1" max="1" width="9.7109375" bestFit="1" customWidth="1"/>
    <col min="2" max="2" width="10.7109375" bestFit="1" customWidth="1"/>
    <col min="3" max="3" width="4.85546875" bestFit="1" customWidth="1"/>
    <col min="4" max="4" width="14.5703125" bestFit="1" customWidth="1"/>
    <col min="5" max="5" width="15.7109375" bestFit="1" customWidth="1"/>
    <col min="6" max="6" width="10.28515625" bestFit="1" customWidth="1"/>
    <col min="7" max="7" width="9.5703125" bestFit="1" customWidth="1"/>
    <col min="8" max="8" width="10.85546875" bestFit="1" customWidth="1"/>
    <col min="9" max="9" width="10.5703125" bestFit="1" customWidth="1"/>
    <col min="10" max="10" width="14.42578125" bestFit="1" customWidth="1"/>
    <col min="11" max="11" width="11.140625" bestFit="1" customWidth="1"/>
    <col min="12" max="12" width="9.5703125" bestFit="1" customWidth="1"/>
    <col min="13" max="14" width="8.140625" bestFit="1" customWidth="1"/>
    <col min="15" max="15" width="9.5703125" bestFit="1" customWidth="1"/>
    <col min="16" max="16" width="8.140625" bestFit="1" customWidth="1"/>
    <col min="17" max="17" width="9.140625" bestFit="1" customWidth="1"/>
    <col min="18" max="19" width="8.140625" bestFit="1" customWidth="1"/>
    <col min="20" max="20" width="7.140625" bestFit="1" customWidth="1"/>
  </cols>
  <sheetData>
    <row r="1" spans="1:20">
      <c r="A1" s="15"/>
      <c r="B1" s="15"/>
      <c r="C1" s="15"/>
      <c r="D1" s="15"/>
      <c r="E1" s="15"/>
      <c r="F1" s="15"/>
      <c r="G1" s="15"/>
      <c r="H1" s="15"/>
      <c r="I1" s="15"/>
      <c r="J1" s="7"/>
      <c r="K1" s="15"/>
      <c r="L1" s="29" t="s">
        <v>11</v>
      </c>
      <c r="M1" s="29"/>
      <c r="N1" s="29"/>
      <c r="O1" s="29" t="s">
        <v>12</v>
      </c>
      <c r="P1" s="29"/>
      <c r="Q1" s="29"/>
      <c r="R1" s="29" t="s">
        <v>19</v>
      </c>
      <c r="S1" s="29"/>
      <c r="T1" s="29"/>
    </row>
    <row r="2" spans="1:20">
      <c r="A2" s="15" t="s">
        <v>0</v>
      </c>
      <c r="B2" s="15" t="s">
        <v>1</v>
      </c>
      <c r="C2" s="15" t="s">
        <v>2</v>
      </c>
      <c r="D2" s="15" t="s">
        <v>3</v>
      </c>
      <c r="E2" s="15" t="s">
        <v>4</v>
      </c>
      <c r="F2" s="4" t="s">
        <v>5</v>
      </c>
      <c r="G2" s="4" t="s">
        <v>6</v>
      </c>
      <c r="H2" s="4" t="s">
        <v>7</v>
      </c>
      <c r="I2" s="15" t="s">
        <v>8</v>
      </c>
      <c r="J2" s="7" t="s">
        <v>9</v>
      </c>
      <c r="K2" s="15" t="s">
        <v>10</v>
      </c>
      <c r="L2" s="15" t="s">
        <v>13</v>
      </c>
      <c r="M2" s="15" t="s">
        <v>14</v>
      </c>
      <c r="N2" s="15" t="s">
        <v>15</v>
      </c>
      <c r="O2" s="15" t="s">
        <v>13</v>
      </c>
      <c r="P2" s="15" t="s">
        <v>14</v>
      </c>
      <c r="Q2" s="15" t="s">
        <v>15</v>
      </c>
      <c r="R2" s="15" t="s">
        <v>16</v>
      </c>
      <c r="S2" s="15" t="s">
        <v>17</v>
      </c>
      <c r="T2" s="15" t="s">
        <v>18</v>
      </c>
    </row>
    <row r="3" spans="1:20">
      <c r="A3" s="15" t="str">
        <f>IF(WEEKDAY(B3,2)=1,"lundi",IF(WEEKDAY(B3,2)=2,"mardi",IF(WEEKDAY(B3,2)=3,"mercredi",IF(WEEKDAY(B3,2)=4,"jeudi",IF(WEEKDAY(B3,2)=5,"vendredi",IF(WEEKDAY(B3,2)=6,"samedi",IF(WEEKDAY(B3,2)=7,"dimanche","")))))))</f>
        <v>lundi</v>
      </c>
      <c r="B3" s="2">
        <f>IF(avril!B33="",avril!B32+1,"")</f>
        <v>42856</v>
      </c>
      <c r="C3" s="1">
        <v>1</v>
      </c>
      <c r="D3" s="10"/>
      <c r="E3" s="10"/>
      <c r="F3" s="1" t="str">
        <f>IF(AND(D3=0,E3=0),"0",IF(D3&lt;"12:00","1:30"))</f>
        <v>0</v>
      </c>
      <c r="G3" s="1" t="str">
        <f>IF(AND(D3=0,E3=0),"0",IF(D3&lt;"19:00","1:30"))</f>
        <v>0</v>
      </c>
      <c r="H3" s="6">
        <f>(E3-D3)-F3-G3+T3</f>
        <v>0</v>
      </c>
      <c r="I3" s="7">
        <f>C3*H3</f>
        <v>0</v>
      </c>
      <c r="J3" s="7">
        <f>IF(A3="lundi",I3,I3+avril!J32)</f>
        <v>0</v>
      </c>
      <c r="K3" s="8">
        <f>I3</f>
        <v>0</v>
      </c>
      <c r="L3" s="8" t="str">
        <f>IF(A3="dimanche","17:00:00","")</f>
        <v/>
      </c>
      <c r="M3" s="8" t="str">
        <f>IF(A3="dimanche",IF((L3-J3)&lt;0,0,(L3-J3)),"")</f>
        <v/>
      </c>
      <c r="N3" s="8" t="str">
        <f>IF(A3="dimanche",IF((J3-L3)&gt;0,(J3-L3),IF((L3-J3)&lt;0,(L3-J3),0)),"")</f>
        <v/>
      </c>
      <c r="O3" s="8" t="str">
        <f t="shared" ref="O3:O4" si="0">IF(A4="","70:00:00","")</f>
        <v/>
      </c>
      <c r="P3" s="8" t="str">
        <f t="shared" ref="P3:P4" si="1">IF(A4="",IF((O3-K3)&lt;0,0,(O3-K3)),"")</f>
        <v/>
      </c>
      <c r="Q3" s="8" t="str">
        <f t="shared" ref="Q3:Q4" si="2">IF(A4="",IF((K3-O3)&gt;0,(K3-O3),IF((O3-K3)&lt;0,(O3-K3),0)),"")</f>
        <v/>
      </c>
      <c r="R3" s="8" t="str">
        <f>IF(E3="dimanche",IF((N3-P3)&gt;0,(N3-P3),IF((P3-N3)&lt;0,(P3-N3),0)),"")</f>
        <v/>
      </c>
      <c r="S3" s="1"/>
      <c r="T3" s="1"/>
    </row>
    <row r="4" spans="1:20">
      <c r="A4" s="15" t="str">
        <f t="shared" ref="A4" si="3">IF(WEEKDAY(B4,2)=1,"lundi",IF(WEEKDAY(B4,2)=2,"mardi",IF(WEEKDAY(B4,2)=3,"mercredi",IF(WEEKDAY(B4,2)=4,"jeudi",IF(WEEKDAY(B4,2)=5,"vendredi",IF(WEEKDAY(B4,2)=6,"samedi",IF(WEEKDAY(B4,2)=7,"dimanche","")))))))</f>
        <v>mardi</v>
      </c>
      <c r="B4" s="2">
        <f>B3+1</f>
        <v>42857</v>
      </c>
      <c r="C4" s="1">
        <v>1</v>
      </c>
      <c r="D4" s="10"/>
      <c r="E4" s="10"/>
      <c r="F4" s="1" t="str">
        <f t="shared" ref="F4:F32" si="4">IF(AND(D4=0,E4=0),"0",IF(D4&lt;"12:00","1:30"))</f>
        <v>0</v>
      </c>
      <c r="G4" s="1" t="str">
        <f t="shared" ref="G4:G32" si="5">IF(AND(D4=0,E4=0),"0",IF(D4&lt;"19:00","1:30"))</f>
        <v>0</v>
      </c>
      <c r="H4" s="6">
        <f>(E4-D4)-F4-G4-T4</f>
        <v>0</v>
      </c>
      <c r="I4" s="7">
        <f>C4*H4</f>
        <v>0</v>
      </c>
      <c r="J4" s="7">
        <f>IF(A4="lundi",I4,J3+I4)</f>
        <v>0</v>
      </c>
      <c r="K4" s="8">
        <f>I4+K3</f>
        <v>0</v>
      </c>
      <c r="L4" s="8" t="str">
        <f t="shared" ref="L4" si="6">IF(A4="dimanche","17:00:00","")</f>
        <v/>
      </c>
      <c r="M4" s="8" t="str">
        <f t="shared" ref="M4" si="7">IF(A4="dimanche",IF((L4-J4)&lt;0,0,(L4-J4)),"")</f>
        <v/>
      </c>
      <c r="N4" s="8" t="str">
        <f t="shared" ref="N4" si="8">IF(A4="dimanche",IF((J4-L4)&gt;0,(J4-L4),IF((L4-J4)&lt;0,(L4-J4),0)),"")</f>
        <v/>
      </c>
      <c r="O4" s="8" t="str">
        <f t="shared" si="0"/>
        <v/>
      </c>
      <c r="P4" s="8" t="str">
        <f t="shared" si="1"/>
        <v/>
      </c>
      <c r="Q4" s="8" t="str">
        <f t="shared" si="2"/>
        <v/>
      </c>
      <c r="R4" s="18"/>
      <c r="S4" s="18"/>
      <c r="T4" s="18"/>
    </row>
    <row r="5" spans="1:20">
      <c r="A5" s="15" t="str">
        <f t="shared" ref="A5:A32" si="9">IF(WEEKDAY(B5,2)=1,"lundi",IF(WEEKDAY(B5,2)=2,"mardi",IF(WEEKDAY(B5,2)=3,"mercredi",IF(WEEKDAY(B5,2)=4,"jeudi",IF(WEEKDAY(B5,2)=5,"vendredi",IF(WEEKDAY(B5,2)=6,"samedi",IF(WEEKDAY(B5,2)=7,"dimanche","")))))))</f>
        <v>mercredi</v>
      </c>
      <c r="B5" s="2">
        <f t="shared" ref="B5:B32" si="10">B4+1</f>
        <v>42858</v>
      </c>
      <c r="C5" s="1">
        <v>1</v>
      </c>
      <c r="D5" s="10"/>
      <c r="E5" s="10"/>
      <c r="F5" s="1" t="str">
        <f t="shared" si="4"/>
        <v>0</v>
      </c>
      <c r="G5" s="1" t="str">
        <f t="shared" si="5"/>
        <v>0</v>
      </c>
      <c r="H5" s="6">
        <f t="shared" ref="H5:H32" si="11">(E5-D5)-F5-G5+T5</f>
        <v>0</v>
      </c>
      <c r="I5" s="7">
        <f t="shared" ref="I5:I32" si="12">C5*H5</f>
        <v>0</v>
      </c>
      <c r="J5" s="7">
        <f t="shared" ref="J5:J32" si="13">IF(A5="lundi",I5,J4+I5)</f>
        <v>0</v>
      </c>
      <c r="K5" s="8">
        <f t="shared" ref="K5:K32" si="14">I5+K4</f>
        <v>0</v>
      </c>
      <c r="L5" s="8" t="str">
        <f t="shared" ref="L5:L32" si="15">IF(A5="dimanche","17:00:00","")</f>
        <v/>
      </c>
      <c r="M5" s="8" t="str">
        <f t="shared" ref="M5:M32" si="16">IF(A5="dimanche",IF((L5-J5)&lt;0,0,(L5-J5)),"")</f>
        <v/>
      </c>
      <c r="N5" s="8" t="str">
        <f t="shared" ref="N5:N32" si="17">IF(A5="dimanche",IF((J5-L5)&gt;0,(J5-L5),IF((L5-J5)&lt;0,(L5-J5),0)),"")</f>
        <v/>
      </c>
      <c r="O5" s="8" t="str">
        <f t="shared" ref="O5:O32" si="18">IF(A6="","70:00:00","")</f>
        <v/>
      </c>
      <c r="P5" s="8" t="str">
        <f t="shared" ref="P5:P32" si="19">IF(A6="",IF((O5-K5)&lt;0,0,(O5-K5)),"")</f>
        <v/>
      </c>
      <c r="Q5" s="8" t="str">
        <f t="shared" ref="Q5:Q32" si="20">IF(A6="",IF((K5-O5)&gt;0,(K5-O5),IF((O5-K5)&lt;0,(O5-K5),0)),"")</f>
        <v/>
      </c>
      <c r="R5" s="1"/>
      <c r="S5" s="1"/>
      <c r="T5" s="1"/>
    </row>
    <row r="6" spans="1:20">
      <c r="A6" s="15" t="str">
        <f t="shared" si="9"/>
        <v>jeudi</v>
      </c>
      <c r="B6" s="2">
        <f t="shared" si="10"/>
        <v>42859</v>
      </c>
      <c r="C6" s="1">
        <v>1</v>
      </c>
      <c r="D6" s="10"/>
      <c r="E6" s="10"/>
      <c r="F6" s="1" t="str">
        <f t="shared" si="4"/>
        <v>0</v>
      </c>
      <c r="G6" s="1" t="str">
        <f t="shared" si="5"/>
        <v>0</v>
      </c>
      <c r="H6" s="6">
        <f t="shared" si="11"/>
        <v>0</v>
      </c>
      <c r="I6" s="7">
        <f t="shared" si="12"/>
        <v>0</v>
      </c>
      <c r="J6" s="7">
        <f t="shared" si="13"/>
        <v>0</v>
      </c>
      <c r="K6" s="8">
        <f t="shared" si="14"/>
        <v>0</v>
      </c>
      <c r="L6" s="8" t="str">
        <f t="shared" si="15"/>
        <v/>
      </c>
      <c r="M6" s="8" t="str">
        <f t="shared" si="16"/>
        <v/>
      </c>
      <c r="N6" s="8" t="str">
        <f t="shared" si="17"/>
        <v/>
      </c>
      <c r="O6" s="8" t="str">
        <f t="shared" si="18"/>
        <v/>
      </c>
      <c r="P6" s="8" t="str">
        <f t="shared" si="19"/>
        <v/>
      </c>
      <c r="Q6" s="8" t="str">
        <f t="shared" si="20"/>
        <v/>
      </c>
      <c r="R6" s="1"/>
      <c r="S6" s="1"/>
      <c r="T6" s="1"/>
    </row>
    <row r="7" spans="1:20">
      <c r="A7" s="15" t="str">
        <f t="shared" si="9"/>
        <v>vendredi</v>
      </c>
      <c r="B7" s="2">
        <f t="shared" si="10"/>
        <v>42860</v>
      </c>
      <c r="C7" s="1">
        <v>1</v>
      </c>
      <c r="D7" s="10"/>
      <c r="E7" s="7"/>
      <c r="F7" s="1" t="str">
        <f t="shared" si="4"/>
        <v>0</v>
      </c>
      <c r="G7" s="1" t="str">
        <f t="shared" si="5"/>
        <v>0</v>
      </c>
      <c r="H7" s="6">
        <f t="shared" si="11"/>
        <v>0</v>
      </c>
      <c r="I7" s="7">
        <f t="shared" si="12"/>
        <v>0</v>
      </c>
      <c r="J7" s="7">
        <f t="shared" si="13"/>
        <v>0</v>
      </c>
      <c r="K7" s="8">
        <f t="shared" si="14"/>
        <v>0</v>
      </c>
      <c r="L7" s="8" t="str">
        <f t="shared" si="15"/>
        <v/>
      </c>
      <c r="M7" s="8" t="str">
        <f t="shared" si="16"/>
        <v/>
      </c>
      <c r="N7" s="8" t="str">
        <f t="shared" si="17"/>
        <v/>
      </c>
      <c r="O7" s="8" t="str">
        <f t="shared" si="18"/>
        <v/>
      </c>
      <c r="P7" s="8" t="str">
        <f t="shared" si="19"/>
        <v/>
      </c>
      <c r="Q7" s="8" t="str">
        <f t="shared" si="20"/>
        <v/>
      </c>
      <c r="R7" s="1"/>
      <c r="S7" s="1"/>
      <c r="T7" s="1"/>
    </row>
    <row r="8" spans="1:20">
      <c r="A8" s="15" t="str">
        <f t="shared" si="9"/>
        <v>samedi</v>
      </c>
      <c r="B8" s="2">
        <f t="shared" si="10"/>
        <v>42861</v>
      </c>
      <c r="C8" s="1">
        <v>1</v>
      </c>
      <c r="D8" s="10"/>
      <c r="E8" s="10"/>
      <c r="F8" s="1" t="str">
        <f t="shared" si="4"/>
        <v>0</v>
      </c>
      <c r="G8" s="1" t="str">
        <f t="shared" si="5"/>
        <v>0</v>
      </c>
      <c r="H8" s="6">
        <f t="shared" si="11"/>
        <v>0</v>
      </c>
      <c r="I8" s="7">
        <f t="shared" si="12"/>
        <v>0</v>
      </c>
      <c r="J8" s="7">
        <f t="shared" si="13"/>
        <v>0</v>
      </c>
      <c r="K8" s="8">
        <f t="shared" si="14"/>
        <v>0</v>
      </c>
      <c r="L8" s="8" t="str">
        <f t="shared" si="15"/>
        <v/>
      </c>
      <c r="M8" s="8" t="str">
        <f t="shared" si="16"/>
        <v/>
      </c>
      <c r="N8" s="8" t="str">
        <f t="shared" si="17"/>
        <v/>
      </c>
      <c r="O8" s="8" t="str">
        <f t="shared" si="18"/>
        <v/>
      </c>
      <c r="P8" s="8" t="str">
        <f t="shared" si="19"/>
        <v/>
      </c>
      <c r="Q8" s="8" t="str">
        <f t="shared" si="20"/>
        <v/>
      </c>
      <c r="R8" s="1"/>
      <c r="S8" s="1"/>
      <c r="T8" s="1"/>
    </row>
    <row r="9" spans="1:20">
      <c r="A9" s="15" t="str">
        <f t="shared" si="9"/>
        <v>dimanche</v>
      </c>
      <c r="B9" s="2">
        <f t="shared" si="10"/>
        <v>42862</v>
      </c>
      <c r="C9" s="1">
        <v>1</v>
      </c>
      <c r="D9" s="10"/>
      <c r="E9" s="10"/>
      <c r="F9" s="1" t="str">
        <f t="shared" si="4"/>
        <v>0</v>
      </c>
      <c r="G9" s="1" t="str">
        <f t="shared" si="5"/>
        <v>0</v>
      </c>
      <c r="H9" s="6">
        <f t="shared" si="11"/>
        <v>0</v>
      </c>
      <c r="I9" s="7">
        <f t="shared" si="12"/>
        <v>0</v>
      </c>
      <c r="J9" s="7">
        <f t="shared" si="13"/>
        <v>0</v>
      </c>
      <c r="K9" s="8">
        <f t="shared" si="14"/>
        <v>0</v>
      </c>
      <c r="L9" s="8" t="str">
        <f t="shared" si="15"/>
        <v>17:00:00</v>
      </c>
      <c r="M9" s="8">
        <f t="shared" si="16"/>
        <v>0.70833333333333337</v>
      </c>
      <c r="N9" s="8">
        <f t="shared" si="17"/>
        <v>0</v>
      </c>
      <c r="O9" s="8" t="str">
        <f t="shared" si="18"/>
        <v/>
      </c>
      <c r="P9" s="8" t="str">
        <f t="shared" si="19"/>
        <v/>
      </c>
      <c r="Q9" s="8" t="str">
        <f t="shared" si="20"/>
        <v/>
      </c>
      <c r="R9" s="1"/>
      <c r="S9" s="1"/>
      <c r="T9" s="1"/>
    </row>
    <row r="10" spans="1:20">
      <c r="A10" s="15" t="str">
        <f t="shared" si="9"/>
        <v>lundi</v>
      </c>
      <c r="B10" s="2">
        <f t="shared" si="10"/>
        <v>42863</v>
      </c>
      <c r="C10" s="1">
        <v>1</v>
      </c>
      <c r="D10" s="10"/>
      <c r="E10" s="10"/>
      <c r="F10" s="1" t="str">
        <f t="shared" si="4"/>
        <v>0</v>
      </c>
      <c r="G10" s="1" t="str">
        <f t="shared" si="5"/>
        <v>0</v>
      </c>
      <c r="H10" s="6">
        <f t="shared" si="11"/>
        <v>0</v>
      </c>
      <c r="I10" s="7">
        <f t="shared" si="12"/>
        <v>0</v>
      </c>
      <c r="J10" s="7">
        <f t="shared" si="13"/>
        <v>0</v>
      </c>
      <c r="K10" s="8">
        <f t="shared" si="14"/>
        <v>0</v>
      </c>
      <c r="L10" s="8" t="str">
        <f t="shared" si="15"/>
        <v/>
      </c>
      <c r="M10" s="8" t="str">
        <f t="shared" si="16"/>
        <v/>
      </c>
      <c r="N10" s="8" t="str">
        <f t="shared" si="17"/>
        <v/>
      </c>
      <c r="O10" s="8" t="str">
        <f t="shared" si="18"/>
        <v/>
      </c>
      <c r="P10" s="8" t="str">
        <f t="shared" si="19"/>
        <v/>
      </c>
      <c r="Q10" s="8" t="str">
        <f t="shared" si="20"/>
        <v/>
      </c>
      <c r="R10" s="1"/>
      <c r="S10" s="1"/>
      <c r="T10" s="1"/>
    </row>
    <row r="11" spans="1:20">
      <c r="A11" s="15" t="str">
        <f t="shared" si="9"/>
        <v>mardi</v>
      </c>
      <c r="B11" s="2">
        <f t="shared" si="10"/>
        <v>42864</v>
      </c>
      <c r="C11" s="1">
        <v>1</v>
      </c>
      <c r="D11" s="10"/>
      <c r="E11" s="10"/>
      <c r="F11" s="1" t="str">
        <f t="shared" si="4"/>
        <v>0</v>
      </c>
      <c r="G11" s="1" t="str">
        <f t="shared" si="5"/>
        <v>0</v>
      </c>
      <c r="H11" s="6">
        <f t="shared" si="11"/>
        <v>0</v>
      </c>
      <c r="I11" s="7">
        <f t="shared" si="12"/>
        <v>0</v>
      </c>
      <c r="J11" s="7">
        <f t="shared" si="13"/>
        <v>0</v>
      </c>
      <c r="K11" s="8">
        <f t="shared" si="14"/>
        <v>0</v>
      </c>
      <c r="L11" s="8" t="str">
        <f t="shared" si="15"/>
        <v/>
      </c>
      <c r="M11" s="8" t="str">
        <f t="shared" si="16"/>
        <v/>
      </c>
      <c r="N11" s="8" t="str">
        <f t="shared" si="17"/>
        <v/>
      </c>
      <c r="O11" s="8" t="str">
        <f t="shared" si="18"/>
        <v/>
      </c>
      <c r="P11" s="8" t="str">
        <f t="shared" si="19"/>
        <v/>
      </c>
      <c r="Q11" s="8" t="str">
        <f t="shared" si="20"/>
        <v/>
      </c>
      <c r="R11" s="1"/>
      <c r="S11" s="1"/>
      <c r="T11" s="1"/>
    </row>
    <row r="12" spans="1:20">
      <c r="A12" s="15" t="str">
        <f t="shared" si="9"/>
        <v>mercredi</v>
      </c>
      <c r="B12" s="2">
        <f t="shared" si="10"/>
        <v>42865</v>
      </c>
      <c r="C12" s="1">
        <v>1</v>
      </c>
      <c r="D12" s="10"/>
      <c r="E12" s="10"/>
      <c r="F12" s="1" t="str">
        <f t="shared" si="4"/>
        <v>0</v>
      </c>
      <c r="G12" s="1" t="str">
        <f t="shared" si="5"/>
        <v>0</v>
      </c>
      <c r="H12" s="6">
        <f t="shared" si="11"/>
        <v>0</v>
      </c>
      <c r="I12" s="7">
        <f t="shared" si="12"/>
        <v>0</v>
      </c>
      <c r="J12" s="7">
        <f t="shared" si="13"/>
        <v>0</v>
      </c>
      <c r="K12" s="8">
        <f t="shared" si="14"/>
        <v>0</v>
      </c>
      <c r="L12" s="8" t="str">
        <f t="shared" si="15"/>
        <v/>
      </c>
      <c r="M12" s="8" t="str">
        <f t="shared" si="16"/>
        <v/>
      </c>
      <c r="N12" s="8" t="str">
        <f t="shared" si="17"/>
        <v/>
      </c>
      <c r="O12" s="8" t="str">
        <f t="shared" si="18"/>
        <v/>
      </c>
      <c r="P12" s="8" t="str">
        <f t="shared" si="19"/>
        <v/>
      </c>
      <c r="Q12" s="8" t="str">
        <f t="shared" si="20"/>
        <v/>
      </c>
      <c r="R12" s="1"/>
      <c r="S12" s="1"/>
      <c r="T12" s="1"/>
    </row>
    <row r="13" spans="1:20">
      <c r="A13" s="15" t="str">
        <f t="shared" si="9"/>
        <v>jeudi</v>
      </c>
      <c r="B13" s="2">
        <f t="shared" si="10"/>
        <v>42866</v>
      </c>
      <c r="C13" s="1">
        <v>1</v>
      </c>
      <c r="D13" s="10"/>
      <c r="E13" s="10"/>
      <c r="F13" s="1" t="str">
        <f t="shared" si="4"/>
        <v>0</v>
      </c>
      <c r="G13" s="1" t="str">
        <f t="shared" si="5"/>
        <v>0</v>
      </c>
      <c r="H13" s="6">
        <f t="shared" si="11"/>
        <v>0</v>
      </c>
      <c r="I13" s="7">
        <f t="shared" si="12"/>
        <v>0</v>
      </c>
      <c r="J13" s="7">
        <f t="shared" si="13"/>
        <v>0</v>
      </c>
      <c r="K13" s="8">
        <f t="shared" si="14"/>
        <v>0</v>
      </c>
      <c r="L13" s="8" t="str">
        <f t="shared" si="15"/>
        <v/>
      </c>
      <c r="M13" s="8" t="str">
        <f t="shared" si="16"/>
        <v/>
      </c>
      <c r="N13" s="8" t="str">
        <f t="shared" si="17"/>
        <v/>
      </c>
      <c r="O13" s="8" t="str">
        <f t="shared" si="18"/>
        <v/>
      </c>
      <c r="P13" s="8" t="str">
        <f t="shared" si="19"/>
        <v/>
      </c>
      <c r="Q13" s="8" t="str">
        <f t="shared" si="20"/>
        <v/>
      </c>
      <c r="R13" s="1"/>
      <c r="S13" s="1"/>
      <c r="T13" s="1"/>
    </row>
    <row r="14" spans="1:20">
      <c r="A14" s="15" t="str">
        <f t="shared" si="9"/>
        <v>vendredi</v>
      </c>
      <c r="B14" s="2">
        <f t="shared" si="10"/>
        <v>42867</v>
      </c>
      <c r="C14" s="1">
        <v>1</v>
      </c>
      <c r="D14" s="10"/>
      <c r="E14" s="10"/>
      <c r="F14" s="1" t="str">
        <f t="shared" si="4"/>
        <v>0</v>
      </c>
      <c r="G14" s="1" t="str">
        <f t="shared" si="5"/>
        <v>0</v>
      </c>
      <c r="H14" s="6">
        <f t="shared" si="11"/>
        <v>0</v>
      </c>
      <c r="I14" s="7">
        <f t="shared" si="12"/>
        <v>0</v>
      </c>
      <c r="J14" s="7">
        <f t="shared" si="13"/>
        <v>0</v>
      </c>
      <c r="K14" s="8">
        <f t="shared" si="14"/>
        <v>0</v>
      </c>
      <c r="L14" s="8" t="str">
        <f t="shared" si="15"/>
        <v/>
      </c>
      <c r="M14" s="8" t="str">
        <f t="shared" si="16"/>
        <v/>
      </c>
      <c r="N14" s="8" t="str">
        <f t="shared" si="17"/>
        <v/>
      </c>
      <c r="O14" s="8" t="str">
        <f t="shared" si="18"/>
        <v/>
      </c>
      <c r="P14" s="8" t="str">
        <f t="shared" si="19"/>
        <v/>
      </c>
      <c r="Q14" s="8" t="str">
        <f t="shared" si="20"/>
        <v/>
      </c>
      <c r="R14" s="1"/>
      <c r="S14" s="1"/>
      <c r="T14" s="1"/>
    </row>
    <row r="15" spans="1:20">
      <c r="A15" s="15" t="str">
        <f t="shared" si="9"/>
        <v>samedi</v>
      </c>
      <c r="B15" s="2">
        <f t="shared" si="10"/>
        <v>42868</v>
      </c>
      <c r="C15" s="1">
        <v>1</v>
      </c>
      <c r="D15" s="10"/>
      <c r="E15" s="10"/>
      <c r="F15" s="1" t="str">
        <f t="shared" si="4"/>
        <v>0</v>
      </c>
      <c r="G15" s="1" t="str">
        <f t="shared" si="5"/>
        <v>0</v>
      </c>
      <c r="H15" s="6">
        <f t="shared" si="11"/>
        <v>0</v>
      </c>
      <c r="I15" s="7">
        <f t="shared" si="12"/>
        <v>0</v>
      </c>
      <c r="J15" s="7">
        <f t="shared" si="13"/>
        <v>0</v>
      </c>
      <c r="K15" s="8">
        <f t="shared" si="14"/>
        <v>0</v>
      </c>
      <c r="L15" s="8" t="str">
        <f t="shared" si="15"/>
        <v/>
      </c>
      <c r="M15" s="8" t="str">
        <f t="shared" si="16"/>
        <v/>
      </c>
      <c r="N15" s="8" t="str">
        <f t="shared" si="17"/>
        <v/>
      </c>
      <c r="O15" s="8" t="str">
        <f t="shared" si="18"/>
        <v/>
      </c>
      <c r="P15" s="8" t="str">
        <f t="shared" si="19"/>
        <v/>
      </c>
      <c r="Q15" s="8" t="str">
        <f t="shared" si="20"/>
        <v/>
      </c>
      <c r="R15" s="1"/>
      <c r="S15" s="1"/>
      <c r="T15" s="1"/>
    </row>
    <row r="16" spans="1:20">
      <c r="A16" s="15" t="str">
        <f t="shared" si="9"/>
        <v>dimanche</v>
      </c>
      <c r="B16" s="2">
        <f t="shared" si="10"/>
        <v>42869</v>
      </c>
      <c r="C16" s="1">
        <v>1</v>
      </c>
      <c r="D16" s="10"/>
      <c r="E16" s="10"/>
      <c r="F16" s="1" t="str">
        <f t="shared" si="4"/>
        <v>0</v>
      </c>
      <c r="G16" s="1" t="str">
        <f t="shared" si="5"/>
        <v>0</v>
      </c>
      <c r="H16" s="6">
        <f>(E16-D16)-F16-G16-T16</f>
        <v>0</v>
      </c>
      <c r="I16" s="7">
        <f t="shared" si="12"/>
        <v>0</v>
      </c>
      <c r="J16" s="7">
        <f t="shared" si="13"/>
        <v>0</v>
      </c>
      <c r="K16" s="8">
        <f t="shared" si="14"/>
        <v>0</v>
      </c>
      <c r="L16" s="8" t="str">
        <f t="shared" si="15"/>
        <v>17:00:00</v>
      </c>
      <c r="M16" s="8">
        <f t="shared" si="16"/>
        <v>0.70833333333333337</v>
      </c>
      <c r="N16" s="8">
        <f t="shared" si="17"/>
        <v>0</v>
      </c>
      <c r="O16" s="8" t="str">
        <f t="shared" si="18"/>
        <v/>
      </c>
      <c r="P16" s="8" t="str">
        <f t="shared" si="19"/>
        <v/>
      </c>
      <c r="Q16" s="8" t="str">
        <f t="shared" si="20"/>
        <v/>
      </c>
      <c r="R16" s="22"/>
      <c r="S16" s="22"/>
      <c r="T16" s="23"/>
    </row>
    <row r="17" spans="1:20">
      <c r="A17" s="15" t="str">
        <f t="shared" si="9"/>
        <v>lundi</v>
      </c>
      <c r="B17" s="2">
        <f t="shared" si="10"/>
        <v>42870</v>
      </c>
      <c r="C17" s="1">
        <v>1</v>
      </c>
      <c r="D17" s="10"/>
      <c r="E17" s="10"/>
      <c r="F17" s="1" t="str">
        <f t="shared" si="4"/>
        <v>0</v>
      </c>
      <c r="G17" s="1" t="str">
        <f t="shared" si="5"/>
        <v>0</v>
      </c>
      <c r="H17" s="6">
        <f t="shared" si="11"/>
        <v>0</v>
      </c>
      <c r="I17" s="7">
        <f t="shared" si="12"/>
        <v>0</v>
      </c>
      <c r="J17" s="7">
        <f t="shared" si="13"/>
        <v>0</v>
      </c>
      <c r="K17" s="8">
        <f t="shared" si="14"/>
        <v>0</v>
      </c>
      <c r="L17" s="8" t="str">
        <f t="shared" si="15"/>
        <v/>
      </c>
      <c r="M17" s="8" t="str">
        <f t="shared" si="16"/>
        <v/>
      </c>
      <c r="N17" s="8" t="str">
        <f t="shared" si="17"/>
        <v/>
      </c>
      <c r="O17" s="8" t="str">
        <f t="shared" si="18"/>
        <v/>
      </c>
      <c r="P17" s="8" t="str">
        <f t="shared" si="19"/>
        <v/>
      </c>
      <c r="Q17" s="8" t="str">
        <f t="shared" si="20"/>
        <v/>
      </c>
      <c r="R17" s="1"/>
      <c r="S17" s="1"/>
      <c r="T17" s="1"/>
    </row>
    <row r="18" spans="1:20">
      <c r="A18" s="15" t="str">
        <f t="shared" si="9"/>
        <v>mardi</v>
      </c>
      <c r="B18" s="2">
        <f t="shared" si="10"/>
        <v>42871</v>
      </c>
      <c r="C18" s="1">
        <v>1</v>
      </c>
      <c r="D18" s="10"/>
      <c r="E18" s="10"/>
      <c r="F18" s="1" t="str">
        <f t="shared" si="4"/>
        <v>0</v>
      </c>
      <c r="G18" s="1" t="str">
        <f t="shared" si="5"/>
        <v>0</v>
      </c>
      <c r="H18" s="6">
        <f t="shared" si="11"/>
        <v>0</v>
      </c>
      <c r="I18" s="7">
        <f t="shared" si="12"/>
        <v>0</v>
      </c>
      <c r="J18" s="7">
        <f t="shared" si="13"/>
        <v>0</v>
      </c>
      <c r="K18" s="8">
        <f t="shared" si="14"/>
        <v>0</v>
      </c>
      <c r="L18" s="8" t="str">
        <f t="shared" si="15"/>
        <v/>
      </c>
      <c r="M18" s="8" t="str">
        <f t="shared" si="16"/>
        <v/>
      </c>
      <c r="N18" s="8" t="str">
        <f t="shared" si="17"/>
        <v/>
      </c>
      <c r="O18" s="8" t="str">
        <f t="shared" si="18"/>
        <v/>
      </c>
      <c r="P18" s="8" t="str">
        <f t="shared" si="19"/>
        <v/>
      </c>
      <c r="Q18" s="8" t="str">
        <f t="shared" si="20"/>
        <v/>
      </c>
      <c r="R18" s="1"/>
      <c r="S18" s="1"/>
      <c r="T18" s="1"/>
    </row>
    <row r="19" spans="1:20">
      <c r="A19" s="15" t="str">
        <f t="shared" si="9"/>
        <v>mercredi</v>
      </c>
      <c r="B19" s="2">
        <f t="shared" si="10"/>
        <v>42872</v>
      </c>
      <c r="C19" s="1">
        <v>1</v>
      </c>
      <c r="D19" s="10"/>
      <c r="E19" s="10"/>
      <c r="F19" s="1" t="str">
        <f t="shared" si="4"/>
        <v>0</v>
      </c>
      <c r="G19" s="1" t="str">
        <f t="shared" si="5"/>
        <v>0</v>
      </c>
      <c r="H19" s="6">
        <f t="shared" si="11"/>
        <v>0</v>
      </c>
      <c r="I19" s="7">
        <f t="shared" si="12"/>
        <v>0</v>
      </c>
      <c r="J19" s="7">
        <f t="shared" si="13"/>
        <v>0</v>
      </c>
      <c r="K19" s="8">
        <f t="shared" si="14"/>
        <v>0</v>
      </c>
      <c r="L19" s="8" t="str">
        <f t="shared" si="15"/>
        <v/>
      </c>
      <c r="M19" s="8" t="str">
        <f t="shared" si="16"/>
        <v/>
      </c>
      <c r="N19" s="8" t="str">
        <f t="shared" si="17"/>
        <v/>
      </c>
      <c r="O19" s="8" t="str">
        <f t="shared" si="18"/>
        <v/>
      </c>
      <c r="P19" s="8" t="str">
        <f t="shared" si="19"/>
        <v/>
      </c>
      <c r="Q19" s="8" t="str">
        <f t="shared" si="20"/>
        <v/>
      </c>
      <c r="R19" s="1"/>
      <c r="S19" s="1"/>
      <c r="T19" s="1"/>
    </row>
    <row r="20" spans="1:20">
      <c r="A20" s="15" t="str">
        <f t="shared" si="9"/>
        <v>jeudi</v>
      </c>
      <c r="B20" s="2">
        <f t="shared" si="10"/>
        <v>42873</v>
      </c>
      <c r="C20" s="1">
        <v>1</v>
      </c>
      <c r="D20" s="10"/>
      <c r="E20" s="10"/>
      <c r="F20" s="1" t="str">
        <f t="shared" si="4"/>
        <v>0</v>
      </c>
      <c r="G20" s="1" t="str">
        <f t="shared" si="5"/>
        <v>0</v>
      </c>
      <c r="H20" s="6">
        <f t="shared" si="11"/>
        <v>0</v>
      </c>
      <c r="I20" s="7">
        <f t="shared" si="12"/>
        <v>0</v>
      </c>
      <c r="J20" s="7">
        <f t="shared" si="13"/>
        <v>0</v>
      </c>
      <c r="K20" s="8">
        <f t="shared" si="14"/>
        <v>0</v>
      </c>
      <c r="L20" s="8" t="str">
        <f t="shared" si="15"/>
        <v/>
      </c>
      <c r="M20" s="8" t="str">
        <f t="shared" si="16"/>
        <v/>
      </c>
      <c r="N20" s="8" t="str">
        <f t="shared" si="17"/>
        <v/>
      </c>
      <c r="O20" s="8" t="str">
        <f t="shared" si="18"/>
        <v/>
      </c>
      <c r="P20" s="8" t="str">
        <f t="shared" si="19"/>
        <v/>
      </c>
      <c r="Q20" s="8" t="str">
        <f t="shared" si="20"/>
        <v/>
      </c>
      <c r="R20" s="1"/>
      <c r="S20" s="1"/>
      <c r="T20" s="1"/>
    </row>
    <row r="21" spans="1:20">
      <c r="A21" s="15" t="str">
        <f t="shared" si="9"/>
        <v>vendredi</v>
      </c>
      <c r="B21" s="2">
        <f t="shared" si="10"/>
        <v>42874</v>
      </c>
      <c r="C21" s="1">
        <v>1</v>
      </c>
      <c r="D21" s="10"/>
      <c r="E21" s="10"/>
      <c r="F21" s="1" t="str">
        <f t="shared" si="4"/>
        <v>0</v>
      </c>
      <c r="G21" s="1" t="str">
        <f t="shared" si="5"/>
        <v>0</v>
      </c>
      <c r="H21" s="6">
        <f t="shared" si="11"/>
        <v>0</v>
      </c>
      <c r="I21" s="7">
        <f t="shared" si="12"/>
        <v>0</v>
      </c>
      <c r="J21" s="7">
        <f t="shared" si="13"/>
        <v>0</v>
      </c>
      <c r="K21" s="8">
        <f t="shared" si="14"/>
        <v>0</v>
      </c>
      <c r="L21" s="8" t="str">
        <f t="shared" si="15"/>
        <v/>
      </c>
      <c r="M21" s="8" t="str">
        <f t="shared" si="16"/>
        <v/>
      </c>
      <c r="N21" s="8" t="str">
        <f t="shared" si="17"/>
        <v/>
      </c>
      <c r="O21" s="8" t="str">
        <f t="shared" si="18"/>
        <v/>
      </c>
      <c r="P21" s="8" t="str">
        <f t="shared" si="19"/>
        <v/>
      </c>
      <c r="Q21" s="8" t="str">
        <f t="shared" si="20"/>
        <v/>
      </c>
      <c r="R21" s="1"/>
      <c r="S21" s="1"/>
      <c r="T21" s="1"/>
    </row>
    <row r="22" spans="1:20">
      <c r="A22" s="15" t="str">
        <f t="shared" si="9"/>
        <v>samedi</v>
      </c>
      <c r="B22" s="2">
        <f t="shared" si="10"/>
        <v>42875</v>
      </c>
      <c r="C22" s="1">
        <v>1</v>
      </c>
      <c r="D22" s="10"/>
      <c r="E22" s="10"/>
      <c r="F22" s="1" t="str">
        <f t="shared" si="4"/>
        <v>0</v>
      </c>
      <c r="G22" s="1" t="str">
        <f t="shared" si="5"/>
        <v>0</v>
      </c>
      <c r="H22" s="6">
        <f t="shared" si="11"/>
        <v>0</v>
      </c>
      <c r="I22" s="7">
        <f t="shared" si="12"/>
        <v>0</v>
      </c>
      <c r="J22" s="7">
        <f t="shared" si="13"/>
        <v>0</v>
      </c>
      <c r="K22" s="8">
        <f t="shared" si="14"/>
        <v>0</v>
      </c>
      <c r="L22" s="8" t="str">
        <f t="shared" si="15"/>
        <v/>
      </c>
      <c r="M22" s="8" t="str">
        <f t="shared" si="16"/>
        <v/>
      </c>
      <c r="N22" s="8" t="str">
        <f t="shared" si="17"/>
        <v/>
      </c>
      <c r="O22" s="8" t="str">
        <f t="shared" si="18"/>
        <v/>
      </c>
      <c r="P22" s="8" t="str">
        <f t="shared" si="19"/>
        <v/>
      </c>
      <c r="Q22" s="8" t="str">
        <f t="shared" si="20"/>
        <v/>
      </c>
      <c r="R22" s="1"/>
      <c r="S22" s="1"/>
      <c r="T22" s="1"/>
    </row>
    <row r="23" spans="1:20">
      <c r="A23" s="15" t="str">
        <f t="shared" si="9"/>
        <v>dimanche</v>
      </c>
      <c r="B23" s="2">
        <f t="shared" si="10"/>
        <v>42876</v>
      </c>
      <c r="C23" s="1">
        <v>1</v>
      </c>
      <c r="D23" s="10"/>
      <c r="E23" s="10"/>
      <c r="F23" s="1" t="str">
        <f t="shared" si="4"/>
        <v>0</v>
      </c>
      <c r="G23" s="1" t="str">
        <f t="shared" si="5"/>
        <v>0</v>
      </c>
      <c r="H23" s="6">
        <f t="shared" si="11"/>
        <v>0</v>
      </c>
      <c r="I23" s="7">
        <f t="shared" si="12"/>
        <v>0</v>
      </c>
      <c r="J23" s="7">
        <f t="shared" si="13"/>
        <v>0</v>
      </c>
      <c r="K23" s="8">
        <f t="shared" si="14"/>
        <v>0</v>
      </c>
      <c r="L23" s="8" t="str">
        <f t="shared" si="15"/>
        <v>17:00:00</v>
      </c>
      <c r="M23" s="8">
        <f t="shared" si="16"/>
        <v>0.70833333333333337</v>
      </c>
      <c r="N23" s="8">
        <f t="shared" si="17"/>
        <v>0</v>
      </c>
      <c r="O23" s="8" t="str">
        <f t="shared" si="18"/>
        <v/>
      </c>
      <c r="P23" s="8" t="str">
        <f t="shared" si="19"/>
        <v/>
      </c>
      <c r="Q23" s="8" t="str">
        <f t="shared" si="20"/>
        <v/>
      </c>
      <c r="R23" s="1"/>
      <c r="S23" s="1"/>
      <c r="T23" s="1"/>
    </row>
    <row r="24" spans="1:20">
      <c r="A24" s="15" t="str">
        <f t="shared" si="9"/>
        <v>lundi</v>
      </c>
      <c r="B24" s="2">
        <f t="shared" si="10"/>
        <v>42877</v>
      </c>
      <c r="C24" s="1">
        <v>1</v>
      </c>
      <c r="D24" s="10"/>
      <c r="E24" s="10"/>
      <c r="F24" s="1" t="str">
        <f t="shared" si="4"/>
        <v>0</v>
      </c>
      <c r="G24" s="1" t="str">
        <f t="shared" si="5"/>
        <v>0</v>
      </c>
      <c r="H24" s="6">
        <f t="shared" si="11"/>
        <v>0</v>
      </c>
      <c r="I24" s="7">
        <f t="shared" si="12"/>
        <v>0</v>
      </c>
      <c r="J24" s="7">
        <f t="shared" si="13"/>
        <v>0</v>
      </c>
      <c r="K24" s="8">
        <f t="shared" si="14"/>
        <v>0</v>
      </c>
      <c r="L24" s="8" t="str">
        <f t="shared" si="15"/>
        <v/>
      </c>
      <c r="M24" s="8" t="str">
        <f t="shared" si="16"/>
        <v/>
      </c>
      <c r="N24" s="8" t="str">
        <f t="shared" si="17"/>
        <v/>
      </c>
      <c r="O24" s="8" t="str">
        <f t="shared" si="18"/>
        <v/>
      </c>
      <c r="P24" s="8" t="str">
        <f t="shared" si="19"/>
        <v/>
      </c>
      <c r="Q24" s="8" t="str">
        <f t="shared" si="20"/>
        <v/>
      </c>
      <c r="R24" s="1"/>
      <c r="S24" s="1"/>
      <c r="T24" s="1"/>
    </row>
    <row r="25" spans="1:20">
      <c r="A25" s="15" t="str">
        <f t="shared" si="9"/>
        <v>mardi</v>
      </c>
      <c r="B25" s="2">
        <f t="shared" si="10"/>
        <v>42878</v>
      </c>
      <c r="C25" s="1">
        <v>1</v>
      </c>
      <c r="D25" s="10"/>
      <c r="E25" s="10"/>
      <c r="F25" s="1" t="str">
        <f t="shared" si="4"/>
        <v>0</v>
      </c>
      <c r="G25" s="1" t="str">
        <f t="shared" si="5"/>
        <v>0</v>
      </c>
      <c r="H25" s="6">
        <f t="shared" si="11"/>
        <v>0</v>
      </c>
      <c r="I25" s="7">
        <f t="shared" si="12"/>
        <v>0</v>
      </c>
      <c r="J25" s="7">
        <f t="shared" si="13"/>
        <v>0</v>
      </c>
      <c r="K25" s="8">
        <f t="shared" si="14"/>
        <v>0</v>
      </c>
      <c r="L25" s="8" t="str">
        <f t="shared" si="15"/>
        <v/>
      </c>
      <c r="M25" s="8" t="str">
        <f t="shared" si="16"/>
        <v/>
      </c>
      <c r="N25" s="8" t="str">
        <f t="shared" si="17"/>
        <v/>
      </c>
      <c r="O25" s="8" t="str">
        <f t="shared" si="18"/>
        <v/>
      </c>
      <c r="P25" s="8" t="str">
        <f t="shared" si="19"/>
        <v/>
      </c>
      <c r="Q25" s="8" t="str">
        <f t="shared" si="20"/>
        <v/>
      </c>
      <c r="R25" s="1"/>
      <c r="S25" s="1"/>
      <c r="T25" s="1"/>
    </row>
    <row r="26" spans="1:20">
      <c r="A26" s="15" t="str">
        <f t="shared" si="9"/>
        <v>mercredi</v>
      </c>
      <c r="B26" s="2">
        <f t="shared" si="10"/>
        <v>42879</v>
      </c>
      <c r="C26" s="1">
        <v>1</v>
      </c>
      <c r="D26" s="10"/>
      <c r="E26" s="10"/>
      <c r="F26" s="1" t="str">
        <f t="shared" si="4"/>
        <v>0</v>
      </c>
      <c r="G26" s="1" t="str">
        <f t="shared" si="5"/>
        <v>0</v>
      </c>
      <c r="H26" s="6">
        <f t="shared" si="11"/>
        <v>0</v>
      </c>
      <c r="I26" s="7">
        <f t="shared" si="12"/>
        <v>0</v>
      </c>
      <c r="J26" s="7">
        <f t="shared" si="13"/>
        <v>0</v>
      </c>
      <c r="K26" s="8">
        <f t="shared" si="14"/>
        <v>0</v>
      </c>
      <c r="L26" s="8" t="str">
        <f t="shared" si="15"/>
        <v/>
      </c>
      <c r="M26" s="8" t="str">
        <f t="shared" si="16"/>
        <v/>
      </c>
      <c r="N26" s="8" t="str">
        <f t="shared" si="17"/>
        <v/>
      </c>
      <c r="O26" s="8" t="str">
        <f t="shared" si="18"/>
        <v/>
      </c>
      <c r="P26" s="8" t="str">
        <f t="shared" si="19"/>
        <v/>
      </c>
      <c r="Q26" s="8" t="str">
        <f t="shared" si="20"/>
        <v/>
      </c>
      <c r="R26" s="1"/>
      <c r="S26" s="1"/>
      <c r="T26" s="1"/>
    </row>
    <row r="27" spans="1:20">
      <c r="A27" s="15" t="str">
        <f t="shared" si="9"/>
        <v>jeudi</v>
      </c>
      <c r="B27" s="2">
        <f t="shared" si="10"/>
        <v>42880</v>
      </c>
      <c r="C27" s="1">
        <v>1</v>
      </c>
      <c r="D27" s="10"/>
      <c r="E27" s="10"/>
      <c r="F27" s="1" t="str">
        <f t="shared" si="4"/>
        <v>0</v>
      </c>
      <c r="G27" s="1" t="str">
        <f t="shared" si="5"/>
        <v>0</v>
      </c>
      <c r="H27" s="6">
        <f t="shared" si="11"/>
        <v>0</v>
      </c>
      <c r="I27" s="7">
        <f t="shared" si="12"/>
        <v>0</v>
      </c>
      <c r="J27" s="7">
        <f t="shared" si="13"/>
        <v>0</v>
      </c>
      <c r="K27" s="8">
        <f t="shared" si="14"/>
        <v>0</v>
      </c>
      <c r="L27" s="8" t="str">
        <f t="shared" si="15"/>
        <v/>
      </c>
      <c r="M27" s="8" t="str">
        <f t="shared" si="16"/>
        <v/>
      </c>
      <c r="N27" s="8" t="str">
        <f t="shared" si="17"/>
        <v/>
      </c>
      <c r="O27" s="8" t="str">
        <f t="shared" si="18"/>
        <v/>
      </c>
      <c r="P27" s="8" t="str">
        <f t="shared" si="19"/>
        <v/>
      </c>
      <c r="Q27" s="8" t="str">
        <f t="shared" si="20"/>
        <v/>
      </c>
      <c r="R27" s="1"/>
      <c r="S27" s="1"/>
      <c r="T27" s="1"/>
    </row>
    <row r="28" spans="1:20">
      <c r="A28" s="15" t="str">
        <f t="shared" si="9"/>
        <v>vendredi</v>
      </c>
      <c r="B28" s="2">
        <f t="shared" si="10"/>
        <v>42881</v>
      </c>
      <c r="C28" s="1">
        <v>1</v>
      </c>
      <c r="D28" s="10"/>
      <c r="E28" s="10"/>
      <c r="F28" s="1" t="str">
        <f t="shared" si="4"/>
        <v>0</v>
      </c>
      <c r="G28" s="1" t="str">
        <f t="shared" si="5"/>
        <v>0</v>
      </c>
      <c r="H28" s="6">
        <f t="shared" si="11"/>
        <v>0</v>
      </c>
      <c r="I28" s="7">
        <f t="shared" si="12"/>
        <v>0</v>
      </c>
      <c r="J28" s="7">
        <f t="shared" si="13"/>
        <v>0</v>
      </c>
      <c r="K28" s="8">
        <f t="shared" si="14"/>
        <v>0</v>
      </c>
      <c r="L28" s="8" t="str">
        <f t="shared" si="15"/>
        <v/>
      </c>
      <c r="M28" s="8" t="str">
        <f t="shared" si="16"/>
        <v/>
      </c>
      <c r="N28" s="8" t="str">
        <f t="shared" si="17"/>
        <v/>
      </c>
      <c r="O28" s="8" t="str">
        <f t="shared" si="18"/>
        <v/>
      </c>
      <c r="P28" s="8" t="str">
        <f t="shared" si="19"/>
        <v/>
      </c>
      <c r="Q28" s="8" t="str">
        <f t="shared" si="20"/>
        <v/>
      </c>
      <c r="R28" s="1"/>
      <c r="S28" s="1"/>
      <c r="T28" s="1"/>
    </row>
    <row r="29" spans="1:20">
      <c r="A29" s="15" t="str">
        <f t="shared" si="9"/>
        <v>samedi</v>
      </c>
      <c r="B29" s="2">
        <f t="shared" si="10"/>
        <v>42882</v>
      </c>
      <c r="C29" s="1">
        <v>1</v>
      </c>
      <c r="D29" s="10"/>
      <c r="E29" s="10"/>
      <c r="F29" s="1" t="str">
        <f t="shared" si="4"/>
        <v>0</v>
      </c>
      <c r="G29" s="1" t="str">
        <f t="shared" si="5"/>
        <v>0</v>
      </c>
      <c r="H29" s="6">
        <f t="shared" si="11"/>
        <v>0</v>
      </c>
      <c r="I29" s="7">
        <f t="shared" si="12"/>
        <v>0</v>
      </c>
      <c r="J29" s="7">
        <f t="shared" si="13"/>
        <v>0</v>
      </c>
      <c r="K29" s="8">
        <f t="shared" si="14"/>
        <v>0</v>
      </c>
      <c r="L29" s="8" t="str">
        <f t="shared" si="15"/>
        <v/>
      </c>
      <c r="M29" s="8" t="str">
        <f t="shared" si="16"/>
        <v/>
      </c>
      <c r="N29" s="8" t="str">
        <f t="shared" si="17"/>
        <v/>
      </c>
      <c r="O29" s="8" t="str">
        <f t="shared" si="18"/>
        <v/>
      </c>
      <c r="P29" s="8" t="str">
        <f t="shared" si="19"/>
        <v/>
      </c>
      <c r="Q29" s="8" t="str">
        <f t="shared" si="20"/>
        <v/>
      </c>
      <c r="R29" s="1"/>
      <c r="S29" s="1"/>
      <c r="T29" s="1"/>
    </row>
    <row r="30" spans="1:20">
      <c r="A30" s="15" t="str">
        <f t="shared" si="9"/>
        <v>dimanche</v>
      </c>
      <c r="B30" s="2">
        <f t="shared" si="10"/>
        <v>42883</v>
      </c>
      <c r="C30" s="1">
        <v>1</v>
      </c>
      <c r="D30" s="10"/>
      <c r="E30" s="10"/>
      <c r="F30" s="1" t="str">
        <f t="shared" si="4"/>
        <v>0</v>
      </c>
      <c r="G30" s="1" t="str">
        <f t="shared" si="5"/>
        <v>0</v>
      </c>
      <c r="H30" s="6">
        <f t="shared" si="11"/>
        <v>0</v>
      </c>
      <c r="I30" s="7">
        <f t="shared" si="12"/>
        <v>0</v>
      </c>
      <c r="J30" s="7">
        <f t="shared" si="13"/>
        <v>0</v>
      </c>
      <c r="K30" s="8">
        <f t="shared" si="14"/>
        <v>0</v>
      </c>
      <c r="L30" s="8" t="str">
        <f t="shared" si="15"/>
        <v>17:00:00</v>
      </c>
      <c r="M30" s="8">
        <f t="shared" si="16"/>
        <v>0.70833333333333337</v>
      </c>
      <c r="N30" s="8">
        <f t="shared" si="17"/>
        <v>0</v>
      </c>
      <c r="O30" s="8" t="str">
        <f t="shared" si="18"/>
        <v/>
      </c>
      <c r="P30" s="8" t="str">
        <f t="shared" si="19"/>
        <v/>
      </c>
      <c r="Q30" s="8" t="str">
        <f t="shared" si="20"/>
        <v/>
      </c>
      <c r="R30" s="1"/>
      <c r="S30" s="1"/>
      <c r="T30" s="1"/>
    </row>
    <row r="31" spans="1:20">
      <c r="A31" s="15" t="str">
        <f t="shared" si="9"/>
        <v>lundi</v>
      </c>
      <c r="B31" s="2">
        <f t="shared" si="10"/>
        <v>42884</v>
      </c>
      <c r="C31" s="1">
        <v>1</v>
      </c>
      <c r="D31" s="10"/>
      <c r="E31" s="10"/>
      <c r="F31" s="1" t="str">
        <f t="shared" si="4"/>
        <v>0</v>
      </c>
      <c r="G31" s="1" t="str">
        <f t="shared" si="5"/>
        <v>0</v>
      </c>
      <c r="H31" s="6">
        <f t="shared" si="11"/>
        <v>0</v>
      </c>
      <c r="I31" s="7">
        <f t="shared" si="12"/>
        <v>0</v>
      </c>
      <c r="J31" s="7">
        <f t="shared" si="13"/>
        <v>0</v>
      </c>
      <c r="K31" s="8">
        <f t="shared" si="14"/>
        <v>0</v>
      </c>
      <c r="L31" s="8" t="str">
        <f t="shared" si="15"/>
        <v/>
      </c>
      <c r="M31" s="8" t="str">
        <f t="shared" si="16"/>
        <v/>
      </c>
      <c r="N31" s="8" t="str">
        <f t="shared" si="17"/>
        <v/>
      </c>
      <c r="O31" s="8" t="str">
        <f t="shared" si="18"/>
        <v/>
      </c>
      <c r="P31" s="8" t="str">
        <f t="shared" si="19"/>
        <v/>
      </c>
      <c r="Q31" s="8" t="str">
        <f t="shared" si="20"/>
        <v/>
      </c>
      <c r="R31" s="1"/>
      <c r="S31" s="1"/>
      <c r="T31" s="1"/>
    </row>
    <row r="32" spans="1:20">
      <c r="A32" s="15" t="str">
        <f t="shared" si="9"/>
        <v>mardi</v>
      </c>
      <c r="B32" s="2">
        <f t="shared" si="10"/>
        <v>42885</v>
      </c>
      <c r="C32" s="1">
        <v>1</v>
      </c>
      <c r="D32" s="10"/>
      <c r="E32" s="10"/>
      <c r="F32" s="1" t="str">
        <f t="shared" si="4"/>
        <v>0</v>
      </c>
      <c r="G32" s="1" t="str">
        <f t="shared" si="5"/>
        <v>0</v>
      </c>
      <c r="H32" s="6">
        <f t="shared" si="11"/>
        <v>0</v>
      </c>
      <c r="I32" s="7">
        <f t="shared" si="12"/>
        <v>0</v>
      </c>
      <c r="J32" s="7">
        <f t="shared" si="13"/>
        <v>0</v>
      </c>
      <c r="K32" s="8">
        <f t="shared" si="14"/>
        <v>0</v>
      </c>
      <c r="L32" s="8" t="str">
        <f t="shared" si="15"/>
        <v/>
      </c>
      <c r="M32" s="8" t="str">
        <f t="shared" si="16"/>
        <v/>
      </c>
      <c r="N32" s="8" t="str">
        <f t="shared" si="17"/>
        <v/>
      </c>
      <c r="O32" s="8" t="str">
        <f t="shared" si="18"/>
        <v>70:00:00</v>
      </c>
      <c r="P32" s="8">
        <f t="shared" si="19"/>
        <v>2.9166666666666665</v>
      </c>
      <c r="Q32" s="8">
        <f t="shared" si="20"/>
        <v>0</v>
      </c>
      <c r="R32" s="1"/>
      <c r="S32" s="1"/>
      <c r="T32" s="1"/>
    </row>
    <row r="33" spans="1:20">
      <c r="A33" s="15"/>
      <c r="B33" s="2"/>
      <c r="C33" s="1"/>
      <c r="D33" s="10"/>
      <c r="E33" s="10"/>
      <c r="F33" s="1"/>
      <c r="G33" s="1"/>
      <c r="H33" s="6"/>
      <c r="I33" s="7"/>
      <c r="J33" s="7"/>
      <c r="K33" s="8"/>
      <c r="L33" s="8"/>
      <c r="M33" s="8"/>
      <c r="N33" s="8"/>
      <c r="O33" s="8"/>
      <c r="P33" s="8"/>
      <c r="Q33" s="8"/>
      <c r="R33" s="1"/>
      <c r="S33" s="1"/>
      <c r="T33" s="1"/>
    </row>
    <row r="34" spans="1:20">
      <c r="J34" s="19">
        <f>J3+J32+J31+J24+J17+J10-avril!J32</f>
        <v>0</v>
      </c>
    </row>
  </sheetData>
  <mergeCells count="3">
    <mergeCell ref="L1:N1"/>
    <mergeCell ref="O1:Q1"/>
    <mergeCell ref="R1:T1"/>
  </mergeCells>
  <conditionalFormatting sqref="R1:T2 F3:H33">
    <cfRule type="containsText" dxfId="22" priority="3" operator="containsText" text="dimanche">
      <formula>NOT(ISERROR(SEARCH("dimanche",F1)))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T35"/>
  <sheetViews>
    <sheetView workbookViewId="0">
      <selection activeCell="H37" sqref="H37"/>
    </sheetView>
  </sheetViews>
  <sheetFormatPr baseColWidth="10" defaultRowHeight="15"/>
  <cols>
    <col min="1" max="1" width="9.7109375" bestFit="1" customWidth="1"/>
    <col min="2" max="2" width="10.7109375" bestFit="1" customWidth="1"/>
    <col min="3" max="3" width="4.85546875" bestFit="1" customWidth="1"/>
    <col min="4" max="4" width="14.5703125" bestFit="1" customWidth="1"/>
    <col min="5" max="5" width="15.28515625" bestFit="1" customWidth="1"/>
    <col min="6" max="6" width="10.28515625" bestFit="1" customWidth="1"/>
    <col min="7" max="7" width="9.5703125" bestFit="1" customWidth="1"/>
    <col min="8" max="8" width="10.85546875" bestFit="1" customWidth="1"/>
    <col min="9" max="9" width="10.5703125" bestFit="1" customWidth="1"/>
    <col min="10" max="10" width="14.42578125" bestFit="1" customWidth="1"/>
    <col min="11" max="11" width="11.140625" bestFit="1" customWidth="1"/>
    <col min="12" max="12" width="9.5703125" bestFit="1" customWidth="1"/>
    <col min="13" max="14" width="8.140625" bestFit="1" customWidth="1"/>
    <col min="15" max="15" width="9.5703125" bestFit="1" customWidth="1"/>
    <col min="16" max="17" width="8.140625" bestFit="1" customWidth="1"/>
    <col min="18" max="18" width="6.28515625" bestFit="1" customWidth="1"/>
    <col min="19" max="19" width="3.42578125" bestFit="1" customWidth="1"/>
    <col min="20" max="20" width="5.140625" bestFit="1" customWidth="1"/>
  </cols>
  <sheetData>
    <row r="1" spans="1:20">
      <c r="A1" s="15"/>
      <c r="B1" s="15"/>
      <c r="C1" s="15"/>
      <c r="D1" s="15"/>
      <c r="E1" s="15"/>
      <c r="F1" s="15"/>
      <c r="G1" s="15"/>
      <c r="H1" s="15"/>
      <c r="I1" s="15"/>
      <c r="J1" s="7"/>
      <c r="K1" s="15"/>
      <c r="L1" s="29" t="s">
        <v>11</v>
      </c>
      <c r="M1" s="29"/>
      <c r="N1" s="29"/>
      <c r="O1" s="29" t="s">
        <v>12</v>
      </c>
      <c r="P1" s="29"/>
      <c r="Q1" s="29"/>
      <c r="R1" s="29" t="s">
        <v>19</v>
      </c>
      <c r="S1" s="29"/>
      <c r="T1" s="29"/>
    </row>
    <row r="2" spans="1:20">
      <c r="A2" s="15" t="s">
        <v>0</v>
      </c>
      <c r="B2" s="15" t="s">
        <v>1</v>
      </c>
      <c r="C2" s="15" t="s">
        <v>2</v>
      </c>
      <c r="D2" s="15" t="s">
        <v>3</v>
      </c>
      <c r="E2" s="15" t="s">
        <v>4</v>
      </c>
      <c r="F2" s="4" t="s">
        <v>5</v>
      </c>
      <c r="G2" s="4" t="s">
        <v>6</v>
      </c>
      <c r="H2" s="4" t="s">
        <v>7</v>
      </c>
      <c r="I2" s="15" t="s">
        <v>8</v>
      </c>
      <c r="J2" s="7" t="s">
        <v>9</v>
      </c>
      <c r="K2" s="15" t="s">
        <v>10</v>
      </c>
      <c r="L2" s="15" t="s">
        <v>13</v>
      </c>
      <c r="M2" s="15" t="s">
        <v>14</v>
      </c>
      <c r="N2" s="15" t="s">
        <v>15</v>
      </c>
      <c r="O2" s="15" t="s">
        <v>13</v>
      </c>
      <c r="P2" s="15" t="s">
        <v>14</v>
      </c>
      <c r="Q2" s="15" t="s">
        <v>15</v>
      </c>
      <c r="R2" s="15" t="s">
        <v>16</v>
      </c>
      <c r="S2" s="15" t="s">
        <v>17</v>
      </c>
      <c r="T2" s="15" t="s">
        <v>18</v>
      </c>
    </row>
    <row r="3" spans="1:20">
      <c r="A3" s="15" t="str">
        <f>IF(WEEKDAY(B3,2)=1,"lundi",IF(WEEKDAY(B3,2)=2,"mardi",IF(WEEKDAY(B3,2)=3,"mercredi",IF(WEEKDAY(B3,2)=4,"jeudi",IF(WEEKDAY(B3,2)=5,"vendredi",IF(WEEKDAY(B3,2)=6,"samedi",IF(WEEKDAY(B3,2)=7,"dimanche","")))))))</f>
        <v>mercredi</v>
      </c>
      <c r="B3" s="2">
        <f>IF(mai!B33="",mai!B32+1,"")</f>
        <v>42886</v>
      </c>
      <c r="C3" s="1">
        <v>1</v>
      </c>
      <c r="D3" s="10"/>
      <c r="E3" s="10"/>
      <c r="F3" s="1" t="str">
        <f t="shared" ref="F3" si="0">IF(AND(D3=0,E3=0),"0",IF(D3&lt;"12:00","1:30"))</f>
        <v>0</v>
      </c>
      <c r="G3" s="1" t="str">
        <f t="shared" ref="G3" si="1">IF(AND(D3=0,E3=0),"0",IF(D3&lt;"19:00","1:30"))</f>
        <v>0</v>
      </c>
      <c r="H3" s="6">
        <f>(E3-D3)-F3-G3+T3</f>
        <v>0</v>
      </c>
      <c r="I3" s="7">
        <f>C3*H3</f>
        <v>0</v>
      </c>
      <c r="J3" s="7">
        <f>IF(A3="lundi",I3,I3+mai!J32)</f>
        <v>0</v>
      </c>
      <c r="K3" s="8">
        <f>I3</f>
        <v>0</v>
      </c>
      <c r="L3" s="8" t="str">
        <f>IF(A3="dimanche","17:00:00","")</f>
        <v/>
      </c>
      <c r="M3" s="8" t="str">
        <f>IF(A3="dimanche",IF((L3-J3)&lt;0,0,(L3-J3)),"")</f>
        <v/>
      </c>
      <c r="N3" s="8" t="str">
        <f>IF(A3="dimanche",IF((J3-L3)&gt;0,(J3-L3),IF((L3-J3)&lt;0,(L3-J3),0)),"")</f>
        <v/>
      </c>
      <c r="O3" s="8" t="str">
        <f t="shared" ref="O3:O4" si="2">IF(A4="","70:00:00","")</f>
        <v/>
      </c>
      <c r="P3" s="8" t="str">
        <f t="shared" ref="P3:P4" si="3">IF(A4="",IF((O3-K3)&lt;0,0,(O3-K3)),"")</f>
        <v/>
      </c>
      <c r="Q3" s="8" t="str">
        <f t="shared" ref="Q3:Q4" si="4">IF(A4="",IF((K3-O3)&gt;0,(K3-O3),IF((O3-K3)&lt;0,(O3-K3),0)),"")</f>
        <v/>
      </c>
      <c r="R3" s="8" t="str">
        <f>IF(E3="dimanche",IF((N3-P3)&gt;0,(N3-P3),IF((P3-N3)&lt;0,(P3-N3),0)),"")</f>
        <v/>
      </c>
      <c r="S3" s="1"/>
      <c r="T3" s="1"/>
    </row>
    <row r="4" spans="1:20">
      <c r="A4" s="15" t="str">
        <f t="shared" ref="A4" si="5">IF(WEEKDAY(B4,2)=1,"lundi",IF(WEEKDAY(B4,2)=2,"mardi",IF(WEEKDAY(B4,2)=3,"mercredi",IF(WEEKDAY(B4,2)=4,"jeudi",IF(WEEKDAY(B4,2)=5,"vendredi",IF(WEEKDAY(B4,2)=6,"samedi",IF(WEEKDAY(B4,2)=7,"dimanche","")))))))</f>
        <v>jeudi</v>
      </c>
      <c r="B4" s="2">
        <f>B3+1</f>
        <v>42887</v>
      </c>
      <c r="C4" s="1">
        <v>1</v>
      </c>
      <c r="D4" s="10"/>
      <c r="E4" s="10"/>
      <c r="F4" s="1" t="str">
        <f t="shared" ref="F4:F33" si="6">IF(AND(D4=0,E4=0),"0",IF(D4&lt;"12:00","1:30"))</f>
        <v>0</v>
      </c>
      <c r="G4" s="1" t="str">
        <f t="shared" ref="G4:G33" si="7">IF(AND(D4=0,E4=0),"0",IF(D4&lt;"19:00","1:30"))</f>
        <v>0</v>
      </c>
      <c r="H4" s="6">
        <f t="shared" ref="H4" si="8">(E4-D4)-F4-G4+T4</f>
        <v>0</v>
      </c>
      <c r="I4" s="7">
        <f>C4*H4</f>
        <v>0</v>
      </c>
      <c r="J4" s="7">
        <f>IF(A4="lundi",I4,J3+I4)</f>
        <v>0</v>
      </c>
      <c r="K4" s="8">
        <f>I4+K3</f>
        <v>0</v>
      </c>
      <c r="L4" s="8" t="str">
        <f t="shared" ref="L4" si="9">IF(A4="dimanche","17:00:00","")</f>
        <v/>
      </c>
      <c r="M4" s="8" t="str">
        <f t="shared" ref="M4" si="10">IF(A4="dimanche",IF((L4-J4)&lt;0,0,(L4-J4)),"")</f>
        <v/>
      </c>
      <c r="N4" s="8" t="str">
        <f t="shared" ref="N4" si="11">IF(A4="dimanche",IF((J4-L4)&gt;0,(J4-L4),IF((L4-J4)&lt;0,(L4-J4),0)),"")</f>
        <v/>
      </c>
      <c r="O4" s="8" t="str">
        <f t="shared" si="2"/>
        <v/>
      </c>
      <c r="P4" s="8" t="str">
        <f t="shared" si="3"/>
        <v/>
      </c>
      <c r="Q4" s="8" t="str">
        <f t="shared" si="4"/>
        <v/>
      </c>
      <c r="R4" s="1"/>
      <c r="S4" s="1"/>
      <c r="T4" s="1"/>
    </row>
    <row r="5" spans="1:20">
      <c r="A5" s="15" t="str">
        <f t="shared" ref="A5:A33" si="12">IF(WEEKDAY(B5,2)=1,"lundi",IF(WEEKDAY(B5,2)=2,"mardi",IF(WEEKDAY(B5,2)=3,"mercredi",IF(WEEKDAY(B5,2)=4,"jeudi",IF(WEEKDAY(B5,2)=5,"vendredi",IF(WEEKDAY(B5,2)=6,"samedi",IF(WEEKDAY(B5,2)=7,"dimanche","")))))))</f>
        <v>vendredi</v>
      </c>
      <c r="B5" s="2">
        <f t="shared" ref="B5:B33" si="13">B4+1</f>
        <v>42888</v>
      </c>
      <c r="C5" s="1">
        <v>1</v>
      </c>
      <c r="D5" s="10"/>
      <c r="E5" s="10"/>
      <c r="F5" s="1" t="str">
        <f t="shared" si="6"/>
        <v>0</v>
      </c>
      <c r="G5" s="1" t="str">
        <f t="shared" si="7"/>
        <v>0</v>
      </c>
      <c r="H5" s="6">
        <f t="shared" ref="H5:H33" si="14">(E5-D5)-F5-G5+T5</f>
        <v>0</v>
      </c>
      <c r="I5" s="7">
        <f t="shared" ref="I5:I33" si="15">C5*H5</f>
        <v>0</v>
      </c>
      <c r="J5" s="7">
        <f t="shared" ref="J5:J33" si="16">IF(A5="lundi",I5,J4+I5)</f>
        <v>0</v>
      </c>
      <c r="K5" s="8">
        <f t="shared" ref="K5:K33" si="17">I5+K4</f>
        <v>0</v>
      </c>
      <c r="L5" s="8" t="str">
        <f t="shared" ref="L5:L33" si="18">IF(A5="dimanche","17:00:00","")</f>
        <v/>
      </c>
      <c r="M5" s="8" t="str">
        <f t="shared" ref="M5:M33" si="19">IF(A5="dimanche",IF((L5-J5)&lt;0,0,(L5-J5)),"")</f>
        <v/>
      </c>
      <c r="N5" s="8" t="str">
        <f t="shared" ref="N5:N33" si="20">IF(A5="dimanche",IF((J5-L5)&gt;0,(J5-L5),IF((L5-J5)&lt;0,(L5-J5),0)),"")</f>
        <v/>
      </c>
      <c r="O5" s="8" t="str">
        <f t="shared" ref="O5:O33" si="21">IF(A6="","70:00:00","")</f>
        <v/>
      </c>
      <c r="P5" s="8" t="str">
        <f t="shared" ref="P5:P33" si="22">IF(A6="",IF((O5-K5)&lt;0,0,(O5-K5)),"")</f>
        <v/>
      </c>
      <c r="Q5" s="8" t="str">
        <f t="shared" ref="Q5:Q33" si="23">IF(A6="",IF((K5-O5)&gt;0,(K5-O5),IF((O5-K5)&lt;0,(O5-K5),0)),"")</f>
        <v/>
      </c>
      <c r="R5" s="1"/>
      <c r="S5" s="1"/>
      <c r="T5" s="1"/>
    </row>
    <row r="6" spans="1:20">
      <c r="A6" s="15" t="str">
        <f t="shared" si="12"/>
        <v>samedi</v>
      </c>
      <c r="B6" s="2">
        <f t="shared" si="13"/>
        <v>42889</v>
      </c>
      <c r="C6" s="1">
        <v>1</v>
      </c>
      <c r="D6" s="10"/>
      <c r="E6" s="10"/>
      <c r="F6" s="1" t="str">
        <f t="shared" si="6"/>
        <v>0</v>
      </c>
      <c r="G6" s="1" t="str">
        <f t="shared" si="7"/>
        <v>0</v>
      </c>
      <c r="H6" s="6">
        <f t="shared" si="14"/>
        <v>0</v>
      </c>
      <c r="I6" s="7">
        <f t="shared" si="15"/>
        <v>0</v>
      </c>
      <c r="J6" s="7">
        <f t="shared" si="16"/>
        <v>0</v>
      </c>
      <c r="K6" s="8">
        <f t="shared" si="17"/>
        <v>0</v>
      </c>
      <c r="L6" s="8" t="str">
        <f t="shared" si="18"/>
        <v/>
      </c>
      <c r="M6" s="8" t="str">
        <f t="shared" si="19"/>
        <v/>
      </c>
      <c r="N6" s="8" t="str">
        <f t="shared" si="20"/>
        <v/>
      </c>
      <c r="O6" s="8" t="str">
        <f t="shared" si="21"/>
        <v/>
      </c>
      <c r="P6" s="8" t="str">
        <f t="shared" si="22"/>
        <v/>
      </c>
      <c r="Q6" s="8" t="str">
        <f t="shared" si="23"/>
        <v/>
      </c>
      <c r="R6" s="1"/>
      <c r="S6" s="1"/>
      <c r="T6" s="1"/>
    </row>
    <row r="7" spans="1:20">
      <c r="A7" s="15" t="str">
        <f t="shared" si="12"/>
        <v>dimanche</v>
      </c>
      <c r="B7" s="2">
        <f t="shared" si="13"/>
        <v>42890</v>
      </c>
      <c r="C7" s="1">
        <v>1</v>
      </c>
      <c r="D7" s="10"/>
      <c r="E7" s="10"/>
      <c r="F7" s="1" t="str">
        <f t="shared" si="6"/>
        <v>0</v>
      </c>
      <c r="G7" s="1" t="str">
        <f t="shared" si="7"/>
        <v>0</v>
      </c>
      <c r="H7" s="6">
        <f t="shared" si="14"/>
        <v>0</v>
      </c>
      <c r="I7" s="7">
        <f t="shared" si="15"/>
        <v>0</v>
      </c>
      <c r="J7" s="7">
        <f t="shared" si="16"/>
        <v>0</v>
      </c>
      <c r="K7" s="8">
        <f t="shared" si="17"/>
        <v>0</v>
      </c>
      <c r="L7" s="8" t="str">
        <f t="shared" si="18"/>
        <v>17:00:00</v>
      </c>
      <c r="M7" s="8">
        <f t="shared" si="19"/>
        <v>0.70833333333333337</v>
      </c>
      <c r="N7" s="8">
        <f t="shared" si="20"/>
        <v>0</v>
      </c>
      <c r="O7" s="8" t="str">
        <f t="shared" si="21"/>
        <v/>
      </c>
      <c r="P7" s="8" t="str">
        <f t="shared" si="22"/>
        <v/>
      </c>
      <c r="Q7" s="8" t="str">
        <f t="shared" si="23"/>
        <v/>
      </c>
      <c r="R7" s="1"/>
      <c r="S7" s="1"/>
      <c r="T7" s="1"/>
    </row>
    <row r="8" spans="1:20">
      <c r="A8" s="15" t="str">
        <f t="shared" si="12"/>
        <v>lundi</v>
      </c>
      <c r="B8" s="2">
        <f t="shared" si="13"/>
        <v>42891</v>
      </c>
      <c r="C8" s="1">
        <v>1</v>
      </c>
      <c r="D8" s="10"/>
      <c r="E8" s="10"/>
      <c r="F8" s="1" t="str">
        <f t="shared" si="6"/>
        <v>0</v>
      </c>
      <c r="G8" s="1" t="str">
        <f t="shared" si="7"/>
        <v>0</v>
      </c>
      <c r="H8" s="6">
        <f t="shared" si="14"/>
        <v>0</v>
      </c>
      <c r="I8" s="7">
        <f t="shared" si="15"/>
        <v>0</v>
      </c>
      <c r="J8" s="7">
        <f t="shared" si="16"/>
        <v>0</v>
      </c>
      <c r="K8" s="8">
        <f t="shared" si="17"/>
        <v>0</v>
      </c>
      <c r="L8" s="8" t="str">
        <f t="shared" si="18"/>
        <v/>
      </c>
      <c r="M8" s="8" t="str">
        <f t="shared" si="19"/>
        <v/>
      </c>
      <c r="N8" s="8" t="str">
        <f t="shared" si="20"/>
        <v/>
      </c>
      <c r="O8" s="8" t="str">
        <f t="shared" si="21"/>
        <v/>
      </c>
      <c r="P8" s="8" t="str">
        <f t="shared" si="22"/>
        <v/>
      </c>
      <c r="Q8" s="8" t="str">
        <f t="shared" si="23"/>
        <v/>
      </c>
      <c r="R8" s="1"/>
      <c r="S8" s="1"/>
      <c r="T8" s="1"/>
    </row>
    <row r="9" spans="1:20">
      <c r="A9" s="15" t="str">
        <f t="shared" si="12"/>
        <v>mardi</v>
      </c>
      <c r="B9" s="2">
        <f t="shared" si="13"/>
        <v>42892</v>
      </c>
      <c r="C9" s="1">
        <v>1</v>
      </c>
      <c r="D9" s="10"/>
      <c r="E9" s="10"/>
      <c r="F9" s="1" t="str">
        <f t="shared" si="6"/>
        <v>0</v>
      </c>
      <c r="G9" s="1" t="str">
        <f t="shared" si="7"/>
        <v>0</v>
      </c>
      <c r="H9" s="6">
        <f t="shared" si="14"/>
        <v>0</v>
      </c>
      <c r="I9" s="7">
        <f t="shared" si="15"/>
        <v>0</v>
      </c>
      <c r="J9" s="7">
        <f t="shared" si="16"/>
        <v>0</v>
      </c>
      <c r="K9" s="8">
        <f t="shared" si="17"/>
        <v>0</v>
      </c>
      <c r="L9" s="8" t="str">
        <f t="shared" si="18"/>
        <v/>
      </c>
      <c r="M9" s="8" t="str">
        <f t="shared" si="19"/>
        <v/>
      </c>
      <c r="N9" s="8" t="str">
        <f t="shared" si="20"/>
        <v/>
      </c>
      <c r="O9" s="8" t="str">
        <f t="shared" si="21"/>
        <v/>
      </c>
      <c r="P9" s="8" t="str">
        <f t="shared" si="22"/>
        <v/>
      </c>
      <c r="Q9" s="8" t="str">
        <f t="shared" si="23"/>
        <v/>
      </c>
      <c r="R9" s="1"/>
      <c r="S9" s="1"/>
      <c r="T9" s="1"/>
    </row>
    <row r="10" spans="1:20">
      <c r="A10" s="15" t="str">
        <f t="shared" si="12"/>
        <v>mercredi</v>
      </c>
      <c r="B10" s="2">
        <f t="shared" si="13"/>
        <v>42893</v>
      </c>
      <c r="C10" s="1">
        <v>1</v>
      </c>
      <c r="D10" s="10"/>
      <c r="E10" s="10"/>
      <c r="F10" s="1" t="str">
        <f t="shared" si="6"/>
        <v>0</v>
      </c>
      <c r="G10" s="1" t="str">
        <f t="shared" si="7"/>
        <v>0</v>
      </c>
      <c r="H10" s="6">
        <f t="shared" si="14"/>
        <v>0</v>
      </c>
      <c r="I10" s="7">
        <f t="shared" si="15"/>
        <v>0</v>
      </c>
      <c r="J10" s="7">
        <f t="shared" si="16"/>
        <v>0</v>
      </c>
      <c r="K10" s="8">
        <f t="shared" si="17"/>
        <v>0</v>
      </c>
      <c r="L10" s="8" t="str">
        <f t="shared" si="18"/>
        <v/>
      </c>
      <c r="M10" s="8" t="str">
        <f t="shared" si="19"/>
        <v/>
      </c>
      <c r="N10" s="8" t="str">
        <f t="shared" si="20"/>
        <v/>
      </c>
      <c r="O10" s="8" t="str">
        <f t="shared" si="21"/>
        <v/>
      </c>
      <c r="P10" s="8" t="str">
        <f t="shared" si="22"/>
        <v/>
      </c>
      <c r="Q10" s="8" t="str">
        <f t="shared" si="23"/>
        <v/>
      </c>
      <c r="R10" s="1"/>
      <c r="S10" s="1"/>
      <c r="T10" s="1"/>
    </row>
    <row r="11" spans="1:20">
      <c r="A11" s="15" t="str">
        <f t="shared" si="12"/>
        <v>jeudi</v>
      </c>
      <c r="B11" s="2">
        <f t="shared" si="13"/>
        <v>42894</v>
      </c>
      <c r="C11" s="1">
        <v>1</v>
      </c>
      <c r="D11" s="10"/>
      <c r="E11" s="10"/>
      <c r="F11" s="1" t="str">
        <f t="shared" si="6"/>
        <v>0</v>
      </c>
      <c r="G11" s="1" t="str">
        <f t="shared" si="7"/>
        <v>0</v>
      </c>
      <c r="H11" s="6">
        <f t="shared" si="14"/>
        <v>0</v>
      </c>
      <c r="I11" s="7">
        <f t="shared" si="15"/>
        <v>0</v>
      </c>
      <c r="J11" s="7">
        <f t="shared" si="16"/>
        <v>0</v>
      </c>
      <c r="K11" s="8">
        <f t="shared" si="17"/>
        <v>0</v>
      </c>
      <c r="L11" s="8" t="str">
        <f t="shared" si="18"/>
        <v/>
      </c>
      <c r="M11" s="8" t="str">
        <f t="shared" si="19"/>
        <v/>
      </c>
      <c r="N11" s="8" t="str">
        <f t="shared" si="20"/>
        <v/>
      </c>
      <c r="O11" s="8" t="str">
        <f t="shared" si="21"/>
        <v/>
      </c>
      <c r="P11" s="8" t="str">
        <f t="shared" si="22"/>
        <v/>
      </c>
      <c r="Q11" s="8" t="str">
        <f t="shared" si="23"/>
        <v/>
      </c>
      <c r="R11" s="1"/>
      <c r="S11" s="1"/>
      <c r="T11" s="1"/>
    </row>
    <row r="12" spans="1:20">
      <c r="A12" s="15" t="str">
        <f t="shared" si="12"/>
        <v>vendredi</v>
      </c>
      <c r="B12" s="2">
        <f t="shared" si="13"/>
        <v>42895</v>
      </c>
      <c r="C12" s="1">
        <v>1</v>
      </c>
      <c r="D12" s="10"/>
      <c r="E12" s="10"/>
      <c r="F12" s="1" t="str">
        <f t="shared" si="6"/>
        <v>0</v>
      </c>
      <c r="G12" s="1" t="str">
        <f t="shared" si="7"/>
        <v>0</v>
      </c>
      <c r="H12" s="6">
        <f t="shared" si="14"/>
        <v>0</v>
      </c>
      <c r="I12" s="7">
        <f t="shared" si="15"/>
        <v>0</v>
      </c>
      <c r="J12" s="7">
        <f t="shared" si="16"/>
        <v>0</v>
      </c>
      <c r="K12" s="8">
        <f t="shared" si="17"/>
        <v>0</v>
      </c>
      <c r="L12" s="8" t="str">
        <f t="shared" si="18"/>
        <v/>
      </c>
      <c r="M12" s="8" t="str">
        <f t="shared" si="19"/>
        <v/>
      </c>
      <c r="N12" s="8" t="str">
        <f t="shared" si="20"/>
        <v/>
      </c>
      <c r="O12" s="8" t="str">
        <f t="shared" si="21"/>
        <v/>
      </c>
      <c r="P12" s="8" t="str">
        <f t="shared" si="22"/>
        <v/>
      </c>
      <c r="Q12" s="8" t="str">
        <f t="shared" si="23"/>
        <v/>
      </c>
      <c r="R12" s="1"/>
      <c r="S12" s="1"/>
      <c r="T12" s="1"/>
    </row>
    <row r="13" spans="1:20">
      <c r="A13" s="15" t="str">
        <f t="shared" si="12"/>
        <v>samedi</v>
      </c>
      <c r="B13" s="2">
        <f t="shared" si="13"/>
        <v>42896</v>
      </c>
      <c r="C13" s="1">
        <v>1</v>
      </c>
      <c r="D13" s="10"/>
      <c r="E13" s="10"/>
      <c r="F13" s="1" t="str">
        <f t="shared" si="6"/>
        <v>0</v>
      </c>
      <c r="G13" s="1" t="str">
        <f t="shared" si="7"/>
        <v>0</v>
      </c>
      <c r="H13" s="6">
        <f t="shared" si="14"/>
        <v>0</v>
      </c>
      <c r="I13" s="7">
        <f t="shared" si="15"/>
        <v>0</v>
      </c>
      <c r="J13" s="7">
        <f t="shared" si="16"/>
        <v>0</v>
      </c>
      <c r="K13" s="8">
        <f t="shared" si="17"/>
        <v>0</v>
      </c>
      <c r="L13" s="8" t="str">
        <f t="shared" si="18"/>
        <v/>
      </c>
      <c r="M13" s="8" t="str">
        <f t="shared" si="19"/>
        <v/>
      </c>
      <c r="N13" s="8" t="str">
        <f t="shared" si="20"/>
        <v/>
      </c>
      <c r="O13" s="8" t="str">
        <f t="shared" si="21"/>
        <v/>
      </c>
      <c r="P13" s="8" t="str">
        <f t="shared" si="22"/>
        <v/>
      </c>
      <c r="Q13" s="8" t="str">
        <f t="shared" si="23"/>
        <v/>
      </c>
      <c r="R13" s="1"/>
      <c r="S13" s="1"/>
      <c r="T13" s="1"/>
    </row>
    <row r="14" spans="1:20">
      <c r="A14" s="15" t="str">
        <f t="shared" si="12"/>
        <v>dimanche</v>
      </c>
      <c r="B14" s="2">
        <f t="shared" si="13"/>
        <v>42897</v>
      </c>
      <c r="C14" s="1">
        <v>1</v>
      </c>
      <c r="D14" s="10"/>
      <c r="E14" s="10"/>
      <c r="F14" s="1" t="str">
        <f t="shared" si="6"/>
        <v>0</v>
      </c>
      <c r="G14" s="1" t="str">
        <f t="shared" si="7"/>
        <v>0</v>
      </c>
      <c r="H14" s="6">
        <f t="shared" si="14"/>
        <v>0</v>
      </c>
      <c r="I14" s="7">
        <f t="shared" si="15"/>
        <v>0</v>
      </c>
      <c r="J14" s="7">
        <f t="shared" si="16"/>
        <v>0</v>
      </c>
      <c r="K14" s="8">
        <f t="shared" si="17"/>
        <v>0</v>
      </c>
      <c r="L14" s="8" t="str">
        <f t="shared" si="18"/>
        <v>17:00:00</v>
      </c>
      <c r="M14" s="8">
        <f t="shared" si="19"/>
        <v>0.70833333333333337</v>
      </c>
      <c r="N14" s="8">
        <f t="shared" si="20"/>
        <v>0</v>
      </c>
      <c r="O14" s="8" t="str">
        <f t="shared" si="21"/>
        <v/>
      </c>
      <c r="P14" s="8" t="str">
        <f t="shared" si="22"/>
        <v/>
      </c>
      <c r="Q14" s="8" t="str">
        <f t="shared" si="23"/>
        <v/>
      </c>
      <c r="R14" s="1"/>
      <c r="S14" s="1"/>
      <c r="T14" s="1"/>
    </row>
    <row r="15" spans="1:20">
      <c r="A15" s="15" t="str">
        <f t="shared" si="12"/>
        <v>lundi</v>
      </c>
      <c r="B15" s="2">
        <f t="shared" si="13"/>
        <v>42898</v>
      </c>
      <c r="C15" s="1">
        <v>1</v>
      </c>
      <c r="D15" s="10"/>
      <c r="E15" s="10"/>
      <c r="F15" s="1" t="str">
        <f t="shared" si="6"/>
        <v>0</v>
      </c>
      <c r="G15" s="1" t="str">
        <f t="shared" si="7"/>
        <v>0</v>
      </c>
      <c r="H15" s="6">
        <f t="shared" si="14"/>
        <v>0</v>
      </c>
      <c r="I15" s="7">
        <f t="shared" si="15"/>
        <v>0</v>
      </c>
      <c r="J15" s="7">
        <f t="shared" si="16"/>
        <v>0</v>
      </c>
      <c r="K15" s="8">
        <f t="shared" si="17"/>
        <v>0</v>
      </c>
      <c r="L15" s="8" t="str">
        <f t="shared" si="18"/>
        <v/>
      </c>
      <c r="M15" s="8" t="str">
        <f t="shared" si="19"/>
        <v/>
      </c>
      <c r="N15" s="8" t="str">
        <f t="shared" si="20"/>
        <v/>
      </c>
      <c r="O15" s="8" t="str">
        <f t="shared" si="21"/>
        <v/>
      </c>
      <c r="P15" s="8" t="str">
        <f t="shared" si="22"/>
        <v/>
      </c>
      <c r="Q15" s="8" t="str">
        <f t="shared" si="23"/>
        <v/>
      </c>
      <c r="R15" s="1"/>
      <c r="S15" s="1"/>
      <c r="T15" s="1"/>
    </row>
    <row r="16" spans="1:20">
      <c r="A16" s="15" t="str">
        <f t="shared" si="12"/>
        <v>mardi</v>
      </c>
      <c r="B16" s="2">
        <f t="shared" si="13"/>
        <v>42899</v>
      </c>
      <c r="C16" s="1">
        <v>1</v>
      </c>
      <c r="D16" s="10"/>
      <c r="E16" s="10"/>
      <c r="F16" s="1" t="str">
        <f t="shared" si="6"/>
        <v>0</v>
      </c>
      <c r="G16" s="1" t="str">
        <f t="shared" si="7"/>
        <v>0</v>
      </c>
      <c r="H16" s="6">
        <f t="shared" si="14"/>
        <v>0</v>
      </c>
      <c r="I16" s="7">
        <f t="shared" si="15"/>
        <v>0</v>
      </c>
      <c r="J16" s="7">
        <f t="shared" si="16"/>
        <v>0</v>
      </c>
      <c r="K16" s="8">
        <f t="shared" si="17"/>
        <v>0</v>
      </c>
      <c r="L16" s="8" t="str">
        <f t="shared" si="18"/>
        <v/>
      </c>
      <c r="M16" s="8" t="str">
        <f t="shared" si="19"/>
        <v/>
      </c>
      <c r="N16" s="8" t="str">
        <f t="shared" si="20"/>
        <v/>
      </c>
      <c r="O16" s="8" t="str">
        <f t="shared" si="21"/>
        <v/>
      </c>
      <c r="P16" s="8" t="str">
        <f t="shared" si="22"/>
        <v/>
      </c>
      <c r="Q16" s="8" t="str">
        <f t="shared" si="23"/>
        <v/>
      </c>
      <c r="R16" s="1"/>
      <c r="S16" s="1"/>
      <c r="T16" s="1"/>
    </row>
    <row r="17" spans="1:20">
      <c r="A17" s="15" t="str">
        <f t="shared" si="12"/>
        <v>mercredi</v>
      </c>
      <c r="B17" s="2">
        <f t="shared" si="13"/>
        <v>42900</v>
      </c>
      <c r="C17" s="1">
        <v>1</v>
      </c>
      <c r="D17" s="10"/>
      <c r="E17" s="10"/>
      <c r="F17" s="1" t="str">
        <f t="shared" si="6"/>
        <v>0</v>
      </c>
      <c r="G17" s="1" t="str">
        <f t="shared" si="7"/>
        <v>0</v>
      </c>
      <c r="H17" s="6">
        <f t="shared" si="14"/>
        <v>0</v>
      </c>
      <c r="I17" s="7">
        <f t="shared" si="15"/>
        <v>0</v>
      </c>
      <c r="J17" s="7">
        <f t="shared" si="16"/>
        <v>0</v>
      </c>
      <c r="K17" s="8">
        <f t="shared" si="17"/>
        <v>0</v>
      </c>
      <c r="L17" s="8" t="str">
        <f t="shared" si="18"/>
        <v/>
      </c>
      <c r="M17" s="8" t="str">
        <f t="shared" si="19"/>
        <v/>
      </c>
      <c r="N17" s="8" t="str">
        <f t="shared" si="20"/>
        <v/>
      </c>
      <c r="O17" s="8" t="str">
        <f t="shared" si="21"/>
        <v/>
      </c>
      <c r="P17" s="8" t="str">
        <f t="shared" si="22"/>
        <v/>
      </c>
      <c r="Q17" s="8" t="str">
        <f t="shared" si="23"/>
        <v/>
      </c>
      <c r="R17" s="1"/>
      <c r="S17" s="1"/>
      <c r="T17" s="1"/>
    </row>
    <row r="18" spans="1:20">
      <c r="A18" s="15" t="str">
        <f t="shared" si="12"/>
        <v>jeudi</v>
      </c>
      <c r="B18" s="2">
        <f t="shared" si="13"/>
        <v>42901</v>
      </c>
      <c r="C18" s="1">
        <v>1</v>
      </c>
      <c r="D18" s="10"/>
      <c r="E18" s="10"/>
      <c r="F18" s="1" t="str">
        <f t="shared" si="6"/>
        <v>0</v>
      </c>
      <c r="G18" s="1" t="str">
        <f t="shared" si="7"/>
        <v>0</v>
      </c>
      <c r="H18" s="6">
        <f t="shared" si="14"/>
        <v>0</v>
      </c>
      <c r="I18" s="7">
        <f t="shared" si="15"/>
        <v>0</v>
      </c>
      <c r="J18" s="7">
        <f t="shared" si="16"/>
        <v>0</v>
      </c>
      <c r="K18" s="8">
        <f t="shared" si="17"/>
        <v>0</v>
      </c>
      <c r="L18" s="8" t="str">
        <f t="shared" si="18"/>
        <v/>
      </c>
      <c r="M18" s="8" t="str">
        <f t="shared" si="19"/>
        <v/>
      </c>
      <c r="N18" s="8" t="str">
        <f t="shared" si="20"/>
        <v/>
      </c>
      <c r="O18" s="8" t="str">
        <f t="shared" si="21"/>
        <v/>
      </c>
      <c r="P18" s="8" t="str">
        <f t="shared" si="22"/>
        <v/>
      </c>
      <c r="Q18" s="8" t="str">
        <f t="shared" si="23"/>
        <v/>
      </c>
      <c r="R18" s="1"/>
      <c r="S18" s="1"/>
      <c r="T18" s="1"/>
    </row>
    <row r="19" spans="1:20">
      <c r="A19" s="15" t="str">
        <f t="shared" si="12"/>
        <v>vendredi</v>
      </c>
      <c r="B19" s="2">
        <f t="shared" si="13"/>
        <v>42902</v>
      </c>
      <c r="C19" s="1">
        <v>1</v>
      </c>
      <c r="D19" s="10"/>
      <c r="E19" s="10"/>
      <c r="F19" s="1" t="str">
        <f t="shared" si="6"/>
        <v>0</v>
      </c>
      <c r="G19" s="1" t="str">
        <f t="shared" si="7"/>
        <v>0</v>
      </c>
      <c r="H19" s="6">
        <f t="shared" si="14"/>
        <v>0</v>
      </c>
      <c r="I19" s="7">
        <f t="shared" si="15"/>
        <v>0</v>
      </c>
      <c r="J19" s="7">
        <f t="shared" si="16"/>
        <v>0</v>
      </c>
      <c r="K19" s="8">
        <f t="shared" si="17"/>
        <v>0</v>
      </c>
      <c r="L19" s="8" t="str">
        <f t="shared" si="18"/>
        <v/>
      </c>
      <c r="M19" s="8" t="str">
        <f t="shared" si="19"/>
        <v/>
      </c>
      <c r="N19" s="8" t="str">
        <f t="shared" si="20"/>
        <v/>
      </c>
      <c r="O19" s="8" t="str">
        <f t="shared" si="21"/>
        <v/>
      </c>
      <c r="P19" s="8" t="str">
        <f t="shared" si="22"/>
        <v/>
      </c>
      <c r="Q19" s="8" t="str">
        <f t="shared" si="23"/>
        <v/>
      </c>
      <c r="R19" s="1"/>
      <c r="S19" s="1"/>
      <c r="T19" s="1"/>
    </row>
    <row r="20" spans="1:20">
      <c r="A20" s="15" t="str">
        <f t="shared" si="12"/>
        <v>samedi</v>
      </c>
      <c r="B20" s="2">
        <f t="shared" si="13"/>
        <v>42903</v>
      </c>
      <c r="C20" s="1">
        <v>1</v>
      </c>
      <c r="D20" s="10"/>
      <c r="E20" s="10"/>
      <c r="F20" s="1" t="str">
        <f t="shared" si="6"/>
        <v>0</v>
      </c>
      <c r="G20" s="1" t="str">
        <f t="shared" si="7"/>
        <v>0</v>
      </c>
      <c r="H20" s="6">
        <f t="shared" si="14"/>
        <v>0</v>
      </c>
      <c r="I20" s="7">
        <f t="shared" si="15"/>
        <v>0</v>
      </c>
      <c r="J20" s="7">
        <f t="shared" si="16"/>
        <v>0</v>
      </c>
      <c r="K20" s="8">
        <f t="shared" si="17"/>
        <v>0</v>
      </c>
      <c r="L20" s="8" t="str">
        <f t="shared" si="18"/>
        <v/>
      </c>
      <c r="M20" s="8" t="str">
        <f t="shared" si="19"/>
        <v/>
      </c>
      <c r="N20" s="8" t="str">
        <f t="shared" si="20"/>
        <v/>
      </c>
      <c r="O20" s="8" t="str">
        <f t="shared" si="21"/>
        <v/>
      </c>
      <c r="P20" s="8" t="str">
        <f t="shared" si="22"/>
        <v/>
      </c>
      <c r="Q20" s="8" t="str">
        <f t="shared" si="23"/>
        <v/>
      </c>
      <c r="R20" s="1"/>
      <c r="S20" s="1"/>
      <c r="T20" s="1"/>
    </row>
    <row r="21" spans="1:20">
      <c r="A21" s="15" t="str">
        <f t="shared" si="12"/>
        <v>dimanche</v>
      </c>
      <c r="B21" s="2">
        <f t="shared" si="13"/>
        <v>42904</v>
      </c>
      <c r="C21" s="1">
        <v>1</v>
      </c>
      <c r="D21" s="10"/>
      <c r="E21" s="10"/>
      <c r="F21" s="1" t="str">
        <f t="shared" si="6"/>
        <v>0</v>
      </c>
      <c r="G21" s="1" t="str">
        <f t="shared" si="7"/>
        <v>0</v>
      </c>
      <c r="H21" s="6">
        <f t="shared" si="14"/>
        <v>0</v>
      </c>
      <c r="I21" s="7">
        <f t="shared" si="15"/>
        <v>0</v>
      </c>
      <c r="J21" s="7">
        <f t="shared" si="16"/>
        <v>0</v>
      </c>
      <c r="K21" s="8">
        <f t="shared" si="17"/>
        <v>0</v>
      </c>
      <c r="L21" s="8" t="str">
        <f t="shared" si="18"/>
        <v>17:00:00</v>
      </c>
      <c r="M21" s="8">
        <f t="shared" si="19"/>
        <v>0.70833333333333337</v>
      </c>
      <c r="N21" s="8">
        <f t="shared" si="20"/>
        <v>0</v>
      </c>
      <c r="O21" s="8" t="str">
        <f t="shared" si="21"/>
        <v/>
      </c>
      <c r="P21" s="8" t="str">
        <f t="shared" si="22"/>
        <v/>
      </c>
      <c r="Q21" s="8" t="str">
        <f t="shared" si="23"/>
        <v/>
      </c>
      <c r="R21" s="1"/>
      <c r="S21" s="1"/>
      <c r="T21" s="1"/>
    </row>
    <row r="22" spans="1:20">
      <c r="A22" s="15" t="str">
        <f t="shared" si="12"/>
        <v>lundi</v>
      </c>
      <c r="B22" s="2">
        <f t="shared" si="13"/>
        <v>42905</v>
      </c>
      <c r="C22" s="1">
        <v>1</v>
      </c>
      <c r="D22" s="10"/>
      <c r="E22" s="10"/>
      <c r="F22" s="1" t="str">
        <f t="shared" si="6"/>
        <v>0</v>
      </c>
      <c r="G22" s="1" t="str">
        <f t="shared" si="7"/>
        <v>0</v>
      </c>
      <c r="H22" s="6">
        <f t="shared" si="14"/>
        <v>0</v>
      </c>
      <c r="I22" s="7">
        <f t="shared" si="15"/>
        <v>0</v>
      </c>
      <c r="J22" s="7">
        <f t="shared" si="16"/>
        <v>0</v>
      </c>
      <c r="K22" s="8">
        <f t="shared" si="17"/>
        <v>0</v>
      </c>
      <c r="L22" s="8" t="str">
        <f t="shared" si="18"/>
        <v/>
      </c>
      <c r="M22" s="8" t="str">
        <f t="shared" si="19"/>
        <v/>
      </c>
      <c r="N22" s="8" t="str">
        <f t="shared" si="20"/>
        <v/>
      </c>
      <c r="O22" s="8" t="str">
        <f t="shared" si="21"/>
        <v/>
      </c>
      <c r="P22" s="8" t="str">
        <f t="shared" si="22"/>
        <v/>
      </c>
      <c r="Q22" s="8" t="str">
        <f t="shared" si="23"/>
        <v/>
      </c>
      <c r="R22" s="1"/>
      <c r="S22" s="1"/>
      <c r="T22" s="1"/>
    </row>
    <row r="23" spans="1:20">
      <c r="A23" s="15" t="str">
        <f t="shared" si="12"/>
        <v>mardi</v>
      </c>
      <c r="B23" s="2">
        <f t="shared" si="13"/>
        <v>42906</v>
      </c>
      <c r="C23" s="1">
        <v>1</v>
      </c>
      <c r="D23" s="10"/>
      <c r="E23" s="10"/>
      <c r="F23" s="1" t="str">
        <f t="shared" si="6"/>
        <v>0</v>
      </c>
      <c r="G23" s="1" t="str">
        <f t="shared" si="7"/>
        <v>0</v>
      </c>
      <c r="H23" s="6">
        <f t="shared" si="14"/>
        <v>0</v>
      </c>
      <c r="I23" s="7">
        <f t="shared" si="15"/>
        <v>0</v>
      </c>
      <c r="J23" s="7">
        <f t="shared" si="16"/>
        <v>0</v>
      </c>
      <c r="K23" s="8">
        <f t="shared" si="17"/>
        <v>0</v>
      </c>
      <c r="L23" s="8" t="str">
        <f t="shared" si="18"/>
        <v/>
      </c>
      <c r="M23" s="8" t="str">
        <f t="shared" si="19"/>
        <v/>
      </c>
      <c r="N23" s="8" t="str">
        <f t="shared" si="20"/>
        <v/>
      </c>
      <c r="O23" s="8" t="str">
        <f t="shared" si="21"/>
        <v/>
      </c>
      <c r="P23" s="8" t="str">
        <f t="shared" si="22"/>
        <v/>
      </c>
      <c r="Q23" s="8" t="str">
        <f t="shared" si="23"/>
        <v/>
      </c>
      <c r="R23" s="1"/>
      <c r="S23" s="1"/>
      <c r="T23" s="1"/>
    </row>
    <row r="24" spans="1:20">
      <c r="A24" s="15" t="str">
        <f t="shared" si="12"/>
        <v>mercredi</v>
      </c>
      <c r="B24" s="2">
        <f t="shared" si="13"/>
        <v>42907</v>
      </c>
      <c r="C24" s="1">
        <v>1</v>
      </c>
      <c r="D24" s="10"/>
      <c r="E24" s="10"/>
      <c r="F24" s="1" t="str">
        <f t="shared" si="6"/>
        <v>0</v>
      </c>
      <c r="G24" s="1" t="str">
        <f t="shared" si="7"/>
        <v>0</v>
      </c>
      <c r="H24" s="6">
        <f t="shared" si="14"/>
        <v>0</v>
      </c>
      <c r="I24" s="7">
        <f t="shared" si="15"/>
        <v>0</v>
      </c>
      <c r="J24" s="7">
        <f t="shared" si="16"/>
        <v>0</v>
      </c>
      <c r="K24" s="8">
        <f t="shared" si="17"/>
        <v>0</v>
      </c>
      <c r="L24" s="8" t="str">
        <f t="shared" si="18"/>
        <v/>
      </c>
      <c r="M24" s="8" t="str">
        <f t="shared" si="19"/>
        <v/>
      </c>
      <c r="N24" s="8" t="str">
        <f t="shared" si="20"/>
        <v/>
      </c>
      <c r="O24" s="8" t="str">
        <f t="shared" si="21"/>
        <v/>
      </c>
      <c r="P24" s="8" t="str">
        <f t="shared" si="22"/>
        <v/>
      </c>
      <c r="Q24" s="8" t="str">
        <f t="shared" si="23"/>
        <v/>
      </c>
      <c r="R24" s="1"/>
      <c r="S24" s="1"/>
      <c r="T24" s="1"/>
    </row>
    <row r="25" spans="1:20">
      <c r="A25" s="15" t="str">
        <f t="shared" si="12"/>
        <v>jeudi</v>
      </c>
      <c r="B25" s="2">
        <f t="shared" si="13"/>
        <v>42908</v>
      </c>
      <c r="C25" s="1">
        <v>1</v>
      </c>
      <c r="D25" s="10"/>
      <c r="E25" s="10"/>
      <c r="F25" s="1" t="str">
        <f t="shared" si="6"/>
        <v>0</v>
      </c>
      <c r="G25" s="1" t="str">
        <f t="shared" si="7"/>
        <v>0</v>
      </c>
      <c r="H25" s="6">
        <f t="shared" si="14"/>
        <v>0</v>
      </c>
      <c r="I25" s="7">
        <f t="shared" si="15"/>
        <v>0</v>
      </c>
      <c r="J25" s="7">
        <f t="shared" si="16"/>
        <v>0</v>
      </c>
      <c r="K25" s="8">
        <f t="shared" si="17"/>
        <v>0</v>
      </c>
      <c r="L25" s="8" t="str">
        <f t="shared" si="18"/>
        <v/>
      </c>
      <c r="M25" s="8" t="str">
        <f t="shared" si="19"/>
        <v/>
      </c>
      <c r="N25" s="8" t="str">
        <f t="shared" si="20"/>
        <v/>
      </c>
      <c r="O25" s="8" t="str">
        <f t="shared" si="21"/>
        <v/>
      </c>
      <c r="P25" s="8" t="str">
        <f t="shared" si="22"/>
        <v/>
      </c>
      <c r="Q25" s="8" t="str">
        <f t="shared" si="23"/>
        <v/>
      </c>
      <c r="R25" s="1"/>
      <c r="S25" s="1"/>
      <c r="T25" s="1"/>
    </row>
    <row r="26" spans="1:20">
      <c r="A26" s="15" t="str">
        <f t="shared" si="12"/>
        <v>vendredi</v>
      </c>
      <c r="B26" s="2">
        <f t="shared" si="13"/>
        <v>42909</v>
      </c>
      <c r="C26" s="1">
        <v>1</v>
      </c>
      <c r="D26" s="10"/>
      <c r="E26" s="10"/>
      <c r="F26" s="1" t="str">
        <f t="shared" si="6"/>
        <v>0</v>
      </c>
      <c r="G26" s="1" t="str">
        <f t="shared" si="7"/>
        <v>0</v>
      </c>
      <c r="H26" s="6">
        <f t="shared" si="14"/>
        <v>0</v>
      </c>
      <c r="I26" s="7">
        <f t="shared" si="15"/>
        <v>0</v>
      </c>
      <c r="J26" s="7">
        <f t="shared" si="16"/>
        <v>0</v>
      </c>
      <c r="K26" s="8">
        <f t="shared" si="17"/>
        <v>0</v>
      </c>
      <c r="L26" s="8" t="str">
        <f t="shared" si="18"/>
        <v/>
      </c>
      <c r="M26" s="8" t="str">
        <f t="shared" si="19"/>
        <v/>
      </c>
      <c r="N26" s="8" t="str">
        <f t="shared" si="20"/>
        <v/>
      </c>
      <c r="O26" s="8" t="str">
        <f t="shared" si="21"/>
        <v/>
      </c>
      <c r="P26" s="8" t="str">
        <f t="shared" si="22"/>
        <v/>
      </c>
      <c r="Q26" s="8" t="str">
        <f t="shared" si="23"/>
        <v/>
      </c>
      <c r="R26" s="1"/>
      <c r="S26" s="1"/>
      <c r="T26" s="1"/>
    </row>
    <row r="27" spans="1:20">
      <c r="A27" s="15" t="str">
        <f t="shared" si="12"/>
        <v>samedi</v>
      </c>
      <c r="B27" s="2">
        <f t="shared" si="13"/>
        <v>42910</v>
      </c>
      <c r="C27" s="1">
        <v>1</v>
      </c>
      <c r="D27" s="10"/>
      <c r="E27" s="10"/>
      <c r="F27" s="1" t="str">
        <f t="shared" si="6"/>
        <v>0</v>
      </c>
      <c r="G27" s="1" t="str">
        <f t="shared" si="7"/>
        <v>0</v>
      </c>
      <c r="H27" s="6">
        <f t="shared" si="14"/>
        <v>0</v>
      </c>
      <c r="I27" s="7">
        <f t="shared" si="15"/>
        <v>0</v>
      </c>
      <c r="J27" s="7">
        <f t="shared" si="16"/>
        <v>0</v>
      </c>
      <c r="K27" s="8">
        <f t="shared" si="17"/>
        <v>0</v>
      </c>
      <c r="L27" s="8" t="str">
        <f t="shared" si="18"/>
        <v/>
      </c>
      <c r="M27" s="8" t="str">
        <f t="shared" si="19"/>
        <v/>
      </c>
      <c r="N27" s="8" t="str">
        <f t="shared" si="20"/>
        <v/>
      </c>
      <c r="O27" s="8" t="str">
        <f t="shared" si="21"/>
        <v/>
      </c>
      <c r="P27" s="8" t="str">
        <f t="shared" si="22"/>
        <v/>
      </c>
      <c r="Q27" s="8" t="str">
        <f t="shared" si="23"/>
        <v/>
      </c>
      <c r="R27" s="1"/>
      <c r="S27" s="1"/>
      <c r="T27" s="1"/>
    </row>
    <row r="28" spans="1:20">
      <c r="A28" s="15" t="str">
        <f t="shared" si="12"/>
        <v>dimanche</v>
      </c>
      <c r="B28" s="2">
        <f t="shared" si="13"/>
        <v>42911</v>
      </c>
      <c r="C28" s="1">
        <v>1</v>
      </c>
      <c r="D28" s="10"/>
      <c r="E28" s="10"/>
      <c r="F28" s="1" t="str">
        <f t="shared" si="6"/>
        <v>0</v>
      </c>
      <c r="G28" s="1" t="str">
        <f t="shared" si="7"/>
        <v>0</v>
      </c>
      <c r="H28" s="6">
        <f t="shared" si="14"/>
        <v>0</v>
      </c>
      <c r="I28" s="7">
        <f t="shared" si="15"/>
        <v>0</v>
      </c>
      <c r="J28" s="7">
        <f t="shared" si="16"/>
        <v>0</v>
      </c>
      <c r="K28" s="8">
        <f t="shared" si="17"/>
        <v>0</v>
      </c>
      <c r="L28" s="8" t="str">
        <f t="shared" si="18"/>
        <v>17:00:00</v>
      </c>
      <c r="M28" s="8">
        <f t="shared" si="19"/>
        <v>0.70833333333333337</v>
      </c>
      <c r="N28" s="8">
        <f t="shared" si="20"/>
        <v>0</v>
      </c>
      <c r="O28" s="8" t="str">
        <f t="shared" si="21"/>
        <v/>
      </c>
      <c r="P28" s="8" t="str">
        <f t="shared" si="22"/>
        <v/>
      </c>
      <c r="Q28" s="8" t="str">
        <f t="shared" si="23"/>
        <v/>
      </c>
      <c r="R28" s="1"/>
      <c r="S28" s="1"/>
      <c r="T28" s="1"/>
    </row>
    <row r="29" spans="1:20">
      <c r="A29" s="15" t="str">
        <f t="shared" si="12"/>
        <v>lundi</v>
      </c>
      <c r="B29" s="2">
        <f t="shared" si="13"/>
        <v>42912</v>
      </c>
      <c r="C29" s="1">
        <v>1</v>
      </c>
      <c r="D29" s="10"/>
      <c r="E29" s="10"/>
      <c r="F29" s="1" t="str">
        <f t="shared" si="6"/>
        <v>0</v>
      </c>
      <c r="G29" s="1" t="str">
        <f t="shared" si="7"/>
        <v>0</v>
      </c>
      <c r="H29" s="6">
        <f t="shared" si="14"/>
        <v>0</v>
      </c>
      <c r="I29" s="7">
        <f t="shared" si="15"/>
        <v>0</v>
      </c>
      <c r="J29" s="7">
        <f t="shared" si="16"/>
        <v>0</v>
      </c>
      <c r="K29" s="8">
        <f t="shared" si="17"/>
        <v>0</v>
      </c>
      <c r="L29" s="8" t="str">
        <f t="shared" si="18"/>
        <v/>
      </c>
      <c r="M29" s="8" t="str">
        <f t="shared" si="19"/>
        <v/>
      </c>
      <c r="N29" s="8" t="str">
        <f t="shared" si="20"/>
        <v/>
      </c>
      <c r="O29" s="8" t="str">
        <f t="shared" si="21"/>
        <v/>
      </c>
      <c r="P29" s="8" t="str">
        <f t="shared" si="22"/>
        <v/>
      </c>
      <c r="Q29" s="8" t="str">
        <f t="shared" si="23"/>
        <v/>
      </c>
      <c r="R29" s="1"/>
      <c r="S29" s="1"/>
      <c r="T29" s="1"/>
    </row>
    <row r="30" spans="1:20">
      <c r="A30" s="15" t="str">
        <f t="shared" si="12"/>
        <v>mardi</v>
      </c>
      <c r="B30" s="2">
        <f t="shared" si="13"/>
        <v>42913</v>
      </c>
      <c r="C30" s="1">
        <v>1</v>
      </c>
      <c r="D30" s="10"/>
      <c r="E30" s="10"/>
      <c r="F30" s="1" t="str">
        <f t="shared" si="6"/>
        <v>0</v>
      </c>
      <c r="G30" s="1" t="str">
        <f t="shared" si="7"/>
        <v>0</v>
      </c>
      <c r="H30" s="6">
        <f t="shared" si="14"/>
        <v>0</v>
      </c>
      <c r="I30" s="7">
        <f t="shared" si="15"/>
        <v>0</v>
      </c>
      <c r="J30" s="7">
        <f t="shared" si="16"/>
        <v>0</v>
      </c>
      <c r="K30" s="8">
        <f t="shared" si="17"/>
        <v>0</v>
      </c>
      <c r="L30" s="8" t="str">
        <f t="shared" si="18"/>
        <v/>
      </c>
      <c r="M30" s="8" t="str">
        <f t="shared" si="19"/>
        <v/>
      </c>
      <c r="N30" s="8" t="str">
        <f t="shared" si="20"/>
        <v/>
      </c>
      <c r="O30" s="8" t="str">
        <f t="shared" si="21"/>
        <v/>
      </c>
      <c r="P30" s="8" t="str">
        <f t="shared" si="22"/>
        <v/>
      </c>
      <c r="Q30" s="8" t="str">
        <f t="shared" si="23"/>
        <v/>
      </c>
      <c r="R30" s="1"/>
      <c r="S30" s="1"/>
      <c r="T30" s="1"/>
    </row>
    <row r="31" spans="1:20">
      <c r="A31" s="15" t="str">
        <f t="shared" si="12"/>
        <v>mercredi</v>
      </c>
      <c r="B31" s="2">
        <f t="shared" si="13"/>
        <v>42914</v>
      </c>
      <c r="C31" s="1">
        <v>1</v>
      </c>
      <c r="D31" s="10"/>
      <c r="E31" s="10"/>
      <c r="F31" s="1" t="str">
        <f t="shared" si="6"/>
        <v>0</v>
      </c>
      <c r="G31" s="1" t="str">
        <f t="shared" si="7"/>
        <v>0</v>
      </c>
      <c r="H31" s="6">
        <f t="shared" si="14"/>
        <v>0</v>
      </c>
      <c r="I31" s="7">
        <f t="shared" si="15"/>
        <v>0</v>
      </c>
      <c r="J31" s="7">
        <f t="shared" si="16"/>
        <v>0</v>
      </c>
      <c r="K31" s="8">
        <f t="shared" si="17"/>
        <v>0</v>
      </c>
      <c r="L31" s="8" t="str">
        <f t="shared" si="18"/>
        <v/>
      </c>
      <c r="M31" s="8" t="str">
        <f t="shared" si="19"/>
        <v/>
      </c>
      <c r="N31" s="8" t="str">
        <f t="shared" si="20"/>
        <v/>
      </c>
      <c r="O31" s="8" t="str">
        <f t="shared" si="21"/>
        <v/>
      </c>
      <c r="P31" s="8" t="str">
        <f t="shared" si="22"/>
        <v/>
      </c>
      <c r="Q31" s="8" t="str">
        <f t="shared" si="23"/>
        <v/>
      </c>
      <c r="R31" s="1"/>
      <c r="S31" s="1"/>
      <c r="T31" s="1"/>
    </row>
    <row r="32" spans="1:20">
      <c r="A32" s="15" t="str">
        <f t="shared" si="12"/>
        <v>jeudi</v>
      </c>
      <c r="B32" s="2">
        <f t="shared" si="13"/>
        <v>42915</v>
      </c>
      <c r="C32" s="1">
        <v>1</v>
      </c>
      <c r="D32" s="10"/>
      <c r="E32" s="10"/>
      <c r="F32" s="1" t="str">
        <f t="shared" si="6"/>
        <v>0</v>
      </c>
      <c r="G32" s="1" t="str">
        <f t="shared" si="7"/>
        <v>0</v>
      </c>
      <c r="H32" s="6">
        <f t="shared" si="14"/>
        <v>0</v>
      </c>
      <c r="I32" s="7">
        <f t="shared" si="15"/>
        <v>0</v>
      </c>
      <c r="J32" s="7">
        <f t="shared" si="16"/>
        <v>0</v>
      </c>
      <c r="K32" s="8">
        <f t="shared" si="17"/>
        <v>0</v>
      </c>
      <c r="L32" s="8" t="str">
        <f t="shared" si="18"/>
        <v/>
      </c>
      <c r="M32" s="8" t="str">
        <f t="shared" si="19"/>
        <v/>
      </c>
      <c r="N32" s="8" t="str">
        <f t="shared" si="20"/>
        <v/>
      </c>
      <c r="O32" s="8" t="str">
        <f t="shared" si="21"/>
        <v/>
      </c>
      <c r="P32" s="8" t="str">
        <f t="shared" si="22"/>
        <v/>
      </c>
      <c r="Q32" s="8" t="str">
        <f t="shared" si="23"/>
        <v/>
      </c>
      <c r="R32" s="1"/>
      <c r="S32" s="1"/>
      <c r="T32" s="1"/>
    </row>
    <row r="33" spans="1:20">
      <c r="A33" s="15" t="str">
        <f t="shared" si="12"/>
        <v>vendredi</v>
      </c>
      <c r="B33" s="2">
        <f t="shared" si="13"/>
        <v>42916</v>
      </c>
      <c r="C33" s="1">
        <v>1</v>
      </c>
      <c r="D33" s="10"/>
      <c r="E33" s="10"/>
      <c r="F33" s="1" t="str">
        <f t="shared" si="6"/>
        <v>0</v>
      </c>
      <c r="G33" s="1" t="str">
        <f t="shared" si="7"/>
        <v>0</v>
      </c>
      <c r="H33" s="6">
        <f t="shared" si="14"/>
        <v>0</v>
      </c>
      <c r="I33" s="7">
        <f t="shared" si="15"/>
        <v>0</v>
      </c>
      <c r="J33" s="7">
        <f t="shared" si="16"/>
        <v>0</v>
      </c>
      <c r="K33" s="8">
        <f t="shared" si="17"/>
        <v>0</v>
      </c>
      <c r="L33" s="8" t="str">
        <f t="shared" si="18"/>
        <v/>
      </c>
      <c r="M33" s="8" t="str">
        <f t="shared" si="19"/>
        <v/>
      </c>
      <c r="N33" s="8" t="str">
        <f t="shared" si="20"/>
        <v/>
      </c>
      <c r="O33" s="8" t="str">
        <f t="shared" si="21"/>
        <v>70:00:00</v>
      </c>
      <c r="P33" s="8">
        <f t="shared" si="22"/>
        <v>2.9166666666666665</v>
      </c>
      <c r="Q33" s="8">
        <f t="shared" si="23"/>
        <v>0</v>
      </c>
      <c r="R33" s="1"/>
      <c r="S33" s="1"/>
      <c r="T33" s="1"/>
    </row>
    <row r="35" spans="1:20">
      <c r="J35" s="19">
        <f>J33+J29+J22+J15+J8-mai!J32</f>
        <v>0</v>
      </c>
    </row>
  </sheetData>
  <mergeCells count="3">
    <mergeCell ref="L1:N1"/>
    <mergeCell ref="O1:Q1"/>
    <mergeCell ref="R1:T1"/>
  </mergeCells>
  <conditionalFormatting sqref="F3:G33">
    <cfRule type="containsText" dxfId="21" priority="3" operator="containsText" text="dimanche">
      <formula>NOT(ISERROR(SEARCH("dimanche",F3)))</formula>
    </cfRule>
  </conditionalFormatting>
  <conditionalFormatting sqref="R1:T2">
    <cfRule type="containsText" dxfId="20" priority="2" operator="containsText" text="dimanche">
      <formula>NOT(ISERROR(SEARCH("dimanche",R1)))</formula>
    </cfRule>
  </conditionalFormatting>
  <conditionalFormatting sqref="H3:H33">
    <cfRule type="containsText" dxfId="19" priority="1" operator="containsText" text="dimanche">
      <formula>NOT(ISERROR(SEARCH("dimanche",H3)))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T35"/>
  <sheetViews>
    <sheetView workbookViewId="0">
      <selection activeCell="D3" sqref="D3:E33"/>
    </sheetView>
  </sheetViews>
  <sheetFormatPr baseColWidth="10" defaultRowHeight="15"/>
  <cols>
    <col min="1" max="1" width="9.7109375" bestFit="1" customWidth="1"/>
    <col min="2" max="2" width="10.7109375" bestFit="1" customWidth="1"/>
    <col min="3" max="3" width="4.85546875" bestFit="1" customWidth="1"/>
    <col min="4" max="4" width="14.5703125" bestFit="1" customWidth="1"/>
    <col min="5" max="5" width="15.28515625" bestFit="1" customWidth="1"/>
    <col min="6" max="6" width="10.28515625" bestFit="1" customWidth="1"/>
    <col min="7" max="7" width="9.5703125" bestFit="1" customWidth="1"/>
    <col min="8" max="8" width="10.85546875" bestFit="1" customWidth="1"/>
    <col min="9" max="9" width="10.5703125" bestFit="1" customWidth="1"/>
    <col min="10" max="10" width="14.42578125" bestFit="1" customWidth="1"/>
    <col min="11" max="11" width="11.140625" bestFit="1" customWidth="1"/>
    <col min="12" max="12" width="9.5703125" bestFit="1" customWidth="1"/>
    <col min="13" max="14" width="8.140625" bestFit="1" customWidth="1"/>
    <col min="15" max="15" width="9.5703125" bestFit="1" customWidth="1"/>
    <col min="16" max="16" width="8.140625" bestFit="1" customWidth="1"/>
    <col min="17" max="17" width="9.140625" bestFit="1" customWidth="1"/>
    <col min="18" max="18" width="6.28515625" bestFit="1" customWidth="1"/>
    <col min="19" max="19" width="3.42578125" bestFit="1" customWidth="1"/>
    <col min="20" max="20" width="5.140625" bestFit="1" customWidth="1"/>
  </cols>
  <sheetData>
    <row r="1" spans="1:20">
      <c r="A1" s="15"/>
      <c r="B1" s="15"/>
      <c r="C1" s="15"/>
      <c r="D1" s="15"/>
      <c r="E1" s="15"/>
      <c r="F1" s="15"/>
      <c r="G1" s="15"/>
      <c r="H1" s="15"/>
      <c r="I1" s="15"/>
      <c r="J1" s="7"/>
      <c r="K1" s="15"/>
      <c r="L1" s="29" t="s">
        <v>11</v>
      </c>
      <c r="M1" s="29"/>
      <c r="N1" s="29"/>
      <c r="O1" s="29" t="s">
        <v>12</v>
      </c>
      <c r="P1" s="29"/>
      <c r="Q1" s="29"/>
      <c r="R1" s="29" t="s">
        <v>19</v>
      </c>
      <c r="S1" s="29"/>
      <c r="T1" s="29"/>
    </row>
    <row r="2" spans="1:20">
      <c r="A2" s="15" t="s">
        <v>0</v>
      </c>
      <c r="B2" s="15" t="s">
        <v>1</v>
      </c>
      <c r="C2" s="15" t="s">
        <v>2</v>
      </c>
      <c r="D2" s="15" t="s">
        <v>3</v>
      </c>
      <c r="E2" s="15" t="s">
        <v>4</v>
      </c>
      <c r="F2" s="4" t="s">
        <v>5</v>
      </c>
      <c r="G2" s="4" t="s">
        <v>6</v>
      </c>
      <c r="H2" s="4" t="s">
        <v>7</v>
      </c>
      <c r="I2" s="15" t="s">
        <v>8</v>
      </c>
      <c r="J2" s="7" t="s">
        <v>9</v>
      </c>
      <c r="K2" s="15" t="s">
        <v>10</v>
      </c>
      <c r="L2" s="15" t="s">
        <v>13</v>
      </c>
      <c r="M2" s="15" t="s">
        <v>14</v>
      </c>
      <c r="N2" s="15" t="s">
        <v>15</v>
      </c>
      <c r="O2" s="15" t="s">
        <v>13</v>
      </c>
      <c r="P2" s="15" t="s">
        <v>14</v>
      </c>
      <c r="Q2" s="15" t="s">
        <v>15</v>
      </c>
      <c r="R2" s="15" t="s">
        <v>16</v>
      </c>
      <c r="S2" s="15" t="s">
        <v>17</v>
      </c>
      <c r="T2" s="15" t="s">
        <v>18</v>
      </c>
    </row>
    <row r="3" spans="1:20">
      <c r="A3" s="15" t="str">
        <f>IF(WEEKDAY(B3,2)=1,"lundi",IF(WEEKDAY(B3,2)=2,"mardi",IF(WEEKDAY(B3,2)=3,"mercredi",IF(WEEKDAY(B3,2)=4,"jeudi",IF(WEEKDAY(B3,2)=5,"vendredi",IF(WEEKDAY(B3,2)=6,"samedi",IF(WEEKDAY(B3,2)=7,"dimanche","")))))))</f>
        <v>samedi</v>
      </c>
      <c r="B3" s="2">
        <f>IF(juin!B34="",juin!B33+1,"")</f>
        <v>42917</v>
      </c>
      <c r="C3" s="1">
        <v>1</v>
      </c>
      <c r="D3" s="10"/>
      <c r="E3" s="10"/>
      <c r="F3" s="1" t="str">
        <f t="shared" ref="F3" si="0">IF(AND(D3=0,E3=0),"0",IF(D3&lt;"12:00","1:30"))</f>
        <v>0</v>
      </c>
      <c r="G3" s="1" t="str">
        <f t="shared" ref="G3" si="1">IF(AND(D3=0,E3=0),"0",IF(D3&lt;"19:00","1:30"))</f>
        <v>0</v>
      </c>
      <c r="H3" s="6">
        <f>(E3-D3)-F3-G3+T3</f>
        <v>0</v>
      </c>
      <c r="I3" s="7">
        <f>C3*H3</f>
        <v>0</v>
      </c>
      <c r="J3" s="7">
        <f>IF(A3="lundi",I3,I3+juin!J33)</f>
        <v>0</v>
      </c>
      <c r="K3" s="8">
        <f>I3</f>
        <v>0</v>
      </c>
      <c r="L3" s="8" t="str">
        <f>IF(A3="dimanche","17:00:00","")</f>
        <v/>
      </c>
      <c r="M3" s="8" t="str">
        <f>IF(A3="dimanche",IF((L3-J3)&lt;0,0,(L3-J3)),"")</f>
        <v/>
      </c>
      <c r="N3" s="8" t="str">
        <f>IF(A3="dimanche",IF((J3-L3)&gt;0,(J3-L3),IF((L3-J3)&lt;0,(L3-J3),0)),"")</f>
        <v/>
      </c>
      <c r="O3" s="8" t="str">
        <f t="shared" ref="O3:O4" si="2">IF(A4="","70:00:00","")</f>
        <v/>
      </c>
      <c r="P3" s="8" t="str">
        <f t="shared" ref="P3:P4" si="3">IF(A4="",IF((O3-K3)&lt;0,0,(O3-K3)),"")</f>
        <v/>
      </c>
      <c r="Q3" s="8" t="str">
        <f t="shared" ref="Q3:Q4" si="4">IF(A4="",IF((K3-O3)&gt;0,(K3-O3),IF((O3-K3)&lt;0,(O3-K3),0)),"")</f>
        <v/>
      </c>
      <c r="R3" s="8" t="str">
        <f>IF(E3="dimanche",IF((N3-P3)&gt;0,(N3-P3),IF((P3-N3)&lt;0,(P3-N3),0)),"")</f>
        <v/>
      </c>
      <c r="S3" s="1"/>
      <c r="T3" s="1"/>
    </row>
    <row r="4" spans="1:20">
      <c r="A4" s="15" t="str">
        <f t="shared" ref="A4" si="5">IF(WEEKDAY(B4,2)=1,"lundi",IF(WEEKDAY(B4,2)=2,"mardi",IF(WEEKDAY(B4,2)=3,"mercredi",IF(WEEKDAY(B4,2)=4,"jeudi",IF(WEEKDAY(B4,2)=5,"vendredi",IF(WEEKDAY(B4,2)=6,"samedi",IF(WEEKDAY(B4,2)=7,"dimanche","")))))))</f>
        <v>dimanche</v>
      </c>
      <c r="B4" s="2">
        <f>B3+1</f>
        <v>42918</v>
      </c>
      <c r="C4" s="1">
        <v>1</v>
      </c>
      <c r="D4" s="10"/>
      <c r="E4" s="10"/>
      <c r="F4" s="1" t="str">
        <f t="shared" ref="F4:F5" si="6">IF(AND(D4=0,E4=0),"0",IF(D4&lt;"12:00","1:30"))</f>
        <v>0</v>
      </c>
      <c r="G4" s="1" t="str">
        <f t="shared" ref="G4:G5" si="7">IF(AND(D4=0,E4=0),"0",IF(D4&lt;"19:00","1:30"))</f>
        <v>0</v>
      </c>
      <c r="H4" s="6">
        <f t="shared" ref="H4" si="8">(E4-D4)-F4-G4+T4</f>
        <v>0</v>
      </c>
      <c r="I4" s="7">
        <f>C4*H4</f>
        <v>0</v>
      </c>
      <c r="J4" s="7">
        <f>IF(A4="lundi",I4,J3+I4)</f>
        <v>0</v>
      </c>
      <c r="K4" s="8">
        <f>I4+K3</f>
        <v>0</v>
      </c>
      <c r="L4" s="8" t="str">
        <f t="shared" ref="L4" si="9">IF(A4="dimanche","17:00:00","")</f>
        <v>17:00:00</v>
      </c>
      <c r="M4" s="8">
        <f t="shared" ref="M4" si="10">IF(A4="dimanche",IF((L4-J4)&lt;0,0,(L4-J4)),"")</f>
        <v>0.70833333333333337</v>
      </c>
      <c r="N4" s="8">
        <f t="shared" ref="N4" si="11">IF(A4="dimanche",IF((J4-L4)&gt;0,(J4-L4),IF((L4-J4)&lt;0,(L4-J4),0)),"")</f>
        <v>0</v>
      </c>
      <c r="O4" s="8" t="str">
        <f t="shared" si="2"/>
        <v/>
      </c>
      <c r="P4" s="8" t="str">
        <f t="shared" si="3"/>
        <v/>
      </c>
      <c r="Q4" s="8" t="str">
        <f t="shared" si="4"/>
        <v/>
      </c>
      <c r="R4" s="1"/>
      <c r="S4" s="1"/>
      <c r="T4" s="1"/>
    </row>
    <row r="5" spans="1:20">
      <c r="A5" s="15" t="str">
        <f t="shared" ref="A5:A32" si="12">IF(WEEKDAY(B5,2)=1,"lundi",IF(WEEKDAY(B5,2)=2,"mardi",IF(WEEKDAY(B5,2)=3,"mercredi",IF(WEEKDAY(B5,2)=4,"jeudi",IF(WEEKDAY(B5,2)=5,"vendredi",IF(WEEKDAY(B5,2)=6,"samedi",IF(WEEKDAY(B5,2)=7,"dimanche","")))))))</f>
        <v>lundi</v>
      </c>
      <c r="B5" s="2">
        <f t="shared" ref="B5:B33" si="13">B4+1</f>
        <v>42919</v>
      </c>
      <c r="C5" s="1">
        <v>1</v>
      </c>
      <c r="D5" s="10"/>
      <c r="E5" s="10"/>
      <c r="F5" s="1" t="str">
        <f t="shared" si="6"/>
        <v>0</v>
      </c>
      <c r="G5" s="1" t="str">
        <f t="shared" si="7"/>
        <v>0</v>
      </c>
      <c r="H5" s="6">
        <f t="shared" ref="H5:H32" si="14">(E5-D5)-F5-G5+T5</f>
        <v>0</v>
      </c>
      <c r="I5" s="7">
        <f t="shared" ref="I5:I32" si="15">C5*H5</f>
        <v>0</v>
      </c>
      <c r="J5" s="7">
        <f t="shared" ref="J5:J32" si="16">IF(A5="lundi",I5,J4+I5)</f>
        <v>0</v>
      </c>
      <c r="K5" s="8">
        <f t="shared" ref="K5:K32" si="17">I5+K4</f>
        <v>0</v>
      </c>
      <c r="L5" s="8" t="str">
        <f t="shared" ref="L5:L26" si="18">IF(A5="dimanche","17:00:00","")</f>
        <v/>
      </c>
      <c r="M5" s="8" t="str">
        <f t="shared" ref="M5:M26" si="19">IF(A5="dimanche",IF((L5-J5)&lt;0,0,(L5-J5)),"")</f>
        <v/>
      </c>
      <c r="N5" s="8" t="str">
        <f t="shared" ref="N5:N26" si="20">IF(A5="dimanche",IF((J5-L5)&gt;0,(J5-L5),IF((L5-J5)&lt;0,(L5-J5),0)),"")</f>
        <v/>
      </c>
      <c r="O5" s="8" t="str">
        <f t="shared" ref="O5:O26" si="21">IF(A6="","70:00:00","")</f>
        <v/>
      </c>
      <c r="P5" s="8" t="str">
        <f t="shared" ref="P5:P26" si="22">IF(A6="",IF((O5-K5)&lt;0,0,(O5-K5)),"")</f>
        <v/>
      </c>
      <c r="Q5" s="8" t="str">
        <f t="shared" ref="Q5:Q26" si="23">IF(A6="",IF((K5-O5)&gt;0,(K5-O5),IF((O5-K5)&lt;0,(O5-K5),0)),"")</f>
        <v/>
      </c>
      <c r="R5" s="1"/>
      <c r="S5" s="1"/>
      <c r="T5" s="1"/>
    </row>
    <row r="6" spans="1:20">
      <c r="A6" s="15" t="str">
        <f t="shared" si="12"/>
        <v>mardi</v>
      </c>
      <c r="B6" s="2">
        <f t="shared" si="13"/>
        <v>42920</v>
      </c>
      <c r="C6" s="1">
        <v>1</v>
      </c>
      <c r="D6" s="10"/>
      <c r="E6" s="10"/>
      <c r="F6" s="1" t="str">
        <f t="shared" ref="F6:F33" si="24">IF(AND(D6=0,E6=0),"0",IF(D6&lt;"12:00","1:30"))</f>
        <v>0</v>
      </c>
      <c r="G6" s="1" t="str">
        <f t="shared" ref="G6:G33" si="25">IF(AND(D6=0,E6=0),"0",IF(D6&lt;"19:00","1:30"))</f>
        <v>0</v>
      </c>
      <c r="H6" s="6">
        <f t="shared" si="14"/>
        <v>0</v>
      </c>
      <c r="I6" s="7">
        <f t="shared" si="15"/>
        <v>0</v>
      </c>
      <c r="J6" s="7">
        <f t="shared" si="16"/>
        <v>0</v>
      </c>
      <c r="K6" s="8">
        <f t="shared" si="17"/>
        <v>0</v>
      </c>
      <c r="L6" s="8" t="str">
        <f t="shared" si="18"/>
        <v/>
      </c>
      <c r="M6" s="8" t="str">
        <f t="shared" si="19"/>
        <v/>
      </c>
      <c r="N6" s="8" t="str">
        <f t="shared" si="20"/>
        <v/>
      </c>
      <c r="O6" s="8" t="str">
        <f t="shared" si="21"/>
        <v/>
      </c>
      <c r="P6" s="8" t="str">
        <f t="shared" si="22"/>
        <v/>
      </c>
      <c r="Q6" s="8" t="str">
        <f t="shared" si="23"/>
        <v/>
      </c>
      <c r="R6" s="1"/>
      <c r="S6" s="1"/>
      <c r="T6" s="1"/>
    </row>
    <row r="7" spans="1:20">
      <c r="A7" s="15" t="str">
        <f t="shared" si="12"/>
        <v>mercredi</v>
      </c>
      <c r="B7" s="2">
        <f t="shared" si="13"/>
        <v>42921</v>
      </c>
      <c r="C7" s="1">
        <v>1</v>
      </c>
      <c r="D7" s="10"/>
      <c r="E7" s="10"/>
      <c r="F7" s="1" t="str">
        <f t="shared" si="24"/>
        <v>0</v>
      </c>
      <c r="G7" s="1" t="str">
        <f t="shared" si="25"/>
        <v>0</v>
      </c>
      <c r="H7" s="6">
        <f t="shared" si="14"/>
        <v>0</v>
      </c>
      <c r="I7" s="7">
        <f t="shared" si="15"/>
        <v>0</v>
      </c>
      <c r="J7" s="7">
        <f t="shared" si="16"/>
        <v>0</v>
      </c>
      <c r="K7" s="8">
        <f t="shared" si="17"/>
        <v>0</v>
      </c>
      <c r="L7" s="8" t="str">
        <f t="shared" si="18"/>
        <v/>
      </c>
      <c r="M7" s="8" t="str">
        <f t="shared" si="19"/>
        <v/>
      </c>
      <c r="N7" s="8" t="str">
        <f t="shared" si="20"/>
        <v/>
      </c>
      <c r="O7" s="8" t="str">
        <f t="shared" si="21"/>
        <v/>
      </c>
      <c r="P7" s="8" t="str">
        <f t="shared" si="22"/>
        <v/>
      </c>
      <c r="Q7" s="8" t="str">
        <f t="shared" si="23"/>
        <v/>
      </c>
      <c r="R7" s="1"/>
      <c r="S7" s="1"/>
      <c r="T7" s="1"/>
    </row>
    <row r="8" spans="1:20">
      <c r="A8" s="15" t="str">
        <f t="shared" si="12"/>
        <v>jeudi</v>
      </c>
      <c r="B8" s="2">
        <f t="shared" si="13"/>
        <v>42922</v>
      </c>
      <c r="C8" s="1">
        <v>1</v>
      </c>
      <c r="D8" s="10"/>
      <c r="E8" s="10"/>
      <c r="F8" s="1" t="str">
        <f t="shared" si="24"/>
        <v>0</v>
      </c>
      <c r="G8" s="1" t="str">
        <f t="shared" si="25"/>
        <v>0</v>
      </c>
      <c r="H8" s="6">
        <f t="shared" si="14"/>
        <v>0</v>
      </c>
      <c r="I8" s="7">
        <f t="shared" si="15"/>
        <v>0</v>
      </c>
      <c r="J8" s="7">
        <f t="shared" si="16"/>
        <v>0</v>
      </c>
      <c r="K8" s="8">
        <f t="shared" si="17"/>
        <v>0</v>
      </c>
      <c r="L8" s="8" t="str">
        <f t="shared" si="18"/>
        <v/>
      </c>
      <c r="M8" s="8" t="str">
        <f t="shared" si="19"/>
        <v/>
      </c>
      <c r="N8" s="8" t="str">
        <f t="shared" si="20"/>
        <v/>
      </c>
      <c r="O8" s="8" t="str">
        <f t="shared" si="21"/>
        <v/>
      </c>
      <c r="P8" s="8" t="str">
        <f t="shared" si="22"/>
        <v/>
      </c>
      <c r="Q8" s="8" t="str">
        <f t="shared" si="23"/>
        <v/>
      </c>
      <c r="R8" s="1"/>
      <c r="S8" s="1"/>
      <c r="T8" s="1"/>
    </row>
    <row r="9" spans="1:20">
      <c r="A9" s="15" t="str">
        <f t="shared" si="12"/>
        <v>vendredi</v>
      </c>
      <c r="B9" s="2">
        <f t="shared" si="13"/>
        <v>42923</v>
      </c>
      <c r="C9" s="1">
        <v>1</v>
      </c>
      <c r="D9" s="10"/>
      <c r="E9" s="10"/>
      <c r="F9" s="1" t="str">
        <f t="shared" si="24"/>
        <v>0</v>
      </c>
      <c r="G9" s="1" t="str">
        <f t="shared" si="25"/>
        <v>0</v>
      </c>
      <c r="H9" s="6">
        <f t="shared" si="14"/>
        <v>0</v>
      </c>
      <c r="I9" s="7">
        <f t="shared" si="15"/>
        <v>0</v>
      </c>
      <c r="J9" s="7">
        <f t="shared" si="16"/>
        <v>0</v>
      </c>
      <c r="K9" s="8">
        <f t="shared" si="17"/>
        <v>0</v>
      </c>
      <c r="L9" s="8" t="str">
        <f t="shared" si="18"/>
        <v/>
      </c>
      <c r="M9" s="8" t="str">
        <f t="shared" si="19"/>
        <v/>
      </c>
      <c r="N9" s="8" t="str">
        <f t="shared" si="20"/>
        <v/>
      </c>
      <c r="O9" s="8" t="str">
        <f t="shared" si="21"/>
        <v/>
      </c>
      <c r="P9" s="8" t="str">
        <f t="shared" si="22"/>
        <v/>
      </c>
      <c r="Q9" s="8" t="str">
        <f t="shared" si="23"/>
        <v/>
      </c>
      <c r="R9" s="1"/>
      <c r="S9" s="1"/>
      <c r="T9" s="1"/>
    </row>
    <row r="10" spans="1:20">
      <c r="A10" s="15" t="str">
        <f t="shared" si="12"/>
        <v>samedi</v>
      </c>
      <c r="B10" s="2">
        <f t="shared" si="13"/>
        <v>42924</v>
      </c>
      <c r="C10" s="1">
        <v>1</v>
      </c>
      <c r="D10" s="10"/>
      <c r="E10" s="10"/>
      <c r="F10" s="1" t="str">
        <f t="shared" si="24"/>
        <v>0</v>
      </c>
      <c r="G10" s="1" t="str">
        <f t="shared" si="25"/>
        <v>0</v>
      </c>
      <c r="H10" s="6">
        <f>(E10-D10)-F10-G10+T10</f>
        <v>0</v>
      </c>
      <c r="I10" s="7">
        <f t="shared" si="15"/>
        <v>0</v>
      </c>
      <c r="J10" s="7">
        <f t="shared" si="16"/>
        <v>0</v>
      </c>
      <c r="K10" s="8">
        <f t="shared" si="17"/>
        <v>0</v>
      </c>
      <c r="L10" s="8" t="str">
        <f t="shared" si="18"/>
        <v/>
      </c>
      <c r="M10" s="8" t="str">
        <f t="shared" si="19"/>
        <v/>
      </c>
      <c r="N10" s="8" t="str">
        <f t="shared" si="20"/>
        <v/>
      </c>
      <c r="O10" s="8" t="str">
        <f t="shared" si="21"/>
        <v/>
      </c>
      <c r="P10" s="8" t="str">
        <f t="shared" si="22"/>
        <v/>
      </c>
      <c r="Q10" s="8" t="str">
        <f t="shared" si="23"/>
        <v/>
      </c>
      <c r="R10" s="1"/>
      <c r="S10" s="1"/>
      <c r="T10" s="1"/>
    </row>
    <row r="11" spans="1:20">
      <c r="A11" s="15" t="str">
        <f t="shared" si="12"/>
        <v>dimanche</v>
      </c>
      <c r="B11" s="2">
        <f t="shared" si="13"/>
        <v>42925</v>
      </c>
      <c r="C11" s="1">
        <v>1</v>
      </c>
      <c r="D11" s="10"/>
      <c r="E11" s="10"/>
      <c r="F11" s="1" t="str">
        <f t="shared" si="24"/>
        <v>0</v>
      </c>
      <c r="G11" s="1" t="str">
        <f t="shared" si="25"/>
        <v>0</v>
      </c>
      <c r="H11" s="6">
        <f t="shared" si="14"/>
        <v>0</v>
      </c>
      <c r="I11" s="7">
        <f t="shared" si="15"/>
        <v>0</v>
      </c>
      <c r="J11" s="7">
        <f t="shared" si="16"/>
        <v>0</v>
      </c>
      <c r="K11" s="8">
        <f t="shared" si="17"/>
        <v>0</v>
      </c>
      <c r="L11" s="8" t="str">
        <f t="shared" si="18"/>
        <v>17:00:00</v>
      </c>
      <c r="M11" s="8">
        <f t="shared" si="19"/>
        <v>0.70833333333333337</v>
      </c>
      <c r="N11" s="8">
        <f t="shared" si="20"/>
        <v>0</v>
      </c>
      <c r="O11" s="8" t="str">
        <f t="shared" si="21"/>
        <v/>
      </c>
      <c r="P11" s="8" t="str">
        <f t="shared" si="22"/>
        <v/>
      </c>
      <c r="Q11" s="8" t="str">
        <f t="shared" si="23"/>
        <v/>
      </c>
      <c r="R11" s="1"/>
      <c r="S11" s="1"/>
      <c r="T11" s="1"/>
    </row>
    <row r="12" spans="1:20">
      <c r="A12" s="15" t="str">
        <f t="shared" si="12"/>
        <v>lundi</v>
      </c>
      <c r="B12" s="2">
        <f t="shared" si="13"/>
        <v>42926</v>
      </c>
      <c r="C12" s="1">
        <v>1</v>
      </c>
      <c r="D12" s="10"/>
      <c r="E12" s="10"/>
      <c r="F12" s="1" t="str">
        <f t="shared" si="24"/>
        <v>0</v>
      </c>
      <c r="G12" s="1" t="str">
        <f t="shared" si="25"/>
        <v>0</v>
      </c>
      <c r="H12" s="6">
        <f t="shared" si="14"/>
        <v>0</v>
      </c>
      <c r="I12" s="7">
        <f t="shared" si="15"/>
        <v>0</v>
      </c>
      <c r="J12" s="7">
        <f t="shared" si="16"/>
        <v>0</v>
      </c>
      <c r="K12" s="8">
        <f t="shared" si="17"/>
        <v>0</v>
      </c>
      <c r="L12" s="8" t="str">
        <f t="shared" si="18"/>
        <v/>
      </c>
      <c r="M12" s="8" t="str">
        <f t="shared" si="19"/>
        <v/>
      </c>
      <c r="N12" s="8" t="str">
        <f t="shared" si="20"/>
        <v/>
      </c>
      <c r="O12" s="8" t="str">
        <f t="shared" si="21"/>
        <v/>
      </c>
      <c r="P12" s="8" t="str">
        <f t="shared" si="22"/>
        <v/>
      </c>
      <c r="Q12" s="8" t="str">
        <f t="shared" si="23"/>
        <v/>
      </c>
      <c r="R12" s="1"/>
      <c r="S12" s="1"/>
      <c r="T12" s="1"/>
    </row>
    <row r="13" spans="1:20">
      <c r="A13" s="15" t="str">
        <f t="shared" si="12"/>
        <v>mardi</v>
      </c>
      <c r="B13" s="2">
        <f t="shared" si="13"/>
        <v>42927</v>
      </c>
      <c r="C13" s="1">
        <v>1</v>
      </c>
      <c r="D13" s="10"/>
      <c r="E13" s="10"/>
      <c r="F13" s="1" t="str">
        <f t="shared" si="24"/>
        <v>0</v>
      </c>
      <c r="G13" s="1" t="str">
        <f t="shared" si="25"/>
        <v>0</v>
      </c>
      <c r="H13" s="6">
        <f t="shared" si="14"/>
        <v>0</v>
      </c>
      <c r="I13" s="7">
        <f t="shared" si="15"/>
        <v>0</v>
      </c>
      <c r="J13" s="7">
        <f t="shared" si="16"/>
        <v>0</v>
      </c>
      <c r="K13" s="8">
        <f t="shared" si="17"/>
        <v>0</v>
      </c>
      <c r="L13" s="8" t="str">
        <f t="shared" si="18"/>
        <v/>
      </c>
      <c r="M13" s="8" t="str">
        <f t="shared" si="19"/>
        <v/>
      </c>
      <c r="N13" s="8" t="str">
        <f t="shared" si="20"/>
        <v/>
      </c>
      <c r="O13" s="8" t="str">
        <f t="shared" si="21"/>
        <v/>
      </c>
      <c r="P13" s="8" t="str">
        <f t="shared" si="22"/>
        <v/>
      </c>
      <c r="Q13" s="8" t="str">
        <f t="shared" si="23"/>
        <v/>
      </c>
      <c r="R13" s="1"/>
      <c r="S13" s="1"/>
      <c r="T13" s="1"/>
    </row>
    <row r="14" spans="1:20">
      <c r="A14" s="15" t="str">
        <f t="shared" si="12"/>
        <v>mercredi</v>
      </c>
      <c r="B14" s="2">
        <f t="shared" si="13"/>
        <v>42928</v>
      </c>
      <c r="C14" s="1">
        <v>1</v>
      </c>
      <c r="D14" s="10"/>
      <c r="E14" s="10"/>
      <c r="F14" s="1" t="str">
        <f t="shared" si="24"/>
        <v>0</v>
      </c>
      <c r="G14" s="1" t="str">
        <f t="shared" si="25"/>
        <v>0</v>
      </c>
      <c r="H14" s="6">
        <f t="shared" si="14"/>
        <v>0</v>
      </c>
      <c r="I14" s="7">
        <f t="shared" si="15"/>
        <v>0</v>
      </c>
      <c r="J14" s="7">
        <f t="shared" si="16"/>
        <v>0</v>
      </c>
      <c r="K14" s="8">
        <f t="shared" si="17"/>
        <v>0</v>
      </c>
      <c r="L14" s="8" t="str">
        <f t="shared" si="18"/>
        <v/>
      </c>
      <c r="M14" s="8" t="str">
        <f t="shared" si="19"/>
        <v/>
      </c>
      <c r="N14" s="8" t="str">
        <f t="shared" si="20"/>
        <v/>
      </c>
      <c r="O14" s="8" t="str">
        <f t="shared" si="21"/>
        <v/>
      </c>
      <c r="P14" s="8" t="str">
        <f t="shared" si="22"/>
        <v/>
      </c>
      <c r="Q14" s="8" t="str">
        <f t="shared" si="23"/>
        <v/>
      </c>
      <c r="R14" s="1"/>
      <c r="S14" s="1"/>
      <c r="T14" s="1"/>
    </row>
    <row r="15" spans="1:20">
      <c r="A15" s="15" t="str">
        <f t="shared" si="12"/>
        <v>jeudi</v>
      </c>
      <c r="B15" s="2">
        <f t="shared" si="13"/>
        <v>42929</v>
      </c>
      <c r="C15" s="1">
        <v>1</v>
      </c>
      <c r="D15" s="10"/>
      <c r="E15" s="10"/>
      <c r="F15" s="1" t="str">
        <f t="shared" si="24"/>
        <v>0</v>
      </c>
      <c r="G15" s="1" t="str">
        <f t="shared" si="25"/>
        <v>0</v>
      </c>
      <c r="H15" s="6">
        <f t="shared" si="14"/>
        <v>0</v>
      </c>
      <c r="I15" s="7">
        <f t="shared" si="15"/>
        <v>0</v>
      </c>
      <c r="J15" s="7">
        <f t="shared" si="16"/>
        <v>0</v>
      </c>
      <c r="K15" s="8">
        <f t="shared" si="17"/>
        <v>0</v>
      </c>
      <c r="L15" s="8" t="str">
        <f t="shared" si="18"/>
        <v/>
      </c>
      <c r="M15" s="8" t="str">
        <f t="shared" si="19"/>
        <v/>
      </c>
      <c r="N15" s="8" t="str">
        <f t="shared" si="20"/>
        <v/>
      </c>
      <c r="O15" s="8" t="str">
        <f t="shared" si="21"/>
        <v/>
      </c>
      <c r="P15" s="8" t="str">
        <f t="shared" si="22"/>
        <v/>
      </c>
      <c r="Q15" s="8" t="str">
        <f t="shared" si="23"/>
        <v/>
      </c>
      <c r="R15" s="1"/>
      <c r="S15" s="1"/>
      <c r="T15" s="1"/>
    </row>
    <row r="16" spans="1:20">
      <c r="A16" s="15" t="str">
        <f t="shared" si="12"/>
        <v>vendredi</v>
      </c>
      <c r="B16" s="2">
        <f t="shared" si="13"/>
        <v>42930</v>
      </c>
      <c r="C16" s="1">
        <v>2</v>
      </c>
      <c r="D16" s="10"/>
      <c r="E16" s="10"/>
      <c r="F16" s="1" t="str">
        <f t="shared" si="24"/>
        <v>0</v>
      </c>
      <c r="G16" s="1" t="str">
        <f t="shared" si="25"/>
        <v>0</v>
      </c>
      <c r="H16" s="6">
        <f t="shared" si="14"/>
        <v>0</v>
      </c>
      <c r="I16" s="7">
        <f t="shared" si="15"/>
        <v>0</v>
      </c>
      <c r="J16" s="7">
        <f t="shared" si="16"/>
        <v>0</v>
      </c>
      <c r="K16" s="8">
        <f t="shared" si="17"/>
        <v>0</v>
      </c>
      <c r="L16" s="8" t="str">
        <f t="shared" si="18"/>
        <v/>
      </c>
      <c r="M16" s="8" t="str">
        <f t="shared" si="19"/>
        <v/>
      </c>
      <c r="N16" s="8" t="str">
        <f t="shared" si="20"/>
        <v/>
      </c>
      <c r="O16" s="8" t="str">
        <f t="shared" si="21"/>
        <v/>
      </c>
      <c r="P16" s="8" t="str">
        <f t="shared" si="22"/>
        <v/>
      </c>
      <c r="Q16" s="8" t="str">
        <f t="shared" si="23"/>
        <v/>
      </c>
      <c r="R16" s="1"/>
      <c r="S16" s="1"/>
      <c r="T16" s="1"/>
    </row>
    <row r="17" spans="1:20">
      <c r="A17" s="15" t="str">
        <f t="shared" si="12"/>
        <v>samedi</v>
      </c>
      <c r="B17" s="2">
        <f t="shared" si="13"/>
        <v>42931</v>
      </c>
      <c r="C17" s="1">
        <v>1</v>
      </c>
      <c r="D17" s="10"/>
      <c r="E17" s="10"/>
      <c r="F17" s="1" t="str">
        <f t="shared" si="24"/>
        <v>0</v>
      </c>
      <c r="G17" s="1" t="str">
        <f t="shared" si="25"/>
        <v>0</v>
      </c>
      <c r="H17" s="6">
        <f t="shared" si="14"/>
        <v>0</v>
      </c>
      <c r="I17" s="7">
        <f t="shared" si="15"/>
        <v>0</v>
      </c>
      <c r="J17" s="7">
        <f t="shared" si="16"/>
        <v>0</v>
      </c>
      <c r="K17" s="8">
        <f t="shared" si="17"/>
        <v>0</v>
      </c>
      <c r="L17" s="8" t="str">
        <f t="shared" si="18"/>
        <v/>
      </c>
      <c r="M17" s="8" t="str">
        <f t="shared" si="19"/>
        <v/>
      </c>
      <c r="N17" s="8" t="str">
        <f t="shared" si="20"/>
        <v/>
      </c>
      <c r="O17" s="8" t="str">
        <f t="shared" si="21"/>
        <v/>
      </c>
      <c r="P17" s="8" t="str">
        <f t="shared" si="22"/>
        <v/>
      </c>
      <c r="Q17" s="8" t="str">
        <f t="shared" si="23"/>
        <v/>
      </c>
      <c r="R17" s="1"/>
      <c r="S17" s="1"/>
      <c r="T17" s="1"/>
    </row>
    <row r="18" spans="1:20">
      <c r="A18" s="15" t="str">
        <f t="shared" si="12"/>
        <v>dimanche</v>
      </c>
      <c r="B18" s="2">
        <f t="shared" si="13"/>
        <v>42932</v>
      </c>
      <c r="C18" s="1">
        <v>1</v>
      </c>
      <c r="D18" s="10"/>
      <c r="E18" s="10"/>
      <c r="F18" s="1" t="str">
        <f t="shared" si="24"/>
        <v>0</v>
      </c>
      <c r="G18" s="1" t="str">
        <f t="shared" si="25"/>
        <v>0</v>
      </c>
      <c r="H18" s="6">
        <f t="shared" si="14"/>
        <v>0</v>
      </c>
      <c r="I18" s="7">
        <f t="shared" si="15"/>
        <v>0</v>
      </c>
      <c r="J18" s="7">
        <f t="shared" si="16"/>
        <v>0</v>
      </c>
      <c r="K18" s="8">
        <f t="shared" si="17"/>
        <v>0</v>
      </c>
      <c r="L18" s="8" t="str">
        <f t="shared" si="18"/>
        <v>17:00:00</v>
      </c>
      <c r="M18" s="8">
        <f t="shared" si="19"/>
        <v>0.70833333333333337</v>
      </c>
      <c r="N18" s="8">
        <f t="shared" si="20"/>
        <v>0</v>
      </c>
      <c r="O18" s="8" t="str">
        <f t="shared" si="21"/>
        <v/>
      </c>
      <c r="P18" s="8" t="str">
        <f t="shared" si="22"/>
        <v/>
      </c>
      <c r="Q18" s="8" t="str">
        <f t="shared" si="23"/>
        <v/>
      </c>
      <c r="R18" s="1"/>
      <c r="S18" s="1"/>
      <c r="T18" s="1"/>
    </row>
    <row r="19" spans="1:20">
      <c r="A19" s="15" t="str">
        <f t="shared" si="12"/>
        <v>lundi</v>
      </c>
      <c r="B19" s="2">
        <f t="shared" si="13"/>
        <v>42933</v>
      </c>
      <c r="C19" s="1">
        <v>1</v>
      </c>
      <c r="D19" s="10"/>
      <c r="E19" s="10"/>
      <c r="F19" s="1" t="str">
        <f t="shared" si="24"/>
        <v>0</v>
      </c>
      <c r="G19" s="1" t="str">
        <f t="shared" si="25"/>
        <v>0</v>
      </c>
      <c r="H19" s="6">
        <f t="shared" si="14"/>
        <v>0</v>
      </c>
      <c r="I19" s="7">
        <f t="shared" si="15"/>
        <v>0</v>
      </c>
      <c r="J19" s="7">
        <f t="shared" si="16"/>
        <v>0</v>
      </c>
      <c r="K19" s="8">
        <f t="shared" si="17"/>
        <v>0</v>
      </c>
      <c r="L19" s="8" t="str">
        <f t="shared" si="18"/>
        <v/>
      </c>
      <c r="M19" s="8" t="str">
        <f t="shared" si="19"/>
        <v/>
      </c>
      <c r="N19" s="8" t="str">
        <f t="shared" si="20"/>
        <v/>
      </c>
      <c r="O19" s="8" t="str">
        <f t="shared" si="21"/>
        <v/>
      </c>
      <c r="P19" s="8" t="str">
        <f t="shared" si="22"/>
        <v/>
      </c>
      <c r="Q19" s="8" t="str">
        <f t="shared" si="23"/>
        <v/>
      </c>
      <c r="R19" s="1"/>
      <c r="S19" s="1"/>
      <c r="T19" s="1"/>
    </row>
    <row r="20" spans="1:20">
      <c r="A20" s="15" t="str">
        <f t="shared" si="12"/>
        <v>mardi</v>
      </c>
      <c r="B20" s="2">
        <f t="shared" si="13"/>
        <v>42934</v>
      </c>
      <c r="C20" s="1">
        <v>1</v>
      </c>
      <c r="D20" s="10"/>
      <c r="E20" s="10"/>
      <c r="F20" s="1" t="str">
        <f t="shared" si="24"/>
        <v>0</v>
      </c>
      <c r="G20" s="1" t="str">
        <f t="shared" si="25"/>
        <v>0</v>
      </c>
      <c r="H20" s="6">
        <f t="shared" si="14"/>
        <v>0</v>
      </c>
      <c r="I20" s="7">
        <f t="shared" si="15"/>
        <v>0</v>
      </c>
      <c r="J20" s="7">
        <f t="shared" si="16"/>
        <v>0</v>
      </c>
      <c r="K20" s="8">
        <f t="shared" si="17"/>
        <v>0</v>
      </c>
      <c r="L20" s="8" t="str">
        <f t="shared" si="18"/>
        <v/>
      </c>
      <c r="M20" s="8" t="str">
        <f t="shared" si="19"/>
        <v/>
      </c>
      <c r="N20" s="8" t="str">
        <f t="shared" si="20"/>
        <v/>
      </c>
      <c r="O20" s="8" t="str">
        <f t="shared" si="21"/>
        <v/>
      </c>
      <c r="P20" s="8" t="str">
        <f t="shared" si="22"/>
        <v/>
      </c>
      <c r="Q20" s="8" t="str">
        <f t="shared" si="23"/>
        <v/>
      </c>
      <c r="R20" s="1"/>
      <c r="S20" s="1"/>
      <c r="T20" s="1"/>
    </row>
    <row r="21" spans="1:20">
      <c r="A21" s="15" t="str">
        <f t="shared" si="12"/>
        <v>mercredi</v>
      </c>
      <c r="B21" s="2">
        <f t="shared" si="13"/>
        <v>42935</v>
      </c>
      <c r="C21" s="1">
        <v>1</v>
      </c>
      <c r="D21" s="10"/>
      <c r="E21" s="10"/>
      <c r="F21" s="1" t="str">
        <f t="shared" si="24"/>
        <v>0</v>
      </c>
      <c r="G21" s="1" t="str">
        <f t="shared" si="25"/>
        <v>0</v>
      </c>
      <c r="H21" s="6">
        <f t="shared" si="14"/>
        <v>0</v>
      </c>
      <c r="I21" s="7">
        <f t="shared" si="15"/>
        <v>0</v>
      </c>
      <c r="J21" s="7">
        <f t="shared" si="16"/>
        <v>0</v>
      </c>
      <c r="K21" s="8">
        <f t="shared" si="17"/>
        <v>0</v>
      </c>
      <c r="L21" s="8" t="str">
        <f t="shared" si="18"/>
        <v/>
      </c>
      <c r="M21" s="8" t="str">
        <f t="shared" si="19"/>
        <v/>
      </c>
      <c r="N21" s="8" t="str">
        <f t="shared" si="20"/>
        <v/>
      </c>
      <c r="O21" s="8" t="str">
        <f t="shared" si="21"/>
        <v/>
      </c>
      <c r="P21" s="8" t="str">
        <f t="shared" si="22"/>
        <v/>
      </c>
      <c r="Q21" s="8" t="str">
        <f t="shared" si="23"/>
        <v/>
      </c>
      <c r="R21" s="1"/>
      <c r="S21" s="1"/>
      <c r="T21" s="1"/>
    </row>
    <row r="22" spans="1:20">
      <c r="A22" s="15" t="str">
        <f t="shared" si="12"/>
        <v>jeudi</v>
      </c>
      <c r="B22" s="2">
        <f t="shared" si="13"/>
        <v>42936</v>
      </c>
      <c r="C22" s="1">
        <v>1</v>
      </c>
      <c r="D22" s="10"/>
      <c r="E22" s="10"/>
      <c r="F22" s="1" t="str">
        <f t="shared" si="24"/>
        <v>0</v>
      </c>
      <c r="G22" s="1" t="str">
        <f t="shared" si="25"/>
        <v>0</v>
      </c>
      <c r="H22" s="6">
        <f t="shared" si="14"/>
        <v>0</v>
      </c>
      <c r="I22" s="7">
        <f t="shared" si="15"/>
        <v>0</v>
      </c>
      <c r="J22" s="7">
        <f t="shared" si="16"/>
        <v>0</v>
      </c>
      <c r="K22" s="8">
        <f t="shared" si="17"/>
        <v>0</v>
      </c>
      <c r="L22" s="8" t="str">
        <f t="shared" si="18"/>
        <v/>
      </c>
      <c r="M22" s="8" t="str">
        <f t="shared" si="19"/>
        <v/>
      </c>
      <c r="N22" s="8" t="str">
        <f t="shared" si="20"/>
        <v/>
      </c>
      <c r="O22" s="8" t="str">
        <f t="shared" si="21"/>
        <v/>
      </c>
      <c r="P22" s="8" t="str">
        <f t="shared" si="22"/>
        <v/>
      </c>
      <c r="Q22" s="8" t="str">
        <f t="shared" si="23"/>
        <v/>
      </c>
      <c r="R22" s="1"/>
      <c r="S22" s="1"/>
      <c r="T22" s="1"/>
    </row>
    <row r="23" spans="1:20">
      <c r="A23" s="15" t="str">
        <f t="shared" si="12"/>
        <v>vendredi</v>
      </c>
      <c r="B23" s="2">
        <f t="shared" si="13"/>
        <v>42937</v>
      </c>
      <c r="C23" s="1">
        <v>1</v>
      </c>
      <c r="D23" s="10"/>
      <c r="E23" s="10"/>
      <c r="F23" s="1" t="str">
        <f t="shared" si="24"/>
        <v>0</v>
      </c>
      <c r="G23" s="1" t="str">
        <f t="shared" si="25"/>
        <v>0</v>
      </c>
      <c r="H23" s="6">
        <f t="shared" si="14"/>
        <v>0</v>
      </c>
      <c r="I23" s="7">
        <f t="shared" si="15"/>
        <v>0</v>
      </c>
      <c r="J23" s="7">
        <f t="shared" si="16"/>
        <v>0</v>
      </c>
      <c r="K23" s="8">
        <f t="shared" si="17"/>
        <v>0</v>
      </c>
      <c r="L23" s="8" t="str">
        <f t="shared" si="18"/>
        <v/>
      </c>
      <c r="M23" s="8" t="str">
        <f t="shared" si="19"/>
        <v/>
      </c>
      <c r="N23" s="8" t="str">
        <f t="shared" si="20"/>
        <v/>
      </c>
      <c r="O23" s="8" t="str">
        <f t="shared" si="21"/>
        <v/>
      </c>
      <c r="P23" s="8" t="str">
        <f t="shared" si="22"/>
        <v/>
      </c>
      <c r="Q23" s="8" t="str">
        <f t="shared" si="23"/>
        <v/>
      </c>
      <c r="R23" s="1"/>
      <c r="S23" s="1"/>
      <c r="T23" s="1"/>
    </row>
    <row r="24" spans="1:20">
      <c r="A24" s="15" t="str">
        <f t="shared" si="12"/>
        <v>samedi</v>
      </c>
      <c r="B24" s="2">
        <f t="shared" si="13"/>
        <v>42938</v>
      </c>
      <c r="C24" s="1">
        <v>1</v>
      </c>
      <c r="D24" s="10"/>
      <c r="E24" s="10"/>
      <c r="F24" s="1" t="str">
        <f t="shared" si="24"/>
        <v>0</v>
      </c>
      <c r="G24" s="1" t="str">
        <f t="shared" si="25"/>
        <v>0</v>
      </c>
      <c r="H24" s="6">
        <f t="shared" si="14"/>
        <v>0</v>
      </c>
      <c r="I24" s="7">
        <f t="shared" si="15"/>
        <v>0</v>
      </c>
      <c r="J24" s="7">
        <f t="shared" si="16"/>
        <v>0</v>
      </c>
      <c r="K24" s="8">
        <f t="shared" si="17"/>
        <v>0</v>
      </c>
      <c r="L24" s="8" t="str">
        <f t="shared" si="18"/>
        <v/>
      </c>
      <c r="M24" s="8" t="str">
        <f t="shared" si="19"/>
        <v/>
      </c>
      <c r="N24" s="8" t="str">
        <f t="shared" si="20"/>
        <v/>
      </c>
      <c r="O24" s="8" t="str">
        <f t="shared" si="21"/>
        <v/>
      </c>
      <c r="P24" s="8" t="str">
        <f t="shared" si="22"/>
        <v/>
      </c>
      <c r="Q24" s="8" t="str">
        <f t="shared" si="23"/>
        <v/>
      </c>
      <c r="R24" s="1"/>
      <c r="S24" s="1"/>
      <c r="T24" s="1"/>
    </row>
    <row r="25" spans="1:20">
      <c r="A25" s="15" t="str">
        <f t="shared" si="12"/>
        <v>dimanche</v>
      </c>
      <c r="B25" s="2">
        <f t="shared" si="13"/>
        <v>42939</v>
      </c>
      <c r="C25" s="1">
        <v>1</v>
      </c>
      <c r="D25" s="10"/>
      <c r="E25" s="10"/>
      <c r="F25" s="1" t="str">
        <f t="shared" si="24"/>
        <v>0</v>
      </c>
      <c r="G25" s="1" t="str">
        <f t="shared" si="25"/>
        <v>0</v>
      </c>
      <c r="H25" s="6">
        <f t="shared" si="14"/>
        <v>0</v>
      </c>
      <c r="I25" s="7">
        <f t="shared" si="15"/>
        <v>0</v>
      </c>
      <c r="J25" s="7">
        <f t="shared" si="16"/>
        <v>0</v>
      </c>
      <c r="K25" s="8">
        <f t="shared" si="17"/>
        <v>0</v>
      </c>
      <c r="L25" s="8" t="str">
        <f t="shared" si="18"/>
        <v>17:00:00</v>
      </c>
      <c r="M25" s="8">
        <f t="shared" si="19"/>
        <v>0.70833333333333337</v>
      </c>
      <c r="N25" s="8">
        <f t="shared" si="20"/>
        <v>0</v>
      </c>
      <c r="O25" s="8" t="str">
        <f t="shared" si="21"/>
        <v/>
      </c>
      <c r="P25" s="8" t="str">
        <f t="shared" si="22"/>
        <v/>
      </c>
      <c r="Q25" s="8" t="str">
        <f t="shared" si="23"/>
        <v/>
      </c>
      <c r="R25" s="1"/>
      <c r="S25" s="1"/>
      <c r="T25" s="1"/>
    </row>
    <row r="26" spans="1:20">
      <c r="A26" s="15" t="str">
        <f t="shared" si="12"/>
        <v>lundi</v>
      </c>
      <c r="B26" s="2">
        <f t="shared" si="13"/>
        <v>42940</v>
      </c>
      <c r="C26" s="1">
        <v>1</v>
      </c>
      <c r="D26" s="10"/>
      <c r="E26" s="10"/>
      <c r="F26" s="1" t="str">
        <f t="shared" si="24"/>
        <v>0</v>
      </c>
      <c r="G26" s="1" t="str">
        <f t="shared" si="25"/>
        <v>0</v>
      </c>
      <c r="H26" s="6">
        <f t="shared" si="14"/>
        <v>0</v>
      </c>
      <c r="I26" s="7">
        <f t="shared" si="15"/>
        <v>0</v>
      </c>
      <c r="J26" s="7">
        <f t="shared" si="16"/>
        <v>0</v>
      </c>
      <c r="K26" s="8">
        <f t="shared" si="17"/>
        <v>0</v>
      </c>
      <c r="L26" s="8" t="str">
        <f t="shared" si="18"/>
        <v/>
      </c>
      <c r="M26" s="8" t="str">
        <f t="shared" si="19"/>
        <v/>
      </c>
      <c r="N26" s="8" t="str">
        <f t="shared" si="20"/>
        <v/>
      </c>
      <c r="O26" s="8" t="str">
        <f t="shared" si="21"/>
        <v/>
      </c>
      <c r="P26" s="8" t="str">
        <f t="shared" si="22"/>
        <v/>
      </c>
      <c r="Q26" s="8" t="str">
        <f t="shared" si="23"/>
        <v/>
      </c>
      <c r="R26" s="1"/>
      <c r="S26" s="1"/>
      <c r="T26" s="1"/>
    </row>
    <row r="27" spans="1:20">
      <c r="A27" s="15" t="str">
        <f t="shared" si="12"/>
        <v>mardi</v>
      </c>
      <c r="B27" s="2">
        <f t="shared" si="13"/>
        <v>42941</v>
      </c>
      <c r="C27" s="1">
        <v>1</v>
      </c>
      <c r="D27" s="10"/>
      <c r="E27" s="10"/>
      <c r="F27" s="1" t="str">
        <f t="shared" si="24"/>
        <v>0</v>
      </c>
      <c r="G27" s="1" t="str">
        <f t="shared" si="25"/>
        <v>0</v>
      </c>
      <c r="H27" s="6">
        <f t="shared" si="14"/>
        <v>0</v>
      </c>
      <c r="I27" s="7">
        <f t="shared" si="15"/>
        <v>0</v>
      </c>
      <c r="J27" s="7">
        <f t="shared" si="16"/>
        <v>0</v>
      </c>
      <c r="K27" s="8">
        <f t="shared" si="17"/>
        <v>0</v>
      </c>
      <c r="L27" s="8" t="str">
        <f t="shared" ref="L27:L33" si="26">IF(A27="dimanche","17:00:00","")</f>
        <v/>
      </c>
      <c r="M27" s="8" t="str">
        <f t="shared" ref="M27:M33" si="27">IF(A27="dimanche",IF((L27-J27)&lt;0,0,(L27-J27)),"")</f>
        <v/>
      </c>
      <c r="N27" s="8" t="str">
        <f t="shared" ref="N27:N33" si="28">IF(A27="dimanche",IF((J27-L27)&gt;0,(J27-L27),IF((L27-J27)&lt;0,(L27-J27),0)),"")</f>
        <v/>
      </c>
      <c r="O27" s="8" t="str">
        <f t="shared" ref="O27:O33" si="29">IF(A28="","70:00:00","")</f>
        <v/>
      </c>
      <c r="P27" s="8" t="str">
        <f t="shared" ref="P27:P33" si="30">IF(A28="",IF((O27-K27)&lt;0,0,(O27-K27)),"")</f>
        <v/>
      </c>
      <c r="Q27" s="8" t="str">
        <f t="shared" ref="Q27:Q33" si="31">IF(A28="",IF((K27-O27)&gt;0,(K27-O27),IF((O27-K27)&lt;0,(O27-K27),0)),"")</f>
        <v/>
      </c>
      <c r="R27" s="1"/>
      <c r="S27" s="1"/>
      <c r="T27" s="1"/>
    </row>
    <row r="28" spans="1:20">
      <c r="A28" s="15" t="str">
        <f t="shared" si="12"/>
        <v>mercredi</v>
      </c>
      <c r="B28" s="2">
        <f t="shared" si="13"/>
        <v>42942</v>
      </c>
      <c r="C28" s="1">
        <v>1</v>
      </c>
      <c r="D28" s="10"/>
      <c r="E28" s="10"/>
      <c r="F28" s="1" t="str">
        <f t="shared" si="24"/>
        <v>0</v>
      </c>
      <c r="G28" s="1" t="str">
        <f t="shared" si="25"/>
        <v>0</v>
      </c>
      <c r="H28" s="6">
        <f t="shared" si="14"/>
        <v>0</v>
      </c>
      <c r="I28" s="7">
        <f t="shared" si="15"/>
        <v>0</v>
      </c>
      <c r="J28" s="7">
        <f t="shared" si="16"/>
        <v>0</v>
      </c>
      <c r="K28" s="8">
        <f t="shared" si="17"/>
        <v>0</v>
      </c>
      <c r="L28" s="8" t="str">
        <f t="shared" si="26"/>
        <v/>
      </c>
      <c r="M28" s="8" t="str">
        <f t="shared" si="27"/>
        <v/>
      </c>
      <c r="N28" s="8" t="str">
        <f t="shared" si="28"/>
        <v/>
      </c>
      <c r="O28" s="8" t="str">
        <f t="shared" si="29"/>
        <v/>
      </c>
      <c r="P28" s="8" t="str">
        <f t="shared" si="30"/>
        <v/>
      </c>
      <c r="Q28" s="8" t="str">
        <f t="shared" si="31"/>
        <v/>
      </c>
      <c r="R28" s="1"/>
      <c r="S28" s="1"/>
      <c r="T28" s="1"/>
    </row>
    <row r="29" spans="1:20">
      <c r="A29" s="15" t="str">
        <f t="shared" si="12"/>
        <v>jeudi</v>
      </c>
      <c r="B29" s="2">
        <f t="shared" si="13"/>
        <v>42943</v>
      </c>
      <c r="C29" s="1">
        <v>1</v>
      </c>
      <c r="D29" s="10"/>
      <c r="E29" s="10"/>
      <c r="F29" s="1" t="str">
        <f t="shared" si="24"/>
        <v>0</v>
      </c>
      <c r="G29" s="1" t="str">
        <f t="shared" si="25"/>
        <v>0</v>
      </c>
      <c r="H29" s="6">
        <f t="shared" si="14"/>
        <v>0</v>
      </c>
      <c r="I29" s="7">
        <f t="shared" si="15"/>
        <v>0</v>
      </c>
      <c r="J29" s="7">
        <f t="shared" si="16"/>
        <v>0</v>
      </c>
      <c r="K29" s="8">
        <f t="shared" si="17"/>
        <v>0</v>
      </c>
      <c r="L29" s="8" t="str">
        <f t="shared" si="26"/>
        <v/>
      </c>
      <c r="M29" s="8" t="str">
        <f t="shared" si="27"/>
        <v/>
      </c>
      <c r="N29" s="8" t="str">
        <f t="shared" si="28"/>
        <v/>
      </c>
      <c r="O29" s="8" t="str">
        <f t="shared" si="29"/>
        <v/>
      </c>
      <c r="P29" s="8" t="str">
        <f t="shared" si="30"/>
        <v/>
      </c>
      <c r="Q29" s="8" t="str">
        <f t="shared" si="31"/>
        <v/>
      </c>
      <c r="R29" s="1"/>
      <c r="S29" s="1"/>
      <c r="T29" s="1"/>
    </row>
    <row r="30" spans="1:20">
      <c r="A30" s="15" t="str">
        <f t="shared" si="12"/>
        <v>vendredi</v>
      </c>
      <c r="B30" s="2">
        <f t="shared" si="13"/>
        <v>42944</v>
      </c>
      <c r="C30" s="1">
        <v>1</v>
      </c>
      <c r="D30" s="10"/>
      <c r="E30" s="10"/>
      <c r="F30" s="1" t="str">
        <f t="shared" si="24"/>
        <v>0</v>
      </c>
      <c r="G30" s="1" t="str">
        <f t="shared" si="25"/>
        <v>0</v>
      </c>
      <c r="H30" s="6">
        <f t="shared" si="14"/>
        <v>0</v>
      </c>
      <c r="I30" s="7">
        <f t="shared" si="15"/>
        <v>0</v>
      </c>
      <c r="J30" s="7">
        <f t="shared" si="16"/>
        <v>0</v>
      </c>
      <c r="K30" s="8">
        <f t="shared" si="17"/>
        <v>0</v>
      </c>
      <c r="L30" s="8" t="str">
        <f t="shared" si="26"/>
        <v/>
      </c>
      <c r="M30" s="8" t="str">
        <f t="shared" si="27"/>
        <v/>
      </c>
      <c r="N30" s="8" t="str">
        <f t="shared" si="28"/>
        <v/>
      </c>
      <c r="O30" s="8" t="str">
        <f t="shared" si="29"/>
        <v/>
      </c>
      <c r="P30" s="8" t="str">
        <f t="shared" si="30"/>
        <v/>
      </c>
      <c r="Q30" s="8" t="str">
        <f t="shared" si="31"/>
        <v/>
      </c>
      <c r="R30" s="1"/>
      <c r="S30" s="1"/>
      <c r="T30" s="1"/>
    </row>
    <row r="31" spans="1:20">
      <c r="A31" s="15" t="str">
        <f t="shared" si="12"/>
        <v>samedi</v>
      </c>
      <c r="B31" s="2">
        <f t="shared" si="13"/>
        <v>42945</v>
      </c>
      <c r="C31" s="1">
        <v>1</v>
      </c>
      <c r="D31" s="10"/>
      <c r="E31" s="10"/>
      <c r="F31" s="1" t="str">
        <f t="shared" si="24"/>
        <v>0</v>
      </c>
      <c r="G31" s="1" t="str">
        <f t="shared" si="25"/>
        <v>0</v>
      </c>
      <c r="H31" s="6">
        <f t="shared" si="14"/>
        <v>0</v>
      </c>
      <c r="I31" s="7">
        <f t="shared" si="15"/>
        <v>0</v>
      </c>
      <c r="J31" s="7">
        <f t="shared" si="16"/>
        <v>0</v>
      </c>
      <c r="K31" s="8">
        <f t="shared" si="17"/>
        <v>0</v>
      </c>
      <c r="L31" s="8" t="str">
        <f t="shared" si="26"/>
        <v/>
      </c>
      <c r="M31" s="8" t="str">
        <f t="shared" si="27"/>
        <v/>
      </c>
      <c r="N31" s="8" t="str">
        <f t="shared" si="28"/>
        <v/>
      </c>
      <c r="O31" s="8" t="str">
        <f t="shared" si="29"/>
        <v/>
      </c>
      <c r="P31" s="8" t="str">
        <f t="shared" si="30"/>
        <v/>
      </c>
      <c r="Q31" s="8" t="str">
        <f t="shared" si="31"/>
        <v/>
      </c>
      <c r="R31" s="1"/>
      <c r="S31" s="1"/>
      <c r="T31" s="1"/>
    </row>
    <row r="32" spans="1:20">
      <c r="A32" s="15" t="str">
        <f t="shared" si="12"/>
        <v>dimanche</v>
      </c>
      <c r="B32" s="2">
        <f t="shared" si="13"/>
        <v>42946</v>
      </c>
      <c r="C32" s="1">
        <v>1</v>
      </c>
      <c r="D32" s="10"/>
      <c r="E32" s="10"/>
      <c r="F32" s="1" t="str">
        <f t="shared" si="24"/>
        <v>0</v>
      </c>
      <c r="G32" s="1" t="str">
        <f t="shared" si="25"/>
        <v>0</v>
      </c>
      <c r="H32" s="6">
        <f t="shared" si="14"/>
        <v>0</v>
      </c>
      <c r="I32" s="7">
        <f t="shared" si="15"/>
        <v>0</v>
      </c>
      <c r="J32" s="7">
        <f t="shared" si="16"/>
        <v>0</v>
      </c>
      <c r="K32" s="8">
        <f t="shared" si="17"/>
        <v>0</v>
      </c>
      <c r="L32" s="8" t="str">
        <f t="shared" si="26"/>
        <v>17:00:00</v>
      </c>
      <c r="M32" s="8">
        <f t="shared" si="27"/>
        <v>0.70833333333333337</v>
      </c>
      <c r="N32" s="8">
        <f t="shared" si="28"/>
        <v>0</v>
      </c>
      <c r="O32" s="8" t="str">
        <f t="shared" si="29"/>
        <v/>
      </c>
      <c r="P32" s="8" t="str">
        <f t="shared" si="30"/>
        <v/>
      </c>
      <c r="Q32" s="8" t="str">
        <f t="shared" si="31"/>
        <v/>
      </c>
      <c r="R32" s="1"/>
      <c r="S32" s="1"/>
      <c r="T32" s="1"/>
    </row>
    <row r="33" spans="1:20">
      <c r="A33" s="20" t="str">
        <f t="shared" ref="A33" si="32">IF(WEEKDAY(B33,2)=1,"lundi",IF(WEEKDAY(B33,2)=2,"mardi",IF(WEEKDAY(B33,2)=3,"mercredi",IF(WEEKDAY(B33,2)=4,"jeudi",IF(WEEKDAY(B33,2)=5,"vendredi",IF(WEEKDAY(B33,2)=6,"samedi",IF(WEEKDAY(B33,2)=7,"dimanche","")))))))</f>
        <v>lundi</v>
      </c>
      <c r="B33" s="2">
        <f t="shared" si="13"/>
        <v>42947</v>
      </c>
      <c r="C33" s="1">
        <v>1</v>
      </c>
      <c r="D33" s="10"/>
      <c r="E33" s="10"/>
      <c r="F33" s="1" t="str">
        <f t="shared" si="24"/>
        <v>0</v>
      </c>
      <c r="G33" s="1" t="str">
        <f t="shared" si="25"/>
        <v>0</v>
      </c>
      <c r="H33" s="6">
        <f t="shared" ref="H33" si="33">(E33-D33)-F33-G33+T33</f>
        <v>0</v>
      </c>
      <c r="I33" s="7">
        <f>C33*H33</f>
        <v>0</v>
      </c>
      <c r="J33" s="7">
        <f t="shared" ref="J33" si="34">IF(A33="lundi",I33,J32+I33)</f>
        <v>0</v>
      </c>
      <c r="K33" s="8">
        <f t="shared" ref="K33" si="35">I33+K32</f>
        <v>0</v>
      </c>
      <c r="L33" s="8" t="str">
        <f t="shared" si="26"/>
        <v/>
      </c>
      <c r="M33" s="8" t="str">
        <f t="shared" si="27"/>
        <v/>
      </c>
      <c r="N33" s="8" t="str">
        <f t="shared" si="28"/>
        <v/>
      </c>
      <c r="O33" s="8" t="str">
        <f t="shared" si="29"/>
        <v>70:00:00</v>
      </c>
      <c r="P33" s="8">
        <f t="shared" si="30"/>
        <v>2.9166666666666665</v>
      </c>
      <c r="Q33" s="8">
        <f t="shared" si="31"/>
        <v>0</v>
      </c>
      <c r="R33" s="1"/>
      <c r="S33" s="1"/>
      <c r="T33" s="1"/>
    </row>
    <row r="34" spans="1:20">
      <c r="J34" s="7"/>
    </row>
    <row r="35" spans="1:20">
      <c r="J35" s="19">
        <f>J33+J26+J19+J12+J5-juin!J33</f>
        <v>0</v>
      </c>
    </row>
  </sheetData>
  <mergeCells count="3">
    <mergeCell ref="L1:N1"/>
    <mergeCell ref="O1:Q1"/>
    <mergeCell ref="R1:T1"/>
  </mergeCells>
  <conditionalFormatting sqref="F3:G33">
    <cfRule type="containsText" dxfId="18" priority="3" operator="containsText" text="dimanche">
      <formula>NOT(ISERROR(SEARCH("dimanche",F3)))</formula>
    </cfRule>
  </conditionalFormatting>
  <conditionalFormatting sqref="R1:T2">
    <cfRule type="containsText" dxfId="17" priority="2" operator="containsText" text="dimanche">
      <formula>NOT(ISERROR(SEARCH("dimanche",R1)))</formula>
    </cfRule>
  </conditionalFormatting>
  <conditionalFormatting sqref="H3:H33">
    <cfRule type="containsText" dxfId="16" priority="1" operator="containsText" text="dimanche">
      <formula>NOT(ISERROR(SEARCH("dimanche",H3)))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T35"/>
  <sheetViews>
    <sheetView workbookViewId="0">
      <selection activeCell="C34" sqref="C34"/>
    </sheetView>
  </sheetViews>
  <sheetFormatPr baseColWidth="10" defaultRowHeight="15"/>
  <cols>
    <col min="1" max="1" width="9.7109375" bestFit="1" customWidth="1"/>
    <col min="2" max="2" width="10.7109375" bestFit="1" customWidth="1"/>
    <col min="3" max="3" width="4.85546875" bestFit="1" customWidth="1"/>
    <col min="4" max="4" width="14.5703125" bestFit="1" customWidth="1"/>
    <col min="5" max="5" width="15.28515625" bestFit="1" customWidth="1"/>
    <col min="6" max="6" width="10.28515625" bestFit="1" customWidth="1"/>
    <col min="7" max="7" width="9.5703125" bestFit="1" customWidth="1"/>
    <col min="8" max="8" width="10.85546875" bestFit="1" customWidth="1"/>
    <col min="9" max="9" width="10.5703125" bestFit="1" customWidth="1"/>
    <col min="10" max="10" width="14.42578125" bestFit="1" customWidth="1"/>
    <col min="11" max="11" width="11.140625" bestFit="1" customWidth="1"/>
    <col min="12" max="12" width="9.5703125" bestFit="1" customWidth="1"/>
    <col min="13" max="14" width="8.140625" bestFit="1" customWidth="1"/>
    <col min="15" max="15" width="9.5703125" bestFit="1" customWidth="1"/>
    <col min="16" max="17" width="8.140625" bestFit="1" customWidth="1"/>
    <col min="18" max="18" width="6.28515625" bestFit="1" customWidth="1"/>
    <col min="19" max="19" width="3.42578125" bestFit="1" customWidth="1"/>
    <col min="20" max="20" width="5.140625" bestFit="1" customWidth="1"/>
  </cols>
  <sheetData>
    <row r="1" spans="1:20">
      <c r="A1" s="15"/>
      <c r="B1" s="15"/>
      <c r="C1" s="15"/>
      <c r="D1" s="15"/>
      <c r="E1" s="15"/>
      <c r="F1" s="15"/>
      <c r="G1" s="15"/>
      <c r="H1" s="15"/>
      <c r="I1" s="15"/>
      <c r="J1" s="7"/>
      <c r="K1" s="15"/>
      <c r="L1" s="29" t="s">
        <v>11</v>
      </c>
      <c r="M1" s="29"/>
      <c r="N1" s="29"/>
      <c r="O1" s="29" t="s">
        <v>12</v>
      </c>
      <c r="P1" s="29"/>
      <c r="Q1" s="29"/>
      <c r="R1" s="29" t="s">
        <v>19</v>
      </c>
      <c r="S1" s="29"/>
      <c r="T1" s="29"/>
    </row>
    <row r="2" spans="1:20">
      <c r="A2" s="15" t="s">
        <v>0</v>
      </c>
      <c r="B2" s="15" t="s">
        <v>1</v>
      </c>
      <c r="C2" s="15" t="s">
        <v>2</v>
      </c>
      <c r="D2" s="15" t="s">
        <v>3</v>
      </c>
      <c r="E2" s="15" t="s">
        <v>4</v>
      </c>
      <c r="F2" s="4" t="s">
        <v>5</v>
      </c>
      <c r="G2" s="4" t="s">
        <v>6</v>
      </c>
      <c r="H2" s="4" t="s">
        <v>7</v>
      </c>
      <c r="I2" s="15" t="s">
        <v>8</v>
      </c>
      <c r="J2" s="7" t="s">
        <v>9</v>
      </c>
      <c r="K2" s="15" t="s">
        <v>10</v>
      </c>
      <c r="L2" s="15" t="s">
        <v>13</v>
      </c>
      <c r="M2" s="15" t="s">
        <v>14</v>
      </c>
      <c r="N2" s="15" t="s">
        <v>15</v>
      </c>
      <c r="O2" s="15" t="s">
        <v>13</v>
      </c>
      <c r="P2" s="15" t="s">
        <v>14</v>
      </c>
      <c r="Q2" s="15" t="s">
        <v>15</v>
      </c>
      <c r="R2" s="15" t="s">
        <v>16</v>
      </c>
      <c r="S2" s="15" t="s">
        <v>17</v>
      </c>
      <c r="T2" s="15" t="s">
        <v>18</v>
      </c>
    </row>
    <row r="3" spans="1:20">
      <c r="A3" s="15" t="str">
        <f>IF(WEEKDAY(B3,2)=1,"lundi",IF(WEEKDAY(B3,2)=2,"mardi",IF(WEEKDAY(B3,2)=3,"mercredi",IF(WEEKDAY(B3,2)=4,"jeudi",IF(WEEKDAY(B3,2)=5,"vendredi",IF(WEEKDAY(B3,2)=6,"samedi",IF(WEEKDAY(B3,2)=7,"dimanche","")))))))</f>
        <v>mardi</v>
      </c>
      <c r="B3" s="2">
        <f>IF(juillet!B34="",juillet!B33+1,"")</f>
        <v>42948</v>
      </c>
      <c r="C3" s="1">
        <v>1</v>
      </c>
      <c r="D3" s="10"/>
      <c r="E3" s="10"/>
      <c r="F3" s="1" t="str">
        <f>IF(AND(D3=0,E3=0),"0",IF(D3&lt;"12:00","1:30"))</f>
        <v>0</v>
      </c>
      <c r="G3" s="1" t="str">
        <f>IF(AND(D3=0,E3=0),"0",IF(D3&lt;"19:00","1:30"))</f>
        <v>0</v>
      </c>
      <c r="H3" s="6">
        <f>(E3-D3)-F3-G3+T3</f>
        <v>0</v>
      </c>
      <c r="I3" s="7">
        <f>C3*H3</f>
        <v>0</v>
      </c>
      <c r="J3" s="7">
        <f>IF(A3="lundi",I3,I3+juillet!J32)</f>
        <v>0</v>
      </c>
      <c r="K3" s="8">
        <f>I3</f>
        <v>0</v>
      </c>
      <c r="L3" s="8" t="str">
        <f>IF(A3="dimanche","17:00:00","")</f>
        <v/>
      </c>
      <c r="M3" s="8" t="str">
        <f>IF(A3="dimanche",IF((L3-J3)&lt;0,0,(L3-J3)),"")</f>
        <v/>
      </c>
      <c r="N3" s="8" t="str">
        <f>IF(A3="dimanche",IF((J3-L3)&gt;0,(J3-L3),IF((L3-J3)&lt;0,(L3-J3),0)),"")</f>
        <v/>
      </c>
      <c r="O3" s="8" t="str">
        <f>IF(A3="","",IF(A4="","70:00:00",""))</f>
        <v/>
      </c>
      <c r="P3" s="8" t="str">
        <f t="shared" ref="P3:P4" si="0">IF(A4="",IF((O3-K3)&lt;0,0,(O3-K3)),"")</f>
        <v/>
      </c>
      <c r="Q3" s="8" t="str">
        <f t="shared" ref="Q3:Q4" si="1">IF(A4="",IF((K3-O3)&gt;0,(K3-O3),IF((O3-K3)&lt;0,(O3-K3),0)),"")</f>
        <v/>
      </c>
      <c r="R3" s="8" t="str">
        <f>IF(E3="dimanche",IF((N3-P3)&gt;0,(N3-P3),IF((P3-N3)&lt;0,(P3-N3),0)),"")</f>
        <v/>
      </c>
      <c r="S3" s="1"/>
      <c r="T3" s="1"/>
    </row>
    <row r="4" spans="1:20">
      <c r="A4" s="15" t="str">
        <f>IF(WEEKDAY(B4,2)=1,"lundi",IF(WEEKDAY(B4,2)=2,"mardi",IF(WEEKDAY(B4,2)=3,"mercredi",IF(WEEKDAY(B4,2)=4,"jeudi",IF(WEEKDAY(B4,2)=5,"vendredi",IF(WEEKDAY(B4,2)=6,"samedi",IF(WEEKDAY(B4,2)=7,"dimanche","")))))))</f>
        <v>mercredi</v>
      </c>
      <c r="B4" s="2">
        <f>B3+1</f>
        <v>42949</v>
      </c>
      <c r="C4" s="1">
        <v>1</v>
      </c>
      <c r="D4" s="10"/>
      <c r="E4" s="10"/>
      <c r="F4" s="1" t="str">
        <f t="shared" ref="F4:F33" si="2">IF(AND(D4=0,E4=0),"0",IF(D4&lt;"12:00","1:30"))</f>
        <v>0</v>
      </c>
      <c r="G4" s="1" t="str">
        <f t="shared" ref="G4:G33" si="3">IF(AND(D4=0,E4=0),"0",IF(D4&lt;"19:00","1:30"))</f>
        <v>0</v>
      </c>
      <c r="H4" s="6">
        <f t="shared" ref="H4" si="4">(E4-D4)-F4-G4+T4</f>
        <v>0</v>
      </c>
      <c r="I4" s="7">
        <f>C4*H4</f>
        <v>0</v>
      </c>
      <c r="J4" s="7">
        <f>IF(A4="lundi",I4,J3+I4)</f>
        <v>0</v>
      </c>
      <c r="K4" s="8">
        <f>I4+K3</f>
        <v>0</v>
      </c>
      <c r="L4" s="8" t="str">
        <f t="shared" ref="L4" si="5">IF(A4="dimanche","17:00:00","")</f>
        <v/>
      </c>
      <c r="M4" s="8" t="str">
        <f t="shared" ref="M4" si="6">IF(A4="dimanche",IF((L4-J4)&lt;0,0,(L4-J4)),"")</f>
        <v/>
      </c>
      <c r="N4" s="8" t="str">
        <f t="shared" ref="N4" si="7">IF(A4="dimanche",IF((J4-L4)&gt;0,(J4-L4),IF((L4-J4)&lt;0,(L4-J4),0)),"")</f>
        <v/>
      </c>
      <c r="O4" s="8" t="str">
        <f t="shared" ref="O4:O33" si="8">IF(A4="","",IF(A5="","70:00:00",""))</f>
        <v/>
      </c>
      <c r="P4" s="8" t="str">
        <f t="shared" si="0"/>
        <v/>
      </c>
      <c r="Q4" s="8" t="str">
        <f t="shared" si="1"/>
        <v/>
      </c>
      <c r="R4" s="1"/>
      <c r="S4" s="1"/>
      <c r="T4" s="1"/>
    </row>
    <row r="5" spans="1:20">
      <c r="A5" s="24" t="str">
        <f t="shared" ref="A5:A33" si="9">IF(WEEKDAY(B5,2)=1,"lundi",IF(WEEKDAY(B5,2)=2,"mardi",IF(WEEKDAY(B5,2)=3,"mercredi",IF(WEEKDAY(B5,2)=4,"jeudi",IF(WEEKDAY(B5,2)=5,"vendredi",IF(WEEKDAY(B5,2)=6,"samedi",IF(WEEKDAY(B5,2)=7,"dimanche","")))))))</f>
        <v>jeudi</v>
      </c>
      <c r="B5" s="2">
        <f t="shared" ref="B5:B33" si="10">B4+1</f>
        <v>42950</v>
      </c>
      <c r="C5" s="1">
        <v>1</v>
      </c>
      <c r="D5" s="10"/>
      <c r="E5" s="10"/>
      <c r="F5" s="1" t="str">
        <f t="shared" si="2"/>
        <v>0</v>
      </c>
      <c r="G5" s="1" t="str">
        <f t="shared" si="3"/>
        <v>0</v>
      </c>
      <c r="H5" s="6">
        <f t="shared" ref="H5:H32" si="11">(E5-D5)-F5-G5+T5</f>
        <v>0</v>
      </c>
      <c r="I5" s="7">
        <f t="shared" ref="I5:I31" si="12">C5*H5</f>
        <v>0</v>
      </c>
      <c r="J5" s="7">
        <f t="shared" ref="J5:J31" si="13">IF(A5="lundi",I5,J4+I5)</f>
        <v>0</v>
      </c>
      <c r="K5" s="8">
        <f t="shared" ref="K5:K31" si="14">I5+K4</f>
        <v>0</v>
      </c>
      <c r="L5" s="8" t="str">
        <f t="shared" ref="L5:L32" si="15">IF(A5="dimanche","17:00:00","")</f>
        <v/>
      </c>
      <c r="M5" s="8" t="str">
        <f t="shared" ref="M5:M32" si="16">IF(A5="dimanche",IF((L5-J5)&lt;0,0,(L5-J5)),"")</f>
        <v/>
      </c>
      <c r="N5" s="8" t="str">
        <f t="shared" ref="N5:N32" si="17">IF(A5="dimanche",IF((J5-L5)&gt;0,(J5-L5),IF((L5-J5)&lt;0,(L5-J5),0)),"")</f>
        <v/>
      </c>
      <c r="O5" s="8" t="str">
        <f t="shared" si="8"/>
        <v/>
      </c>
      <c r="P5" s="8" t="str">
        <f t="shared" ref="P5:P32" si="18">IF(A6="",IF((O5-K5)&lt;0,0,(O5-K5)),"")</f>
        <v/>
      </c>
      <c r="Q5" s="8" t="str">
        <f t="shared" ref="Q5:Q32" si="19">IF(A6="",IF((K5-O5)&gt;0,(K5-O5),IF((O5-K5)&lt;0,(O5-K5),0)),"")</f>
        <v/>
      </c>
      <c r="R5" s="1"/>
      <c r="S5" s="1"/>
      <c r="T5" s="1"/>
    </row>
    <row r="6" spans="1:20">
      <c r="A6" s="24" t="str">
        <f t="shared" si="9"/>
        <v>vendredi</v>
      </c>
      <c r="B6" s="2">
        <f t="shared" si="10"/>
        <v>42951</v>
      </c>
      <c r="C6" s="1">
        <v>1</v>
      </c>
      <c r="D6" s="10"/>
      <c r="E6" s="10"/>
      <c r="F6" s="1" t="str">
        <f t="shared" si="2"/>
        <v>0</v>
      </c>
      <c r="G6" s="1" t="str">
        <f t="shared" si="3"/>
        <v>0</v>
      </c>
      <c r="H6" s="6">
        <f t="shared" si="11"/>
        <v>0</v>
      </c>
      <c r="I6" s="7">
        <f t="shared" si="12"/>
        <v>0</v>
      </c>
      <c r="J6" s="7">
        <f t="shared" si="13"/>
        <v>0</v>
      </c>
      <c r="K6" s="8">
        <f t="shared" si="14"/>
        <v>0</v>
      </c>
      <c r="L6" s="8" t="str">
        <f t="shared" si="15"/>
        <v/>
      </c>
      <c r="M6" s="8" t="str">
        <f t="shared" si="16"/>
        <v/>
      </c>
      <c r="N6" s="8" t="str">
        <f t="shared" si="17"/>
        <v/>
      </c>
      <c r="O6" s="8" t="str">
        <f t="shared" si="8"/>
        <v/>
      </c>
      <c r="P6" s="8" t="str">
        <f t="shared" si="18"/>
        <v/>
      </c>
      <c r="Q6" s="8" t="str">
        <f t="shared" si="19"/>
        <v/>
      </c>
      <c r="R6" s="1"/>
      <c r="S6" s="1"/>
      <c r="T6" s="1"/>
    </row>
    <row r="7" spans="1:20">
      <c r="A7" s="24" t="str">
        <f t="shared" si="9"/>
        <v>samedi</v>
      </c>
      <c r="B7" s="2">
        <f t="shared" si="10"/>
        <v>42952</v>
      </c>
      <c r="C7" s="1">
        <v>1</v>
      </c>
      <c r="D7" s="10"/>
      <c r="E7" s="10"/>
      <c r="F7" s="1" t="str">
        <f t="shared" si="2"/>
        <v>0</v>
      </c>
      <c r="G7" s="1" t="str">
        <f t="shared" si="3"/>
        <v>0</v>
      </c>
      <c r="H7" s="6">
        <f t="shared" si="11"/>
        <v>0</v>
      </c>
      <c r="I7" s="7">
        <f t="shared" si="12"/>
        <v>0</v>
      </c>
      <c r="J7" s="7">
        <f t="shared" si="13"/>
        <v>0</v>
      </c>
      <c r="K7" s="8">
        <f t="shared" si="14"/>
        <v>0</v>
      </c>
      <c r="L7" s="8" t="str">
        <f t="shared" si="15"/>
        <v/>
      </c>
      <c r="M7" s="8" t="str">
        <f t="shared" si="16"/>
        <v/>
      </c>
      <c r="N7" s="8" t="str">
        <f t="shared" si="17"/>
        <v/>
      </c>
      <c r="O7" s="8" t="str">
        <f t="shared" si="8"/>
        <v/>
      </c>
      <c r="P7" s="8" t="str">
        <f t="shared" si="18"/>
        <v/>
      </c>
      <c r="Q7" s="8" t="str">
        <f t="shared" si="19"/>
        <v/>
      </c>
      <c r="R7" s="1"/>
      <c r="S7" s="1"/>
      <c r="T7" s="1"/>
    </row>
    <row r="8" spans="1:20">
      <c r="A8" s="24" t="str">
        <f t="shared" si="9"/>
        <v>dimanche</v>
      </c>
      <c r="B8" s="2">
        <f t="shared" si="10"/>
        <v>42953</v>
      </c>
      <c r="C8" s="1">
        <v>1</v>
      </c>
      <c r="D8" s="10"/>
      <c r="E8" s="10"/>
      <c r="F8" s="1" t="str">
        <f t="shared" si="2"/>
        <v>0</v>
      </c>
      <c r="G8" s="1" t="str">
        <f t="shared" si="3"/>
        <v>0</v>
      </c>
      <c r="H8" s="6">
        <f t="shared" si="11"/>
        <v>0</v>
      </c>
      <c r="I8" s="7">
        <f t="shared" si="12"/>
        <v>0</v>
      </c>
      <c r="J8" s="7">
        <f t="shared" si="13"/>
        <v>0</v>
      </c>
      <c r="K8" s="8">
        <f t="shared" si="14"/>
        <v>0</v>
      </c>
      <c r="L8" s="8" t="str">
        <f t="shared" si="15"/>
        <v>17:00:00</v>
      </c>
      <c r="M8" s="8">
        <f t="shared" si="16"/>
        <v>0.70833333333333337</v>
      </c>
      <c r="N8" s="8">
        <f t="shared" si="17"/>
        <v>0</v>
      </c>
      <c r="O8" s="8" t="str">
        <f t="shared" si="8"/>
        <v/>
      </c>
      <c r="P8" s="8" t="str">
        <f t="shared" si="18"/>
        <v/>
      </c>
      <c r="Q8" s="8" t="str">
        <f t="shared" si="19"/>
        <v/>
      </c>
      <c r="R8" s="1"/>
      <c r="S8" s="1"/>
      <c r="T8" s="1"/>
    </row>
    <row r="9" spans="1:20">
      <c r="A9" s="24" t="str">
        <f t="shared" si="9"/>
        <v>lundi</v>
      </c>
      <c r="B9" s="2">
        <f t="shared" si="10"/>
        <v>42954</v>
      </c>
      <c r="C9" s="1">
        <v>1</v>
      </c>
      <c r="D9" s="10"/>
      <c r="E9" s="10"/>
      <c r="F9" s="1" t="str">
        <f t="shared" si="2"/>
        <v>0</v>
      </c>
      <c r="G9" s="1" t="str">
        <f t="shared" si="3"/>
        <v>0</v>
      </c>
      <c r="H9" s="6">
        <f t="shared" si="11"/>
        <v>0</v>
      </c>
      <c r="I9" s="7">
        <f t="shared" si="12"/>
        <v>0</v>
      </c>
      <c r="J9" s="7">
        <f t="shared" si="13"/>
        <v>0</v>
      </c>
      <c r="K9" s="8">
        <f t="shared" si="14"/>
        <v>0</v>
      </c>
      <c r="L9" s="8" t="str">
        <f t="shared" si="15"/>
        <v/>
      </c>
      <c r="M9" s="8" t="str">
        <f t="shared" si="16"/>
        <v/>
      </c>
      <c r="N9" s="8" t="str">
        <f t="shared" si="17"/>
        <v/>
      </c>
      <c r="O9" s="8" t="str">
        <f t="shared" si="8"/>
        <v/>
      </c>
      <c r="P9" s="8" t="str">
        <f t="shared" si="18"/>
        <v/>
      </c>
      <c r="Q9" s="8" t="str">
        <f t="shared" si="19"/>
        <v/>
      </c>
      <c r="R9" s="1"/>
      <c r="S9" s="1"/>
      <c r="T9" s="1"/>
    </row>
    <row r="10" spans="1:20">
      <c r="A10" s="24" t="str">
        <f t="shared" si="9"/>
        <v>mardi</v>
      </c>
      <c r="B10" s="2">
        <f t="shared" si="10"/>
        <v>42955</v>
      </c>
      <c r="C10" s="1">
        <v>1</v>
      </c>
      <c r="D10" s="10"/>
      <c r="E10" s="10"/>
      <c r="F10" s="1" t="str">
        <f t="shared" si="2"/>
        <v>0</v>
      </c>
      <c r="G10" s="1" t="str">
        <f t="shared" si="3"/>
        <v>0</v>
      </c>
      <c r="H10" s="6">
        <f t="shared" si="11"/>
        <v>0</v>
      </c>
      <c r="I10" s="7">
        <f t="shared" si="12"/>
        <v>0</v>
      </c>
      <c r="J10" s="7">
        <f t="shared" si="13"/>
        <v>0</v>
      </c>
      <c r="K10" s="8">
        <f t="shared" si="14"/>
        <v>0</v>
      </c>
      <c r="L10" s="8" t="str">
        <f t="shared" si="15"/>
        <v/>
      </c>
      <c r="M10" s="8" t="str">
        <f t="shared" si="16"/>
        <v/>
      </c>
      <c r="N10" s="8" t="str">
        <f t="shared" si="17"/>
        <v/>
      </c>
      <c r="O10" s="8" t="str">
        <f t="shared" si="8"/>
        <v/>
      </c>
      <c r="P10" s="8" t="str">
        <f t="shared" si="18"/>
        <v/>
      </c>
      <c r="Q10" s="8" t="str">
        <f t="shared" si="19"/>
        <v/>
      </c>
      <c r="R10" s="1"/>
      <c r="S10" s="1"/>
      <c r="T10" s="1"/>
    </row>
    <row r="11" spans="1:20">
      <c r="A11" s="24" t="str">
        <f t="shared" si="9"/>
        <v>mercredi</v>
      </c>
      <c r="B11" s="2">
        <f t="shared" si="10"/>
        <v>42956</v>
      </c>
      <c r="C11" s="1">
        <v>1</v>
      </c>
      <c r="D11" s="10"/>
      <c r="E11" s="10"/>
      <c r="F11" s="1" t="str">
        <f t="shared" si="2"/>
        <v>0</v>
      </c>
      <c r="G11" s="1" t="str">
        <f t="shared" si="3"/>
        <v>0</v>
      </c>
      <c r="H11" s="6">
        <f t="shared" si="11"/>
        <v>0</v>
      </c>
      <c r="I11" s="7">
        <f t="shared" si="12"/>
        <v>0</v>
      </c>
      <c r="J11" s="7">
        <f t="shared" si="13"/>
        <v>0</v>
      </c>
      <c r="K11" s="8">
        <f t="shared" si="14"/>
        <v>0</v>
      </c>
      <c r="L11" s="8" t="str">
        <f t="shared" si="15"/>
        <v/>
      </c>
      <c r="M11" s="8" t="str">
        <f t="shared" si="16"/>
        <v/>
      </c>
      <c r="N11" s="8" t="str">
        <f t="shared" si="17"/>
        <v/>
      </c>
      <c r="O11" s="8" t="str">
        <f t="shared" si="8"/>
        <v/>
      </c>
      <c r="P11" s="8" t="str">
        <f t="shared" si="18"/>
        <v/>
      </c>
      <c r="Q11" s="8" t="str">
        <f t="shared" si="19"/>
        <v/>
      </c>
      <c r="R11" s="1"/>
      <c r="S11" s="1"/>
      <c r="T11" s="1"/>
    </row>
    <row r="12" spans="1:20">
      <c r="A12" s="24" t="str">
        <f t="shared" si="9"/>
        <v>jeudi</v>
      </c>
      <c r="B12" s="2">
        <f t="shared" si="10"/>
        <v>42957</v>
      </c>
      <c r="C12" s="1">
        <v>1</v>
      </c>
      <c r="D12" s="10"/>
      <c r="E12" s="10"/>
      <c r="F12" s="1" t="str">
        <f t="shared" si="2"/>
        <v>0</v>
      </c>
      <c r="G12" s="1" t="str">
        <f t="shared" si="3"/>
        <v>0</v>
      </c>
      <c r="H12" s="6">
        <f t="shared" si="11"/>
        <v>0</v>
      </c>
      <c r="I12" s="7">
        <f t="shared" si="12"/>
        <v>0</v>
      </c>
      <c r="J12" s="7">
        <f t="shared" si="13"/>
        <v>0</v>
      </c>
      <c r="K12" s="8">
        <f t="shared" si="14"/>
        <v>0</v>
      </c>
      <c r="L12" s="8" t="str">
        <f t="shared" si="15"/>
        <v/>
      </c>
      <c r="M12" s="8" t="str">
        <f t="shared" si="16"/>
        <v/>
      </c>
      <c r="N12" s="8" t="str">
        <f t="shared" si="17"/>
        <v/>
      </c>
      <c r="O12" s="8" t="str">
        <f t="shared" si="8"/>
        <v/>
      </c>
      <c r="P12" s="8" t="str">
        <f t="shared" si="18"/>
        <v/>
      </c>
      <c r="Q12" s="8" t="str">
        <f t="shared" si="19"/>
        <v/>
      </c>
      <c r="R12" s="1"/>
      <c r="S12" s="1"/>
      <c r="T12" s="1"/>
    </row>
    <row r="13" spans="1:20">
      <c r="A13" s="24" t="str">
        <f t="shared" si="9"/>
        <v>vendredi</v>
      </c>
      <c r="B13" s="2">
        <f t="shared" si="10"/>
        <v>42958</v>
      </c>
      <c r="C13" s="1">
        <v>1</v>
      </c>
      <c r="D13" s="10"/>
      <c r="E13" s="10"/>
      <c r="F13" s="1" t="str">
        <f t="shared" si="2"/>
        <v>0</v>
      </c>
      <c r="G13" s="1" t="str">
        <f t="shared" si="3"/>
        <v>0</v>
      </c>
      <c r="H13" s="6">
        <f t="shared" si="11"/>
        <v>0</v>
      </c>
      <c r="I13" s="7">
        <f t="shared" si="12"/>
        <v>0</v>
      </c>
      <c r="J13" s="7">
        <f t="shared" si="13"/>
        <v>0</v>
      </c>
      <c r="K13" s="8">
        <f t="shared" si="14"/>
        <v>0</v>
      </c>
      <c r="L13" s="8" t="str">
        <f t="shared" si="15"/>
        <v/>
      </c>
      <c r="M13" s="8" t="str">
        <f t="shared" si="16"/>
        <v/>
      </c>
      <c r="N13" s="8" t="str">
        <f t="shared" si="17"/>
        <v/>
      </c>
      <c r="O13" s="8" t="str">
        <f t="shared" si="8"/>
        <v/>
      </c>
      <c r="P13" s="8" t="str">
        <f t="shared" si="18"/>
        <v/>
      </c>
      <c r="Q13" s="8" t="str">
        <f t="shared" si="19"/>
        <v/>
      </c>
      <c r="R13" s="1"/>
      <c r="S13" s="1"/>
      <c r="T13" s="1"/>
    </row>
    <row r="14" spans="1:20">
      <c r="A14" s="24" t="str">
        <f t="shared" si="9"/>
        <v>samedi</v>
      </c>
      <c r="B14" s="2">
        <f t="shared" si="10"/>
        <v>42959</v>
      </c>
      <c r="C14" s="1">
        <v>1</v>
      </c>
      <c r="D14" s="10"/>
      <c r="E14" s="10"/>
      <c r="F14" s="1" t="str">
        <f t="shared" si="2"/>
        <v>0</v>
      </c>
      <c r="G14" s="1" t="str">
        <f t="shared" si="3"/>
        <v>0</v>
      </c>
      <c r="H14" s="6">
        <f t="shared" si="11"/>
        <v>0</v>
      </c>
      <c r="I14" s="7">
        <f t="shared" si="12"/>
        <v>0</v>
      </c>
      <c r="J14" s="7">
        <f t="shared" si="13"/>
        <v>0</v>
      </c>
      <c r="K14" s="8">
        <f t="shared" si="14"/>
        <v>0</v>
      </c>
      <c r="L14" s="8" t="str">
        <f t="shared" si="15"/>
        <v/>
      </c>
      <c r="M14" s="8" t="str">
        <f t="shared" si="16"/>
        <v/>
      </c>
      <c r="N14" s="8" t="str">
        <f t="shared" si="17"/>
        <v/>
      </c>
      <c r="O14" s="8" t="str">
        <f t="shared" si="8"/>
        <v/>
      </c>
      <c r="P14" s="8" t="str">
        <f t="shared" si="18"/>
        <v/>
      </c>
      <c r="Q14" s="8" t="str">
        <f t="shared" si="19"/>
        <v/>
      </c>
      <c r="R14" s="1"/>
      <c r="S14" s="1"/>
      <c r="T14" s="1"/>
    </row>
    <row r="15" spans="1:20">
      <c r="A15" s="24" t="str">
        <f t="shared" si="9"/>
        <v>dimanche</v>
      </c>
      <c r="B15" s="2">
        <f t="shared" si="10"/>
        <v>42960</v>
      </c>
      <c r="C15" s="1">
        <v>1</v>
      </c>
      <c r="D15" s="10"/>
      <c r="E15" s="10"/>
      <c r="F15" s="1" t="str">
        <f t="shared" si="2"/>
        <v>0</v>
      </c>
      <c r="G15" s="1" t="str">
        <f t="shared" si="3"/>
        <v>0</v>
      </c>
      <c r="H15" s="6">
        <f t="shared" si="11"/>
        <v>0</v>
      </c>
      <c r="I15" s="7">
        <f t="shared" si="12"/>
        <v>0</v>
      </c>
      <c r="J15" s="7">
        <f t="shared" si="13"/>
        <v>0</v>
      </c>
      <c r="K15" s="8">
        <f t="shared" si="14"/>
        <v>0</v>
      </c>
      <c r="L15" s="8" t="str">
        <f t="shared" si="15"/>
        <v>17:00:00</v>
      </c>
      <c r="M15" s="8">
        <f t="shared" si="16"/>
        <v>0.70833333333333337</v>
      </c>
      <c r="N15" s="8">
        <f t="shared" si="17"/>
        <v>0</v>
      </c>
      <c r="O15" s="8" t="str">
        <f t="shared" si="8"/>
        <v/>
      </c>
      <c r="P15" s="8" t="str">
        <f t="shared" si="18"/>
        <v/>
      </c>
      <c r="Q15" s="8" t="str">
        <f t="shared" si="19"/>
        <v/>
      </c>
      <c r="R15" s="1"/>
      <c r="S15" s="1"/>
      <c r="T15" s="1"/>
    </row>
    <row r="16" spans="1:20">
      <c r="A16" s="24" t="str">
        <f t="shared" si="9"/>
        <v>lundi</v>
      </c>
      <c r="B16" s="2">
        <f t="shared" si="10"/>
        <v>42961</v>
      </c>
      <c r="C16" s="1">
        <v>1</v>
      </c>
      <c r="D16" s="10"/>
      <c r="E16" s="10"/>
      <c r="F16" s="1" t="str">
        <f t="shared" si="2"/>
        <v>0</v>
      </c>
      <c r="G16" s="1" t="str">
        <f t="shared" si="3"/>
        <v>0</v>
      </c>
      <c r="H16" s="6">
        <f t="shared" si="11"/>
        <v>0</v>
      </c>
      <c r="I16" s="7">
        <f t="shared" si="12"/>
        <v>0</v>
      </c>
      <c r="J16" s="7">
        <f t="shared" si="13"/>
        <v>0</v>
      </c>
      <c r="K16" s="8">
        <f t="shared" si="14"/>
        <v>0</v>
      </c>
      <c r="L16" s="8" t="str">
        <f t="shared" si="15"/>
        <v/>
      </c>
      <c r="M16" s="8" t="str">
        <f t="shared" si="16"/>
        <v/>
      </c>
      <c r="N16" s="8" t="str">
        <f t="shared" si="17"/>
        <v/>
      </c>
      <c r="O16" s="8" t="str">
        <f t="shared" si="8"/>
        <v/>
      </c>
      <c r="P16" s="8" t="str">
        <f t="shared" si="18"/>
        <v/>
      </c>
      <c r="Q16" s="8" t="str">
        <f t="shared" si="19"/>
        <v/>
      </c>
      <c r="R16" s="1"/>
      <c r="S16" s="1"/>
      <c r="T16" s="1"/>
    </row>
    <row r="17" spans="1:20">
      <c r="A17" s="24" t="str">
        <f t="shared" si="9"/>
        <v>mardi</v>
      </c>
      <c r="B17" s="2">
        <f t="shared" si="10"/>
        <v>42962</v>
      </c>
      <c r="C17" s="1">
        <v>1</v>
      </c>
      <c r="D17" s="10"/>
      <c r="E17" s="10"/>
      <c r="F17" s="1" t="str">
        <f t="shared" si="2"/>
        <v>0</v>
      </c>
      <c r="G17" s="1" t="str">
        <f t="shared" si="3"/>
        <v>0</v>
      </c>
      <c r="H17" s="6">
        <f t="shared" si="11"/>
        <v>0</v>
      </c>
      <c r="I17" s="7">
        <f t="shared" si="12"/>
        <v>0</v>
      </c>
      <c r="J17" s="7">
        <f t="shared" si="13"/>
        <v>0</v>
      </c>
      <c r="K17" s="8">
        <f t="shared" si="14"/>
        <v>0</v>
      </c>
      <c r="L17" s="8" t="str">
        <f t="shared" si="15"/>
        <v/>
      </c>
      <c r="M17" s="8" t="str">
        <f t="shared" si="16"/>
        <v/>
      </c>
      <c r="N17" s="8" t="str">
        <f t="shared" si="17"/>
        <v/>
      </c>
      <c r="O17" s="8" t="str">
        <f t="shared" si="8"/>
        <v/>
      </c>
      <c r="P17" s="8" t="str">
        <f t="shared" si="18"/>
        <v/>
      </c>
      <c r="Q17" s="8" t="str">
        <f t="shared" si="19"/>
        <v/>
      </c>
      <c r="R17" s="1"/>
      <c r="S17" s="1"/>
      <c r="T17" s="1"/>
    </row>
    <row r="18" spans="1:20">
      <c r="A18" s="24" t="str">
        <f t="shared" si="9"/>
        <v>mercredi</v>
      </c>
      <c r="B18" s="2">
        <f t="shared" si="10"/>
        <v>42963</v>
      </c>
      <c r="C18" s="1">
        <v>1</v>
      </c>
      <c r="D18" s="10"/>
      <c r="E18" s="10"/>
      <c r="F18" s="1" t="str">
        <f t="shared" si="2"/>
        <v>0</v>
      </c>
      <c r="G18" s="1" t="str">
        <f t="shared" si="3"/>
        <v>0</v>
      </c>
      <c r="H18" s="6">
        <f t="shared" si="11"/>
        <v>0</v>
      </c>
      <c r="I18" s="7">
        <f t="shared" si="12"/>
        <v>0</v>
      </c>
      <c r="J18" s="7">
        <f t="shared" si="13"/>
        <v>0</v>
      </c>
      <c r="K18" s="8">
        <f t="shared" si="14"/>
        <v>0</v>
      </c>
      <c r="L18" s="8" t="str">
        <f t="shared" si="15"/>
        <v/>
      </c>
      <c r="M18" s="8" t="str">
        <f t="shared" si="16"/>
        <v/>
      </c>
      <c r="N18" s="8" t="str">
        <f t="shared" si="17"/>
        <v/>
      </c>
      <c r="O18" s="8" t="str">
        <f t="shared" si="8"/>
        <v/>
      </c>
      <c r="P18" s="8" t="str">
        <f t="shared" si="18"/>
        <v/>
      </c>
      <c r="Q18" s="8" t="str">
        <f t="shared" si="19"/>
        <v/>
      </c>
      <c r="R18" s="1"/>
      <c r="S18" s="1"/>
      <c r="T18" s="1"/>
    </row>
    <row r="19" spans="1:20">
      <c r="A19" s="24" t="str">
        <f t="shared" si="9"/>
        <v>jeudi</v>
      </c>
      <c r="B19" s="2">
        <f t="shared" si="10"/>
        <v>42964</v>
      </c>
      <c r="C19" s="1">
        <v>1</v>
      </c>
      <c r="D19" s="10"/>
      <c r="E19" s="10"/>
      <c r="F19" s="1" t="str">
        <f t="shared" si="2"/>
        <v>0</v>
      </c>
      <c r="G19" s="1" t="str">
        <f t="shared" si="3"/>
        <v>0</v>
      </c>
      <c r="H19" s="6">
        <f t="shared" si="11"/>
        <v>0</v>
      </c>
      <c r="I19" s="7">
        <f t="shared" si="12"/>
        <v>0</v>
      </c>
      <c r="J19" s="7">
        <f t="shared" si="13"/>
        <v>0</v>
      </c>
      <c r="K19" s="8">
        <f t="shared" si="14"/>
        <v>0</v>
      </c>
      <c r="L19" s="8" t="str">
        <f t="shared" si="15"/>
        <v/>
      </c>
      <c r="M19" s="8" t="str">
        <f t="shared" si="16"/>
        <v/>
      </c>
      <c r="N19" s="8" t="str">
        <f t="shared" si="17"/>
        <v/>
      </c>
      <c r="O19" s="8" t="str">
        <f t="shared" si="8"/>
        <v/>
      </c>
      <c r="P19" s="8" t="str">
        <f t="shared" si="18"/>
        <v/>
      </c>
      <c r="Q19" s="8" t="str">
        <f t="shared" si="19"/>
        <v/>
      </c>
      <c r="R19" s="1"/>
      <c r="S19" s="1"/>
      <c r="T19" s="1"/>
    </row>
    <row r="20" spans="1:20">
      <c r="A20" s="24" t="str">
        <f t="shared" si="9"/>
        <v>vendredi</v>
      </c>
      <c r="B20" s="2">
        <f t="shared" si="10"/>
        <v>42965</v>
      </c>
      <c r="C20" s="1">
        <v>1</v>
      </c>
      <c r="D20" s="10"/>
      <c r="E20" s="10"/>
      <c r="F20" s="1" t="str">
        <f t="shared" si="2"/>
        <v>0</v>
      </c>
      <c r="G20" s="1" t="str">
        <f t="shared" si="3"/>
        <v>0</v>
      </c>
      <c r="H20" s="6">
        <f t="shared" si="11"/>
        <v>0</v>
      </c>
      <c r="I20" s="7">
        <f t="shared" si="12"/>
        <v>0</v>
      </c>
      <c r="J20" s="7">
        <f t="shared" si="13"/>
        <v>0</v>
      </c>
      <c r="K20" s="8">
        <f t="shared" si="14"/>
        <v>0</v>
      </c>
      <c r="L20" s="8" t="str">
        <f t="shared" si="15"/>
        <v/>
      </c>
      <c r="M20" s="8" t="str">
        <f t="shared" si="16"/>
        <v/>
      </c>
      <c r="N20" s="8" t="str">
        <f t="shared" si="17"/>
        <v/>
      </c>
      <c r="O20" s="8" t="str">
        <f t="shared" si="8"/>
        <v/>
      </c>
      <c r="P20" s="8" t="str">
        <f t="shared" si="18"/>
        <v/>
      </c>
      <c r="Q20" s="8" t="str">
        <f t="shared" si="19"/>
        <v/>
      </c>
      <c r="R20" s="1"/>
      <c r="S20" s="1"/>
      <c r="T20" s="1"/>
    </row>
    <row r="21" spans="1:20">
      <c r="A21" s="24" t="str">
        <f t="shared" si="9"/>
        <v>samedi</v>
      </c>
      <c r="B21" s="2">
        <f t="shared" si="10"/>
        <v>42966</v>
      </c>
      <c r="C21" s="1">
        <v>1</v>
      </c>
      <c r="D21" s="10"/>
      <c r="E21" s="10"/>
      <c r="F21" s="1" t="str">
        <f t="shared" si="2"/>
        <v>0</v>
      </c>
      <c r="G21" s="1" t="str">
        <f t="shared" si="3"/>
        <v>0</v>
      </c>
      <c r="H21" s="6">
        <f t="shared" si="11"/>
        <v>0</v>
      </c>
      <c r="I21" s="7">
        <f t="shared" si="12"/>
        <v>0</v>
      </c>
      <c r="J21" s="7">
        <f t="shared" si="13"/>
        <v>0</v>
      </c>
      <c r="K21" s="8">
        <f t="shared" si="14"/>
        <v>0</v>
      </c>
      <c r="L21" s="8" t="str">
        <f t="shared" si="15"/>
        <v/>
      </c>
      <c r="M21" s="8" t="str">
        <f t="shared" si="16"/>
        <v/>
      </c>
      <c r="N21" s="8" t="str">
        <f t="shared" si="17"/>
        <v/>
      </c>
      <c r="O21" s="8" t="str">
        <f t="shared" si="8"/>
        <v/>
      </c>
      <c r="P21" s="8" t="str">
        <f t="shared" si="18"/>
        <v/>
      </c>
      <c r="Q21" s="8" t="str">
        <f t="shared" si="19"/>
        <v/>
      </c>
      <c r="R21" s="1"/>
      <c r="S21" s="1"/>
      <c r="T21" s="1"/>
    </row>
    <row r="22" spans="1:20">
      <c r="A22" s="24" t="str">
        <f t="shared" si="9"/>
        <v>dimanche</v>
      </c>
      <c r="B22" s="2">
        <f t="shared" si="10"/>
        <v>42967</v>
      </c>
      <c r="C22" s="1">
        <v>1</v>
      </c>
      <c r="D22" s="10"/>
      <c r="E22" s="10"/>
      <c r="F22" s="1" t="str">
        <f t="shared" si="2"/>
        <v>0</v>
      </c>
      <c r="G22" s="1" t="str">
        <f t="shared" si="3"/>
        <v>0</v>
      </c>
      <c r="H22" s="6">
        <f t="shared" si="11"/>
        <v>0</v>
      </c>
      <c r="I22" s="7">
        <f t="shared" si="12"/>
        <v>0</v>
      </c>
      <c r="J22" s="7">
        <f t="shared" si="13"/>
        <v>0</v>
      </c>
      <c r="K22" s="8">
        <f t="shared" si="14"/>
        <v>0</v>
      </c>
      <c r="L22" s="8" t="str">
        <f t="shared" si="15"/>
        <v>17:00:00</v>
      </c>
      <c r="M22" s="8">
        <f t="shared" si="16"/>
        <v>0.70833333333333337</v>
      </c>
      <c r="N22" s="8">
        <f t="shared" si="17"/>
        <v>0</v>
      </c>
      <c r="O22" s="8" t="str">
        <f t="shared" si="8"/>
        <v/>
      </c>
      <c r="P22" s="8" t="str">
        <f t="shared" si="18"/>
        <v/>
      </c>
      <c r="Q22" s="8" t="str">
        <f t="shared" si="19"/>
        <v/>
      </c>
      <c r="R22" s="1"/>
      <c r="S22" s="1"/>
      <c r="T22" s="1"/>
    </row>
    <row r="23" spans="1:20">
      <c r="A23" s="24" t="str">
        <f t="shared" si="9"/>
        <v>lundi</v>
      </c>
      <c r="B23" s="2">
        <f t="shared" si="10"/>
        <v>42968</v>
      </c>
      <c r="C23" s="1">
        <v>1</v>
      </c>
      <c r="D23" s="10"/>
      <c r="E23" s="10"/>
      <c r="F23" s="1" t="str">
        <f t="shared" si="2"/>
        <v>0</v>
      </c>
      <c r="G23" s="1" t="str">
        <f t="shared" si="3"/>
        <v>0</v>
      </c>
      <c r="H23" s="6">
        <f t="shared" si="11"/>
        <v>0</v>
      </c>
      <c r="I23" s="7">
        <f t="shared" si="12"/>
        <v>0</v>
      </c>
      <c r="J23" s="7">
        <f t="shared" si="13"/>
        <v>0</v>
      </c>
      <c r="K23" s="8">
        <f t="shared" si="14"/>
        <v>0</v>
      </c>
      <c r="L23" s="8" t="str">
        <f t="shared" si="15"/>
        <v/>
      </c>
      <c r="M23" s="8" t="str">
        <f t="shared" si="16"/>
        <v/>
      </c>
      <c r="N23" s="8" t="str">
        <f t="shared" si="17"/>
        <v/>
      </c>
      <c r="O23" s="8" t="str">
        <f t="shared" si="8"/>
        <v/>
      </c>
      <c r="P23" s="8" t="str">
        <f t="shared" si="18"/>
        <v/>
      </c>
      <c r="Q23" s="8" t="str">
        <f t="shared" si="19"/>
        <v/>
      </c>
      <c r="R23" s="1"/>
      <c r="S23" s="1"/>
      <c r="T23" s="1"/>
    </row>
    <row r="24" spans="1:20">
      <c r="A24" s="24" t="str">
        <f t="shared" si="9"/>
        <v>mardi</v>
      </c>
      <c r="B24" s="2">
        <f t="shared" si="10"/>
        <v>42969</v>
      </c>
      <c r="C24" s="1">
        <v>1</v>
      </c>
      <c r="D24" s="10"/>
      <c r="E24" s="10"/>
      <c r="F24" s="1" t="str">
        <f t="shared" si="2"/>
        <v>0</v>
      </c>
      <c r="G24" s="1" t="str">
        <f t="shared" si="3"/>
        <v>0</v>
      </c>
      <c r="H24" s="6">
        <f t="shared" si="11"/>
        <v>0</v>
      </c>
      <c r="I24" s="7">
        <f t="shared" si="12"/>
        <v>0</v>
      </c>
      <c r="J24" s="7">
        <f t="shared" si="13"/>
        <v>0</v>
      </c>
      <c r="K24" s="8">
        <f t="shared" si="14"/>
        <v>0</v>
      </c>
      <c r="L24" s="8" t="str">
        <f t="shared" si="15"/>
        <v/>
      </c>
      <c r="M24" s="8" t="str">
        <f t="shared" si="16"/>
        <v/>
      </c>
      <c r="N24" s="8" t="str">
        <f t="shared" si="17"/>
        <v/>
      </c>
      <c r="O24" s="8" t="str">
        <f t="shared" si="8"/>
        <v/>
      </c>
      <c r="P24" s="8" t="str">
        <f t="shared" si="18"/>
        <v/>
      </c>
      <c r="Q24" s="8" t="str">
        <f t="shared" si="19"/>
        <v/>
      </c>
      <c r="R24" s="1"/>
      <c r="S24" s="1"/>
      <c r="T24" s="1"/>
    </row>
    <row r="25" spans="1:20">
      <c r="A25" s="24" t="str">
        <f t="shared" si="9"/>
        <v>mercredi</v>
      </c>
      <c r="B25" s="2">
        <f t="shared" si="10"/>
        <v>42970</v>
      </c>
      <c r="C25" s="1">
        <v>1</v>
      </c>
      <c r="D25" s="10"/>
      <c r="E25" s="10"/>
      <c r="F25" s="1" t="str">
        <f t="shared" si="2"/>
        <v>0</v>
      </c>
      <c r="G25" s="1" t="str">
        <f t="shared" si="3"/>
        <v>0</v>
      </c>
      <c r="H25" s="6">
        <f t="shared" si="11"/>
        <v>0</v>
      </c>
      <c r="I25" s="7">
        <f t="shared" si="12"/>
        <v>0</v>
      </c>
      <c r="J25" s="7">
        <f t="shared" si="13"/>
        <v>0</v>
      </c>
      <c r="K25" s="8">
        <f t="shared" si="14"/>
        <v>0</v>
      </c>
      <c r="L25" s="8" t="str">
        <f t="shared" si="15"/>
        <v/>
      </c>
      <c r="M25" s="8" t="str">
        <f t="shared" si="16"/>
        <v/>
      </c>
      <c r="N25" s="8" t="str">
        <f t="shared" si="17"/>
        <v/>
      </c>
      <c r="O25" s="8" t="str">
        <f t="shared" si="8"/>
        <v/>
      </c>
      <c r="P25" s="8" t="str">
        <f t="shared" si="18"/>
        <v/>
      </c>
      <c r="Q25" s="8" t="str">
        <f t="shared" si="19"/>
        <v/>
      </c>
      <c r="R25" s="1"/>
      <c r="S25" s="1"/>
      <c r="T25" s="1"/>
    </row>
    <row r="26" spans="1:20">
      <c r="A26" s="24" t="str">
        <f t="shared" si="9"/>
        <v>jeudi</v>
      </c>
      <c r="B26" s="2">
        <f t="shared" si="10"/>
        <v>42971</v>
      </c>
      <c r="C26" s="1">
        <v>1</v>
      </c>
      <c r="D26" s="10"/>
      <c r="E26" s="10"/>
      <c r="F26" s="1" t="str">
        <f t="shared" si="2"/>
        <v>0</v>
      </c>
      <c r="G26" s="1" t="str">
        <f t="shared" si="3"/>
        <v>0</v>
      </c>
      <c r="H26" s="6">
        <f t="shared" si="11"/>
        <v>0</v>
      </c>
      <c r="I26" s="7">
        <f t="shared" si="12"/>
        <v>0</v>
      </c>
      <c r="J26" s="7">
        <f t="shared" si="13"/>
        <v>0</v>
      </c>
      <c r="K26" s="8">
        <f t="shared" si="14"/>
        <v>0</v>
      </c>
      <c r="L26" s="8" t="str">
        <f t="shared" si="15"/>
        <v/>
      </c>
      <c r="M26" s="8" t="str">
        <f t="shared" si="16"/>
        <v/>
      </c>
      <c r="N26" s="8" t="str">
        <f t="shared" si="17"/>
        <v/>
      </c>
      <c r="O26" s="8" t="str">
        <f t="shared" si="8"/>
        <v/>
      </c>
      <c r="P26" s="8" t="str">
        <f t="shared" si="18"/>
        <v/>
      </c>
      <c r="Q26" s="8" t="str">
        <f t="shared" si="19"/>
        <v/>
      </c>
      <c r="R26" s="1"/>
      <c r="S26" s="1"/>
      <c r="T26" s="1"/>
    </row>
    <row r="27" spans="1:20">
      <c r="A27" s="24" t="str">
        <f t="shared" si="9"/>
        <v>vendredi</v>
      </c>
      <c r="B27" s="2">
        <f t="shared" si="10"/>
        <v>42972</v>
      </c>
      <c r="C27" s="1">
        <v>1</v>
      </c>
      <c r="D27" s="10"/>
      <c r="E27" s="10"/>
      <c r="F27" s="1" t="str">
        <f t="shared" si="2"/>
        <v>0</v>
      </c>
      <c r="G27" s="1" t="str">
        <f t="shared" si="3"/>
        <v>0</v>
      </c>
      <c r="H27" s="6">
        <f t="shared" si="11"/>
        <v>0</v>
      </c>
      <c r="I27" s="7">
        <f t="shared" si="12"/>
        <v>0</v>
      </c>
      <c r="J27" s="7">
        <f t="shared" si="13"/>
        <v>0</v>
      </c>
      <c r="K27" s="8">
        <f t="shared" si="14"/>
        <v>0</v>
      </c>
      <c r="L27" s="8" t="str">
        <f t="shared" si="15"/>
        <v/>
      </c>
      <c r="M27" s="8" t="str">
        <f t="shared" si="16"/>
        <v/>
      </c>
      <c r="N27" s="8" t="str">
        <f t="shared" si="17"/>
        <v/>
      </c>
      <c r="O27" s="8" t="str">
        <f t="shared" si="8"/>
        <v/>
      </c>
      <c r="P27" s="8" t="str">
        <f t="shared" si="18"/>
        <v/>
      </c>
      <c r="Q27" s="8" t="str">
        <f t="shared" si="19"/>
        <v/>
      </c>
      <c r="R27" s="1"/>
      <c r="S27" s="1"/>
      <c r="T27" s="1"/>
    </row>
    <row r="28" spans="1:20">
      <c r="A28" s="24" t="str">
        <f t="shared" si="9"/>
        <v>samedi</v>
      </c>
      <c r="B28" s="2">
        <f t="shared" si="10"/>
        <v>42973</v>
      </c>
      <c r="C28" s="1">
        <v>1</v>
      </c>
      <c r="D28" s="10"/>
      <c r="E28" s="10"/>
      <c r="F28" s="1" t="str">
        <f t="shared" si="2"/>
        <v>0</v>
      </c>
      <c r="G28" s="1" t="str">
        <f t="shared" si="3"/>
        <v>0</v>
      </c>
      <c r="H28" s="6">
        <f t="shared" si="11"/>
        <v>0</v>
      </c>
      <c r="I28" s="7">
        <f t="shared" si="12"/>
        <v>0</v>
      </c>
      <c r="J28" s="7">
        <f t="shared" si="13"/>
        <v>0</v>
      </c>
      <c r="K28" s="8">
        <f t="shared" si="14"/>
        <v>0</v>
      </c>
      <c r="L28" s="8" t="str">
        <f t="shared" si="15"/>
        <v/>
      </c>
      <c r="M28" s="8" t="str">
        <f t="shared" si="16"/>
        <v/>
      </c>
      <c r="N28" s="8" t="str">
        <f t="shared" si="17"/>
        <v/>
      </c>
      <c r="O28" s="8" t="str">
        <f t="shared" si="8"/>
        <v/>
      </c>
      <c r="P28" s="8" t="str">
        <f t="shared" si="18"/>
        <v/>
      </c>
      <c r="Q28" s="8" t="str">
        <f t="shared" si="19"/>
        <v/>
      </c>
      <c r="R28" s="1"/>
      <c r="S28" s="1"/>
      <c r="T28" s="1"/>
    </row>
    <row r="29" spans="1:20">
      <c r="A29" s="24" t="str">
        <f t="shared" si="9"/>
        <v>dimanche</v>
      </c>
      <c r="B29" s="2">
        <f t="shared" si="10"/>
        <v>42974</v>
      </c>
      <c r="C29" s="1">
        <v>1</v>
      </c>
      <c r="D29" s="10"/>
      <c r="E29" s="10"/>
      <c r="F29" s="1" t="str">
        <f t="shared" si="2"/>
        <v>0</v>
      </c>
      <c r="G29" s="1" t="str">
        <f t="shared" si="3"/>
        <v>0</v>
      </c>
      <c r="H29" s="6">
        <f t="shared" si="11"/>
        <v>0</v>
      </c>
      <c r="I29" s="7">
        <f t="shared" si="12"/>
        <v>0</v>
      </c>
      <c r="J29" s="7">
        <f t="shared" si="13"/>
        <v>0</v>
      </c>
      <c r="K29" s="8">
        <f t="shared" si="14"/>
        <v>0</v>
      </c>
      <c r="L29" s="8" t="str">
        <f t="shared" si="15"/>
        <v>17:00:00</v>
      </c>
      <c r="M29" s="8">
        <f t="shared" si="16"/>
        <v>0.70833333333333337</v>
      </c>
      <c r="N29" s="8">
        <f t="shared" si="17"/>
        <v>0</v>
      </c>
      <c r="O29" s="8" t="str">
        <f t="shared" si="8"/>
        <v/>
      </c>
      <c r="P29" s="8" t="str">
        <f t="shared" si="18"/>
        <v/>
      </c>
      <c r="Q29" s="8" t="str">
        <f t="shared" si="19"/>
        <v/>
      </c>
      <c r="R29" s="1"/>
      <c r="S29" s="1"/>
      <c r="T29" s="1"/>
    </row>
    <row r="30" spans="1:20">
      <c r="A30" s="24" t="str">
        <f t="shared" si="9"/>
        <v>lundi</v>
      </c>
      <c r="B30" s="2">
        <f t="shared" si="10"/>
        <v>42975</v>
      </c>
      <c r="C30" s="1">
        <v>1</v>
      </c>
      <c r="D30" s="10"/>
      <c r="E30" s="10"/>
      <c r="F30" s="1" t="str">
        <f t="shared" si="2"/>
        <v>0</v>
      </c>
      <c r="G30" s="1" t="str">
        <f t="shared" si="3"/>
        <v>0</v>
      </c>
      <c r="H30" s="6">
        <f t="shared" si="11"/>
        <v>0</v>
      </c>
      <c r="I30" s="7">
        <f t="shared" si="12"/>
        <v>0</v>
      </c>
      <c r="J30" s="7">
        <f t="shared" si="13"/>
        <v>0</v>
      </c>
      <c r="K30" s="8">
        <f t="shared" si="14"/>
        <v>0</v>
      </c>
      <c r="L30" s="8" t="str">
        <f t="shared" si="15"/>
        <v/>
      </c>
      <c r="M30" s="8" t="str">
        <f t="shared" si="16"/>
        <v/>
      </c>
      <c r="N30" s="8" t="str">
        <f t="shared" si="17"/>
        <v/>
      </c>
      <c r="O30" s="8" t="str">
        <f t="shared" si="8"/>
        <v/>
      </c>
      <c r="P30" s="8" t="str">
        <f t="shared" si="18"/>
        <v/>
      </c>
      <c r="Q30" s="8" t="str">
        <f t="shared" si="19"/>
        <v/>
      </c>
      <c r="R30" s="1"/>
      <c r="S30" s="1"/>
      <c r="T30" s="1"/>
    </row>
    <row r="31" spans="1:20">
      <c r="A31" s="24" t="str">
        <f t="shared" si="9"/>
        <v>mardi</v>
      </c>
      <c r="B31" s="2">
        <f t="shared" si="10"/>
        <v>42976</v>
      </c>
      <c r="C31" s="1">
        <v>1</v>
      </c>
      <c r="D31" s="10"/>
      <c r="E31" s="10"/>
      <c r="F31" s="1" t="str">
        <f t="shared" si="2"/>
        <v>0</v>
      </c>
      <c r="G31" s="1" t="str">
        <f t="shared" si="3"/>
        <v>0</v>
      </c>
      <c r="H31" s="6">
        <f t="shared" si="11"/>
        <v>0</v>
      </c>
      <c r="I31" s="7">
        <f t="shared" si="12"/>
        <v>0</v>
      </c>
      <c r="J31" s="7">
        <f t="shared" si="13"/>
        <v>0</v>
      </c>
      <c r="K31" s="8">
        <f t="shared" si="14"/>
        <v>0</v>
      </c>
      <c r="L31" s="8" t="str">
        <f t="shared" si="15"/>
        <v/>
      </c>
      <c r="M31" s="8" t="str">
        <f t="shared" si="16"/>
        <v/>
      </c>
      <c r="N31" s="8" t="str">
        <f t="shared" si="17"/>
        <v/>
      </c>
      <c r="O31" s="8" t="str">
        <f t="shared" si="8"/>
        <v/>
      </c>
      <c r="P31" s="8" t="str">
        <f t="shared" si="18"/>
        <v/>
      </c>
      <c r="Q31" s="8" t="str">
        <f t="shared" si="19"/>
        <v/>
      </c>
      <c r="R31" s="1"/>
      <c r="S31" s="1"/>
      <c r="T31" s="1"/>
    </row>
    <row r="32" spans="1:20">
      <c r="A32" s="24" t="str">
        <f t="shared" si="9"/>
        <v>mercredi</v>
      </c>
      <c r="B32" s="2">
        <f t="shared" si="10"/>
        <v>42977</v>
      </c>
      <c r="C32" s="1">
        <v>1</v>
      </c>
      <c r="D32" s="10"/>
      <c r="E32" s="10"/>
      <c r="F32" s="1" t="str">
        <f t="shared" si="2"/>
        <v>0</v>
      </c>
      <c r="G32" s="1" t="str">
        <f t="shared" si="3"/>
        <v>0</v>
      </c>
      <c r="H32" s="6">
        <f t="shared" si="11"/>
        <v>0</v>
      </c>
      <c r="I32" s="7">
        <f>C32*H32</f>
        <v>0</v>
      </c>
      <c r="J32" s="7">
        <f>IF(A32="lundi",I32,J31+I32)</f>
        <v>0</v>
      </c>
      <c r="K32" s="8">
        <f>I32+K31</f>
        <v>0</v>
      </c>
      <c r="L32" s="8" t="str">
        <f t="shared" si="15"/>
        <v/>
      </c>
      <c r="M32" s="8" t="str">
        <f t="shared" si="16"/>
        <v/>
      </c>
      <c r="N32" s="8" t="str">
        <f t="shared" si="17"/>
        <v/>
      </c>
      <c r="O32" s="8" t="str">
        <f t="shared" si="8"/>
        <v/>
      </c>
      <c r="P32" s="8" t="str">
        <f t="shared" si="18"/>
        <v/>
      </c>
      <c r="Q32" s="8" t="str">
        <f t="shared" si="19"/>
        <v/>
      </c>
      <c r="R32" s="1"/>
      <c r="S32" s="1"/>
      <c r="T32" s="1"/>
    </row>
    <row r="33" spans="1:20">
      <c r="A33" s="24" t="str">
        <f t="shared" si="9"/>
        <v>jeudi</v>
      </c>
      <c r="B33" s="2">
        <f t="shared" si="10"/>
        <v>42978</v>
      </c>
      <c r="C33" s="1">
        <v>1</v>
      </c>
      <c r="D33" s="10"/>
      <c r="E33" s="10"/>
      <c r="F33" s="1" t="str">
        <f t="shared" si="2"/>
        <v>0</v>
      </c>
      <c r="G33" s="1" t="str">
        <f t="shared" si="3"/>
        <v>0</v>
      </c>
      <c r="H33" s="6">
        <f t="shared" ref="H33" si="20">(E33-D33)-F33-G33+T33</f>
        <v>0</v>
      </c>
      <c r="I33" s="7">
        <f t="shared" ref="I33" si="21">C33*H33</f>
        <v>0</v>
      </c>
      <c r="J33" s="7">
        <f t="shared" ref="J33" si="22">IF(A33="lundi",I33,J32+I33)</f>
        <v>0</v>
      </c>
      <c r="K33" s="8">
        <f t="shared" ref="K33" si="23">I33+K32</f>
        <v>0</v>
      </c>
      <c r="L33" s="8" t="str">
        <f t="shared" ref="L33" si="24">IF(A33="dimanche","17:00:00","")</f>
        <v/>
      </c>
      <c r="M33" s="8" t="str">
        <f t="shared" ref="M33" si="25">IF(A33="dimanche",IF((L33-J33)&lt;0,0,(L33-J33)),"")</f>
        <v/>
      </c>
      <c r="N33" s="8" t="str">
        <f t="shared" ref="N33" si="26">IF(A33="dimanche",IF((J33-L33)&gt;0,(J33-L33),IF((L33-J33)&lt;0,(L33-J33),0)),"")</f>
        <v/>
      </c>
      <c r="O33" s="8" t="str">
        <f t="shared" si="8"/>
        <v>70:00:00</v>
      </c>
      <c r="P33" s="8">
        <f t="shared" ref="P33" si="27">IF(A34="",IF((O33-K33)&lt;0,0,(O33-K33)),"")</f>
        <v>2.9166666666666665</v>
      </c>
      <c r="Q33" s="8">
        <f t="shared" ref="Q33" si="28">IF(A34="",IF((K33-O33)&gt;0,(K33-O33),IF((O33-K33)&lt;0,(O33-K33),0)),"")</f>
        <v>0</v>
      </c>
      <c r="R33" s="1"/>
      <c r="S33" s="1"/>
      <c r="T33" s="1"/>
    </row>
    <row r="35" spans="1:20">
      <c r="J35" s="19">
        <f>J33+J30+J23+J16+J9</f>
        <v>0</v>
      </c>
    </row>
  </sheetData>
  <mergeCells count="3">
    <mergeCell ref="L1:N1"/>
    <mergeCell ref="O1:Q1"/>
    <mergeCell ref="R1:T1"/>
  </mergeCells>
  <conditionalFormatting sqref="F3:G33">
    <cfRule type="containsText" dxfId="15" priority="3" operator="containsText" text="dimanche">
      <formula>NOT(ISERROR(SEARCH("dimanche",F3)))</formula>
    </cfRule>
  </conditionalFormatting>
  <conditionalFormatting sqref="R1:T2">
    <cfRule type="containsText" dxfId="14" priority="2" operator="containsText" text="dimanche">
      <formula>NOT(ISERROR(SEARCH("dimanche",R1)))</formula>
    </cfRule>
  </conditionalFormatting>
  <conditionalFormatting sqref="H3:H33">
    <cfRule type="containsText" dxfId="13" priority="1" operator="containsText" text="dimanche">
      <formula>NOT(ISERROR(SEARCH("dimanche",H3)))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T34"/>
  <sheetViews>
    <sheetView workbookViewId="0">
      <selection activeCell="B4" sqref="B4:B32"/>
    </sheetView>
  </sheetViews>
  <sheetFormatPr baseColWidth="10" defaultRowHeight="15"/>
  <cols>
    <col min="3" max="3" width="11.42578125" style="25"/>
  </cols>
  <sheetData>
    <row r="1" spans="1:20">
      <c r="A1" s="20"/>
      <c r="B1" s="20"/>
      <c r="C1" s="21"/>
      <c r="D1" s="20"/>
      <c r="E1" s="20"/>
      <c r="F1" s="20"/>
      <c r="G1" s="20"/>
      <c r="H1" s="20"/>
      <c r="I1" s="20"/>
      <c r="J1" s="7"/>
      <c r="K1" s="20"/>
      <c r="L1" s="29" t="s">
        <v>11</v>
      </c>
      <c r="M1" s="29"/>
      <c r="N1" s="29"/>
      <c r="O1" s="29" t="s">
        <v>12</v>
      </c>
      <c r="P1" s="29"/>
      <c r="Q1" s="29"/>
      <c r="R1" s="29" t="s">
        <v>19</v>
      </c>
      <c r="S1" s="29"/>
      <c r="T1" s="29"/>
    </row>
    <row r="2" spans="1:20">
      <c r="A2" s="20" t="s">
        <v>0</v>
      </c>
      <c r="B2" s="20" t="s">
        <v>1</v>
      </c>
      <c r="C2" s="21" t="s">
        <v>2</v>
      </c>
      <c r="D2" s="20" t="s">
        <v>3</v>
      </c>
      <c r="E2" s="20" t="s">
        <v>4</v>
      </c>
      <c r="F2" s="4" t="s">
        <v>5</v>
      </c>
      <c r="G2" s="4" t="s">
        <v>6</v>
      </c>
      <c r="H2" s="4" t="s">
        <v>7</v>
      </c>
      <c r="I2" s="20" t="s">
        <v>8</v>
      </c>
      <c r="J2" s="7" t="s">
        <v>9</v>
      </c>
      <c r="K2" s="20" t="s">
        <v>10</v>
      </c>
      <c r="L2" s="20" t="s">
        <v>13</v>
      </c>
      <c r="M2" s="20" t="s">
        <v>14</v>
      </c>
      <c r="N2" s="20" t="s">
        <v>15</v>
      </c>
      <c r="O2" s="20" t="s">
        <v>13</v>
      </c>
      <c r="P2" s="20" t="s">
        <v>14</v>
      </c>
      <c r="Q2" s="20" t="s">
        <v>15</v>
      </c>
      <c r="R2" s="20" t="s">
        <v>16</v>
      </c>
      <c r="S2" s="20" t="s">
        <v>17</v>
      </c>
      <c r="T2" s="20" t="s">
        <v>18</v>
      </c>
    </row>
    <row r="3" spans="1:20">
      <c r="A3" s="20" t="str">
        <f>IF(WEEKDAY(B3,2)=1,"lundi",IF(WEEKDAY(B3,2)=2,"mardi",IF(WEEKDAY(B3,2)=3,"mercredi",IF(WEEKDAY(B3,2)=4,"jeudi",IF(WEEKDAY(B3,2)=5,"vendredi",IF(WEEKDAY(B3,2)=6,"samedi",IF(WEEKDAY(B3,2)=7,"dimanche","")))))))</f>
        <v>vendredi</v>
      </c>
      <c r="B3" s="2">
        <f>IF(aout!B34="",aout!B33+1,"")</f>
        <v>42979</v>
      </c>
      <c r="C3" s="1">
        <v>1</v>
      </c>
      <c r="D3" s="10"/>
      <c r="E3" s="10"/>
      <c r="F3" s="1" t="str">
        <f>IF(AND(D3=0,E3=0),"0",IF(D3&lt;"12:00","1:30"))</f>
        <v>0</v>
      </c>
      <c r="G3" s="1" t="str">
        <f>IF(AND(D3=0,E3=0),"0",IF(D3&lt;"19:00","1:30"))</f>
        <v>0</v>
      </c>
      <c r="H3" s="6">
        <f>(E3-D3)-F3-G3+T3</f>
        <v>0</v>
      </c>
      <c r="I3" s="7">
        <f>C3*H3</f>
        <v>0</v>
      </c>
      <c r="J3" s="7">
        <f>IF(A3="lundi",I3,I3+aout!J33)</f>
        <v>0</v>
      </c>
      <c r="K3" s="8">
        <f>I3</f>
        <v>0</v>
      </c>
      <c r="L3" s="8" t="str">
        <f>IF(A3="dimanche","17:00:00","")</f>
        <v/>
      </c>
      <c r="M3" s="8" t="str">
        <f>IF(A3="dimanche",IF((L3-J3)&lt;0,0,(L3-J3)),"")</f>
        <v/>
      </c>
      <c r="N3" s="8" t="str">
        <f>IF(A3="dimanche",IF((J3-L3)&gt;0,(J3-L3),IF((L3-J3)&lt;0,(L3-J3),0)),"")</f>
        <v/>
      </c>
      <c r="O3" s="8" t="str">
        <f>IF(A3="","",IF(A4="","70:00:00",""))</f>
        <v/>
      </c>
      <c r="P3" s="8" t="str">
        <f t="shared" ref="P3:P4" si="0">IF(A4="",IF((O3-K3)&lt;0,0,(O3-K3)),"")</f>
        <v/>
      </c>
      <c r="Q3" s="8" t="str">
        <f t="shared" ref="Q3:Q4" si="1">IF(A4="",IF((K3-O3)&gt;0,(K3-O3),IF((O3-K3)&lt;0,(O3-K3),0)),"")</f>
        <v/>
      </c>
      <c r="R3" s="8" t="str">
        <f>IF(E3="dimanche",IF((N3-P3)&gt;0,(N3-P3),IF((P3-N3)&lt;0,(P3-N3),0)),"")</f>
        <v/>
      </c>
      <c r="S3" s="1"/>
      <c r="T3" s="1"/>
    </row>
    <row r="4" spans="1:20">
      <c r="A4" s="20" t="str">
        <f>IF(WEEKDAY(B4,2)=1,"lundi",IF(WEEKDAY(B4,2)=2,"mardi",IF(WEEKDAY(B4,2)=3,"mercredi",IF(WEEKDAY(B4,2)=4,"jeudi",IF(WEEKDAY(B4,2)=5,"vendredi",IF(WEEKDAY(B4,2)=6,"samedi",IF(WEEKDAY(B4,2)=7,"dimanche","")))))))</f>
        <v>samedi</v>
      </c>
      <c r="B4" s="2">
        <f>B3+1</f>
        <v>42980</v>
      </c>
      <c r="C4" s="1">
        <v>1</v>
      </c>
      <c r="D4" s="10"/>
      <c r="E4" s="10"/>
      <c r="F4" s="1" t="str">
        <f t="shared" ref="F4" si="2">IF(AND(D4=0,E4=0),"0",IF(D4&lt;"12:00","1:30"))</f>
        <v>0</v>
      </c>
      <c r="G4" s="1" t="str">
        <f t="shared" ref="G4" si="3">IF(AND(D4=0,E4=0),"0",IF(D4&lt;"19:00","1:30"))</f>
        <v>0</v>
      </c>
      <c r="H4" s="6">
        <f t="shared" ref="H4" si="4">(E4-D4)-F4-G4+T4</f>
        <v>0</v>
      </c>
      <c r="I4" s="7">
        <f>C4*H4</f>
        <v>0</v>
      </c>
      <c r="J4" s="7">
        <f>IF(A4="lundi",I4,J3+I4)</f>
        <v>0</v>
      </c>
      <c r="K4" s="8">
        <f>I4+K3</f>
        <v>0</v>
      </c>
      <c r="L4" s="8" t="str">
        <f t="shared" ref="L4" si="5">IF(A4="dimanche","17:00:00","")</f>
        <v/>
      </c>
      <c r="M4" s="8" t="str">
        <f t="shared" ref="M4" si="6">IF(A4="dimanche",IF((L4-J4)&lt;0,0,(L4-J4)),"")</f>
        <v/>
      </c>
      <c r="N4" s="8" t="str">
        <f t="shared" ref="N4" si="7">IF(A4="dimanche",IF((J4-L4)&gt;0,(J4-L4),IF((L4-J4)&lt;0,(L4-J4),0)),"")</f>
        <v/>
      </c>
      <c r="O4" s="8" t="str">
        <f t="shared" ref="O4" si="8">IF(A4="","",IF(A5="","70:00:00",""))</f>
        <v/>
      </c>
      <c r="P4" s="8" t="str">
        <f t="shared" si="0"/>
        <v/>
      </c>
      <c r="Q4" s="8" t="str">
        <f t="shared" si="1"/>
        <v/>
      </c>
      <c r="R4" s="1"/>
      <c r="S4" s="1"/>
      <c r="T4" s="1"/>
    </row>
    <row r="5" spans="1:20">
      <c r="A5" s="21" t="str">
        <f t="shared" ref="A5:A32" si="9">IF(B5="","",IF(WEEKDAY(B5,2)=1,"lundi",IF(WEEKDAY(B5,2)=2,"mardi",IF(WEEKDAY(B5,2)=3,"mercredi",IF(WEEKDAY(B5,2)=4,"jeudi",IF(WEEKDAY(B5,2)=5,"vendredi",IF(WEEKDAY(B5,2)=6,"samedi",IF(WEEKDAY(B5,2)=7,"dimanche",""))))))))</f>
        <v>dimanche</v>
      </c>
      <c r="B5" s="2">
        <f t="shared" ref="B5:B32" si="10">B4+1</f>
        <v>42981</v>
      </c>
      <c r="C5" s="25">
        <v>1</v>
      </c>
      <c r="D5" s="10"/>
      <c r="E5" s="10"/>
      <c r="F5" s="1" t="str">
        <f t="shared" ref="F5:F32" si="11">IF(AND(D5=0,E5=0),"0",IF(D5&lt;"12:00","1:30"))</f>
        <v>0</v>
      </c>
      <c r="G5" s="1" t="str">
        <f t="shared" ref="G5:G32" si="12">IF(AND(D5=0,E5=0),"0",IF(D5&lt;"19:00","1:30"))</f>
        <v>0</v>
      </c>
      <c r="H5" s="6">
        <f t="shared" ref="H5:H32" si="13">(E5-D5)-F5-G5+T5</f>
        <v>0</v>
      </c>
      <c r="I5" s="7">
        <f t="shared" ref="I5:I32" si="14">C5*H5</f>
        <v>0</v>
      </c>
      <c r="J5" s="7">
        <f t="shared" ref="J5:J32" si="15">IF(A5="lundi",I5,J4+I5)</f>
        <v>0</v>
      </c>
      <c r="K5" s="8">
        <f t="shared" ref="K5:K32" si="16">I5+K4</f>
        <v>0</v>
      </c>
      <c r="L5" s="8" t="str">
        <f t="shared" ref="L5:L32" si="17">IF(A5="dimanche","17:00:00","")</f>
        <v>17:00:00</v>
      </c>
      <c r="M5" s="8">
        <f t="shared" ref="M5:M32" si="18">IF(A5="dimanche",IF((L5-J5)&lt;0,0,(L5-J5)),"")</f>
        <v>0.70833333333333337</v>
      </c>
      <c r="N5" s="8">
        <f t="shared" ref="N5:N32" si="19">IF(A5="dimanche",IF((J5-L5)&gt;0,(J5-L5),IF((L5-J5)&lt;0,(L5-J5),0)),"")</f>
        <v>0</v>
      </c>
      <c r="O5" s="8" t="str">
        <f t="shared" ref="O5:O32" si="20">IF(A5="","",IF(A6="","70:00:00",""))</f>
        <v/>
      </c>
      <c r="P5" s="8" t="str">
        <f t="shared" ref="P5:P32" si="21">IF(A6="",IF((O5-K5)&lt;0,0,(O5-K5)),"")</f>
        <v/>
      </c>
      <c r="Q5" s="8" t="str">
        <f t="shared" ref="Q5:Q32" si="22">IF(A6="",IF((K5-O5)&gt;0,(K5-O5),IF((O5-K5)&lt;0,(O5-K5),0)),"")</f>
        <v/>
      </c>
    </row>
    <row r="6" spans="1:20">
      <c r="A6" s="21" t="str">
        <f t="shared" si="9"/>
        <v>lundi</v>
      </c>
      <c r="B6" s="2">
        <f t="shared" si="10"/>
        <v>42982</v>
      </c>
      <c r="C6" s="1">
        <v>1</v>
      </c>
      <c r="D6" s="10"/>
      <c r="E6" s="10"/>
      <c r="F6" s="1" t="str">
        <f t="shared" si="11"/>
        <v>0</v>
      </c>
      <c r="G6" s="1">
        <v>0</v>
      </c>
      <c r="H6" s="6">
        <f t="shared" si="13"/>
        <v>0</v>
      </c>
      <c r="I6" s="7">
        <f t="shared" si="14"/>
        <v>0</v>
      </c>
      <c r="J6" s="7">
        <f t="shared" si="15"/>
        <v>0</v>
      </c>
      <c r="K6" s="8">
        <f t="shared" si="16"/>
        <v>0</v>
      </c>
      <c r="L6" s="8" t="str">
        <f t="shared" si="17"/>
        <v/>
      </c>
      <c r="M6" s="8" t="str">
        <f t="shared" si="18"/>
        <v/>
      </c>
      <c r="N6" s="8" t="str">
        <f t="shared" si="19"/>
        <v/>
      </c>
      <c r="O6" s="8" t="str">
        <f t="shared" si="20"/>
        <v/>
      </c>
      <c r="P6" s="8" t="str">
        <f t="shared" si="21"/>
        <v/>
      </c>
      <c r="Q6" s="8" t="str">
        <f t="shared" si="22"/>
        <v/>
      </c>
    </row>
    <row r="7" spans="1:20">
      <c r="A7" s="21" t="str">
        <f t="shared" si="9"/>
        <v>mardi</v>
      </c>
      <c r="B7" s="2">
        <f t="shared" si="10"/>
        <v>42983</v>
      </c>
      <c r="C7" s="1">
        <v>1</v>
      </c>
      <c r="D7" s="10"/>
      <c r="E7" s="10"/>
      <c r="F7" s="1" t="str">
        <f t="shared" si="11"/>
        <v>0</v>
      </c>
      <c r="G7" s="1" t="str">
        <f t="shared" si="12"/>
        <v>0</v>
      </c>
      <c r="H7" s="6">
        <f t="shared" si="13"/>
        <v>0</v>
      </c>
      <c r="I7" s="7">
        <f t="shared" si="14"/>
        <v>0</v>
      </c>
      <c r="J7" s="7">
        <f t="shared" si="15"/>
        <v>0</v>
      </c>
      <c r="K7" s="8">
        <f t="shared" si="16"/>
        <v>0</v>
      </c>
      <c r="L7" s="8" t="str">
        <f t="shared" si="17"/>
        <v/>
      </c>
      <c r="M7" s="8" t="str">
        <f t="shared" si="18"/>
        <v/>
      </c>
      <c r="N7" s="8" t="str">
        <f t="shared" si="19"/>
        <v/>
      </c>
      <c r="O7" s="8" t="str">
        <f t="shared" si="20"/>
        <v/>
      </c>
      <c r="P7" s="8" t="str">
        <f t="shared" si="21"/>
        <v/>
      </c>
      <c r="Q7" s="8" t="str">
        <f t="shared" si="22"/>
        <v/>
      </c>
    </row>
    <row r="8" spans="1:20">
      <c r="A8" s="21" t="str">
        <f t="shared" si="9"/>
        <v>mercredi</v>
      </c>
      <c r="B8" s="2">
        <f t="shared" si="10"/>
        <v>42984</v>
      </c>
      <c r="C8" s="1">
        <v>1</v>
      </c>
      <c r="D8" s="10"/>
      <c r="E8" s="10"/>
      <c r="F8" s="1" t="str">
        <f t="shared" si="11"/>
        <v>0</v>
      </c>
      <c r="G8" s="1" t="str">
        <f t="shared" si="12"/>
        <v>0</v>
      </c>
      <c r="H8" s="6">
        <f t="shared" si="13"/>
        <v>0</v>
      </c>
      <c r="I8" s="7">
        <f t="shared" si="14"/>
        <v>0</v>
      </c>
      <c r="J8" s="7">
        <f t="shared" si="15"/>
        <v>0</v>
      </c>
      <c r="K8" s="8">
        <f t="shared" si="16"/>
        <v>0</v>
      </c>
      <c r="L8" s="8" t="str">
        <f t="shared" si="17"/>
        <v/>
      </c>
      <c r="M8" s="8" t="str">
        <f t="shared" si="18"/>
        <v/>
      </c>
      <c r="N8" s="8" t="str">
        <f t="shared" si="19"/>
        <v/>
      </c>
      <c r="O8" s="8" t="str">
        <f t="shared" si="20"/>
        <v/>
      </c>
      <c r="P8" s="8" t="str">
        <f t="shared" si="21"/>
        <v/>
      </c>
      <c r="Q8" s="8" t="str">
        <f t="shared" si="22"/>
        <v/>
      </c>
    </row>
    <row r="9" spans="1:20">
      <c r="A9" s="21" t="str">
        <f t="shared" si="9"/>
        <v>jeudi</v>
      </c>
      <c r="B9" s="2">
        <f t="shared" si="10"/>
        <v>42985</v>
      </c>
      <c r="C9" s="1">
        <v>1</v>
      </c>
      <c r="D9" s="10"/>
      <c r="E9" s="10"/>
      <c r="F9" s="1" t="str">
        <f t="shared" si="11"/>
        <v>0</v>
      </c>
      <c r="G9" s="1">
        <v>0</v>
      </c>
      <c r="H9" s="6">
        <f t="shared" si="13"/>
        <v>0</v>
      </c>
      <c r="I9" s="7">
        <f t="shared" si="14"/>
        <v>0</v>
      </c>
      <c r="J9" s="7">
        <f t="shared" si="15"/>
        <v>0</v>
      </c>
      <c r="K9" s="8">
        <f t="shared" si="16"/>
        <v>0</v>
      </c>
      <c r="L9" s="8" t="str">
        <f t="shared" si="17"/>
        <v/>
      </c>
      <c r="M9" s="8" t="str">
        <f t="shared" si="18"/>
        <v/>
      </c>
      <c r="N9" s="8" t="str">
        <f t="shared" si="19"/>
        <v/>
      </c>
      <c r="O9" s="8" t="str">
        <f t="shared" si="20"/>
        <v/>
      </c>
      <c r="P9" s="8" t="str">
        <f t="shared" si="21"/>
        <v/>
      </c>
      <c r="Q9" s="8" t="str">
        <f t="shared" si="22"/>
        <v/>
      </c>
    </row>
    <row r="10" spans="1:20">
      <c r="A10" s="21" t="str">
        <f t="shared" si="9"/>
        <v>vendredi</v>
      </c>
      <c r="B10" s="2">
        <f t="shared" si="10"/>
        <v>42986</v>
      </c>
      <c r="C10" s="25">
        <v>1</v>
      </c>
      <c r="D10" s="10"/>
      <c r="E10" s="10"/>
      <c r="F10" s="1" t="str">
        <f t="shared" si="11"/>
        <v>0</v>
      </c>
      <c r="G10" s="1" t="str">
        <f t="shared" si="12"/>
        <v>0</v>
      </c>
      <c r="H10" s="6">
        <f t="shared" si="13"/>
        <v>0</v>
      </c>
      <c r="I10" s="7">
        <f t="shared" si="14"/>
        <v>0</v>
      </c>
      <c r="J10" s="7">
        <f t="shared" si="15"/>
        <v>0</v>
      </c>
      <c r="K10" s="8">
        <f t="shared" si="16"/>
        <v>0</v>
      </c>
      <c r="L10" s="8" t="str">
        <f t="shared" si="17"/>
        <v/>
      </c>
      <c r="M10" s="8" t="str">
        <f t="shared" si="18"/>
        <v/>
      </c>
      <c r="N10" s="8" t="str">
        <f t="shared" si="19"/>
        <v/>
      </c>
      <c r="O10" s="8" t="str">
        <f t="shared" si="20"/>
        <v/>
      </c>
      <c r="P10" s="8" t="str">
        <f t="shared" si="21"/>
        <v/>
      </c>
      <c r="Q10" s="8" t="str">
        <f t="shared" si="22"/>
        <v/>
      </c>
    </row>
    <row r="11" spans="1:20">
      <c r="A11" s="21" t="str">
        <f t="shared" si="9"/>
        <v>samedi</v>
      </c>
      <c r="B11" s="2">
        <f t="shared" si="10"/>
        <v>42987</v>
      </c>
      <c r="C11" s="1">
        <v>1</v>
      </c>
      <c r="D11" s="10"/>
      <c r="E11" s="10"/>
      <c r="F11" s="1">
        <v>0</v>
      </c>
      <c r="G11" s="1" t="str">
        <f t="shared" si="12"/>
        <v>0</v>
      </c>
      <c r="H11" s="6">
        <f t="shared" si="13"/>
        <v>0</v>
      </c>
      <c r="I11" s="7">
        <f t="shared" si="14"/>
        <v>0</v>
      </c>
      <c r="J11" s="7">
        <f t="shared" si="15"/>
        <v>0</v>
      </c>
      <c r="K11" s="8">
        <f t="shared" si="16"/>
        <v>0</v>
      </c>
      <c r="L11" s="8" t="str">
        <f t="shared" si="17"/>
        <v/>
      </c>
      <c r="M11" s="8" t="str">
        <f t="shared" si="18"/>
        <v/>
      </c>
      <c r="N11" s="8" t="str">
        <f t="shared" si="19"/>
        <v/>
      </c>
      <c r="O11" s="8" t="str">
        <f t="shared" si="20"/>
        <v/>
      </c>
      <c r="P11" s="8" t="str">
        <f t="shared" si="21"/>
        <v/>
      </c>
      <c r="Q11" s="8" t="str">
        <f t="shared" si="22"/>
        <v/>
      </c>
    </row>
    <row r="12" spans="1:20">
      <c r="A12" s="21" t="str">
        <f t="shared" si="9"/>
        <v>dimanche</v>
      </c>
      <c r="B12" s="2">
        <f t="shared" si="10"/>
        <v>42988</v>
      </c>
      <c r="C12" s="1">
        <v>1</v>
      </c>
      <c r="D12" s="10"/>
      <c r="E12" s="10"/>
      <c r="F12" s="1" t="str">
        <f t="shared" si="11"/>
        <v>0</v>
      </c>
      <c r="G12" s="1" t="str">
        <f t="shared" si="12"/>
        <v>0</v>
      </c>
      <c r="H12" s="6">
        <f t="shared" si="13"/>
        <v>0</v>
      </c>
      <c r="I12" s="7">
        <f t="shared" si="14"/>
        <v>0</v>
      </c>
      <c r="J12" s="7">
        <f t="shared" si="15"/>
        <v>0</v>
      </c>
      <c r="K12" s="8">
        <f t="shared" si="16"/>
        <v>0</v>
      </c>
      <c r="L12" s="8" t="str">
        <f t="shared" si="17"/>
        <v>17:00:00</v>
      </c>
      <c r="M12" s="8">
        <f t="shared" si="18"/>
        <v>0.70833333333333337</v>
      </c>
      <c r="N12" s="8">
        <f t="shared" si="19"/>
        <v>0</v>
      </c>
      <c r="O12" s="8" t="str">
        <f t="shared" si="20"/>
        <v/>
      </c>
      <c r="P12" s="8" t="str">
        <f t="shared" si="21"/>
        <v/>
      </c>
      <c r="Q12" s="8" t="str">
        <f t="shared" si="22"/>
        <v/>
      </c>
    </row>
    <row r="13" spans="1:20">
      <c r="A13" s="21" t="str">
        <f t="shared" si="9"/>
        <v>lundi</v>
      </c>
      <c r="B13" s="2">
        <f t="shared" si="10"/>
        <v>42989</v>
      </c>
      <c r="C13" s="1">
        <v>1</v>
      </c>
      <c r="D13" s="10"/>
      <c r="E13" s="10"/>
      <c r="F13" s="1" t="str">
        <f t="shared" si="11"/>
        <v>0</v>
      </c>
      <c r="G13" s="1">
        <v>0</v>
      </c>
      <c r="H13" s="6">
        <f t="shared" si="13"/>
        <v>0</v>
      </c>
      <c r="I13" s="7">
        <f t="shared" si="14"/>
        <v>0</v>
      </c>
      <c r="J13" s="7">
        <f t="shared" si="15"/>
        <v>0</v>
      </c>
      <c r="K13" s="8">
        <f t="shared" si="16"/>
        <v>0</v>
      </c>
      <c r="L13" s="8" t="str">
        <f t="shared" si="17"/>
        <v/>
      </c>
      <c r="M13" s="8" t="str">
        <f t="shared" si="18"/>
        <v/>
      </c>
      <c r="N13" s="8" t="str">
        <f t="shared" si="19"/>
        <v/>
      </c>
      <c r="O13" s="8" t="str">
        <f t="shared" si="20"/>
        <v/>
      </c>
      <c r="P13" s="8" t="str">
        <f t="shared" si="21"/>
        <v/>
      </c>
      <c r="Q13" s="8" t="str">
        <f t="shared" si="22"/>
        <v/>
      </c>
    </row>
    <row r="14" spans="1:20">
      <c r="A14" s="21" t="str">
        <f t="shared" si="9"/>
        <v>mardi</v>
      </c>
      <c r="B14" s="2">
        <f t="shared" si="10"/>
        <v>42990</v>
      </c>
      <c r="C14" s="1">
        <v>1</v>
      </c>
      <c r="D14" s="10"/>
      <c r="E14" s="10"/>
      <c r="F14" s="1" t="str">
        <f t="shared" si="11"/>
        <v>0</v>
      </c>
      <c r="G14" s="1" t="str">
        <f t="shared" si="12"/>
        <v>0</v>
      </c>
      <c r="H14" s="6">
        <f t="shared" si="13"/>
        <v>0</v>
      </c>
      <c r="I14" s="7">
        <f t="shared" si="14"/>
        <v>0</v>
      </c>
      <c r="J14" s="7">
        <f t="shared" si="15"/>
        <v>0</v>
      </c>
      <c r="K14" s="8">
        <f t="shared" si="16"/>
        <v>0</v>
      </c>
      <c r="L14" s="8" t="str">
        <f t="shared" si="17"/>
        <v/>
      </c>
      <c r="M14" s="8" t="str">
        <f t="shared" si="18"/>
        <v/>
      </c>
      <c r="N14" s="8" t="str">
        <f t="shared" si="19"/>
        <v/>
      </c>
      <c r="O14" s="8" t="str">
        <f t="shared" si="20"/>
        <v/>
      </c>
      <c r="P14" s="8" t="str">
        <f t="shared" si="21"/>
        <v/>
      </c>
      <c r="Q14" s="8" t="str">
        <f t="shared" si="22"/>
        <v/>
      </c>
    </row>
    <row r="15" spans="1:20">
      <c r="A15" s="21" t="str">
        <f t="shared" si="9"/>
        <v>mercredi</v>
      </c>
      <c r="B15" s="2">
        <f t="shared" si="10"/>
        <v>42991</v>
      </c>
      <c r="C15" s="1">
        <v>1</v>
      </c>
      <c r="D15" s="10"/>
      <c r="E15" s="10"/>
      <c r="F15" s="1" t="str">
        <f t="shared" si="11"/>
        <v>0</v>
      </c>
      <c r="G15" s="1" t="str">
        <f t="shared" si="12"/>
        <v>0</v>
      </c>
      <c r="H15" s="6">
        <f t="shared" si="13"/>
        <v>0</v>
      </c>
      <c r="I15" s="7">
        <f t="shared" si="14"/>
        <v>0</v>
      </c>
      <c r="J15" s="7">
        <f t="shared" si="15"/>
        <v>0</v>
      </c>
      <c r="K15" s="8">
        <f t="shared" si="16"/>
        <v>0</v>
      </c>
      <c r="L15" s="8" t="str">
        <f t="shared" si="17"/>
        <v/>
      </c>
      <c r="M15" s="8" t="str">
        <f t="shared" si="18"/>
        <v/>
      </c>
      <c r="N15" s="8" t="str">
        <f t="shared" si="19"/>
        <v/>
      </c>
      <c r="O15" s="8" t="str">
        <f t="shared" si="20"/>
        <v/>
      </c>
      <c r="P15" s="8" t="str">
        <f t="shared" si="21"/>
        <v/>
      </c>
      <c r="Q15" s="8" t="str">
        <f t="shared" si="22"/>
        <v/>
      </c>
    </row>
    <row r="16" spans="1:20">
      <c r="A16" s="21" t="str">
        <f t="shared" si="9"/>
        <v>jeudi</v>
      </c>
      <c r="B16" s="2">
        <f t="shared" si="10"/>
        <v>42992</v>
      </c>
      <c r="C16" s="1">
        <v>1</v>
      </c>
      <c r="D16" s="10"/>
      <c r="E16" s="10"/>
      <c r="F16" s="1" t="str">
        <f t="shared" si="11"/>
        <v>0</v>
      </c>
      <c r="G16" s="1" t="str">
        <f t="shared" si="12"/>
        <v>0</v>
      </c>
      <c r="H16" s="6">
        <f t="shared" si="13"/>
        <v>0</v>
      </c>
      <c r="I16" s="7">
        <f t="shared" si="14"/>
        <v>0</v>
      </c>
      <c r="J16" s="7">
        <f t="shared" si="15"/>
        <v>0</v>
      </c>
      <c r="K16" s="8">
        <f t="shared" si="16"/>
        <v>0</v>
      </c>
      <c r="L16" s="8" t="str">
        <f t="shared" si="17"/>
        <v/>
      </c>
      <c r="M16" s="8" t="str">
        <f t="shared" si="18"/>
        <v/>
      </c>
      <c r="N16" s="8" t="str">
        <f t="shared" si="19"/>
        <v/>
      </c>
      <c r="O16" s="8" t="str">
        <f t="shared" si="20"/>
        <v/>
      </c>
      <c r="P16" s="8" t="str">
        <f t="shared" si="21"/>
        <v/>
      </c>
      <c r="Q16" s="8" t="str">
        <f t="shared" si="22"/>
        <v/>
      </c>
    </row>
    <row r="17" spans="1:17">
      <c r="A17" s="21" t="str">
        <f t="shared" si="9"/>
        <v>vendredi</v>
      </c>
      <c r="B17" s="2">
        <f t="shared" si="10"/>
        <v>42993</v>
      </c>
      <c r="C17" s="1">
        <v>1</v>
      </c>
      <c r="D17" s="10"/>
      <c r="E17" s="10"/>
      <c r="F17" s="1" t="str">
        <f t="shared" si="11"/>
        <v>0</v>
      </c>
      <c r="G17" s="1" t="str">
        <f t="shared" si="12"/>
        <v>0</v>
      </c>
      <c r="H17" s="6">
        <f t="shared" si="13"/>
        <v>0</v>
      </c>
      <c r="I17" s="7">
        <f t="shared" si="14"/>
        <v>0</v>
      </c>
      <c r="J17" s="7">
        <f t="shared" si="15"/>
        <v>0</v>
      </c>
      <c r="K17" s="8">
        <f t="shared" si="16"/>
        <v>0</v>
      </c>
      <c r="L17" s="8" t="str">
        <f t="shared" si="17"/>
        <v/>
      </c>
      <c r="M17" s="8" t="str">
        <f t="shared" si="18"/>
        <v/>
      </c>
      <c r="N17" s="8" t="str">
        <f t="shared" si="19"/>
        <v/>
      </c>
      <c r="O17" s="8" t="str">
        <f t="shared" si="20"/>
        <v/>
      </c>
      <c r="P17" s="8" t="str">
        <f t="shared" si="21"/>
        <v/>
      </c>
      <c r="Q17" s="8" t="str">
        <f t="shared" si="22"/>
        <v/>
      </c>
    </row>
    <row r="18" spans="1:17">
      <c r="A18" s="21" t="str">
        <f t="shared" si="9"/>
        <v>samedi</v>
      </c>
      <c r="B18" s="2">
        <f t="shared" si="10"/>
        <v>42994</v>
      </c>
      <c r="C18" s="1">
        <v>1</v>
      </c>
      <c r="D18" s="10"/>
      <c r="E18" s="10"/>
      <c r="F18" s="1" t="str">
        <f t="shared" si="11"/>
        <v>0</v>
      </c>
      <c r="G18" s="1" t="str">
        <f t="shared" si="12"/>
        <v>0</v>
      </c>
      <c r="H18" s="6">
        <f t="shared" si="13"/>
        <v>0</v>
      </c>
      <c r="I18" s="7">
        <f t="shared" si="14"/>
        <v>0</v>
      </c>
      <c r="J18" s="7">
        <f t="shared" si="15"/>
        <v>0</v>
      </c>
      <c r="K18" s="8">
        <f t="shared" si="16"/>
        <v>0</v>
      </c>
      <c r="L18" s="8" t="str">
        <f t="shared" si="17"/>
        <v/>
      </c>
      <c r="M18" s="8" t="str">
        <f t="shared" si="18"/>
        <v/>
      </c>
      <c r="N18" s="8" t="str">
        <f t="shared" si="19"/>
        <v/>
      </c>
      <c r="O18" s="8" t="str">
        <f t="shared" si="20"/>
        <v/>
      </c>
      <c r="P18" s="8" t="str">
        <f t="shared" si="21"/>
        <v/>
      </c>
      <c r="Q18" s="8" t="str">
        <f t="shared" si="22"/>
        <v/>
      </c>
    </row>
    <row r="19" spans="1:17">
      <c r="A19" s="21" t="str">
        <f t="shared" si="9"/>
        <v>dimanche</v>
      </c>
      <c r="B19" s="2">
        <f t="shared" si="10"/>
        <v>42995</v>
      </c>
      <c r="C19" s="1">
        <v>1</v>
      </c>
      <c r="D19" s="10"/>
      <c r="E19" s="10"/>
      <c r="F19" s="1" t="str">
        <f t="shared" si="11"/>
        <v>0</v>
      </c>
      <c r="G19" s="1" t="str">
        <f t="shared" si="12"/>
        <v>0</v>
      </c>
      <c r="H19" s="6">
        <f t="shared" si="13"/>
        <v>0</v>
      </c>
      <c r="I19" s="7">
        <f t="shared" si="14"/>
        <v>0</v>
      </c>
      <c r="J19" s="7">
        <f t="shared" si="15"/>
        <v>0</v>
      </c>
      <c r="K19" s="8">
        <f t="shared" si="16"/>
        <v>0</v>
      </c>
      <c r="L19" s="8" t="str">
        <f t="shared" si="17"/>
        <v>17:00:00</v>
      </c>
      <c r="M19" s="8">
        <f t="shared" si="18"/>
        <v>0.70833333333333337</v>
      </c>
      <c r="N19" s="8">
        <f t="shared" si="19"/>
        <v>0</v>
      </c>
      <c r="O19" s="8" t="str">
        <f t="shared" si="20"/>
        <v/>
      </c>
      <c r="P19" s="8" t="str">
        <f t="shared" si="21"/>
        <v/>
      </c>
      <c r="Q19" s="8" t="str">
        <f t="shared" si="22"/>
        <v/>
      </c>
    </row>
    <row r="20" spans="1:17">
      <c r="A20" s="21" t="str">
        <f t="shared" si="9"/>
        <v>lundi</v>
      </c>
      <c r="B20" s="2">
        <f t="shared" si="10"/>
        <v>42996</v>
      </c>
      <c r="C20" s="1">
        <v>1</v>
      </c>
      <c r="D20" s="10"/>
      <c r="E20" s="10"/>
      <c r="F20" s="1" t="str">
        <f t="shared" si="11"/>
        <v>0</v>
      </c>
      <c r="G20" s="1">
        <v>0</v>
      </c>
      <c r="H20" s="6">
        <f t="shared" si="13"/>
        <v>0</v>
      </c>
      <c r="I20" s="7">
        <f t="shared" si="14"/>
        <v>0</v>
      </c>
      <c r="J20" s="7">
        <f t="shared" si="15"/>
        <v>0</v>
      </c>
      <c r="K20" s="8">
        <f t="shared" si="16"/>
        <v>0</v>
      </c>
      <c r="L20" s="8" t="str">
        <f t="shared" si="17"/>
        <v/>
      </c>
      <c r="M20" s="8" t="str">
        <f t="shared" si="18"/>
        <v/>
      </c>
      <c r="N20" s="8" t="str">
        <f t="shared" si="19"/>
        <v/>
      </c>
      <c r="O20" s="8" t="str">
        <f t="shared" si="20"/>
        <v/>
      </c>
      <c r="P20" s="8" t="str">
        <f t="shared" si="21"/>
        <v/>
      </c>
      <c r="Q20" s="8" t="str">
        <f t="shared" si="22"/>
        <v/>
      </c>
    </row>
    <row r="21" spans="1:17">
      <c r="A21" s="21" t="str">
        <f t="shared" si="9"/>
        <v>mardi</v>
      </c>
      <c r="B21" s="2">
        <f t="shared" si="10"/>
        <v>42997</v>
      </c>
      <c r="C21" s="1">
        <v>1</v>
      </c>
      <c r="D21" s="10"/>
      <c r="E21" s="10"/>
      <c r="F21" s="1" t="str">
        <f t="shared" si="11"/>
        <v>0</v>
      </c>
      <c r="G21" s="1" t="str">
        <f t="shared" si="12"/>
        <v>0</v>
      </c>
      <c r="H21" s="6">
        <f t="shared" si="13"/>
        <v>0</v>
      </c>
      <c r="I21" s="7">
        <f t="shared" si="14"/>
        <v>0</v>
      </c>
      <c r="J21" s="7">
        <f t="shared" si="15"/>
        <v>0</v>
      </c>
      <c r="K21" s="8">
        <f t="shared" si="16"/>
        <v>0</v>
      </c>
      <c r="L21" s="8" t="str">
        <f t="shared" si="17"/>
        <v/>
      </c>
      <c r="M21" s="8" t="str">
        <f t="shared" si="18"/>
        <v/>
      </c>
      <c r="N21" s="8" t="str">
        <f t="shared" si="19"/>
        <v/>
      </c>
      <c r="O21" s="8" t="str">
        <f t="shared" si="20"/>
        <v/>
      </c>
      <c r="P21" s="8" t="str">
        <f t="shared" si="21"/>
        <v/>
      </c>
      <c r="Q21" s="8" t="str">
        <f t="shared" si="22"/>
        <v/>
      </c>
    </row>
    <row r="22" spans="1:17">
      <c r="A22" s="21" t="str">
        <f t="shared" si="9"/>
        <v>mercredi</v>
      </c>
      <c r="B22" s="2">
        <f t="shared" si="10"/>
        <v>42998</v>
      </c>
      <c r="C22" s="1">
        <v>1</v>
      </c>
      <c r="D22" s="10"/>
      <c r="E22" s="10"/>
      <c r="F22" s="1" t="str">
        <f t="shared" si="11"/>
        <v>0</v>
      </c>
      <c r="G22" s="1" t="str">
        <f t="shared" si="12"/>
        <v>0</v>
      </c>
      <c r="H22" s="6">
        <f t="shared" si="13"/>
        <v>0</v>
      </c>
      <c r="I22" s="7">
        <f t="shared" si="14"/>
        <v>0</v>
      </c>
      <c r="J22" s="7">
        <f t="shared" si="15"/>
        <v>0</v>
      </c>
      <c r="K22" s="8">
        <f t="shared" si="16"/>
        <v>0</v>
      </c>
      <c r="L22" s="8" t="str">
        <f t="shared" si="17"/>
        <v/>
      </c>
      <c r="M22" s="8" t="str">
        <f t="shared" si="18"/>
        <v/>
      </c>
      <c r="N22" s="8" t="str">
        <f t="shared" si="19"/>
        <v/>
      </c>
      <c r="O22" s="8" t="str">
        <f t="shared" si="20"/>
        <v/>
      </c>
      <c r="P22" s="8" t="str">
        <f t="shared" si="21"/>
        <v/>
      </c>
      <c r="Q22" s="8" t="str">
        <f t="shared" si="22"/>
        <v/>
      </c>
    </row>
    <row r="23" spans="1:17">
      <c r="A23" s="21" t="str">
        <f t="shared" si="9"/>
        <v>jeudi</v>
      </c>
      <c r="B23" s="2">
        <f t="shared" si="10"/>
        <v>42999</v>
      </c>
      <c r="C23" s="1">
        <v>1</v>
      </c>
      <c r="D23" s="10"/>
      <c r="E23" s="10"/>
      <c r="F23" s="1" t="str">
        <f t="shared" si="11"/>
        <v>0</v>
      </c>
      <c r="G23" s="1">
        <v>0</v>
      </c>
      <c r="H23" s="6">
        <f t="shared" si="13"/>
        <v>0</v>
      </c>
      <c r="I23" s="7">
        <f t="shared" si="14"/>
        <v>0</v>
      </c>
      <c r="J23" s="7">
        <f t="shared" si="15"/>
        <v>0</v>
      </c>
      <c r="K23" s="8">
        <f t="shared" si="16"/>
        <v>0</v>
      </c>
      <c r="L23" s="8" t="str">
        <f t="shared" si="17"/>
        <v/>
      </c>
      <c r="M23" s="8" t="str">
        <f t="shared" si="18"/>
        <v/>
      </c>
      <c r="N23" s="8" t="str">
        <f t="shared" si="19"/>
        <v/>
      </c>
      <c r="O23" s="8" t="str">
        <f t="shared" si="20"/>
        <v/>
      </c>
      <c r="P23" s="8" t="str">
        <f t="shared" si="21"/>
        <v/>
      </c>
      <c r="Q23" s="8" t="str">
        <f t="shared" si="22"/>
        <v/>
      </c>
    </row>
    <row r="24" spans="1:17">
      <c r="A24" s="21" t="str">
        <f t="shared" si="9"/>
        <v>vendredi</v>
      </c>
      <c r="B24" s="2">
        <f t="shared" si="10"/>
        <v>43000</v>
      </c>
      <c r="C24" s="1">
        <v>1</v>
      </c>
      <c r="D24" s="10"/>
      <c r="E24" s="10"/>
      <c r="F24" s="1" t="str">
        <f t="shared" si="11"/>
        <v>0</v>
      </c>
      <c r="G24" s="1" t="str">
        <f t="shared" si="12"/>
        <v>0</v>
      </c>
      <c r="H24" s="6">
        <f t="shared" si="13"/>
        <v>0</v>
      </c>
      <c r="I24" s="7">
        <f t="shared" si="14"/>
        <v>0</v>
      </c>
      <c r="J24" s="7">
        <f t="shared" si="15"/>
        <v>0</v>
      </c>
      <c r="K24" s="8">
        <f t="shared" si="16"/>
        <v>0</v>
      </c>
      <c r="L24" s="8" t="str">
        <f t="shared" si="17"/>
        <v/>
      </c>
      <c r="M24" s="8" t="str">
        <f t="shared" si="18"/>
        <v/>
      </c>
      <c r="N24" s="8" t="str">
        <f t="shared" si="19"/>
        <v/>
      </c>
      <c r="O24" s="8" t="str">
        <f t="shared" si="20"/>
        <v/>
      </c>
      <c r="P24" s="8" t="str">
        <f t="shared" si="21"/>
        <v/>
      </c>
      <c r="Q24" s="8" t="str">
        <f t="shared" si="22"/>
        <v/>
      </c>
    </row>
    <row r="25" spans="1:17">
      <c r="A25" s="21" t="str">
        <f t="shared" si="9"/>
        <v>samedi</v>
      </c>
      <c r="B25" s="2">
        <f t="shared" si="10"/>
        <v>43001</v>
      </c>
      <c r="C25" s="1">
        <v>1</v>
      </c>
      <c r="D25" s="10"/>
      <c r="E25" s="10"/>
      <c r="F25" s="1">
        <v>0</v>
      </c>
      <c r="G25" s="1">
        <v>0</v>
      </c>
      <c r="H25" s="6">
        <f t="shared" si="13"/>
        <v>0</v>
      </c>
      <c r="I25" s="7">
        <f t="shared" si="14"/>
        <v>0</v>
      </c>
      <c r="J25" s="7">
        <f t="shared" si="15"/>
        <v>0</v>
      </c>
      <c r="K25" s="8">
        <f t="shared" si="16"/>
        <v>0</v>
      </c>
      <c r="L25" s="8" t="str">
        <f t="shared" si="17"/>
        <v/>
      </c>
      <c r="M25" s="8" t="str">
        <f t="shared" si="18"/>
        <v/>
      </c>
      <c r="N25" s="8" t="str">
        <f t="shared" si="19"/>
        <v/>
      </c>
      <c r="O25" s="8" t="str">
        <f t="shared" si="20"/>
        <v/>
      </c>
      <c r="P25" s="8" t="str">
        <f t="shared" si="21"/>
        <v/>
      </c>
      <c r="Q25" s="8" t="str">
        <f t="shared" si="22"/>
        <v/>
      </c>
    </row>
    <row r="26" spans="1:17">
      <c r="A26" s="21" t="str">
        <f t="shared" si="9"/>
        <v>dimanche</v>
      </c>
      <c r="B26" s="2">
        <f t="shared" si="10"/>
        <v>43002</v>
      </c>
      <c r="C26" s="1">
        <v>1</v>
      </c>
      <c r="D26" s="10"/>
      <c r="E26" s="10"/>
      <c r="F26" s="1" t="str">
        <f t="shared" si="11"/>
        <v>0</v>
      </c>
      <c r="G26" s="1" t="str">
        <f t="shared" si="12"/>
        <v>0</v>
      </c>
      <c r="H26" s="6">
        <f t="shared" si="13"/>
        <v>0</v>
      </c>
      <c r="I26" s="7">
        <f t="shared" si="14"/>
        <v>0</v>
      </c>
      <c r="J26" s="7">
        <f t="shared" si="15"/>
        <v>0</v>
      </c>
      <c r="K26" s="8">
        <f t="shared" si="16"/>
        <v>0</v>
      </c>
      <c r="L26" s="8" t="str">
        <f t="shared" si="17"/>
        <v>17:00:00</v>
      </c>
      <c r="M26" s="8">
        <f t="shared" si="18"/>
        <v>0.70833333333333337</v>
      </c>
      <c r="N26" s="8">
        <f t="shared" si="19"/>
        <v>0</v>
      </c>
      <c r="O26" s="8" t="str">
        <f t="shared" si="20"/>
        <v/>
      </c>
      <c r="P26" s="8" t="str">
        <f t="shared" si="21"/>
        <v/>
      </c>
      <c r="Q26" s="8" t="str">
        <f t="shared" si="22"/>
        <v/>
      </c>
    </row>
    <row r="27" spans="1:17">
      <c r="A27" s="21" t="str">
        <f t="shared" si="9"/>
        <v>lundi</v>
      </c>
      <c r="B27" s="2">
        <f t="shared" si="10"/>
        <v>43003</v>
      </c>
      <c r="C27" s="1">
        <v>1</v>
      </c>
      <c r="D27" s="10"/>
      <c r="E27" s="10"/>
      <c r="F27" s="1" t="str">
        <f t="shared" si="11"/>
        <v>0</v>
      </c>
      <c r="G27" s="1">
        <v>0</v>
      </c>
      <c r="H27" s="6">
        <f t="shared" si="13"/>
        <v>0</v>
      </c>
      <c r="I27" s="7">
        <f t="shared" si="14"/>
        <v>0</v>
      </c>
      <c r="J27" s="7">
        <f t="shared" si="15"/>
        <v>0</v>
      </c>
      <c r="K27" s="8">
        <f t="shared" si="16"/>
        <v>0</v>
      </c>
      <c r="L27" s="8" t="str">
        <f t="shared" si="17"/>
        <v/>
      </c>
      <c r="M27" s="8" t="str">
        <f t="shared" si="18"/>
        <v/>
      </c>
      <c r="N27" s="8" t="str">
        <f t="shared" si="19"/>
        <v/>
      </c>
      <c r="O27" s="8" t="str">
        <f t="shared" si="20"/>
        <v/>
      </c>
      <c r="P27" s="8" t="str">
        <f t="shared" si="21"/>
        <v/>
      </c>
      <c r="Q27" s="8" t="str">
        <f t="shared" si="22"/>
        <v/>
      </c>
    </row>
    <row r="28" spans="1:17">
      <c r="A28" s="21" t="str">
        <f t="shared" si="9"/>
        <v>mardi</v>
      </c>
      <c r="B28" s="2">
        <f t="shared" si="10"/>
        <v>43004</v>
      </c>
      <c r="C28" s="1">
        <v>1</v>
      </c>
      <c r="D28" s="10"/>
      <c r="E28" s="10"/>
      <c r="F28" s="1" t="str">
        <f t="shared" si="11"/>
        <v>0</v>
      </c>
      <c r="G28" s="1" t="str">
        <f t="shared" si="12"/>
        <v>0</v>
      </c>
      <c r="H28" s="6">
        <f t="shared" si="13"/>
        <v>0</v>
      </c>
      <c r="I28" s="7">
        <f t="shared" si="14"/>
        <v>0</v>
      </c>
      <c r="J28" s="7">
        <f t="shared" si="15"/>
        <v>0</v>
      </c>
      <c r="K28" s="8">
        <f t="shared" si="16"/>
        <v>0</v>
      </c>
      <c r="L28" s="8" t="str">
        <f t="shared" si="17"/>
        <v/>
      </c>
      <c r="M28" s="8" t="str">
        <f t="shared" si="18"/>
        <v/>
      </c>
      <c r="N28" s="8" t="str">
        <f t="shared" si="19"/>
        <v/>
      </c>
      <c r="O28" s="8" t="str">
        <f t="shared" si="20"/>
        <v/>
      </c>
      <c r="P28" s="8" t="str">
        <f t="shared" si="21"/>
        <v/>
      </c>
      <c r="Q28" s="8" t="str">
        <f t="shared" si="22"/>
        <v/>
      </c>
    </row>
    <row r="29" spans="1:17">
      <c r="A29" s="21" t="str">
        <f t="shared" si="9"/>
        <v>mercredi</v>
      </c>
      <c r="B29" s="2">
        <f t="shared" si="10"/>
        <v>43005</v>
      </c>
      <c r="C29" s="1">
        <v>1</v>
      </c>
      <c r="D29" s="10"/>
      <c r="E29" s="10"/>
      <c r="F29" s="1" t="str">
        <f t="shared" si="11"/>
        <v>0</v>
      </c>
      <c r="G29" s="1" t="str">
        <f t="shared" si="12"/>
        <v>0</v>
      </c>
      <c r="H29" s="6">
        <f t="shared" si="13"/>
        <v>0</v>
      </c>
      <c r="I29" s="7">
        <f t="shared" si="14"/>
        <v>0</v>
      </c>
      <c r="J29" s="7">
        <f t="shared" si="15"/>
        <v>0</v>
      </c>
      <c r="K29" s="8">
        <f t="shared" si="16"/>
        <v>0</v>
      </c>
      <c r="L29" s="8" t="str">
        <f t="shared" si="17"/>
        <v/>
      </c>
      <c r="M29" s="8" t="str">
        <f t="shared" si="18"/>
        <v/>
      </c>
      <c r="N29" s="8" t="str">
        <f t="shared" si="19"/>
        <v/>
      </c>
      <c r="O29" s="8" t="str">
        <f t="shared" si="20"/>
        <v/>
      </c>
      <c r="P29" s="8" t="str">
        <f t="shared" si="21"/>
        <v/>
      </c>
      <c r="Q29" s="8" t="str">
        <f t="shared" si="22"/>
        <v/>
      </c>
    </row>
    <row r="30" spans="1:17">
      <c r="A30" s="21" t="str">
        <f t="shared" si="9"/>
        <v>jeudi</v>
      </c>
      <c r="B30" s="2">
        <f t="shared" si="10"/>
        <v>43006</v>
      </c>
      <c r="C30" s="1">
        <v>1</v>
      </c>
      <c r="D30" s="10"/>
      <c r="E30" s="10"/>
      <c r="F30" s="1" t="str">
        <f t="shared" si="11"/>
        <v>0</v>
      </c>
      <c r="G30" s="1" t="str">
        <f t="shared" si="12"/>
        <v>0</v>
      </c>
      <c r="H30" s="6">
        <f t="shared" si="13"/>
        <v>0</v>
      </c>
      <c r="I30" s="7">
        <f t="shared" si="14"/>
        <v>0</v>
      </c>
      <c r="J30" s="7">
        <f t="shared" si="15"/>
        <v>0</v>
      </c>
      <c r="K30" s="8">
        <f t="shared" si="16"/>
        <v>0</v>
      </c>
      <c r="L30" s="8" t="str">
        <f t="shared" si="17"/>
        <v/>
      </c>
      <c r="M30" s="8" t="str">
        <f t="shared" si="18"/>
        <v/>
      </c>
      <c r="N30" s="8" t="str">
        <f t="shared" si="19"/>
        <v/>
      </c>
      <c r="O30" s="8" t="str">
        <f t="shared" si="20"/>
        <v/>
      </c>
      <c r="P30" s="8" t="str">
        <f t="shared" si="21"/>
        <v/>
      </c>
      <c r="Q30" s="8" t="str">
        <f t="shared" si="22"/>
        <v/>
      </c>
    </row>
    <row r="31" spans="1:17">
      <c r="A31" s="21" t="str">
        <f t="shared" si="9"/>
        <v>vendredi</v>
      </c>
      <c r="B31" s="2">
        <f t="shared" si="10"/>
        <v>43007</v>
      </c>
      <c r="C31" s="1">
        <v>1</v>
      </c>
      <c r="D31" s="10"/>
      <c r="E31" s="10"/>
      <c r="F31" s="1" t="str">
        <f t="shared" si="11"/>
        <v>0</v>
      </c>
      <c r="G31" s="1" t="str">
        <f t="shared" si="12"/>
        <v>0</v>
      </c>
      <c r="H31" s="6">
        <f t="shared" si="13"/>
        <v>0</v>
      </c>
      <c r="I31" s="7">
        <f t="shared" si="14"/>
        <v>0</v>
      </c>
      <c r="J31" s="7">
        <f t="shared" si="15"/>
        <v>0</v>
      </c>
      <c r="K31" s="8">
        <f t="shared" si="16"/>
        <v>0</v>
      </c>
      <c r="L31" s="8" t="str">
        <f t="shared" si="17"/>
        <v/>
      </c>
      <c r="M31" s="8" t="str">
        <f t="shared" si="18"/>
        <v/>
      </c>
      <c r="N31" s="8" t="str">
        <f t="shared" si="19"/>
        <v/>
      </c>
      <c r="O31" s="8" t="str">
        <f t="shared" si="20"/>
        <v/>
      </c>
      <c r="P31" s="8" t="str">
        <f t="shared" si="21"/>
        <v/>
      </c>
      <c r="Q31" s="8" t="str">
        <f t="shared" si="22"/>
        <v/>
      </c>
    </row>
    <row r="32" spans="1:17">
      <c r="A32" s="21" t="str">
        <f t="shared" si="9"/>
        <v>samedi</v>
      </c>
      <c r="B32" s="2">
        <f t="shared" si="10"/>
        <v>43008</v>
      </c>
      <c r="C32" s="1">
        <v>1</v>
      </c>
      <c r="D32" s="10"/>
      <c r="E32" s="10"/>
      <c r="F32" s="1" t="str">
        <f t="shared" si="11"/>
        <v>0</v>
      </c>
      <c r="G32" s="1" t="str">
        <f t="shared" si="12"/>
        <v>0</v>
      </c>
      <c r="H32" s="6">
        <f t="shared" si="13"/>
        <v>0</v>
      </c>
      <c r="I32" s="7">
        <f t="shared" si="14"/>
        <v>0</v>
      </c>
      <c r="J32" s="7">
        <f t="shared" si="15"/>
        <v>0</v>
      </c>
      <c r="K32" s="8">
        <f t="shared" si="16"/>
        <v>0</v>
      </c>
      <c r="L32" s="8" t="str">
        <f t="shared" si="17"/>
        <v/>
      </c>
      <c r="M32" s="8" t="str">
        <f t="shared" si="18"/>
        <v/>
      </c>
      <c r="N32" s="8" t="str">
        <f t="shared" si="19"/>
        <v/>
      </c>
      <c r="O32" s="8" t="str">
        <f t="shared" si="20"/>
        <v>70:00:00</v>
      </c>
      <c r="P32" s="8">
        <f t="shared" si="21"/>
        <v>2.9166666666666665</v>
      </c>
      <c r="Q32" s="8">
        <f t="shared" si="22"/>
        <v>0</v>
      </c>
    </row>
    <row r="34" spans="10:10">
      <c r="J34" s="19">
        <f>J32+J27+J20+J13+J6-aout!J33</f>
        <v>0</v>
      </c>
    </row>
  </sheetData>
  <mergeCells count="3">
    <mergeCell ref="L1:N1"/>
    <mergeCell ref="O1:Q1"/>
    <mergeCell ref="R1:T1"/>
  </mergeCells>
  <conditionalFormatting sqref="F3:G32">
    <cfRule type="containsText" dxfId="12" priority="3" operator="containsText" text="dimanche">
      <formula>NOT(ISERROR(SEARCH("dimanche",F3)))</formula>
    </cfRule>
  </conditionalFormatting>
  <conditionalFormatting sqref="R1:T2">
    <cfRule type="containsText" dxfId="11" priority="2" operator="containsText" text="dimanche">
      <formula>NOT(ISERROR(SEARCH("dimanche",R1)))</formula>
    </cfRule>
  </conditionalFormatting>
  <conditionalFormatting sqref="H3:H32">
    <cfRule type="containsText" dxfId="10" priority="1" operator="containsText" text="dimanche">
      <formula>NOT(ISERROR(SEARCH("dimanche",H3)))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T35"/>
  <sheetViews>
    <sheetView workbookViewId="0">
      <selection activeCell="A33" sqref="A33:XFD33"/>
    </sheetView>
  </sheetViews>
  <sheetFormatPr baseColWidth="10" defaultRowHeight="15"/>
  <sheetData>
    <row r="1" spans="1:20">
      <c r="A1" s="20"/>
      <c r="B1" s="20"/>
      <c r="C1" s="20"/>
      <c r="D1" s="20"/>
      <c r="E1" s="20"/>
      <c r="F1" s="20"/>
      <c r="G1" s="20"/>
      <c r="H1" s="20"/>
      <c r="I1" s="20"/>
      <c r="J1" s="7"/>
      <c r="K1" s="20"/>
      <c r="L1" s="29" t="s">
        <v>11</v>
      </c>
      <c r="M1" s="29"/>
      <c r="N1" s="29"/>
      <c r="O1" s="29" t="s">
        <v>12</v>
      </c>
      <c r="P1" s="29"/>
      <c r="Q1" s="29"/>
      <c r="R1" s="29" t="s">
        <v>19</v>
      </c>
      <c r="S1" s="29"/>
      <c r="T1" s="29"/>
    </row>
    <row r="2" spans="1:20">
      <c r="A2" s="20" t="s">
        <v>0</v>
      </c>
      <c r="B2" s="20" t="s">
        <v>1</v>
      </c>
      <c r="C2" s="20" t="s">
        <v>2</v>
      </c>
      <c r="D2" s="20" t="s">
        <v>3</v>
      </c>
      <c r="E2" s="20" t="s">
        <v>4</v>
      </c>
      <c r="F2" s="4" t="s">
        <v>5</v>
      </c>
      <c r="G2" s="4" t="s">
        <v>6</v>
      </c>
      <c r="H2" s="4" t="s">
        <v>7</v>
      </c>
      <c r="I2" s="20" t="s">
        <v>8</v>
      </c>
      <c r="J2" s="7" t="s">
        <v>9</v>
      </c>
      <c r="K2" s="20" t="s">
        <v>10</v>
      </c>
      <c r="L2" s="20" t="s">
        <v>13</v>
      </c>
      <c r="M2" s="20" t="s">
        <v>14</v>
      </c>
      <c r="N2" s="20" t="s">
        <v>15</v>
      </c>
      <c r="O2" s="20" t="s">
        <v>13</v>
      </c>
      <c r="P2" s="20" t="s">
        <v>14</v>
      </c>
      <c r="Q2" s="20" t="s">
        <v>15</v>
      </c>
      <c r="R2" s="20" t="s">
        <v>16</v>
      </c>
      <c r="S2" s="20" t="s">
        <v>17</v>
      </c>
      <c r="T2" s="20" t="s">
        <v>18</v>
      </c>
    </row>
    <row r="3" spans="1:20">
      <c r="A3" s="20" t="str">
        <f>IF(WEEKDAY(B3,2)=1,"lundi",IF(WEEKDAY(B3,2)=2,"mardi",IF(WEEKDAY(B3,2)=3,"mercredi",IF(WEEKDAY(B3,2)=4,"jeudi",IF(WEEKDAY(B3,2)=5,"vendredi",IF(WEEKDAY(B3,2)=6,"samedi",IF(WEEKDAY(B3,2)=7,"dimanche","")))))))</f>
        <v>dimanche</v>
      </c>
      <c r="B3" s="2">
        <f>IF(septembre!B33="",septembre!B32+1,"")</f>
        <v>43009</v>
      </c>
      <c r="C3" s="1">
        <v>1</v>
      </c>
      <c r="D3" s="10"/>
      <c r="E3" s="10"/>
      <c r="F3" s="1" t="str">
        <f>IF(AND(D3=0,E3=0),"0",IF(D3&lt;"12:00","1:30"))</f>
        <v>0</v>
      </c>
      <c r="G3" s="1" t="str">
        <f>IF(AND(D3=0,E3=0),"0",IF(D3&lt;"19:00","1:30"))</f>
        <v>0</v>
      </c>
      <c r="H3" s="6">
        <f>(E3-D3)-F3-G3+T3</f>
        <v>0</v>
      </c>
      <c r="I3" s="7">
        <f>C3*H3</f>
        <v>0</v>
      </c>
      <c r="J3" s="7">
        <f>IF(A3="lundi",I3,I3+septembre!J32)</f>
        <v>0</v>
      </c>
      <c r="K3" s="8">
        <f>I3</f>
        <v>0</v>
      </c>
      <c r="L3" s="8" t="str">
        <f>IF(A3="dimanche","17:00:00","")</f>
        <v>17:00:00</v>
      </c>
      <c r="M3" s="8">
        <f>IF(A3="dimanche",IF((L3-J3)&lt;0,0,(L3-J3)),"")</f>
        <v>0.70833333333333337</v>
      </c>
      <c r="N3" s="8">
        <f>IF(A3="dimanche",IF((J3-L3)&gt;0,(J3-L3),IF((L3-J3)&lt;0,(L3-J3),0)),"")</f>
        <v>0</v>
      </c>
      <c r="O3" s="8" t="str">
        <f>IF(A3="","",IF(A4="","70:00:00",""))</f>
        <v/>
      </c>
      <c r="P3" s="8" t="str">
        <f t="shared" ref="P3:P4" si="0">IF(A4="",IF((O3-K3)&lt;0,0,(O3-K3)),"")</f>
        <v/>
      </c>
      <c r="Q3" s="8" t="str">
        <f t="shared" ref="Q3:Q4" si="1">IF(A4="",IF((K3-O3)&gt;0,(K3-O3),IF((O3-K3)&lt;0,(O3-K3),0)),"")</f>
        <v/>
      </c>
      <c r="R3" s="8" t="str">
        <f>IF(E3="dimanche",IF((N3-P3)&gt;0,(N3-P3),IF((P3-N3)&lt;0,(P3-N3),0)),"")</f>
        <v/>
      </c>
      <c r="S3" s="1"/>
      <c r="T3" s="1"/>
    </row>
    <row r="4" spans="1:20">
      <c r="A4" s="20" t="str">
        <f>IF(WEEKDAY(B4,2)=1,"lundi",IF(WEEKDAY(B4,2)=2,"mardi",IF(WEEKDAY(B4,2)=3,"mercredi",IF(WEEKDAY(B4,2)=4,"jeudi",IF(WEEKDAY(B4,2)=5,"vendredi",IF(WEEKDAY(B4,2)=6,"samedi",IF(WEEKDAY(B4,2)=7,"dimanche","")))))))</f>
        <v>lundi</v>
      </c>
      <c r="B4" s="2">
        <f>B3+1</f>
        <v>43010</v>
      </c>
      <c r="C4" s="1">
        <v>1</v>
      </c>
      <c r="D4" s="10"/>
      <c r="E4" s="10"/>
      <c r="F4" s="1" t="str">
        <f t="shared" ref="F4" si="2">IF(AND(D4=0,E4=0),"0",IF(D4&lt;"12:00","1:30"))</f>
        <v>0</v>
      </c>
      <c r="G4" s="1" t="str">
        <f t="shared" ref="G4" si="3">IF(AND(D4=0,E4=0),"0",IF(D4&lt;"19:00","1:30"))</f>
        <v>0</v>
      </c>
      <c r="H4" s="6">
        <f t="shared" ref="H4" si="4">(E4-D4)-F4-G4+T4</f>
        <v>0</v>
      </c>
      <c r="I4" s="7">
        <f>C4*H4</f>
        <v>0</v>
      </c>
      <c r="J4" s="7">
        <f>IF(A4="lundi",I4,J3+I4)</f>
        <v>0</v>
      </c>
      <c r="K4" s="8">
        <f>I4+K3</f>
        <v>0</v>
      </c>
      <c r="L4" s="8" t="str">
        <f t="shared" ref="L4" si="5">IF(A4="dimanche","17:00:00","")</f>
        <v/>
      </c>
      <c r="M4" s="8" t="str">
        <f t="shared" ref="M4" si="6">IF(A4="dimanche",IF((L4-J4)&lt;0,0,(L4-J4)),"")</f>
        <v/>
      </c>
      <c r="N4" s="8" t="str">
        <f t="shared" ref="N4" si="7">IF(A4="dimanche",IF((J4-L4)&gt;0,(J4-L4),IF((L4-J4)&lt;0,(L4-J4),0)),"")</f>
        <v/>
      </c>
      <c r="O4" s="8" t="str">
        <f t="shared" ref="O4" si="8">IF(A4="","",IF(A5="","70:00:00",""))</f>
        <v/>
      </c>
      <c r="P4" s="8" t="str">
        <f t="shared" si="0"/>
        <v/>
      </c>
      <c r="Q4" s="8" t="str">
        <f t="shared" si="1"/>
        <v/>
      </c>
      <c r="R4" s="1"/>
      <c r="S4" s="1"/>
      <c r="T4" s="1"/>
    </row>
    <row r="5" spans="1:20">
      <c r="A5" s="24" t="str">
        <f t="shared" ref="A5:A33" si="9">IF(WEEKDAY(B5,2)=1,"lundi",IF(WEEKDAY(B5,2)=2,"mardi",IF(WEEKDAY(B5,2)=3,"mercredi",IF(WEEKDAY(B5,2)=4,"jeudi",IF(WEEKDAY(B5,2)=5,"vendredi",IF(WEEKDAY(B5,2)=6,"samedi",IF(WEEKDAY(B5,2)=7,"dimanche","")))))))</f>
        <v>mardi</v>
      </c>
      <c r="B5" s="2">
        <f t="shared" ref="B5:B33" si="10">B4+1</f>
        <v>43011</v>
      </c>
      <c r="C5" s="1">
        <v>1</v>
      </c>
      <c r="D5" s="10"/>
      <c r="E5" s="10"/>
      <c r="F5" s="1" t="str">
        <f t="shared" ref="F5:F32" si="11">IF(AND(D5=0,E5=0),"0",IF(D5&lt;"12:00","1:30"))</f>
        <v>0</v>
      </c>
      <c r="G5" s="1" t="str">
        <f t="shared" ref="G5:G32" si="12">IF(AND(D5=0,E5=0),"0",IF(D5&lt;"19:00","1:30"))</f>
        <v>0</v>
      </c>
      <c r="H5" s="6">
        <f t="shared" ref="H5:H32" si="13">(E5-D5)-F5-G5+T5</f>
        <v>0</v>
      </c>
      <c r="I5" s="7">
        <f t="shared" ref="I5:I32" si="14">C5*H5</f>
        <v>0</v>
      </c>
      <c r="J5" s="7">
        <f t="shared" ref="J5:J32" si="15">IF(A5="lundi",I5,J4+I5)</f>
        <v>0</v>
      </c>
      <c r="K5" s="8">
        <f t="shared" ref="K5:K32" si="16">I5+K4</f>
        <v>0</v>
      </c>
      <c r="L5" s="8" t="str">
        <f t="shared" ref="L5:L32" si="17">IF(A5="dimanche","17:00:00","")</f>
        <v/>
      </c>
      <c r="M5" s="8" t="str">
        <f t="shared" ref="M5:M32" si="18">IF(A5="dimanche",IF((L5-J5)&lt;0,0,(L5-J5)),"")</f>
        <v/>
      </c>
      <c r="N5" s="8" t="str">
        <f t="shared" ref="N5:N32" si="19">IF(A5="dimanche",IF((J5-L5)&gt;0,(J5-L5),IF((L5-J5)&lt;0,(L5-J5),0)),"")</f>
        <v/>
      </c>
      <c r="O5" s="8" t="str">
        <f t="shared" ref="O5:O31" si="20">IF(A5="","",IF(A6="","70:00:00",""))</f>
        <v/>
      </c>
      <c r="P5" s="8" t="str">
        <f t="shared" ref="P5:P31" si="21">IF(A6="",IF((O5-K5)&lt;0,0,(O5-K5)),"")</f>
        <v/>
      </c>
      <c r="Q5" s="8" t="str">
        <f t="shared" ref="Q5:Q31" si="22">IF(A6="",IF((K5-O5)&gt;0,(K5-O5),IF((O5-K5)&lt;0,(O5-K5),0)),"")</f>
        <v/>
      </c>
    </row>
    <row r="6" spans="1:20">
      <c r="A6" s="24" t="str">
        <f t="shared" si="9"/>
        <v>mercredi</v>
      </c>
      <c r="B6" s="2">
        <f t="shared" si="10"/>
        <v>43012</v>
      </c>
      <c r="C6" s="1">
        <v>1</v>
      </c>
      <c r="D6" s="10"/>
      <c r="E6" s="10"/>
      <c r="F6" s="1" t="str">
        <f t="shared" si="11"/>
        <v>0</v>
      </c>
      <c r="G6" s="1">
        <v>0</v>
      </c>
      <c r="H6" s="6">
        <f>(E6-D6)-F6-G6-T6</f>
        <v>0</v>
      </c>
      <c r="I6" s="7">
        <f t="shared" si="14"/>
        <v>0</v>
      </c>
      <c r="J6" s="7">
        <f t="shared" si="15"/>
        <v>0</v>
      </c>
      <c r="K6" s="8">
        <f t="shared" si="16"/>
        <v>0</v>
      </c>
      <c r="L6" s="8" t="str">
        <f t="shared" si="17"/>
        <v/>
      </c>
      <c r="M6" s="8" t="str">
        <f t="shared" si="18"/>
        <v/>
      </c>
      <c r="N6" s="8" t="str">
        <f t="shared" si="19"/>
        <v/>
      </c>
      <c r="O6" s="8" t="str">
        <f t="shared" si="20"/>
        <v/>
      </c>
      <c r="P6" s="8" t="str">
        <f t="shared" si="21"/>
        <v/>
      </c>
      <c r="Q6" s="8" t="str">
        <f t="shared" si="22"/>
        <v/>
      </c>
      <c r="T6" s="26"/>
    </row>
    <row r="7" spans="1:20">
      <c r="A7" s="24" t="str">
        <f t="shared" si="9"/>
        <v>jeudi</v>
      </c>
      <c r="B7" s="2">
        <f t="shared" si="10"/>
        <v>43013</v>
      </c>
      <c r="C7" s="1">
        <v>1</v>
      </c>
      <c r="D7" s="10"/>
      <c r="E7" s="10"/>
      <c r="F7" s="1" t="str">
        <f t="shared" si="11"/>
        <v>0</v>
      </c>
      <c r="G7" s="1" t="str">
        <f t="shared" si="12"/>
        <v>0</v>
      </c>
      <c r="H7" s="6">
        <f t="shared" si="13"/>
        <v>0</v>
      </c>
      <c r="I7" s="7">
        <f t="shared" si="14"/>
        <v>0</v>
      </c>
      <c r="J7" s="7">
        <f t="shared" si="15"/>
        <v>0</v>
      </c>
      <c r="K7" s="8">
        <f t="shared" si="16"/>
        <v>0</v>
      </c>
      <c r="L7" s="8" t="str">
        <f t="shared" si="17"/>
        <v/>
      </c>
      <c r="M7" s="8" t="str">
        <f t="shared" si="18"/>
        <v/>
      </c>
      <c r="N7" s="8" t="str">
        <f t="shared" si="19"/>
        <v/>
      </c>
      <c r="O7" s="8" t="str">
        <f t="shared" si="20"/>
        <v/>
      </c>
      <c r="P7" s="8" t="str">
        <f t="shared" si="21"/>
        <v/>
      </c>
      <c r="Q7" s="8" t="str">
        <f t="shared" si="22"/>
        <v/>
      </c>
      <c r="T7" s="27"/>
    </row>
    <row r="8" spans="1:20">
      <c r="A8" s="24" t="str">
        <f t="shared" si="9"/>
        <v>vendredi</v>
      </c>
      <c r="B8" s="2">
        <f t="shared" si="10"/>
        <v>43014</v>
      </c>
      <c r="C8" s="1">
        <v>1</v>
      </c>
      <c r="D8" s="10"/>
      <c r="E8" s="10"/>
      <c r="F8" s="1" t="str">
        <f t="shared" si="11"/>
        <v>0</v>
      </c>
      <c r="G8" s="1" t="str">
        <f t="shared" si="12"/>
        <v>0</v>
      </c>
      <c r="H8" s="6">
        <f t="shared" si="13"/>
        <v>0</v>
      </c>
      <c r="I8" s="7">
        <f t="shared" si="14"/>
        <v>0</v>
      </c>
      <c r="J8" s="7">
        <f t="shared" si="15"/>
        <v>0</v>
      </c>
      <c r="K8" s="8">
        <f t="shared" si="16"/>
        <v>0</v>
      </c>
      <c r="L8" s="8" t="str">
        <f t="shared" si="17"/>
        <v/>
      </c>
      <c r="M8" s="8" t="str">
        <f t="shared" si="18"/>
        <v/>
      </c>
      <c r="N8" s="8" t="str">
        <f t="shared" si="19"/>
        <v/>
      </c>
      <c r="O8" s="8" t="str">
        <f t="shared" si="20"/>
        <v/>
      </c>
      <c r="P8" s="8" t="str">
        <f t="shared" si="21"/>
        <v/>
      </c>
      <c r="Q8" s="8" t="str">
        <f t="shared" si="22"/>
        <v/>
      </c>
      <c r="T8" s="27"/>
    </row>
    <row r="9" spans="1:20">
      <c r="A9" s="24" t="str">
        <f t="shared" si="9"/>
        <v>samedi</v>
      </c>
      <c r="B9" s="2">
        <f t="shared" si="10"/>
        <v>43015</v>
      </c>
      <c r="C9" s="1">
        <v>1</v>
      </c>
      <c r="D9" s="10"/>
      <c r="E9" s="10"/>
      <c r="F9" s="1" t="str">
        <f t="shared" si="11"/>
        <v>0</v>
      </c>
      <c r="G9" s="1">
        <v>0</v>
      </c>
      <c r="H9" s="6">
        <f t="shared" si="13"/>
        <v>0</v>
      </c>
      <c r="I9" s="7">
        <f t="shared" si="14"/>
        <v>0</v>
      </c>
      <c r="J9" s="7">
        <f t="shared" si="15"/>
        <v>0</v>
      </c>
      <c r="K9" s="8">
        <f t="shared" si="16"/>
        <v>0</v>
      </c>
      <c r="L9" s="8" t="str">
        <f t="shared" si="17"/>
        <v/>
      </c>
      <c r="M9" s="8" t="str">
        <f t="shared" si="18"/>
        <v/>
      </c>
      <c r="N9" s="8" t="str">
        <f t="shared" si="19"/>
        <v/>
      </c>
      <c r="O9" s="8" t="str">
        <f t="shared" si="20"/>
        <v/>
      </c>
      <c r="P9" s="8" t="str">
        <f t="shared" si="21"/>
        <v/>
      </c>
      <c r="Q9" s="8" t="str">
        <f t="shared" si="22"/>
        <v/>
      </c>
      <c r="T9" s="27"/>
    </row>
    <row r="10" spans="1:20">
      <c r="A10" s="24" t="str">
        <f t="shared" si="9"/>
        <v>dimanche</v>
      </c>
      <c r="B10" s="2">
        <f t="shared" si="10"/>
        <v>43016</v>
      </c>
      <c r="C10" s="1">
        <v>1</v>
      </c>
      <c r="D10" s="10"/>
      <c r="E10" s="10"/>
      <c r="F10" s="1" t="str">
        <f t="shared" si="11"/>
        <v>0</v>
      </c>
      <c r="G10" s="1" t="str">
        <f t="shared" si="12"/>
        <v>0</v>
      </c>
      <c r="H10" s="6">
        <f t="shared" si="13"/>
        <v>0</v>
      </c>
      <c r="I10" s="7">
        <f t="shared" si="14"/>
        <v>0</v>
      </c>
      <c r="J10" s="7">
        <f t="shared" si="15"/>
        <v>0</v>
      </c>
      <c r="K10" s="8">
        <f t="shared" si="16"/>
        <v>0</v>
      </c>
      <c r="L10" s="8" t="str">
        <f t="shared" si="17"/>
        <v>17:00:00</v>
      </c>
      <c r="M10" s="8">
        <f t="shared" si="18"/>
        <v>0.70833333333333337</v>
      </c>
      <c r="N10" s="8">
        <f t="shared" si="19"/>
        <v>0</v>
      </c>
      <c r="O10" s="8" t="str">
        <f t="shared" si="20"/>
        <v/>
      </c>
      <c r="P10" s="8" t="str">
        <f t="shared" si="21"/>
        <v/>
      </c>
      <c r="Q10" s="8" t="str">
        <f t="shared" si="22"/>
        <v/>
      </c>
      <c r="T10" s="27"/>
    </row>
    <row r="11" spans="1:20">
      <c r="A11" s="24" t="str">
        <f t="shared" si="9"/>
        <v>lundi</v>
      </c>
      <c r="B11" s="2">
        <f t="shared" si="10"/>
        <v>43017</v>
      </c>
      <c r="C11" s="1">
        <v>1</v>
      </c>
      <c r="D11" s="10"/>
      <c r="E11" s="10"/>
      <c r="F11" s="1">
        <v>0</v>
      </c>
      <c r="G11" s="1" t="str">
        <f t="shared" si="12"/>
        <v>0</v>
      </c>
      <c r="H11" s="6">
        <f t="shared" si="13"/>
        <v>0</v>
      </c>
      <c r="I11" s="7">
        <f t="shared" si="14"/>
        <v>0</v>
      </c>
      <c r="J11" s="7">
        <f t="shared" si="15"/>
        <v>0</v>
      </c>
      <c r="K11" s="8">
        <f t="shared" si="16"/>
        <v>0</v>
      </c>
      <c r="L11" s="8" t="str">
        <f t="shared" si="17"/>
        <v/>
      </c>
      <c r="M11" s="8" t="str">
        <f t="shared" si="18"/>
        <v/>
      </c>
      <c r="N11" s="8" t="str">
        <f t="shared" si="19"/>
        <v/>
      </c>
      <c r="O11" s="8" t="str">
        <f t="shared" si="20"/>
        <v/>
      </c>
      <c r="P11" s="8" t="str">
        <f t="shared" si="21"/>
        <v/>
      </c>
      <c r="Q11" s="8" t="str">
        <f t="shared" si="22"/>
        <v/>
      </c>
      <c r="T11" s="27"/>
    </row>
    <row r="12" spans="1:20">
      <c r="A12" s="24" t="str">
        <f t="shared" si="9"/>
        <v>mardi</v>
      </c>
      <c r="B12" s="2">
        <f t="shared" si="10"/>
        <v>43018</v>
      </c>
      <c r="C12" s="1">
        <v>1</v>
      </c>
      <c r="D12" s="10"/>
      <c r="E12" s="10"/>
      <c r="F12" s="1" t="str">
        <f t="shared" si="11"/>
        <v>0</v>
      </c>
      <c r="G12" s="1" t="str">
        <f t="shared" si="12"/>
        <v>0</v>
      </c>
      <c r="H12" s="6">
        <f t="shared" si="13"/>
        <v>0</v>
      </c>
      <c r="I12" s="7">
        <f t="shared" si="14"/>
        <v>0</v>
      </c>
      <c r="J12" s="7">
        <f t="shared" si="15"/>
        <v>0</v>
      </c>
      <c r="K12" s="8">
        <f t="shared" si="16"/>
        <v>0</v>
      </c>
      <c r="L12" s="8" t="str">
        <f t="shared" si="17"/>
        <v/>
      </c>
      <c r="M12" s="8" t="str">
        <f t="shared" si="18"/>
        <v/>
      </c>
      <c r="N12" s="8" t="str">
        <f t="shared" si="19"/>
        <v/>
      </c>
      <c r="O12" s="8" t="str">
        <f t="shared" si="20"/>
        <v/>
      </c>
      <c r="P12" s="8" t="str">
        <f t="shared" si="21"/>
        <v/>
      </c>
      <c r="Q12" s="8" t="str">
        <f t="shared" si="22"/>
        <v/>
      </c>
      <c r="T12" s="27"/>
    </row>
    <row r="13" spans="1:20">
      <c r="A13" s="24" t="str">
        <f t="shared" si="9"/>
        <v>mercredi</v>
      </c>
      <c r="B13" s="2">
        <f t="shared" si="10"/>
        <v>43019</v>
      </c>
      <c r="C13" s="1">
        <v>1</v>
      </c>
      <c r="D13" s="10"/>
      <c r="E13" s="10"/>
      <c r="F13" s="1" t="str">
        <f t="shared" si="11"/>
        <v>0</v>
      </c>
      <c r="G13" s="1">
        <v>0</v>
      </c>
      <c r="H13" s="6">
        <f t="shared" si="13"/>
        <v>0</v>
      </c>
      <c r="I13" s="7">
        <f t="shared" si="14"/>
        <v>0</v>
      </c>
      <c r="J13" s="7">
        <f t="shared" si="15"/>
        <v>0</v>
      </c>
      <c r="K13" s="8">
        <f t="shared" si="16"/>
        <v>0</v>
      </c>
      <c r="L13" s="8" t="str">
        <f t="shared" si="17"/>
        <v/>
      </c>
      <c r="M13" s="8" t="str">
        <f t="shared" si="18"/>
        <v/>
      </c>
      <c r="N13" s="8" t="str">
        <f t="shared" si="19"/>
        <v/>
      </c>
      <c r="O13" s="8" t="str">
        <f t="shared" si="20"/>
        <v/>
      </c>
      <c r="P13" s="8" t="str">
        <f t="shared" si="21"/>
        <v/>
      </c>
      <c r="Q13" s="8" t="str">
        <f t="shared" si="22"/>
        <v/>
      </c>
      <c r="T13" s="27"/>
    </row>
    <row r="14" spans="1:20">
      <c r="A14" s="24" t="str">
        <f t="shared" si="9"/>
        <v>jeudi</v>
      </c>
      <c r="B14" s="2">
        <f t="shared" si="10"/>
        <v>43020</v>
      </c>
      <c r="C14" s="1">
        <v>1</v>
      </c>
      <c r="D14" s="10"/>
      <c r="E14" s="10"/>
      <c r="F14" s="1" t="str">
        <f t="shared" si="11"/>
        <v>0</v>
      </c>
      <c r="G14" s="1" t="str">
        <f t="shared" si="12"/>
        <v>0</v>
      </c>
      <c r="H14" s="6">
        <f>(E14-D14)-F14-G14-T14</f>
        <v>0</v>
      </c>
      <c r="I14" s="7">
        <f t="shared" si="14"/>
        <v>0</v>
      </c>
      <c r="J14" s="7">
        <f t="shared" si="15"/>
        <v>0</v>
      </c>
      <c r="K14" s="8">
        <f t="shared" si="16"/>
        <v>0</v>
      </c>
      <c r="L14" s="8" t="str">
        <f t="shared" si="17"/>
        <v/>
      </c>
      <c r="M14" s="8" t="str">
        <f t="shared" si="18"/>
        <v/>
      </c>
      <c r="N14" s="8" t="str">
        <f t="shared" si="19"/>
        <v/>
      </c>
      <c r="O14" s="8" t="str">
        <f t="shared" si="20"/>
        <v/>
      </c>
      <c r="P14" s="8" t="str">
        <f t="shared" si="21"/>
        <v/>
      </c>
      <c r="Q14" s="8" t="str">
        <f t="shared" si="22"/>
        <v/>
      </c>
      <c r="T14" s="26"/>
    </row>
    <row r="15" spans="1:20">
      <c r="A15" s="24" t="str">
        <f t="shared" si="9"/>
        <v>vendredi</v>
      </c>
      <c r="B15" s="2">
        <f t="shared" si="10"/>
        <v>43021</v>
      </c>
      <c r="C15" s="1">
        <v>1</v>
      </c>
      <c r="D15" s="10"/>
      <c r="E15" s="10"/>
      <c r="F15" s="1" t="str">
        <f t="shared" si="11"/>
        <v>0</v>
      </c>
      <c r="G15" s="1" t="str">
        <f t="shared" si="12"/>
        <v>0</v>
      </c>
      <c r="H15" s="6">
        <f t="shared" si="13"/>
        <v>0</v>
      </c>
      <c r="I15" s="7">
        <f t="shared" si="14"/>
        <v>0</v>
      </c>
      <c r="J15" s="7">
        <f t="shared" si="15"/>
        <v>0</v>
      </c>
      <c r="K15" s="8">
        <f t="shared" si="16"/>
        <v>0</v>
      </c>
      <c r="L15" s="8" t="str">
        <f t="shared" si="17"/>
        <v/>
      </c>
      <c r="M15" s="8" t="str">
        <f t="shared" si="18"/>
        <v/>
      </c>
      <c r="N15" s="8" t="str">
        <f t="shared" si="19"/>
        <v/>
      </c>
      <c r="O15" s="8" t="str">
        <f t="shared" si="20"/>
        <v/>
      </c>
      <c r="P15" s="8" t="str">
        <f t="shared" si="21"/>
        <v/>
      </c>
      <c r="Q15" s="8" t="str">
        <f t="shared" si="22"/>
        <v/>
      </c>
    </row>
    <row r="16" spans="1:20">
      <c r="A16" s="24" t="str">
        <f t="shared" si="9"/>
        <v>samedi</v>
      </c>
      <c r="B16" s="2">
        <f t="shared" si="10"/>
        <v>43022</v>
      </c>
      <c r="C16" s="1">
        <v>1</v>
      </c>
      <c r="D16" s="10"/>
      <c r="E16" s="10"/>
      <c r="F16" s="1" t="str">
        <f t="shared" si="11"/>
        <v>0</v>
      </c>
      <c r="G16" s="1" t="str">
        <f t="shared" si="12"/>
        <v>0</v>
      </c>
      <c r="H16" s="6">
        <f t="shared" si="13"/>
        <v>0</v>
      </c>
      <c r="I16" s="7">
        <f t="shared" si="14"/>
        <v>0</v>
      </c>
      <c r="J16" s="7">
        <f t="shared" si="15"/>
        <v>0</v>
      </c>
      <c r="K16" s="8">
        <f t="shared" si="16"/>
        <v>0</v>
      </c>
      <c r="L16" s="8" t="str">
        <f t="shared" si="17"/>
        <v/>
      </c>
      <c r="M16" s="8" t="str">
        <f t="shared" si="18"/>
        <v/>
      </c>
      <c r="N16" s="8" t="str">
        <f t="shared" si="19"/>
        <v/>
      </c>
      <c r="O16" s="8" t="str">
        <f t="shared" si="20"/>
        <v/>
      </c>
      <c r="P16" s="8" t="str">
        <f t="shared" si="21"/>
        <v/>
      </c>
      <c r="Q16" s="8" t="str">
        <f t="shared" si="22"/>
        <v/>
      </c>
    </row>
    <row r="17" spans="1:17">
      <c r="A17" s="24" t="str">
        <f t="shared" si="9"/>
        <v>dimanche</v>
      </c>
      <c r="B17" s="2">
        <f t="shared" si="10"/>
        <v>43023</v>
      </c>
      <c r="C17" s="1">
        <v>1</v>
      </c>
      <c r="D17" s="10"/>
      <c r="E17" s="10"/>
      <c r="F17" s="1" t="str">
        <f t="shared" si="11"/>
        <v>0</v>
      </c>
      <c r="G17" s="1" t="str">
        <f t="shared" si="12"/>
        <v>0</v>
      </c>
      <c r="H17" s="6">
        <f t="shared" si="13"/>
        <v>0</v>
      </c>
      <c r="I17" s="7">
        <f t="shared" si="14"/>
        <v>0</v>
      </c>
      <c r="J17" s="7">
        <f t="shared" si="15"/>
        <v>0</v>
      </c>
      <c r="K17" s="8">
        <f t="shared" si="16"/>
        <v>0</v>
      </c>
      <c r="L17" s="8" t="str">
        <f t="shared" si="17"/>
        <v>17:00:00</v>
      </c>
      <c r="M17" s="8">
        <f t="shared" si="18"/>
        <v>0.70833333333333337</v>
      </c>
      <c r="N17" s="8">
        <f t="shared" si="19"/>
        <v>0</v>
      </c>
      <c r="O17" s="8" t="str">
        <f t="shared" si="20"/>
        <v/>
      </c>
      <c r="P17" s="8" t="str">
        <f t="shared" si="21"/>
        <v/>
      </c>
      <c r="Q17" s="8" t="str">
        <f t="shared" si="22"/>
        <v/>
      </c>
    </row>
    <row r="18" spans="1:17">
      <c r="A18" s="24" t="str">
        <f t="shared" si="9"/>
        <v>lundi</v>
      </c>
      <c r="B18" s="2">
        <f t="shared" si="10"/>
        <v>43024</v>
      </c>
      <c r="C18" s="1">
        <v>1</v>
      </c>
      <c r="D18" s="10"/>
      <c r="E18" s="10"/>
      <c r="F18" s="1" t="str">
        <f t="shared" si="11"/>
        <v>0</v>
      </c>
      <c r="G18" s="1" t="str">
        <f t="shared" si="12"/>
        <v>0</v>
      </c>
      <c r="H18" s="6">
        <f t="shared" si="13"/>
        <v>0</v>
      </c>
      <c r="I18" s="7">
        <f t="shared" si="14"/>
        <v>0</v>
      </c>
      <c r="J18" s="7">
        <f t="shared" si="15"/>
        <v>0</v>
      </c>
      <c r="K18" s="8">
        <f t="shared" si="16"/>
        <v>0</v>
      </c>
      <c r="L18" s="8" t="str">
        <f t="shared" si="17"/>
        <v/>
      </c>
      <c r="M18" s="8" t="str">
        <f t="shared" si="18"/>
        <v/>
      </c>
      <c r="N18" s="8" t="str">
        <f t="shared" si="19"/>
        <v/>
      </c>
      <c r="O18" s="8" t="str">
        <f t="shared" si="20"/>
        <v/>
      </c>
      <c r="P18" s="8" t="str">
        <f t="shared" si="21"/>
        <v/>
      </c>
      <c r="Q18" s="8" t="str">
        <f t="shared" si="22"/>
        <v/>
      </c>
    </row>
    <row r="19" spans="1:17">
      <c r="A19" s="24" t="str">
        <f t="shared" si="9"/>
        <v>mardi</v>
      </c>
      <c r="B19" s="2">
        <f t="shared" si="10"/>
        <v>43025</v>
      </c>
      <c r="C19" s="1">
        <v>1</v>
      </c>
      <c r="D19" s="10"/>
      <c r="E19" s="10"/>
      <c r="F19" s="1" t="str">
        <f t="shared" si="11"/>
        <v>0</v>
      </c>
      <c r="G19" s="1" t="str">
        <f t="shared" si="12"/>
        <v>0</v>
      </c>
      <c r="H19" s="6">
        <f t="shared" si="13"/>
        <v>0</v>
      </c>
      <c r="I19" s="7">
        <f t="shared" si="14"/>
        <v>0</v>
      </c>
      <c r="J19" s="7">
        <f t="shared" si="15"/>
        <v>0</v>
      </c>
      <c r="K19" s="8">
        <f t="shared" si="16"/>
        <v>0</v>
      </c>
      <c r="L19" s="8" t="str">
        <f t="shared" si="17"/>
        <v/>
      </c>
      <c r="M19" s="8" t="str">
        <f t="shared" si="18"/>
        <v/>
      </c>
      <c r="N19" s="8" t="str">
        <f t="shared" si="19"/>
        <v/>
      </c>
      <c r="O19" s="8" t="str">
        <f t="shared" si="20"/>
        <v/>
      </c>
      <c r="P19" s="8" t="str">
        <f t="shared" si="21"/>
        <v/>
      </c>
      <c r="Q19" s="8" t="str">
        <f t="shared" si="22"/>
        <v/>
      </c>
    </row>
    <row r="20" spans="1:17">
      <c r="A20" s="24" t="str">
        <f t="shared" si="9"/>
        <v>mercredi</v>
      </c>
      <c r="B20" s="2">
        <f t="shared" si="10"/>
        <v>43026</v>
      </c>
      <c r="C20" s="1">
        <v>1</v>
      </c>
      <c r="D20" s="10"/>
      <c r="E20" s="10"/>
      <c r="F20" s="1" t="str">
        <f t="shared" si="11"/>
        <v>0</v>
      </c>
      <c r="G20" s="1">
        <v>0</v>
      </c>
      <c r="H20" s="6">
        <f t="shared" si="13"/>
        <v>0</v>
      </c>
      <c r="I20" s="7">
        <f t="shared" si="14"/>
        <v>0</v>
      </c>
      <c r="J20" s="7">
        <f t="shared" si="15"/>
        <v>0</v>
      </c>
      <c r="K20" s="8">
        <f t="shared" si="16"/>
        <v>0</v>
      </c>
      <c r="L20" s="8" t="str">
        <f t="shared" si="17"/>
        <v/>
      </c>
      <c r="M20" s="8" t="str">
        <f t="shared" si="18"/>
        <v/>
      </c>
      <c r="N20" s="8" t="str">
        <f t="shared" si="19"/>
        <v/>
      </c>
      <c r="O20" s="8" t="str">
        <f t="shared" si="20"/>
        <v/>
      </c>
      <c r="P20" s="8" t="str">
        <f t="shared" si="21"/>
        <v/>
      </c>
      <c r="Q20" s="8" t="str">
        <f t="shared" si="22"/>
        <v/>
      </c>
    </row>
    <row r="21" spans="1:17">
      <c r="A21" s="24" t="str">
        <f t="shared" si="9"/>
        <v>jeudi</v>
      </c>
      <c r="B21" s="2">
        <f t="shared" si="10"/>
        <v>43027</v>
      </c>
      <c r="C21" s="1">
        <v>1</v>
      </c>
      <c r="D21" s="10"/>
      <c r="E21" s="10"/>
      <c r="F21" s="1" t="str">
        <f t="shared" si="11"/>
        <v>0</v>
      </c>
      <c r="G21" s="1" t="str">
        <f t="shared" si="12"/>
        <v>0</v>
      </c>
      <c r="H21" s="6">
        <f t="shared" si="13"/>
        <v>0</v>
      </c>
      <c r="I21" s="7">
        <f t="shared" si="14"/>
        <v>0</v>
      </c>
      <c r="J21" s="7">
        <f t="shared" si="15"/>
        <v>0</v>
      </c>
      <c r="K21" s="8">
        <f t="shared" si="16"/>
        <v>0</v>
      </c>
      <c r="L21" s="8" t="str">
        <f t="shared" si="17"/>
        <v/>
      </c>
      <c r="M21" s="8" t="str">
        <f t="shared" si="18"/>
        <v/>
      </c>
      <c r="N21" s="8" t="str">
        <f t="shared" si="19"/>
        <v/>
      </c>
      <c r="O21" s="8" t="str">
        <f t="shared" si="20"/>
        <v/>
      </c>
      <c r="P21" s="8" t="str">
        <f t="shared" si="21"/>
        <v/>
      </c>
      <c r="Q21" s="8" t="str">
        <f t="shared" si="22"/>
        <v/>
      </c>
    </row>
    <row r="22" spans="1:17">
      <c r="A22" s="24" t="str">
        <f t="shared" si="9"/>
        <v>vendredi</v>
      </c>
      <c r="B22" s="2">
        <f t="shared" si="10"/>
        <v>43028</v>
      </c>
      <c r="C22" s="1">
        <v>1</v>
      </c>
      <c r="D22" s="10"/>
      <c r="E22" s="10"/>
      <c r="F22" s="1" t="str">
        <f t="shared" si="11"/>
        <v>0</v>
      </c>
      <c r="G22" s="1" t="str">
        <f t="shared" si="12"/>
        <v>0</v>
      </c>
      <c r="H22" s="6">
        <f t="shared" si="13"/>
        <v>0</v>
      </c>
      <c r="I22" s="7">
        <f t="shared" si="14"/>
        <v>0</v>
      </c>
      <c r="J22" s="7">
        <f t="shared" si="15"/>
        <v>0</v>
      </c>
      <c r="K22" s="8">
        <f t="shared" si="16"/>
        <v>0</v>
      </c>
      <c r="L22" s="8" t="str">
        <f t="shared" si="17"/>
        <v/>
      </c>
      <c r="M22" s="8" t="str">
        <f t="shared" si="18"/>
        <v/>
      </c>
      <c r="N22" s="8" t="str">
        <f t="shared" si="19"/>
        <v/>
      </c>
      <c r="O22" s="8" t="str">
        <f t="shared" si="20"/>
        <v/>
      </c>
      <c r="P22" s="8" t="str">
        <f t="shared" si="21"/>
        <v/>
      </c>
      <c r="Q22" s="8" t="str">
        <f t="shared" si="22"/>
        <v/>
      </c>
    </row>
    <row r="23" spans="1:17">
      <c r="A23" s="24" t="str">
        <f t="shared" si="9"/>
        <v>samedi</v>
      </c>
      <c r="B23" s="2">
        <f t="shared" si="10"/>
        <v>43029</v>
      </c>
      <c r="C23" s="1">
        <v>1</v>
      </c>
      <c r="D23" s="10"/>
      <c r="E23" s="10"/>
      <c r="F23" s="1" t="str">
        <f t="shared" si="11"/>
        <v>0</v>
      </c>
      <c r="G23" s="1">
        <v>0</v>
      </c>
      <c r="H23" s="6">
        <f t="shared" si="13"/>
        <v>0</v>
      </c>
      <c r="I23" s="7">
        <f t="shared" si="14"/>
        <v>0</v>
      </c>
      <c r="J23" s="7">
        <f t="shared" si="15"/>
        <v>0</v>
      </c>
      <c r="K23" s="8">
        <f t="shared" si="16"/>
        <v>0</v>
      </c>
      <c r="L23" s="8" t="str">
        <f t="shared" si="17"/>
        <v/>
      </c>
      <c r="M23" s="8" t="str">
        <f t="shared" si="18"/>
        <v/>
      </c>
      <c r="N23" s="8" t="str">
        <f t="shared" si="19"/>
        <v/>
      </c>
      <c r="O23" s="8" t="str">
        <f t="shared" si="20"/>
        <v/>
      </c>
      <c r="P23" s="8" t="str">
        <f t="shared" si="21"/>
        <v/>
      </c>
      <c r="Q23" s="8" t="str">
        <f t="shared" si="22"/>
        <v/>
      </c>
    </row>
    <row r="24" spans="1:17">
      <c r="A24" s="24" t="str">
        <f t="shared" si="9"/>
        <v>dimanche</v>
      </c>
      <c r="B24" s="2">
        <f t="shared" si="10"/>
        <v>43030</v>
      </c>
      <c r="C24" s="1">
        <v>1</v>
      </c>
      <c r="D24" s="10"/>
      <c r="E24" s="10"/>
      <c r="F24" s="1" t="str">
        <f t="shared" si="11"/>
        <v>0</v>
      </c>
      <c r="G24" s="1" t="str">
        <f t="shared" si="12"/>
        <v>0</v>
      </c>
      <c r="H24" s="6">
        <f t="shared" si="13"/>
        <v>0</v>
      </c>
      <c r="I24" s="7">
        <f t="shared" si="14"/>
        <v>0</v>
      </c>
      <c r="J24" s="7">
        <f t="shared" si="15"/>
        <v>0</v>
      </c>
      <c r="K24" s="8">
        <f t="shared" si="16"/>
        <v>0</v>
      </c>
      <c r="L24" s="8" t="str">
        <f t="shared" si="17"/>
        <v>17:00:00</v>
      </c>
      <c r="M24" s="8">
        <f t="shared" si="18"/>
        <v>0.70833333333333337</v>
      </c>
      <c r="N24" s="8">
        <f t="shared" si="19"/>
        <v>0</v>
      </c>
      <c r="O24" s="8" t="str">
        <f t="shared" si="20"/>
        <v/>
      </c>
      <c r="P24" s="8" t="str">
        <f t="shared" si="21"/>
        <v/>
      </c>
      <c r="Q24" s="8" t="str">
        <f t="shared" si="22"/>
        <v/>
      </c>
    </row>
    <row r="25" spans="1:17">
      <c r="A25" s="24" t="str">
        <f t="shared" si="9"/>
        <v>lundi</v>
      </c>
      <c r="B25" s="2">
        <f t="shared" si="10"/>
        <v>43031</v>
      </c>
      <c r="C25" s="1">
        <v>1</v>
      </c>
      <c r="D25" s="10"/>
      <c r="E25" s="10"/>
      <c r="F25" s="1">
        <v>0</v>
      </c>
      <c r="G25" s="1" t="str">
        <f t="shared" si="12"/>
        <v>0</v>
      </c>
      <c r="H25" s="6">
        <f t="shared" si="13"/>
        <v>0</v>
      </c>
      <c r="I25" s="7">
        <f t="shared" si="14"/>
        <v>0</v>
      </c>
      <c r="J25" s="7">
        <f t="shared" si="15"/>
        <v>0</v>
      </c>
      <c r="K25" s="8">
        <f t="shared" si="16"/>
        <v>0</v>
      </c>
      <c r="L25" s="8" t="str">
        <f t="shared" si="17"/>
        <v/>
      </c>
      <c r="M25" s="8" t="str">
        <f t="shared" si="18"/>
        <v/>
      </c>
      <c r="N25" s="8" t="str">
        <f t="shared" si="19"/>
        <v/>
      </c>
      <c r="O25" s="8" t="str">
        <f t="shared" si="20"/>
        <v/>
      </c>
      <c r="P25" s="8" t="str">
        <f t="shared" si="21"/>
        <v/>
      </c>
      <c r="Q25" s="8" t="str">
        <f t="shared" si="22"/>
        <v/>
      </c>
    </row>
    <row r="26" spans="1:17">
      <c r="A26" s="24" t="str">
        <f t="shared" si="9"/>
        <v>mardi</v>
      </c>
      <c r="B26" s="2">
        <f t="shared" si="10"/>
        <v>43032</v>
      </c>
      <c r="C26" s="1">
        <v>1</v>
      </c>
      <c r="D26" s="10"/>
      <c r="E26" s="10"/>
      <c r="F26" s="1" t="str">
        <f t="shared" si="11"/>
        <v>0</v>
      </c>
      <c r="G26" s="1" t="str">
        <f t="shared" si="12"/>
        <v>0</v>
      </c>
      <c r="H26" s="6">
        <f t="shared" si="13"/>
        <v>0</v>
      </c>
      <c r="I26" s="7">
        <f t="shared" si="14"/>
        <v>0</v>
      </c>
      <c r="J26" s="7">
        <f t="shared" si="15"/>
        <v>0</v>
      </c>
      <c r="K26" s="8">
        <f t="shared" si="16"/>
        <v>0</v>
      </c>
      <c r="L26" s="8" t="str">
        <f t="shared" si="17"/>
        <v/>
      </c>
      <c r="M26" s="8" t="str">
        <f t="shared" si="18"/>
        <v/>
      </c>
      <c r="N26" s="8" t="str">
        <f t="shared" si="19"/>
        <v/>
      </c>
      <c r="O26" s="8" t="str">
        <f t="shared" si="20"/>
        <v/>
      </c>
      <c r="P26" s="8" t="str">
        <f t="shared" si="21"/>
        <v/>
      </c>
      <c r="Q26" s="8" t="str">
        <f t="shared" si="22"/>
        <v/>
      </c>
    </row>
    <row r="27" spans="1:17">
      <c r="A27" s="24" t="str">
        <f t="shared" si="9"/>
        <v>mercredi</v>
      </c>
      <c r="B27" s="2">
        <f t="shared" si="10"/>
        <v>43033</v>
      </c>
      <c r="C27" s="1">
        <v>1</v>
      </c>
      <c r="D27" s="10"/>
      <c r="E27" s="10"/>
      <c r="F27" s="1" t="str">
        <f t="shared" si="11"/>
        <v>0</v>
      </c>
      <c r="G27" s="1">
        <v>0</v>
      </c>
      <c r="H27" s="6">
        <f t="shared" si="13"/>
        <v>0</v>
      </c>
      <c r="I27" s="7">
        <f t="shared" si="14"/>
        <v>0</v>
      </c>
      <c r="J27" s="7">
        <f t="shared" si="15"/>
        <v>0</v>
      </c>
      <c r="K27" s="8">
        <f t="shared" si="16"/>
        <v>0</v>
      </c>
      <c r="L27" s="8" t="str">
        <f t="shared" si="17"/>
        <v/>
      </c>
      <c r="M27" s="8" t="str">
        <f t="shared" si="18"/>
        <v/>
      </c>
      <c r="N27" s="8" t="str">
        <f t="shared" si="19"/>
        <v/>
      </c>
      <c r="O27" s="8" t="str">
        <f t="shared" si="20"/>
        <v/>
      </c>
      <c r="P27" s="8" t="str">
        <f t="shared" si="21"/>
        <v/>
      </c>
      <c r="Q27" s="8" t="str">
        <f t="shared" si="22"/>
        <v/>
      </c>
    </row>
    <row r="28" spans="1:17">
      <c r="A28" s="24" t="str">
        <f t="shared" si="9"/>
        <v>jeudi</v>
      </c>
      <c r="B28" s="2">
        <f t="shared" si="10"/>
        <v>43034</v>
      </c>
      <c r="C28" s="1">
        <v>1</v>
      </c>
      <c r="D28" s="10"/>
      <c r="E28" s="10"/>
      <c r="F28" s="1" t="str">
        <f t="shared" si="11"/>
        <v>0</v>
      </c>
      <c r="G28" s="1" t="str">
        <f t="shared" si="12"/>
        <v>0</v>
      </c>
      <c r="H28" s="6">
        <f t="shared" si="13"/>
        <v>0</v>
      </c>
      <c r="I28" s="7">
        <f t="shared" si="14"/>
        <v>0</v>
      </c>
      <c r="J28" s="7">
        <f t="shared" si="15"/>
        <v>0</v>
      </c>
      <c r="K28" s="8">
        <f t="shared" si="16"/>
        <v>0</v>
      </c>
      <c r="L28" s="8" t="str">
        <f t="shared" si="17"/>
        <v/>
      </c>
      <c r="M28" s="8" t="str">
        <f t="shared" si="18"/>
        <v/>
      </c>
      <c r="N28" s="8" t="str">
        <f t="shared" si="19"/>
        <v/>
      </c>
      <c r="O28" s="8" t="str">
        <f t="shared" si="20"/>
        <v/>
      </c>
      <c r="P28" s="8" t="str">
        <f t="shared" si="21"/>
        <v/>
      </c>
      <c r="Q28" s="8" t="str">
        <f t="shared" si="22"/>
        <v/>
      </c>
    </row>
    <row r="29" spans="1:17">
      <c r="A29" s="24" t="str">
        <f t="shared" si="9"/>
        <v>vendredi</v>
      </c>
      <c r="B29" s="2">
        <f t="shared" si="10"/>
        <v>43035</v>
      </c>
      <c r="C29" s="1">
        <v>1</v>
      </c>
      <c r="D29" s="10"/>
      <c r="E29" s="10"/>
      <c r="F29" s="1" t="str">
        <f t="shared" si="11"/>
        <v>0</v>
      </c>
      <c r="G29" s="1" t="str">
        <f t="shared" si="12"/>
        <v>0</v>
      </c>
      <c r="H29" s="6">
        <f t="shared" si="13"/>
        <v>0</v>
      </c>
      <c r="I29" s="7">
        <f t="shared" si="14"/>
        <v>0</v>
      </c>
      <c r="J29" s="7">
        <f t="shared" si="15"/>
        <v>0</v>
      </c>
      <c r="K29" s="8">
        <f t="shared" si="16"/>
        <v>0</v>
      </c>
      <c r="L29" s="8" t="str">
        <f t="shared" si="17"/>
        <v/>
      </c>
      <c r="M29" s="8" t="str">
        <f t="shared" si="18"/>
        <v/>
      </c>
      <c r="N29" s="8" t="str">
        <f t="shared" si="19"/>
        <v/>
      </c>
      <c r="O29" s="8" t="str">
        <f t="shared" si="20"/>
        <v/>
      </c>
      <c r="P29" s="8" t="str">
        <f t="shared" si="21"/>
        <v/>
      </c>
      <c r="Q29" s="8" t="str">
        <f t="shared" si="22"/>
        <v/>
      </c>
    </row>
    <row r="30" spans="1:17">
      <c r="A30" s="24" t="str">
        <f t="shared" si="9"/>
        <v>samedi</v>
      </c>
      <c r="B30" s="2">
        <f t="shared" si="10"/>
        <v>43036</v>
      </c>
      <c r="C30" s="1">
        <v>1</v>
      </c>
      <c r="D30" s="10"/>
      <c r="E30" s="10"/>
      <c r="F30" s="1" t="str">
        <f t="shared" si="11"/>
        <v>0</v>
      </c>
      <c r="G30" s="1" t="str">
        <f t="shared" si="12"/>
        <v>0</v>
      </c>
      <c r="H30" s="6">
        <f t="shared" si="13"/>
        <v>0</v>
      </c>
      <c r="I30" s="7">
        <f t="shared" si="14"/>
        <v>0</v>
      </c>
      <c r="J30" s="7">
        <f t="shared" si="15"/>
        <v>0</v>
      </c>
      <c r="K30" s="8">
        <f t="shared" si="16"/>
        <v>0</v>
      </c>
      <c r="L30" s="8" t="str">
        <f t="shared" si="17"/>
        <v/>
      </c>
      <c r="M30" s="8" t="str">
        <f t="shared" si="18"/>
        <v/>
      </c>
      <c r="N30" s="8" t="str">
        <f t="shared" si="19"/>
        <v/>
      </c>
      <c r="O30" s="8" t="str">
        <f t="shared" si="20"/>
        <v/>
      </c>
      <c r="P30" s="8" t="str">
        <f t="shared" si="21"/>
        <v/>
      </c>
      <c r="Q30" s="8" t="str">
        <f t="shared" si="22"/>
        <v/>
      </c>
    </row>
    <row r="31" spans="1:17">
      <c r="A31" s="24" t="str">
        <f t="shared" si="9"/>
        <v>dimanche</v>
      </c>
      <c r="B31" s="2">
        <f t="shared" si="10"/>
        <v>43037</v>
      </c>
      <c r="C31" s="1">
        <v>1</v>
      </c>
      <c r="D31" s="10"/>
      <c r="E31" s="10"/>
      <c r="F31" s="1" t="str">
        <f t="shared" si="11"/>
        <v>0</v>
      </c>
      <c r="G31" s="1" t="str">
        <f t="shared" si="12"/>
        <v>0</v>
      </c>
      <c r="H31" s="6">
        <f t="shared" si="13"/>
        <v>0</v>
      </c>
      <c r="I31" s="7">
        <f t="shared" si="14"/>
        <v>0</v>
      </c>
      <c r="J31" s="7">
        <f t="shared" si="15"/>
        <v>0</v>
      </c>
      <c r="K31" s="8">
        <f t="shared" si="16"/>
        <v>0</v>
      </c>
      <c r="L31" s="8" t="str">
        <f t="shared" si="17"/>
        <v>17:00:00</v>
      </c>
      <c r="M31" s="8">
        <f t="shared" si="18"/>
        <v>0.70833333333333337</v>
      </c>
      <c r="N31" s="8">
        <f t="shared" si="19"/>
        <v>0</v>
      </c>
      <c r="O31" s="8" t="str">
        <f t="shared" si="20"/>
        <v/>
      </c>
      <c r="P31" s="8" t="str">
        <f t="shared" si="21"/>
        <v/>
      </c>
      <c r="Q31" s="8" t="str">
        <f t="shared" si="22"/>
        <v/>
      </c>
    </row>
    <row r="32" spans="1:17">
      <c r="A32" s="24" t="str">
        <f t="shared" si="9"/>
        <v>lundi</v>
      </c>
      <c r="B32" s="2">
        <f t="shared" si="10"/>
        <v>43038</v>
      </c>
      <c r="C32" s="1">
        <v>1</v>
      </c>
      <c r="D32" s="10"/>
      <c r="E32" s="10"/>
      <c r="F32" s="1" t="str">
        <f t="shared" si="11"/>
        <v>0</v>
      </c>
      <c r="G32" s="1" t="str">
        <f t="shared" si="12"/>
        <v>0</v>
      </c>
      <c r="H32" s="6">
        <f t="shared" si="13"/>
        <v>0</v>
      </c>
      <c r="I32" s="7">
        <f t="shared" si="14"/>
        <v>0</v>
      </c>
      <c r="J32" s="7">
        <f t="shared" si="15"/>
        <v>0</v>
      </c>
      <c r="K32" s="8">
        <f t="shared" si="16"/>
        <v>0</v>
      </c>
      <c r="L32" s="8" t="str">
        <f t="shared" si="17"/>
        <v/>
      </c>
      <c r="M32" s="8" t="str">
        <f t="shared" si="18"/>
        <v/>
      </c>
      <c r="N32" s="8" t="str">
        <f t="shared" si="19"/>
        <v/>
      </c>
      <c r="O32" s="8" t="str">
        <f t="shared" ref="O32:O33" si="23">IF(A32="","",IF(A33="","70:00:00",""))</f>
        <v/>
      </c>
      <c r="P32" s="8" t="str">
        <f t="shared" ref="P32:P33" si="24">IF(A33="",IF((O32-K32)&lt;0,0,(O32-K32)),"")</f>
        <v/>
      </c>
      <c r="Q32" s="8" t="str">
        <f t="shared" ref="Q32:Q33" si="25">IF(A33="",IF((K32-O32)&gt;0,(K32-O32),IF((O32-K32)&lt;0,(O32-K32),0)),"")</f>
        <v/>
      </c>
    </row>
    <row r="33" spans="1:17">
      <c r="A33" s="24" t="str">
        <f t="shared" si="9"/>
        <v>mardi</v>
      </c>
      <c r="B33" s="2">
        <f t="shared" si="10"/>
        <v>43039</v>
      </c>
      <c r="C33" s="1">
        <v>1</v>
      </c>
      <c r="D33" s="10"/>
      <c r="E33" s="10"/>
      <c r="F33" s="1" t="str">
        <f t="shared" ref="F33" si="26">IF(AND(D33=0,E33=0),"0",IF(D33&lt;"12:00","1:30"))</f>
        <v>0</v>
      </c>
      <c r="G33" s="1" t="str">
        <f t="shared" ref="G33" si="27">IF(AND(D33=0,E33=0),"0",IF(D33&lt;"19:00","1:30"))</f>
        <v>0</v>
      </c>
      <c r="H33" s="6">
        <f t="shared" ref="H33" si="28">(E33-D33)-F33-G33+T33</f>
        <v>0</v>
      </c>
      <c r="I33" s="7">
        <f t="shared" ref="I33" si="29">C33*H33</f>
        <v>0</v>
      </c>
      <c r="J33" s="7">
        <f t="shared" ref="J33" si="30">IF(A33="lundi",I33,J32+I33)</f>
        <v>0</v>
      </c>
      <c r="K33" s="8">
        <f t="shared" ref="K33" si="31">I33+K32</f>
        <v>0</v>
      </c>
      <c r="L33" s="8" t="str">
        <f>IF(A33="dimanche","17:00:00","")</f>
        <v/>
      </c>
      <c r="M33" s="8" t="str">
        <f t="shared" ref="M33" si="32">IF(A33="dimanche",IF((L33-J33)&lt;0,0,(L33-J33)),"")</f>
        <v/>
      </c>
      <c r="N33" s="8" t="str">
        <f t="shared" ref="N33" si="33">IF(A33="dimanche",IF((J33-L33)&gt;0,(J33-L33),IF((L33-J33)&lt;0,(L33-J33),0)),"")</f>
        <v/>
      </c>
      <c r="O33" s="8" t="str">
        <f t="shared" si="23"/>
        <v>70:00:00</v>
      </c>
      <c r="P33" s="8">
        <f t="shared" si="24"/>
        <v>2.9166666666666665</v>
      </c>
      <c r="Q33" s="8">
        <f t="shared" si="25"/>
        <v>0</v>
      </c>
    </row>
    <row r="35" spans="1:17">
      <c r="J35" s="19">
        <f>J32+J25+J18+J11+J4+J33-septembre!J32</f>
        <v>0</v>
      </c>
    </row>
  </sheetData>
  <mergeCells count="3">
    <mergeCell ref="L1:N1"/>
    <mergeCell ref="O1:Q1"/>
    <mergeCell ref="R1:T1"/>
  </mergeCells>
  <conditionalFormatting sqref="F3:G33">
    <cfRule type="containsText" dxfId="9" priority="3" operator="containsText" text="dimanche">
      <formula>NOT(ISERROR(SEARCH("dimanche",F3)))</formula>
    </cfRule>
  </conditionalFormatting>
  <conditionalFormatting sqref="R1:T2">
    <cfRule type="containsText" dxfId="8" priority="2" operator="containsText" text="dimanche">
      <formula>NOT(ISERROR(SEARCH("dimanche",R1)))</formula>
    </cfRule>
  </conditionalFormatting>
  <conditionalFormatting sqref="H3:H33">
    <cfRule type="containsText" dxfId="7" priority="1" operator="containsText" text="dimanche">
      <formula>NOT(ISERROR(SEARCH("dimanche",H3)))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T37"/>
  <sheetViews>
    <sheetView workbookViewId="0">
      <selection activeCell="C35" sqref="C35"/>
    </sheetView>
  </sheetViews>
  <sheetFormatPr baseColWidth="10" defaultRowHeight="15"/>
  <cols>
    <col min="5" max="5" width="15.28515625" bestFit="1" customWidth="1"/>
  </cols>
  <sheetData>
    <row r="1" spans="1:20">
      <c r="A1" s="20"/>
      <c r="B1" s="20"/>
      <c r="C1" s="20"/>
      <c r="D1" s="20"/>
      <c r="E1" s="20"/>
      <c r="F1" s="20"/>
      <c r="G1" s="20"/>
      <c r="H1" s="20"/>
      <c r="I1" s="20"/>
      <c r="J1" s="7"/>
      <c r="K1" s="20"/>
      <c r="L1" s="29" t="s">
        <v>11</v>
      </c>
      <c r="M1" s="29"/>
      <c r="N1" s="29"/>
      <c r="O1" s="29" t="s">
        <v>12</v>
      </c>
      <c r="P1" s="29"/>
      <c r="Q1" s="29"/>
      <c r="R1" s="29" t="s">
        <v>19</v>
      </c>
      <c r="S1" s="29"/>
      <c r="T1" s="29"/>
    </row>
    <row r="2" spans="1:20">
      <c r="A2" s="20" t="s">
        <v>0</v>
      </c>
      <c r="B2" s="20" t="s">
        <v>1</v>
      </c>
      <c r="C2" s="20" t="s">
        <v>2</v>
      </c>
      <c r="D2" s="20" t="s">
        <v>3</v>
      </c>
      <c r="E2" s="20" t="s">
        <v>4</v>
      </c>
      <c r="F2" s="4" t="s">
        <v>5</v>
      </c>
      <c r="G2" s="4" t="s">
        <v>6</v>
      </c>
      <c r="H2" s="4" t="s">
        <v>7</v>
      </c>
      <c r="I2" s="20" t="s">
        <v>8</v>
      </c>
      <c r="J2" s="7" t="s">
        <v>9</v>
      </c>
      <c r="K2" s="20" t="s">
        <v>10</v>
      </c>
      <c r="L2" s="20" t="s">
        <v>13</v>
      </c>
      <c r="M2" s="20" t="s">
        <v>14</v>
      </c>
      <c r="N2" s="20" t="s">
        <v>15</v>
      </c>
      <c r="O2" s="20" t="s">
        <v>13</v>
      </c>
      <c r="P2" s="20" t="s">
        <v>14</v>
      </c>
      <c r="Q2" s="20" t="s">
        <v>15</v>
      </c>
      <c r="R2" s="20" t="s">
        <v>16</v>
      </c>
      <c r="S2" s="20" t="s">
        <v>17</v>
      </c>
      <c r="T2" s="20" t="s">
        <v>18</v>
      </c>
    </row>
    <row r="3" spans="1:20">
      <c r="A3" s="20" t="str">
        <f>IF(WEEKDAY(B3,2)=1,"lundi",IF(WEEKDAY(B3,2)=2,"mardi",IF(WEEKDAY(B3,2)=3,"mercredi",IF(WEEKDAY(B3,2)=4,"jeudi",IF(WEEKDAY(B3,2)=5,"vendredi",IF(WEEKDAY(B3,2)=6,"samedi",IF(WEEKDAY(B3,2)=7,"dimanche","")))))))</f>
        <v>mercredi</v>
      </c>
      <c r="B3" s="2">
        <f>IF(octobre!B34="",octobre!B33+1,"")</f>
        <v>43040</v>
      </c>
      <c r="C3" s="1">
        <v>1</v>
      </c>
      <c r="D3" s="10"/>
      <c r="E3" s="10"/>
      <c r="F3" s="1" t="str">
        <f>IF(AND(D3=0,E3=0),"0",IF(D3&lt;"12:00","1:30"))</f>
        <v>0</v>
      </c>
      <c r="G3" s="1" t="str">
        <f>IF(AND(D3=0,E3=0),"0",IF(D3&lt;"19:00","1:30"))</f>
        <v>0</v>
      </c>
      <c r="H3" s="6">
        <f>(E3-D3)-F3-G3+T3</f>
        <v>0</v>
      </c>
      <c r="I3" s="7">
        <f>C3*H3</f>
        <v>0</v>
      </c>
      <c r="J3" s="7">
        <f>IF(A3="lundi",I3,I3+octobre!J33)</f>
        <v>0</v>
      </c>
      <c r="K3" s="8">
        <f>I3</f>
        <v>0</v>
      </c>
      <c r="L3" s="8" t="str">
        <f>IF(A3="dimanche","17:00:00","")</f>
        <v/>
      </c>
      <c r="M3" s="8" t="str">
        <f>IF(A3="dimanche",IF((L3-J3)&lt;0,0,(L3-J3)),"")</f>
        <v/>
      </c>
      <c r="N3" s="8" t="str">
        <f>IF(A3="dimanche",IF((J3-L3)&gt;0,(J3-L3),IF((L3-J3)&lt;0,(L3-J3),0)),"")</f>
        <v/>
      </c>
      <c r="O3" s="8" t="str">
        <f>IF(A3="","",IF(A4="","70:00:00",""))</f>
        <v/>
      </c>
      <c r="P3" s="8" t="str">
        <f t="shared" ref="P3:P4" si="0">IF(A4="",IF((O3-K3)&lt;0,0,(O3-K3)),"")</f>
        <v/>
      </c>
      <c r="Q3" s="8" t="str">
        <f t="shared" ref="Q3:Q4" si="1">IF(A4="",IF((K3-O3)&gt;0,(K3-O3),IF((O3-K3)&lt;0,(O3-K3),0)),"")</f>
        <v/>
      </c>
      <c r="R3" s="8" t="str">
        <f>IF(E3="dimanche",IF((N3-P3)&gt;0,(N3-P3),IF((P3-N3)&lt;0,(P3-N3),0)),"")</f>
        <v/>
      </c>
      <c r="S3" s="1"/>
      <c r="T3" s="1"/>
    </row>
    <row r="4" spans="1:20">
      <c r="A4" s="20" t="str">
        <f>IF(WEEKDAY(B4,2)=1,"lundi",IF(WEEKDAY(B4,2)=2,"mardi",IF(WEEKDAY(B4,2)=3,"mercredi",IF(WEEKDAY(B4,2)=4,"jeudi",IF(WEEKDAY(B4,2)=5,"vendredi",IF(WEEKDAY(B4,2)=6,"samedi",IF(WEEKDAY(B4,2)=7,"dimanche","")))))))</f>
        <v>jeudi</v>
      </c>
      <c r="B4" s="2">
        <f>B3+1</f>
        <v>43041</v>
      </c>
      <c r="C4" s="1">
        <v>1</v>
      </c>
      <c r="D4" s="10"/>
      <c r="E4" s="10"/>
      <c r="F4" s="1" t="str">
        <f t="shared" ref="F4" si="2">IF(AND(D4=0,E4=0),"0",IF(D4&lt;"12:00","1:30"))</f>
        <v>0</v>
      </c>
      <c r="G4" s="1">
        <v>0</v>
      </c>
      <c r="H4" s="6">
        <f t="shared" ref="H4" si="3">(E4-D4)-F4-G4+T4</f>
        <v>0</v>
      </c>
      <c r="I4" s="7">
        <f>C4*H4</f>
        <v>0</v>
      </c>
      <c r="J4" s="7">
        <f>IF(A4="lundi",I4,J3+I4)</f>
        <v>0</v>
      </c>
      <c r="K4" s="8">
        <f>I4+K3</f>
        <v>0</v>
      </c>
      <c r="L4" s="8" t="str">
        <f t="shared" ref="L4" si="4">IF(A4="dimanche","17:00:00","")</f>
        <v/>
      </c>
      <c r="M4" s="8" t="str">
        <f t="shared" ref="M4" si="5">IF(A4="dimanche",IF((L4-J4)&lt;0,0,(L4-J4)),"")</f>
        <v/>
      </c>
      <c r="N4" s="8" t="str">
        <f t="shared" ref="N4" si="6">IF(A4="dimanche",IF((J4-L4)&gt;0,(J4-L4),IF((L4-J4)&lt;0,(L4-J4),0)),"")</f>
        <v/>
      </c>
      <c r="O4" s="8" t="str">
        <f t="shared" ref="O4" si="7">IF(A4="","",IF(A5="","70:00:00",""))</f>
        <v/>
      </c>
      <c r="P4" s="8" t="str">
        <f t="shared" si="0"/>
        <v/>
      </c>
      <c r="Q4" s="8" t="str">
        <f t="shared" si="1"/>
        <v/>
      </c>
      <c r="R4" s="1"/>
      <c r="S4" s="1"/>
      <c r="T4" s="1"/>
    </row>
    <row r="5" spans="1:20">
      <c r="A5" s="24" t="str">
        <f t="shared" ref="A5:A32" si="8">IF(WEEKDAY(B5,2)=1,"lundi",IF(WEEKDAY(B5,2)=2,"mardi",IF(WEEKDAY(B5,2)=3,"mercredi",IF(WEEKDAY(B5,2)=4,"jeudi",IF(WEEKDAY(B5,2)=5,"vendredi",IF(WEEKDAY(B5,2)=6,"samedi",IF(WEEKDAY(B5,2)=7,"dimanche","")))))))</f>
        <v>vendredi</v>
      </c>
      <c r="B5" s="2">
        <f t="shared" ref="B5:B32" si="9">B4+1</f>
        <v>43042</v>
      </c>
      <c r="C5" s="1">
        <v>1</v>
      </c>
      <c r="D5" s="10"/>
      <c r="E5" s="10"/>
      <c r="F5" s="1" t="str">
        <f t="shared" ref="F5:F32" si="10">IF(AND(D5=0,E5=0),"0",IF(D5&lt;"12:00","1:30"))</f>
        <v>0</v>
      </c>
      <c r="G5" s="1" t="str">
        <f t="shared" ref="G5:G32" si="11">IF(AND(D5=0,E5=0),"0",IF(D5&lt;"19:00","1:30"))</f>
        <v>0</v>
      </c>
      <c r="H5" s="6">
        <f t="shared" ref="H5:H32" si="12">(E5-D5)-F5-G5+T5</f>
        <v>0</v>
      </c>
      <c r="I5" s="7">
        <f t="shared" ref="I5:I32" si="13">C5*H5</f>
        <v>0</v>
      </c>
      <c r="J5" s="7">
        <f t="shared" ref="J5:J32" si="14">IF(A5="lundi",I5,J4+I5)</f>
        <v>0</v>
      </c>
      <c r="K5" s="8">
        <f t="shared" ref="K5:K32" si="15">I5+K4</f>
        <v>0</v>
      </c>
      <c r="L5" s="8" t="str">
        <f t="shared" ref="L5:L32" si="16">IF(A5="dimanche","17:00:00","")</f>
        <v/>
      </c>
      <c r="M5" s="8" t="str">
        <f t="shared" ref="M5:M32" si="17">IF(A5="dimanche",IF((L5-J5)&lt;0,0,(L5-J5)),"")</f>
        <v/>
      </c>
      <c r="N5" s="8" t="str">
        <f t="shared" ref="N5:N32" si="18">IF(A5="dimanche",IF((J5-L5)&gt;0,(J5-L5),IF((L5-J5)&lt;0,(L5-J5),0)),"")</f>
        <v/>
      </c>
      <c r="O5" s="8" t="str">
        <f t="shared" ref="O5:O32" si="19">IF(A5="","",IF(A6="","70:00:00",""))</f>
        <v/>
      </c>
      <c r="P5" s="8" t="str">
        <f t="shared" ref="P5:P32" si="20">IF(A6="",IF((O5-K5)&lt;0,0,(O5-K5)),"")</f>
        <v/>
      </c>
      <c r="Q5" s="8" t="str">
        <f t="shared" ref="Q5:Q32" si="21">IF(A6="",IF((K5-O5)&gt;0,(K5-O5),IF((O5-K5)&lt;0,(O5-K5),0)),"")</f>
        <v/>
      </c>
      <c r="R5" s="1"/>
      <c r="S5" s="1"/>
      <c r="T5" s="1"/>
    </row>
    <row r="6" spans="1:20">
      <c r="A6" s="24" t="str">
        <f t="shared" si="8"/>
        <v>samedi</v>
      </c>
      <c r="B6" s="2">
        <f t="shared" si="9"/>
        <v>43043</v>
      </c>
      <c r="C6" s="1">
        <v>1</v>
      </c>
      <c r="D6" s="10"/>
      <c r="E6" s="10"/>
      <c r="F6" s="1" t="str">
        <f t="shared" si="10"/>
        <v>0</v>
      </c>
      <c r="G6" s="1">
        <v>0</v>
      </c>
      <c r="H6" s="6">
        <f t="shared" si="12"/>
        <v>0</v>
      </c>
      <c r="I6" s="7">
        <f t="shared" si="13"/>
        <v>0</v>
      </c>
      <c r="J6" s="7">
        <f t="shared" si="14"/>
        <v>0</v>
      </c>
      <c r="K6" s="8">
        <f t="shared" si="15"/>
        <v>0</v>
      </c>
      <c r="L6" s="8" t="str">
        <f t="shared" si="16"/>
        <v/>
      </c>
      <c r="M6" s="8" t="str">
        <f t="shared" si="17"/>
        <v/>
      </c>
      <c r="N6" s="8" t="str">
        <f t="shared" si="18"/>
        <v/>
      </c>
      <c r="O6" s="8" t="str">
        <f t="shared" si="19"/>
        <v/>
      </c>
      <c r="P6" s="8" t="str">
        <f t="shared" si="20"/>
        <v/>
      </c>
      <c r="Q6" s="8" t="str">
        <f t="shared" si="21"/>
        <v/>
      </c>
      <c r="R6" s="1"/>
      <c r="S6" s="1"/>
      <c r="T6" s="1"/>
    </row>
    <row r="7" spans="1:20">
      <c r="A7" s="24" t="str">
        <f t="shared" si="8"/>
        <v>dimanche</v>
      </c>
      <c r="B7" s="2">
        <f t="shared" si="9"/>
        <v>43044</v>
      </c>
      <c r="C7" s="1">
        <v>1</v>
      </c>
      <c r="D7" s="10"/>
      <c r="E7" s="10"/>
      <c r="F7" s="1" t="str">
        <f t="shared" si="10"/>
        <v>0</v>
      </c>
      <c r="G7" s="1">
        <v>0</v>
      </c>
      <c r="H7" s="6">
        <f t="shared" si="12"/>
        <v>0</v>
      </c>
      <c r="I7" s="7">
        <f t="shared" si="13"/>
        <v>0</v>
      </c>
      <c r="J7" s="7">
        <f t="shared" si="14"/>
        <v>0</v>
      </c>
      <c r="K7" s="8">
        <f t="shared" si="15"/>
        <v>0</v>
      </c>
      <c r="L7" s="8" t="str">
        <f t="shared" si="16"/>
        <v>17:00:00</v>
      </c>
      <c r="M7" s="8">
        <f t="shared" si="17"/>
        <v>0.70833333333333337</v>
      </c>
      <c r="N7" s="8">
        <f t="shared" si="18"/>
        <v>0</v>
      </c>
      <c r="O7" s="8" t="str">
        <f t="shared" si="19"/>
        <v/>
      </c>
      <c r="P7" s="8" t="str">
        <f t="shared" si="20"/>
        <v/>
      </c>
      <c r="Q7" s="8" t="str">
        <f t="shared" si="21"/>
        <v/>
      </c>
      <c r="R7" s="1"/>
      <c r="S7" s="1"/>
      <c r="T7" s="1"/>
    </row>
    <row r="8" spans="1:20">
      <c r="A8" s="24" t="str">
        <f t="shared" si="8"/>
        <v>lundi</v>
      </c>
      <c r="B8" s="2">
        <f t="shared" si="9"/>
        <v>43045</v>
      </c>
      <c r="C8" s="1">
        <v>1</v>
      </c>
      <c r="D8" s="10"/>
      <c r="E8" s="10"/>
      <c r="F8" s="1" t="str">
        <f t="shared" si="10"/>
        <v>0</v>
      </c>
      <c r="G8" s="1">
        <v>0</v>
      </c>
      <c r="H8" s="6">
        <f t="shared" si="12"/>
        <v>0</v>
      </c>
      <c r="I8" s="7">
        <f t="shared" si="13"/>
        <v>0</v>
      </c>
      <c r="J8" s="7">
        <f t="shared" si="14"/>
        <v>0</v>
      </c>
      <c r="K8" s="8">
        <f t="shared" si="15"/>
        <v>0</v>
      </c>
      <c r="L8" s="8" t="str">
        <f t="shared" si="16"/>
        <v/>
      </c>
      <c r="M8" s="8" t="str">
        <f t="shared" si="17"/>
        <v/>
      </c>
      <c r="N8" s="8" t="str">
        <f t="shared" si="18"/>
        <v/>
      </c>
      <c r="O8" s="8" t="str">
        <f t="shared" si="19"/>
        <v/>
      </c>
      <c r="P8" s="8" t="str">
        <f t="shared" si="20"/>
        <v/>
      </c>
      <c r="Q8" s="8" t="str">
        <f t="shared" si="21"/>
        <v/>
      </c>
      <c r="R8" s="1"/>
      <c r="S8" s="1"/>
      <c r="T8" s="1"/>
    </row>
    <row r="9" spans="1:20">
      <c r="A9" s="24" t="str">
        <f t="shared" si="8"/>
        <v>mardi</v>
      </c>
      <c r="B9" s="2">
        <f t="shared" si="9"/>
        <v>43046</v>
      </c>
      <c r="C9" s="1">
        <v>1</v>
      </c>
      <c r="D9" s="10"/>
      <c r="E9" s="10"/>
      <c r="F9" s="1" t="str">
        <f t="shared" si="10"/>
        <v>0</v>
      </c>
      <c r="G9" s="1" t="str">
        <f t="shared" si="11"/>
        <v>0</v>
      </c>
      <c r="H9" s="6">
        <f t="shared" si="12"/>
        <v>0</v>
      </c>
      <c r="I9" s="7">
        <f t="shared" si="13"/>
        <v>0</v>
      </c>
      <c r="J9" s="7">
        <f t="shared" si="14"/>
        <v>0</v>
      </c>
      <c r="K9" s="8">
        <f t="shared" si="15"/>
        <v>0</v>
      </c>
      <c r="L9" s="8" t="str">
        <f t="shared" si="16"/>
        <v/>
      </c>
      <c r="M9" s="8" t="str">
        <f t="shared" si="17"/>
        <v/>
      </c>
      <c r="N9" s="8" t="str">
        <f t="shared" si="18"/>
        <v/>
      </c>
      <c r="O9" s="8" t="str">
        <f t="shared" si="19"/>
        <v/>
      </c>
      <c r="P9" s="8" t="str">
        <f t="shared" si="20"/>
        <v/>
      </c>
      <c r="Q9" s="8" t="str">
        <f t="shared" si="21"/>
        <v/>
      </c>
      <c r="R9" s="1"/>
      <c r="S9" s="1"/>
      <c r="T9" s="1"/>
    </row>
    <row r="10" spans="1:20">
      <c r="A10" s="24" t="str">
        <f t="shared" si="8"/>
        <v>mercredi</v>
      </c>
      <c r="B10" s="2">
        <f t="shared" si="9"/>
        <v>43047</v>
      </c>
      <c r="C10" s="1">
        <v>1</v>
      </c>
      <c r="D10" s="10"/>
      <c r="E10" s="10"/>
      <c r="F10" s="1" t="str">
        <f t="shared" si="10"/>
        <v>0</v>
      </c>
      <c r="G10" s="1" t="str">
        <f t="shared" si="11"/>
        <v>0</v>
      </c>
      <c r="H10" s="6">
        <f t="shared" si="12"/>
        <v>0</v>
      </c>
      <c r="I10" s="7">
        <f t="shared" si="13"/>
        <v>0</v>
      </c>
      <c r="J10" s="7">
        <f t="shared" si="14"/>
        <v>0</v>
      </c>
      <c r="K10" s="8">
        <f t="shared" si="15"/>
        <v>0</v>
      </c>
      <c r="L10" s="8" t="str">
        <f t="shared" si="16"/>
        <v/>
      </c>
      <c r="M10" s="8" t="str">
        <f t="shared" si="17"/>
        <v/>
      </c>
      <c r="N10" s="8" t="str">
        <f t="shared" si="18"/>
        <v/>
      </c>
      <c r="O10" s="8" t="str">
        <f t="shared" si="19"/>
        <v/>
      </c>
      <c r="P10" s="8" t="str">
        <f t="shared" si="20"/>
        <v/>
      </c>
      <c r="Q10" s="8" t="str">
        <f t="shared" si="21"/>
        <v/>
      </c>
      <c r="R10" s="1"/>
      <c r="S10" s="1"/>
      <c r="T10" s="1"/>
    </row>
    <row r="11" spans="1:20">
      <c r="A11" s="24" t="str">
        <f t="shared" si="8"/>
        <v>jeudi</v>
      </c>
      <c r="B11" s="2">
        <f t="shared" si="9"/>
        <v>43048</v>
      </c>
      <c r="C11" s="1">
        <v>1</v>
      </c>
      <c r="D11" s="10"/>
      <c r="E11" s="10"/>
      <c r="F11" s="1">
        <v>0</v>
      </c>
      <c r="G11" s="1" t="str">
        <f t="shared" si="11"/>
        <v>0</v>
      </c>
      <c r="H11" s="6">
        <f t="shared" si="12"/>
        <v>0</v>
      </c>
      <c r="I11" s="7">
        <f t="shared" si="13"/>
        <v>0</v>
      </c>
      <c r="J11" s="7">
        <f t="shared" si="14"/>
        <v>0</v>
      </c>
      <c r="K11" s="8">
        <f t="shared" si="15"/>
        <v>0</v>
      </c>
      <c r="L11" s="8" t="str">
        <f t="shared" si="16"/>
        <v/>
      </c>
      <c r="M11" s="8" t="str">
        <f t="shared" si="17"/>
        <v/>
      </c>
      <c r="N11" s="8" t="str">
        <f t="shared" si="18"/>
        <v/>
      </c>
      <c r="O11" s="8" t="str">
        <f t="shared" si="19"/>
        <v/>
      </c>
      <c r="P11" s="8" t="str">
        <f t="shared" si="20"/>
        <v/>
      </c>
      <c r="Q11" s="8" t="str">
        <f t="shared" si="21"/>
        <v/>
      </c>
      <c r="R11" s="1"/>
      <c r="S11" s="1"/>
      <c r="T11" s="1"/>
    </row>
    <row r="12" spans="1:20">
      <c r="A12" s="24" t="str">
        <f t="shared" si="8"/>
        <v>vendredi</v>
      </c>
      <c r="B12" s="2">
        <f t="shared" si="9"/>
        <v>43049</v>
      </c>
      <c r="C12" s="1">
        <v>1</v>
      </c>
      <c r="D12" s="10"/>
      <c r="E12" s="10"/>
      <c r="F12" s="1" t="str">
        <f t="shared" si="10"/>
        <v>0</v>
      </c>
      <c r="G12" s="1" t="str">
        <f t="shared" si="11"/>
        <v>0</v>
      </c>
      <c r="H12" s="6">
        <f t="shared" si="12"/>
        <v>0</v>
      </c>
      <c r="I12" s="7">
        <f t="shared" si="13"/>
        <v>0</v>
      </c>
      <c r="J12" s="7">
        <f t="shared" si="14"/>
        <v>0</v>
      </c>
      <c r="K12" s="8">
        <f t="shared" si="15"/>
        <v>0</v>
      </c>
      <c r="L12" s="8" t="str">
        <f t="shared" si="16"/>
        <v/>
      </c>
      <c r="M12" s="8" t="str">
        <f t="shared" si="17"/>
        <v/>
      </c>
      <c r="N12" s="8" t="str">
        <f t="shared" si="18"/>
        <v/>
      </c>
      <c r="O12" s="8" t="str">
        <f t="shared" si="19"/>
        <v/>
      </c>
      <c r="P12" s="8" t="str">
        <f t="shared" si="20"/>
        <v/>
      </c>
      <c r="Q12" s="8" t="str">
        <f t="shared" si="21"/>
        <v/>
      </c>
      <c r="R12" s="1"/>
      <c r="S12" s="1"/>
      <c r="T12" s="1"/>
    </row>
    <row r="13" spans="1:20">
      <c r="A13" s="24" t="str">
        <f t="shared" si="8"/>
        <v>samedi</v>
      </c>
      <c r="B13" s="2">
        <f t="shared" si="9"/>
        <v>43050</v>
      </c>
      <c r="C13" s="1">
        <v>1</v>
      </c>
      <c r="D13" s="10"/>
      <c r="E13" s="10"/>
      <c r="F13" s="1" t="str">
        <f t="shared" si="10"/>
        <v>0</v>
      </c>
      <c r="G13" s="1" t="str">
        <f t="shared" si="11"/>
        <v>0</v>
      </c>
      <c r="H13" s="6">
        <f t="shared" si="12"/>
        <v>0</v>
      </c>
      <c r="I13" s="7">
        <f t="shared" si="13"/>
        <v>0</v>
      </c>
      <c r="J13" s="7">
        <f t="shared" si="14"/>
        <v>0</v>
      </c>
      <c r="K13" s="8">
        <f t="shared" si="15"/>
        <v>0</v>
      </c>
      <c r="L13" s="8" t="str">
        <f t="shared" si="16"/>
        <v/>
      </c>
      <c r="M13" s="8" t="str">
        <f t="shared" si="17"/>
        <v/>
      </c>
      <c r="N13" s="8" t="str">
        <f t="shared" si="18"/>
        <v/>
      </c>
      <c r="O13" s="8" t="str">
        <f t="shared" si="19"/>
        <v/>
      </c>
      <c r="P13" s="8" t="str">
        <f t="shared" si="20"/>
        <v/>
      </c>
      <c r="Q13" s="8" t="str">
        <f t="shared" si="21"/>
        <v/>
      </c>
      <c r="R13" s="1"/>
      <c r="S13" s="1"/>
      <c r="T13" s="1"/>
    </row>
    <row r="14" spans="1:20">
      <c r="A14" s="24" t="str">
        <f t="shared" si="8"/>
        <v>dimanche</v>
      </c>
      <c r="B14" s="2">
        <f t="shared" si="9"/>
        <v>43051</v>
      </c>
      <c r="C14" s="1">
        <v>1</v>
      </c>
      <c r="D14" s="10"/>
      <c r="E14" s="10"/>
      <c r="F14" s="1" t="str">
        <f t="shared" si="10"/>
        <v>0</v>
      </c>
      <c r="G14" s="1" t="str">
        <f t="shared" si="11"/>
        <v>0</v>
      </c>
      <c r="H14" s="6">
        <f t="shared" si="12"/>
        <v>0</v>
      </c>
      <c r="I14" s="7">
        <f t="shared" si="13"/>
        <v>0</v>
      </c>
      <c r="J14" s="7">
        <f t="shared" si="14"/>
        <v>0</v>
      </c>
      <c r="K14" s="8">
        <f t="shared" si="15"/>
        <v>0</v>
      </c>
      <c r="L14" s="8" t="str">
        <f t="shared" si="16"/>
        <v>17:00:00</v>
      </c>
      <c r="M14" s="8">
        <f t="shared" si="17"/>
        <v>0.70833333333333337</v>
      </c>
      <c r="N14" s="8">
        <f t="shared" si="18"/>
        <v>0</v>
      </c>
      <c r="O14" s="8" t="str">
        <f t="shared" si="19"/>
        <v/>
      </c>
      <c r="P14" s="8" t="str">
        <f t="shared" si="20"/>
        <v/>
      </c>
      <c r="Q14" s="8" t="str">
        <f t="shared" si="21"/>
        <v/>
      </c>
      <c r="R14" s="1"/>
      <c r="S14" s="1"/>
      <c r="T14" s="1"/>
    </row>
    <row r="15" spans="1:20">
      <c r="A15" s="24" t="str">
        <f t="shared" si="8"/>
        <v>lundi</v>
      </c>
      <c r="B15" s="2">
        <f t="shared" si="9"/>
        <v>43052</v>
      </c>
      <c r="C15" s="1">
        <v>1</v>
      </c>
      <c r="D15" s="10"/>
      <c r="E15" s="10"/>
      <c r="F15" s="1" t="str">
        <f t="shared" si="10"/>
        <v>0</v>
      </c>
      <c r="G15" s="1" t="str">
        <f t="shared" si="11"/>
        <v>0</v>
      </c>
      <c r="H15" s="6">
        <f t="shared" si="12"/>
        <v>0</v>
      </c>
      <c r="I15" s="7">
        <f t="shared" si="13"/>
        <v>0</v>
      </c>
      <c r="J15" s="7">
        <f t="shared" si="14"/>
        <v>0</v>
      </c>
      <c r="K15" s="8">
        <f t="shared" si="15"/>
        <v>0</v>
      </c>
      <c r="L15" s="8" t="str">
        <f t="shared" si="16"/>
        <v/>
      </c>
      <c r="M15" s="8" t="str">
        <f t="shared" si="17"/>
        <v/>
      </c>
      <c r="N15" s="8" t="str">
        <f t="shared" si="18"/>
        <v/>
      </c>
      <c r="O15" s="8" t="str">
        <f t="shared" si="19"/>
        <v/>
      </c>
      <c r="P15" s="8" t="str">
        <f t="shared" si="20"/>
        <v/>
      </c>
      <c r="Q15" s="8" t="str">
        <f t="shared" si="21"/>
        <v/>
      </c>
      <c r="R15" s="1"/>
      <c r="S15" s="1"/>
      <c r="T15" s="1"/>
    </row>
    <row r="16" spans="1:20">
      <c r="A16" s="24" t="str">
        <f t="shared" si="8"/>
        <v>mardi</v>
      </c>
      <c r="B16" s="2">
        <f t="shared" si="9"/>
        <v>43053</v>
      </c>
      <c r="C16" s="1">
        <v>1</v>
      </c>
      <c r="D16" s="10"/>
      <c r="E16" s="10"/>
      <c r="F16" s="1" t="str">
        <f t="shared" si="10"/>
        <v>0</v>
      </c>
      <c r="G16" s="1" t="str">
        <f t="shared" si="11"/>
        <v>0</v>
      </c>
      <c r="H16" s="6">
        <f t="shared" si="12"/>
        <v>0</v>
      </c>
      <c r="I16" s="7">
        <f t="shared" si="13"/>
        <v>0</v>
      </c>
      <c r="J16" s="7">
        <f t="shared" si="14"/>
        <v>0</v>
      </c>
      <c r="K16" s="8">
        <f t="shared" si="15"/>
        <v>0</v>
      </c>
      <c r="L16" s="8" t="str">
        <f t="shared" si="16"/>
        <v/>
      </c>
      <c r="M16" s="8" t="str">
        <f t="shared" si="17"/>
        <v/>
      </c>
      <c r="N16" s="8" t="str">
        <f t="shared" si="18"/>
        <v/>
      </c>
      <c r="O16" s="8" t="str">
        <f t="shared" si="19"/>
        <v/>
      </c>
      <c r="P16" s="8" t="str">
        <f t="shared" si="20"/>
        <v/>
      </c>
      <c r="Q16" s="8" t="str">
        <f t="shared" si="21"/>
        <v/>
      </c>
      <c r="R16" s="1"/>
      <c r="S16" s="1"/>
      <c r="T16" s="1"/>
    </row>
    <row r="17" spans="1:20">
      <c r="A17" s="24" t="str">
        <f t="shared" si="8"/>
        <v>mercredi</v>
      </c>
      <c r="B17" s="2">
        <f t="shared" si="9"/>
        <v>43054</v>
      </c>
      <c r="C17" s="1">
        <v>1</v>
      </c>
      <c r="D17" s="10"/>
      <c r="E17" s="10"/>
      <c r="F17" s="1">
        <v>0</v>
      </c>
      <c r="G17" s="1" t="str">
        <f t="shared" si="11"/>
        <v>0</v>
      </c>
      <c r="H17" s="6">
        <f t="shared" si="12"/>
        <v>0</v>
      </c>
      <c r="I17" s="7">
        <f t="shared" si="13"/>
        <v>0</v>
      </c>
      <c r="J17" s="7">
        <f t="shared" si="14"/>
        <v>0</v>
      </c>
      <c r="K17" s="8">
        <f t="shared" si="15"/>
        <v>0</v>
      </c>
      <c r="L17" s="8" t="str">
        <f t="shared" si="16"/>
        <v/>
      </c>
      <c r="M17" s="8" t="str">
        <f t="shared" si="17"/>
        <v/>
      </c>
      <c r="N17" s="8" t="str">
        <f t="shared" si="18"/>
        <v/>
      </c>
      <c r="O17" s="8" t="str">
        <f t="shared" si="19"/>
        <v/>
      </c>
      <c r="P17" s="8" t="str">
        <f t="shared" si="20"/>
        <v/>
      </c>
      <c r="Q17" s="8" t="str">
        <f t="shared" si="21"/>
        <v/>
      </c>
      <c r="R17" s="1"/>
      <c r="S17" s="1"/>
      <c r="T17" s="1"/>
    </row>
    <row r="18" spans="1:20">
      <c r="A18" s="24" t="str">
        <f t="shared" si="8"/>
        <v>jeudi</v>
      </c>
      <c r="B18" s="2">
        <f t="shared" si="9"/>
        <v>43055</v>
      </c>
      <c r="C18" s="1">
        <v>1</v>
      </c>
      <c r="D18" s="10"/>
      <c r="E18" s="10"/>
      <c r="F18" s="1" t="str">
        <f t="shared" si="10"/>
        <v>0</v>
      </c>
      <c r="G18" s="1" t="str">
        <f t="shared" si="11"/>
        <v>0</v>
      </c>
      <c r="H18" s="6">
        <f t="shared" si="12"/>
        <v>0</v>
      </c>
      <c r="I18" s="7">
        <f t="shared" si="13"/>
        <v>0</v>
      </c>
      <c r="J18" s="7">
        <f t="shared" si="14"/>
        <v>0</v>
      </c>
      <c r="K18" s="8">
        <f t="shared" si="15"/>
        <v>0</v>
      </c>
      <c r="L18" s="8" t="str">
        <f t="shared" si="16"/>
        <v/>
      </c>
      <c r="M18" s="8" t="str">
        <f t="shared" si="17"/>
        <v/>
      </c>
      <c r="N18" s="8" t="str">
        <f t="shared" si="18"/>
        <v/>
      </c>
      <c r="O18" s="8" t="str">
        <f t="shared" si="19"/>
        <v/>
      </c>
      <c r="P18" s="8" t="str">
        <f t="shared" si="20"/>
        <v/>
      </c>
      <c r="Q18" s="8" t="str">
        <f t="shared" si="21"/>
        <v/>
      </c>
      <c r="R18" s="1"/>
      <c r="S18" s="1"/>
      <c r="T18" s="1"/>
    </row>
    <row r="19" spans="1:20">
      <c r="A19" s="24" t="str">
        <f t="shared" si="8"/>
        <v>vendredi</v>
      </c>
      <c r="B19" s="2">
        <f t="shared" si="9"/>
        <v>43056</v>
      </c>
      <c r="C19" s="1">
        <v>1</v>
      </c>
      <c r="D19" s="10"/>
      <c r="E19" s="10"/>
      <c r="F19" s="1" t="str">
        <f t="shared" si="10"/>
        <v>0</v>
      </c>
      <c r="G19" s="1" t="str">
        <f t="shared" si="11"/>
        <v>0</v>
      </c>
      <c r="H19" s="6">
        <f t="shared" si="12"/>
        <v>0</v>
      </c>
      <c r="I19" s="7">
        <f t="shared" si="13"/>
        <v>0</v>
      </c>
      <c r="J19" s="7">
        <f t="shared" si="14"/>
        <v>0</v>
      </c>
      <c r="K19" s="8">
        <f t="shared" si="15"/>
        <v>0</v>
      </c>
      <c r="L19" s="8" t="str">
        <f t="shared" si="16"/>
        <v/>
      </c>
      <c r="M19" s="8" t="str">
        <f t="shared" si="17"/>
        <v/>
      </c>
      <c r="N19" s="8" t="str">
        <f t="shared" si="18"/>
        <v/>
      </c>
      <c r="O19" s="8" t="str">
        <f t="shared" si="19"/>
        <v/>
      </c>
      <c r="P19" s="8" t="str">
        <f t="shared" si="20"/>
        <v/>
      </c>
      <c r="Q19" s="8" t="str">
        <f t="shared" si="21"/>
        <v/>
      </c>
      <c r="R19" s="1"/>
      <c r="S19" s="1"/>
      <c r="T19" s="1"/>
    </row>
    <row r="20" spans="1:20">
      <c r="A20" s="24" t="str">
        <f t="shared" si="8"/>
        <v>samedi</v>
      </c>
      <c r="B20" s="2">
        <f t="shared" si="9"/>
        <v>43057</v>
      </c>
      <c r="C20" s="1">
        <v>1</v>
      </c>
      <c r="D20" s="10"/>
      <c r="E20" s="10"/>
      <c r="F20" s="1" t="str">
        <f t="shared" si="10"/>
        <v>0</v>
      </c>
      <c r="G20" s="1" t="str">
        <f t="shared" si="11"/>
        <v>0</v>
      </c>
      <c r="H20" s="6">
        <f t="shared" si="12"/>
        <v>0</v>
      </c>
      <c r="I20" s="7">
        <f t="shared" si="13"/>
        <v>0</v>
      </c>
      <c r="J20" s="7">
        <f t="shared" si="14"/>
        <v>0</v>
      </c>
      <c r="K20" s="8">
        <f t="shared" si="15"/>
        <v>0</v>
      </c>
      <c r="L20" s="8" t="str">
        <f t="shared" si="16"/>
        <v/>
      </c>
      <c r="M20" s="8" t="str">
        <f t="shared" si="17"/>
        <v/>
      </c>
      <c r="N20" s="8" t="str">
        <f t="shared" si="18"/>
        <v/>
      </c>
      <c r="O20" s="8" t="str">
        <f t="shared" si="19"/>
        <v/>
      </c>
      <c r="P20" s="8" t="str">
        <f t="shared" si="20"/>
        <v/>
      </c>
      <c r="Q20" s="8" t="str">
        <f t="shared" si="21"/>
        <v/>
      </c>
      <c r="R20" s="1"/>
      <c r="S20" s="1"/>
      <c r="T20" s="1"/>
    </row>
    <row r="21" spans="1:20">
      <c r="A21" s="24" t="str">
        <f t="shared" si="8"/>
        <v>dimanche</v>
      </c>
      <c r="B21" s="2">
        <f t="shared" si="9"/>
        <v>43058</v>
      </c>
      <c r="C21" s="1">
        <v>1</v>
      </c>
      <c r="D21" s="10"/>
      <c r="E21" s="10"/>
      <c r="F21" s="1" t="str">
        <f t="shared" si="10"/>
        <v>0</v>
      </c>
      <c r="G21" s="1" t="str">
        <f t="shared" si="11"/>
        <v>0</v>
      </c>
      <c r="H21" s="6">
        <f t="shared" si="12"/>
        <v>0</v>
      </c>
      <c r="I21" s="7">
        <f t="shared" si="13"/>
        <v>0</v>
      </c>
      <c r="J21" s="7">
        <f t="shared" si="14"/>
        <v>0</v>
      </c>
      <c r="K21" s="8">
        <f t="shared" si="15"/>
        <v>0</v>
      </c>
      <c r="L21" s="8" t="str">
        <f t="shared" si="16"/>
        <v>17:00:00</v>
      </c>
      <c r="M21" s="8">
        <f t="shared" si="17"/>
        <v>0.70833333333333337</v>
      </c>
      <c r="N21" s="8">
        <f t="shared" si="18"/>
        <v>0</v>
      </c>
      <c r="O21" s="8" t="str">
        <f t="shared" si="19"/>
        <v/>
      </c>
      <c r="P21" s="8" t="str">
        <f t="shared" si="20"/>
        <v/>
      </c>
      <c r="Q21" s="8" t="str">
        <f t="shared" si="21"/>
        <v/>
      </c>
      <c r="R21" s="1"/>
      <c r="S21" s="1"/>
      <c r="T21" s="1"/>
    </row>
    <row r="22" spans="1:20">
      <c r="A22" s="24" t="str">
        <f t="shared" si="8"/>
        <v>lundi</v>
      </c>
      <c r="B22" s="2">
        <f t="shared" si="9"/>
        <v>43059</v>
      </c>
      <c r="C22" s="1">
        <v>1</v>
      </c>
      <c r="D22" s="10"/>
      <c r="E22" s="10"/>
      <c r="F22" s="1" t="str">
        <f t="shared" si="10"/>
        <v>0</v>
      </c>
      <c r="G22" s="1" t="str">
        <f t="shared" si="11"/>
        <v>0</v>
      </c>
      <c r="H22" s="6">
        <f t="shared" si="12"/>
        <v>0</v>
      </c>
      <c r="I22" s="7">
        <f t="shared" si="13"/>
        <v>0</v>
      </c>
      <c r="J22" s="7">
        <f t="shared" si="14"/>
        <v>0</v>
      </c>
      <c r="K22" s="8">
        <f t="shared" si="15"/>
        <v>0</v>
      </c>
      <c r="L22" s="8" t="str">
        <f t="shared" si="16"/>
        <v/>
      </c>
      <c r="M22" s="8" t="str">
        <f t="shared" si="17"/>
        <v/>
      </c>
      <c r="N22" s="8" t="str">
        <f t="shared" si="18"/>
        <v/>
      </c>
      <c r="O22" s="8" t="str">
        <f t="shared" si="19"/>
        <v/>
      </c>
      <c r="P22" s="8" t="str">
        <f t="shared" si="20"/>
        <v/>
      </c>
      <c r="Q22" s="8" t="str">
        <f t="shared" si="21"/>
        <v/>
      </c>
      <c r="R22" s="1"/>
      <c r="S22" s="1"/>
      <c r="T22" s="1"/>
    </row>
    <row r="23" spans="1:20">
      <c r="A23" s="24" t="str">
        <f t="shared" si="8"/>
        <v>mardi</v>
      </c>
      <c r="B23" s="2">
        <f t="shared" si="9"/>
        <v>43060</v>
      </c>
      <c r="C23" s="1">
        <v>1</v>
      </c>
      <c r="D23" s="10"/>
      <c r="E23" s="10"/>
      <c r="F23" s="1" t="str">
        <f t="shared" si="10"/>
        <v>0</v>
      </c>
      <c r="G23" s="1" t="str">
        <f t="shared" si="11"/>
        <v>0</v>
      </c>
      <c r="H23" s="6">
        <f t="shared" si="12"/>
        <v>0</v>
      </c>
      <c r="I23" s="7">
        <f t="shared" si="13"/>
        <v>0</v>
      </c>
      <c r="J23" s="7">
        <f t="shared" si="14"/>
        <v>0</v>
      </c>
      <c r="K23" s="8">
        <f t="shared" si="15"/>
        <v>0</v>
      </c>
      <c r="L23" s="8" t="str">
        <f t="shared" si="16"/>
        <v/>
      </c>
      <c r="M23" s="8" t="str">
        <f t="shared" si="17"/>
        <v/>
      </c>
      <c r="N23" s="8" t="str">
        <f t="shared" si="18"/>
        <v/>
      </c>
      <c r="O23" s="8" t="str">
        <f t="shared" si="19"/>
        <v/>
      </c>
      <c r="P23" s="8" t="str">
        <f t="shared" si="20"/>
        <v/>
      </c>
      <c r="Q23" s="8" t="str">
        <f t="shared" si="21"/>
        <v/>
      </c>
      <c r="R23" s="1"/>
      <c r="S23" s="1"/>
      <c r="T23" s="1"/>
    </row>
    <row r="24" spans="1:20">
      <c r="A24" s="24" t="str">
        <f t="shared" si="8"/>
        <v>mercredi</v>
      </c>
      <c r="B24" s="2">
        <f t="shared" si="9"/>
        <v>43061</v>
      </c>
      <c r="C24" s="1">
        <v>1</v>
      </c>
      <c r="D24" s="10"/>
      <c r="E24" s="10"/>
      <c r="F24" s="1" t="str">
        <f t="shared" si="10"/>
        <v>0</v>
      </c>
      <c r="G24" s="1" t="str">
        <f t="shared" si="11"/>
        <v>0</v>
      </c>
      <c r="H24" s="6">
        <f t="shared" si="12"/>
        <v>0</v>
      </c>
      <c r="I24" s="7">
        <f t="shared" si="13"/>
        <v>0</v>
      </c>
      <c r="J24" s="7">
        <f t="shared" si="14"/>
        <v>0</v>
      </c>
      <c r="K24" s="8">
        <f t="shared" si="15"/>
        <v>0</v>
      </c>
      <c r="L24" s="8" t="str">
        <f t="shared" si="16"/>
        <v/>
      </c>
      <c r="M24" s="8" t="str">
        <f t="shared" si="17"/>
        <v/>
      </c>
      <c r="N24" s="8" t="str">
        <f t="shared" si="18"/>
        <v/>
      </c>
      <c r="O24" s="8" t="str">
        <f t="shared" si="19"/>
        <v/>
      </c>
      <c r="P24" s="8" t="str">
        <f t="shared" si="20"/>
        <v/>
      </c>
      <c r="Q24" s="8" t="str">
        <f t="shared" si="21"/>
        <v/>
      </c>
      <c r="R24" s="1"/>
      <c r="S24" s="1"/>
      <c r="T24" s="1"/>
    </row>
    <row r="25" spans="1:20">
      <c r="A25" s="24" t="str">
        <f t="shared" si="8"/>
        <v>jeudi</v>
      </c>
      <c r="B25" s="2">
        <f t="shared" si="9"/>
        <v>43062</v>
      </c>
      <c r="C25" s="1">
        <v>1</v>
      </c>
      <c r="D25" s="10"/>
      <c r="E25" s="10"/>
      <c r="F25" s="1" t="str">
        <f t="shared" si="10"/>
        <v>0</v>
      </c>
      <c r="G25" s="1" t="str">
        <f t="shared" si="11"/>
        <v>0</v>
      </c>
      <c r="H25" s="6">
        <f t="shared" si="12"/>
        <v>0</v>
      </c>
      <c r="I25" s="7">
        <f t="shared" si="13"/>
        <v>0</v>
      </c>
      <c r="J25" s="7">
        <f t="shared" si="14"/>
        <v>0</v>
      </c>
      <c r="K25" s="8">
        <f t="shared" si="15"/>
        <v>0</v>
      </c>
      <c r="L25" s="8" t="str">
        <f t="shared" si="16"/>
        <v/>
      </c>
      <c r="M25" s="8" t="str">
        <f t="shared" si="17"/>
        <v/>
      </c>
      <c r="N25" s="8" t="str">
        <f t="shared" si="18"/>
        <v/>
      </c>
      <c r="O25" s="8" t="str">
        <f t="shared" si="19"/>
        <v/>
      </c>
      <c r="P25" s="8" t="str">
        <f t="shared" si="20"/>
        <v/>
      </c>
      <c r="Q25" s="8" t="str">
        <f t="shared" si="21"/>
        <v/>
      </c>
      <c r="R25" s="1"/>
      <c r="S25" s="1"/>
      <c r="T25" s="1"/>
    </row>
    <row r="26" spans="1:20">
      <c r="A26" s="24" t="str">
        <f t="shared" si="8"/>
        <v>vendredi</v>
      </c>
      <c r="B26" s="2">
        <f t="shared" si="9"/>
        <v>43063</v>
      </c>
      <c r="C26" s="1">
        <v>1</v>
      </c>
      <c r="D26" s="10"/>
      <c r="E26" s="10"/>
      <c r="F26" s="1" t="str">
        <f t="shared" si="10"/>
        <v>0</v>
      </c>
      <c r="G26" s="1" t="str">
        <f t="shared" si="11"/>
        <v>0</v>
      </c>
      <c r="H26" s="6">
        <f t="shared" si="12"/>
        <v>0</v>
      </c>
      <c r="I26" s="7">
        <f t="shared" si="13"/>
        <v>0</v>
      </c>
      <c r="J26" s="7">
        <f t="shared" si="14"/>
        <v>0</v>
      </c>
      <c r="K26" s="8">
        <f t="shared" si="15"/>
        <v>0</v>
      </c>
      <c r="L26" s="8" t="str">
        <f t="shared" si="16"/>
        <v/>
      </c>
      <c r="M26" s="8" t="str">
        <f t="shared" si="17"/>
        <v/>
      </c>
      <c r="N26" s="8" t="str">
        <f t="shared" si="18"/>
        <v/>
      </c>
      <c r="O26" s="8" t="str">
        <f t="shared" si="19"/>
        <v/>
      </c>
      <c r="P26" s="8" t="str">
        <f t="shared" si="20"/>
        <v/>
      </c>
      <c r="Q26" s="8" t="str">
        <f t="shared" si="21"/>
        <v/>
      </c>
      <c r="R26" s="1"/>
      <c r="S26" s="1"/>
      <c r="T26" s="1"/>
    </row>
    <row r="27" spans="1:20">
      <c r="A27" s="24" t="str">
        <f t="shared" si="8"/>
        <v>samedi</v>
      </c>
      <c r="B27" s="2">
        <f t="shared" si="9"/>
        <v>43064</v>
      </c>
      <c r="C27" s="1">
        <v>1</v>
      </c>
      <c r="D27" s="10"/>
      <c r="E27" s="10"/>
      <c r="F27" s="1" t="str">
        <f t="shared" si="10"/>
        <v>0</v>
      </c>
      <c r="G27" s="1" t="str">
        <f t="shared" si="11"/>
        <v>0</v>
      </c>
      <c r="H27" s="6">
        <f t="shared" si="12"/>
        <v>0</v>
      </c>
      <c r="I27" s="7">
        <f t="shared" si="13"/>
        <v>0</v>
      </c>
      <c r="J27" s="7">
        <f t="shared" si="14"/>
        <v>0</v>
      </c>
      <c r="K27" s="8">
        <f t="shared" si="15"/>
        <v>0</v>
      </c>
      <c r="L27" s="8" t="str">
        <f t="shared" si="16"/>
        <v/>
      </c>
      <c r="M27" s="8" t="str">
        <f t="shared" si="17"/>
        <v/>
      </c>
      <c r="N27" s="8" t="str">
        <f t="shared" si="18"/>
        <v/>
      </c>
      <c r="O27" s="8" t="str">
        <f t="shared" si="19"/>
        <v/>
      </c>
      <c r="P27" s="8" t="str">
        <f t="shared" si="20"/>
        <v/>
      </c>
      <c r="Q27" s="8" t="str">
        <f t="shared" si="21"/>
        <v/>
      </c>
      <c r="R27" s="1"/>
      <c r="S27" s="1"/>
      <c r="T27" s="1"/>
    </row>
    <row r="28" spans="1:20">
      <c r="A28" s="24" t="str">
        <f t="shared" si="8"/>
        <v>dimanche</v>
      </c>
      <c r="B28" s="2">
        <f t="shared" si="9"/>
        <v>43065</v>
      </c>
      <c r="C28" s="1">
        <v>1</v>
      </c>
      <c r="D28" s="10"/>
      <c r="E28" s="10"/>
      <c r="F28" s="1">
        <v>0</v>
      </c>
      <c r="G28" s="1" t="str">
        <f t="shared" si="11"/>
        <v>0</v>
      </c>
      <c r="H28" s="6">
        <f t="shared" si="12"/>
        <v>0</v>
      </c>
      <c r="I28" s="7">
        <f t="shared" si="13"/>
        <v>0</v>
      </c>
      <c r="J28" s="7">
        <f t="shared" si="14"/>
        <v>0</v>
      </c>
      <c r="K28" s="8">
        <f t="shared" si="15"/>
        <v>0</v>
      </c>
      <c r="L28" s="8" t="str">
        <f t="shared" si="16"/>
        <v>17:00:00</v>
      </c>
      <c r="M28" s="8">
        <f t="shared" si="17"/>
        <v>0.70833333333333337</v>
      </c>
      <c r="N28" s="8">
        <f t="shared" si="18"/>
        <v>0</v>
      </c>
      <c r="O28" s="8" t="str">
        <f t="shared" si="19"/>
        <v/>
      </c>
      <c r="P28" s="8" t="str">
        <f t="shared" si="20"/>
        <v/>
      </c>
      <c r="Q28" s="8" t="str">
        <f t="shared" si="21"/>
        <v/>
      </c>
      <c r="R28" s="1"/>
      <c r="S28" s="1"/>
      <c r="T28" s="1"/>
    </row>
    <row r="29" spans="1:20">
      <c r="A29" s="24" t="str">
        <f t="shared" si="8"/>
        <v>lundi</v>
      </c>
      <c r="B29" s="2">
        <f t="shared" si="9"/>
        <v>43066</v>
      </c>
      <c r="C29" s="1">
        <v>1</v>
      </c>
      <c r="D29" s="10"/>
      <c r="E29" s="10"/>
      <c r="F29" s="1" t="str">
        <f t="shared" si="10"/>
        <v>0</v>
      </c>
      <c r="G29" s="1" t="str">
        <f t="shared" si="11"/>
        <v>0</v>
      </c>
      <c r="H29" s="6">
        <f t="shared" si="12"/>
        <v>0</v>
      </c>
      <c r="I29" s="7">
        <f t="shared" si="13"/>
        <v>0</v>
      </c>
      <c r="J29" s="7">
        <f t="shared" si="14"/>
        <v>0</v>
      </c>
      <c r="K29" s="8">
        <f t="shared" si="15"/>
        <v>0</v>
      </c>
      <c r="L29" s="8" t="str">
        <f t="shared" si="16"/>
        <v/>
      </c>
      <c r="M29" s="8" t="str">
        <f t="shared" si="17"/>
        <v/>
      </c>
      <c r="N29" s="8" t="str">
        <f t="shared" si="18"/>
        <v/>
      </c>
      <c r="O29" s="8" t="str">
        <f t="shared" si="19"/>
        <v/>
      </c>
      <c r="P29" s="8" t="str">
        <f t="shared" si="20"/>
        <v/>
      </c>
      <c r="Q29" s="8" t="str">
        <f t="shared" si="21"/>
        <v/>
      </c>
      <c r="R29" s="1"/>
      <c r="S29" s="1"/>
      <c r="T29" s="1"/>
    </row>
    <row r="30" spans="1:20">
      <c r="A30" s="24" t="str">
        <f t="shared" si="8"/>
        <v>mardi</v>
      </c>
      <c r="B30" s="2">
        <f t="shared" si="9"/>
        <v>43067</v>
      </c>
      <c r="C30" s="1">
        <v>1</v>
      </c>
      <c r="D30" s="10"/>
      <c r="E30" s="10"/>
      <c r="F30" s="1" t="str">
        <f t="shared" si="10"/>
        <v>0</v>
      </c>
      <c r="G30" s="1" t="str">
        <f t="shared" si="11"/>
        <v>0</v>
      </c>
      <c r="H30" s="6">
        <f t="shared" si="12"/>
        <v>0</v>
      </c>
      <c r="I30" s="7">
        <f t="shared" si="13"/>
        <v>0</v>
      </c>
      <c r="J30" s="7">
        <f t="shared" si="14"/>
        <v>0</v>
      </c>
      <c r="K30" s="8">
        <f t="shared" si="15"/>
        <v>0</v>
      </c>
      <c r="L30" s="8" t="str">
        <f t="shared" si="16"/>
        <v/>
      </c>
      <c r="M30" s="8" t="str">
        <f t="shared" si="17"/>
        <v/>
      </c>
      <c r="N30" s="8" t="str">
        <f t="shared" si="18"/>
        <v/>
      </c>
      <c r="O30" s="8" t="str">
        <f t="shared" si="19"/>
        <v/>
      </c>
      <c r="P30" s="8" t="str">
        <f t="shared" si="20"/>
        <v/>
      </c>
      <c r="Q30" s="8" t="str">
        <f t="shared" si="21"/>
        <v/>
      </c>
      <c r="R30" s="1"/>
      <c r="S30" s="1"/>
      <c r="T30" s="1"/>
    </row>
    <row r="31" spans="1:20">
      <c r="A31" s="24" t="str">
        <f t="shared" si="8"/>
        <v>mercredi</v>
      </c>
      <c r="B31" s="2">
        <f t="shared" si="9"/>
        <v>43068</v>
      </c>
      <c r="C31" s="1">
        <v>1</v>
      </c>
      <c r="D31" s="10"/>
      <c r="E31" s="10"/>
      <c r="F31" s="1">
        <v>0</v>
      </c>
      <c r="G31" s="1">
        <v>0</v>
      </c>
      <c r="H31" s="6">
        <f t="shared" si="12"/>
        <v>0</v>
      </c>
      <c r="I31" s="7">
        <f t="shared" si="13"/>
        <v>0</v>
      </c>
      <c r="J31" s="7">
        <f t="shared" si="14"/>
        <v>0</v>
      </c>
      <c r="K31" s="8">
        <f t="shared" si="15"/>
        <v>0</v>
      </c>
      <c r="L31" s="8" t="str">
        <f t="shared" si="16"/>
        <v/>
      </c>
      <c r="M31" s="8" t="str">
        <f t="shared" si="17"/>
        <v/>
      </c>
      <c r="N31" s="8" t="str">
        <f t="shared" si="18"/>
        <v/>
      </c>
      <c r="O31" s="8" t="str">
        <f t="shared" si="19"/>
        <v/>
      </c>
      <c r="P31" s="8" t="str">
        <f t="shared" si="20"/>
        <v/>
      </c>
      <c r="Q31" s="8" t="str">
        <f t="shared" si="21"/>
        <v/>
      </c>
      <c r="R31" s="1"/>
      <c r="S31" s="1"/>
      <c r="T31" s="1"/>
    </row>
    <row r="32" spans="1:20">
      <c r="A32" s="24" t="str">
        <f t="shared" si="8"/>
        <v>jeudi</v>
      </c>
      <c r="B32" s="2">
        <f t="shared" si="9"/>
        <v>43069</v>
      </c>
      <c r="C32" s="1">
        <v>1</v>
      </c>
      <c r="D32" s="10"/>
      <c r="E32" s="10"/>
      <c r="F32" s="1" t="str">
        <f t="shared" si="10"/>
        <v>0</v>
      </c>
      <c r="G32" s="1" t="str">
        <f t="shared" si="11"/>
        <v>0</v>
      </c>
      <c r="H32" s="6">
        <f t="shared" si="12"/>
        <v>0</v>
      </c>
      <c r="I32" s="7">
        <f t="shared" si="13"/>
        <v>0</v>
      </c>
      <c r="J32" s="7">
        <f t="shared" si="14"/>
        <v>0</v>
      </c>
      <c r="K32" s="8">
        <f t="shared" si="15"/>
        <v>0</v>
      </c>
      <c r="L32" s="8" t="str">
        <f t="shared" si="16"/>
        <v/>
      </c>
      <c r="M32" s="8" t="str">
        <f t="shared" si="17"/>
        <v/>
      </c>
      <c r="N32" s="8" t="str">
        <f t="shared" si="18"/>
        <v/>
      </c>
      <c r="O32" s="8" t="str">
        <f t="shared" si="19"/>
        <v>70:00:00</v>
      </c>
      <c r="P32" s="8">
        <f t="shared" si="20"/>
        <v>2.9166666666666665</v>
      </c>
      <c r="Q32" s="8">
        <f t="shared" si="21"/>
        <v>0</v>
      </c>
      <c r="R32" s="1"/>
      <c r="S32" s="1"/>
      <c r="T32" s="1"/>
    </row>
    <row r="33" spans="1:20">
      <c r="A33" s="21"/>
      <c r="B33" s="2"/>
      <c r="C33" s="1"/>
      <c r="D33" s="10"/>
      <c r="E33" s="10"/>
      <c r="F33" s="1"/>
      <c r="G33" s="1"/>
      <c r="H33" s="6"/>
      <c r="I33" s="7"/>
      <c r="J33" s="7"/>
      <c r="K33" s="8"/>
      <c r="L33" s="8"/>
      <c r="M33" s="8"/>
      <c r="N33" s="8"/>
      <c r="O33" s="8"/>
      <c r="P33" s="8"/>
      <c r="Q33" s="8"/>
      <c r="R33" s="1"/>
      <c r="S33" s="1"/>
      <c r="T33" s="1"/>
    </row>
    <row r="34" spans="1:20">
      <c r="A34" s="21"/>
      <c r="B34" s="2"/>
      <c r="C34" s="1"/>
      <c r="D34" s="10"/>
      <c r="E34" s="10"/>
      <c r="F34" s="1"/>
      <c r="G34" s="1"/>
      <c r="H34" s="6"/>
      <c r="I34" s="7"/>
      <c r="J34" s="7">
        <f>J32+J29+J22+J15+J8-octobre!J33</f>
        <v>0</v>
      </c>
      <c r="K34" s="8"/>
      <c r="L34" s="8"/>
      <c r="M34" s="8"/>
      <c r="N34" s="8"/>
      <c r="O34" s="8"/>
      <c r="P34" s="8"/>
      <c r="Q34" s="8"/>
      <c r="R34" s="1"/>
      <c r="S34" s="1"/>
      <c r="T34" s="1"/>
    </row>
    <row r="35" spans="1:20">
      <c r="A35" s="21"/>
      <c r="B35" s="2"/>
      <c r="C35" s="1">
        <f>NETWORKDAYS(B3,B32)</f>
        <v>22</v>
      </c>
      <c r="D35" s="10"/>
      <c r="E35" s="10"/>
      <c r="F35" s="1"/>
      <c r="G35" s="1"/>
      <c r="H35" s="6"/>
      <c r="I35" s="7"/>
      <c r="J35" s="7"/>
      <c r="K35" s="8"/>
      <c r="L35" s="8"/>
      <c r="M35" s="8"/>
      <c r="N35" s="8"/>
      <c r="O35" s="8"/>
      <c r="P35" s="8"/>
      <c r="Q35" s="8"/>
      <c r="R35" s="1"/>
      <c r="S35" s="1"/>
      <c r="T35" s="1"/>
    </row>
    <row r="36" spans="1:20">
      <c r="A36" s="21"/>
      <c r="B36" s="2"/>
      <c r="C36" s="1"/>
      <c r="D36" s="10"/>
      <c r="E36" s="10"/>
      <c r="F36" s="1"/>
      <c r="G36" s="1"/>
      <c r="H36" s="6"/>
      <c r="I36" s="7"/>
      <c r="J36" s="7"/>
      <c r="K36" s="8"/>
      <c r="L36" s="8"/>
      <c r="M36" s="8"/>
      <c r="N36" s="8"/>
      <c r="O36" s="8"/>
      <c r="P36" s="8"/>
      <c r="Q36" s="8"/>
      <c r="R36" s="1"/>
      <c r="S36" s="1"/>
      <c r="T36" s="1"/>
    </row>
    <row r="37" spans="1:20">
      <c r="A37" s="21"/>
      <c r="B37" s="2"/>
      <c r="C37" s="1"/>
      <c r="D37" s="10"/>
      <c r="E37" s="10"/>
      <c r="F37" s="1"/>
      <c r="G37" s="1"/>
      <c r="H37" s="6"/>
      <c r="I37" s="7"/>
      <c r="J37" s="7"/>
      <c r="K37" s="8"/>
      <c r="L37" s="8"/>
      <c r="M37" s="8"/>
      <c r="N37" s="8"/>
      <c r="O37" s="8"/>
      <c r="P37" s="8"/>
      <c r="Q37" s="8"/>
      <c r="R37" s="1"/>
      <c r="S37" s="1"/>
      <c r="T37" s="1"/>
    </row>
  </sheetData>
  <mergeCells count="3">
    <mergeCell ref="L1:N1"/>
    <mergeCell ref="O1:Q1"/>
    <mergeCell ref="R1:T1"/>
  </mergeCells>
  <conditionalFormatting sqref="F3:G37">
    <cfRule type="containsText" dxfId="6" priority="3" operator="containsText" text="dimanche">
      <formula>NOT(ISERROR(SEARCH("dimanche",F3)))</formula>
    </cfRule>
  </conditionalFormatting>
  <conditionalFormatting sqref="R1:T2">
    <cfRule type="containsText" dxfId="5" priority="2" operator="containsText" text="dimanche">
      <formula>NOT(ISERROR(SEARCH("dimanche",R1)))</formula>
    </cfRule>
  </conditionalFormatting>
  <conditionalFormatting sqref="H3:H37">
    <cfRule type="containsText" dxfId="4" priority="1" operator="containsText" text="dimanche">
      <formula>NOT(ISERROR(SEARCH("dimanche",H3)))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T35"/>
  <sheetViews>
    <sheetView workbookViewId="0">
      <selection activeCell="A33" sqref="A33:XFD33"/>
    </sheetView>
  </sheetViews>
  <sheetFormatPr baseColWidth="10" defaultRowHeight="15"/>
  <cols>
    <col min="4" max="4" width="14.5703125" bestFit="1" customWidth="1"/>
  </cols>
  <sheetData>
    <row r="1" spans="1:20">
      <c r="A1" s="20"/>
      <c r="B1" s="20"/>
      <c r="C1" s="20"/>
      <c r="D1" s="20"/>
      <c r="E1" s="20"/>
      <c r="F1" s="20"/>
      <c r="G1" s="20"/>
      <c r="H1" s="20"/>
      <c r="I1" s="20"/>
      <c r="J1" s="7"/>
      <c r="K1" s="20"/>
      <c r="L1" s="29" t="s">
        <v>11</v>
      </c>
      <c r="M1" s="29"/>
      <c r="N1" s="29"/>
      <c r="O1" s="29" t="s">
        <v>12</v>
      </c>
      <c r="P1" s="29"/>
      <c r="Q1" s="29"/>
      <c r="R1" s="29" t="s">
        <v>19</v>
      </c>
      <c r="S1" s="29"/>
      <c r="T1" s="29"/>
    </row>
    <row r="2" spans="1:20">
      <c r="A2" s="20" t="s">
        <v>0</v>
      </c>
      <c r="B2" s="20" t="s">
        <v>1</v>
      </c>
      <c r="C2" s="20" t="s">
        <v>2</v>
      </c>
      <c r="D2" s="20" t="s">
        <v>3</v>
      </c>
      <c r="E2" s="20" t="s">
        <v>4</v>
      </c>
      <c r="F2" s="4" t="s">
        <v>5</v>
      </c>
      <c r="G2" s="4" t="s">
        <v>6</v>
      </c>
      <c r="H2" s="4" t="s">
        <v>7</v>
      </c>
      <c r="I2" s="20" t="s">
        <v>8</v>
      </c>
      <c r="J2" s="7" t="s">
        <v>9</v>
      </c>
      <c r="K2" s="20" t="s">
        <v>10</v>
      </c>
      <c r="L2" s="20" t="s">
        <v>13</v>
      </c>
      <c r="M2" s="20" t="s">
        <v>14</v>
      </c>
      <c r="N2" s="20" t="s">
        <v>15</v>
      </c>
      <c r="O2" s="20" t="s">
        <v>13</v>
      </c>
      <c r="P2" s="20" t="s">
        <v>14</v>
      </c>
      <c r="Q2" s="20" t="s">
        <v>15</v>
      </c>
      <c r="R2" s="20" t="s">
        <v>16</v>
      </c>
      <c r="S2" s="20" t="s">
        <v>17</v>
      </c>
      <c r="T2" s="20" t="s">
        <v>18</v>
      </c>
    </row>
    <row r="3" spans="1:20">
      <c r="A3" s="20" t="str">
        <f>IF(WEEKDAY(B3,2)=1,"lundi",IF(WEEKDAY(B3,2)=2,"mardi",IF(WEEKDAY(B3,2)=3,"mercredi",IF(WEEKDAY(B3,2)=4,"jeudi",IF(WEEKDAY(B3,2)=5,"vendredi",IF(WEEKDAY(B3,2)=6,"samedi",IF(WEEKDAY(B3,2)=7,"dimanche","")))))))</f>
        <v>vendredi</v>
      </c>
      <c r="B3" s="2">
        <f>IF(novembre!B33="",novembre!B32+1,"")</f>
        <v>43070</v>
      </c>
      <c r="C3" s="1">
        <v>1</v>
      </c>
      <c r="D3" s="10"/>
      <c r="E3" s="10"/>
      <c r="F3" s="1" t="str">
        <f>IF(AND(D3=0,E3=0),"0",IF(D3&lt;"12:00","1:30"))</f>
        <v>0</v>
      </c>
      <c r="G3" s="1" t="str">
        <f>IF(AND(D3=0,E3=0),"0",IF(D3&lt;"19:00","1:30"))</f>
        <v>0</v>
      </c>
      <c r="H3" s="6">
        <f>(E3-D3)-F3-G3+T3</f>
        <v>0</v>
      </c>
      <c r="I3" s="7">
        <f>C3*H3</f>
        <v>0</v>
      </c>
      <c r="J3" s="7">
        <f>IF(A3="lundi",I3,I3+juillet!J32)</f>
        <v>0</v>
      </c>
      <c r="K3" s="8">
        <f>I3</f>
        <v>0</v>
      </c>
      <c r="L3" s="8" t="str">
        <f>IF(A3="dimanche","17:00:00","")</f>
        <v/>
      </c>
      <c r="M3" s="8" t="str">
        <f>IF(A3="dimanche",IF((L3-J3)&lt;0,0,(L3-J3)),"")</f>
        <v/>
      </c>
      <c r="N3" s="8" t="str">
        <f>IF(A3="dimanche",IF((J3-L3)&gt;0,(J3-L3),IF((L3-J3)&lt;0,(L3-J3),0)),"")</f>
        <v/>
      </c>
      <c r="O3" s="8" t="str">
        <f>IF(A3="","",IF(A4="","70:00:00",""))</f>
        <v/>
      </c>
      <c r="P3" s="8" t="str">
        <f t="shared" ref="P3:P4" si="0">IF(A4="",IF((O3-K3)&lt;0,0,(O3-K3)),"")</f>
        <v/>
      </c>
      <c r="Q3" s="8" t="str">
        <f t="shared" ref="Q3:Q4" si="1">IF(A4="",IF((K3-O3)&gt;0,(K3-O3),IF((O3-K3)&lt;0,(O3-K3),0)),"")</f>
        <v/>
      </c>
      <c r="R3" s="8" t="str">
        <f>IF(E3="dimanche",IF((N3-P3)&gt;0,(N3-P3),IF((P3-N3)&lt;0,(P3-N3),0)),"")</f>
        <v/>
      </c>
      <c r="S3" s="1"/>
      <c r="T3" s="1"/>
    </row>
    <row r="4" spans="1:20">
      <c r="A4" s="20" t="str">
        <f>IF(WEEKDAY(B4,2)=1,"lundi",IF(WEEKDAY(B4,2)=2,"mardi",IF(WEEKDAY(B4,2)=3,"mercredi",IF(WEEKDAY(B4,2)=4,"jeudi",IF(WEEKDAY(B4,2)=5,"vendredi",IF(WEEKDAY(B4,2)=6,"samedi",IF(WEEKDAY(B4,2)=7,"dimanche","")))))))</f>
        <v>samedi</v>
      </c>
      <c r="B4" s="2">
        <f>B3+1</f>
        <v>43071</v>
      </c>
      <c r="C4" s="1">
        <v>1</v>
      </c>
      <c r="D4" s="10"/>
      <c r="E4" s="10"/>
      <c r="F4" s="1" t="str">
        <f t="shared" ref="F4" si="2">IF(AND(D4=0,E4=0),"0",IF(D4&lt;"12:00","1:30"))</f>
        <v>0</v>
      </c>
      <c r="G4" s="1" t="str">
        <f t="shared" ref="G4" si="3">IF(AND(D4=0,E4=0),"0",IF(D4&lt;"19:00","1:30"))</f>
        <v>0</v>
      </c>
      <c r="H4" s="6">
        <f t="shared" ref="H4" si="4">(E4-D4)-F4-G4+T4</f>
        <v>0</v>
      </c>
      <c r="I4" s="7">
        <f>C4*H4</f>
        <v>0</v>
      </c>
      <c r="J4" s="7">
        <f>IF(A4="lundi",I4,J3+I4)</f>
        <v>0</v>
      </c>
      <c r="K4" s="8">
        <f>I4+K3</f>
        <v>0</v>
      </c>
      <c r="L4" s="8" t="str">
        <f t="shared" ref="L4" si="5">IF(A4="dimanche","17:00:00","")</f>
        <v/>
      </c>
      <c r="M4" s="8" t="str">
        <f t="shared" ref="M4" si="6">IF(A4="dimanche",IF((L4-J4)&lt;0,0,(L4-J4)),"")</f>
        <v/>
      </c>
      <c r="N4" s="8" t="str">
        <f t="shared" ref="N4" si="7">IF(A4="dimanche",IF((J4-L4)&gt;0,(J4-L4),IF((L4-J4)&lt;0,(L4-J4),0)),"")</f>
        <v/>
      </c>
      <c r="O4" s="8" t="str">
        <f t="shared" ref="O4" si="8">IF(A4="","",IF(A5="","70:00:00",""))</f>
        <v/>
      </c>
      <c r="P4" s="8" t="str">
        <f t="shared" si="0"/>
        <v/>
      </c>
      <c r="Q4" s="8" t="str">
        <f t="shared" si="1"/>
        <v/>
      </c>
      <c r="R4" s="1"/>
      <c r="S4" s="1"/>
      <c r="T4" s="1"/>
    </row>
    <row r="5" spans="1:20">
      <c r="A5" s="24" t="str">
        <f t="shared" ref="A5:A33" si="9">IF(WEEKDAY(B5,2)=1,"lundi",IF(WEEKDAY(B5,2)=2,"mardi",IF(WEEKDAY(B5,2)=3,"mercredi",IF(WEEKDAY(B5,2)=4,"jeudi",IF(WEEKDAY(B5,2)=5,"vendredi",IF(WEEKDAY(B5,2)=6,"samedi",IF(WEEKDAY(B5,2)=7,"dimanche","")))))))</f>
        <v>dimanche</v>
      </c>
      <c r="B5" s="2">
        <f t="shared" ref="B5:B33" si="10">B4+1</f>
        <v>43072</v>
      </c>
      <c r="C5" s="1">
        <v>1</v>
      </c>
      <c r="D5" s="10"/>
      <c r="E5" s="10"/>
      <c r="F5" s="1" t="str">
        <f t="shared" ref="F5:F33" si="11">IF(AND(D5=0,E5=0),"0",IF(D5&lt;"12:00","1:30"))</f>
        <v>0</v>
      </c>
      <c r="G5" s="1" t="str">
        <f t="shared" ref="G5:G33" si="12">IF(AND(D5=0,E5=0),"0",IF(D5&lt;"19:00","1:30"))</f>
        <v>0</v>
      </c>
      <c r="H5" s="6">
        <f t="shared" ref="H5:H33" si="13">(E5-D5)-F5-G5+T5</f>
        <v>0</v>
      </c>
      <c r="I5" s="7">
        <f t="shared" ref="I5:I33" si="14">C5*H5</f>
        <v>0</v>
      </c>
      <c r="J5" s="7">
        <f t="shared" ref="J5:J33" si="15">IF(A5="lundi",I5,J4+I5)</f>
        <v>0</v>
      </c>
      <c r="K5" s="8">
        <f t="shared" ref="K5:K33" si="16">I5+K4</f>
        <v>0</v>
      </c>
      <c r="L5" s="8" t="str">
        <f t="shared" ref="L5:L33" si="17">IF(A5="dimanche","17:00:00","")</f>
        <v>17:00:00</v>
      </c>
      <c r="M5" s="8">
        <f t="shared" ref="M5:M33" si="18">IF(A5="dimanche",IF((L5-J5)&lt;0,0,(L5-J5)),"")</f>
        <v>0.70833333333333337</v>
      </c>
      <c r="N5" s="8">
        <f t="shared" ref="N5:N33" si="19">IF(A5="dimanche",IF((J5-L5)&gt;0,(J5-L5),IF((L5-J5)&lt;0,(L5-J5),0)),"")</f>
        <v>0</v>
      </c>
      <c r="O5" s="8" t="str">
        <f t="shared" ref="O5:O33" si="20">IF(A5="","",IF(A6="","70:00:00",""))</f>
        <v/>
      </c>
      <c r="P5" s="8" t="str">
        <f t="shared" ref="P5:P33" si="21">IF(A6="",IF((O5-K5)&lt;0,0,(O5-K5)),"")</f>
        <v/>
      </c>
      <c r="Q5" s="8" t="str">
        <f t="shared" ref="Q5:Q33" si="22">IF(A6="",IF((K5-O5)&gt;0,(K5-O5),IF((O5-K5)&lt;0,(O5-K5),0)),"")</f>
        <v/>
      </c>
      <c r="R5" s="1"/>
      <c r="S5" s="1"/>
      <c r="T5" s="1"/>
    </row>
    <row r="6" spans="1:20">
      <c r="A6" s="24" t="str">
        <f t="shared" si="9"/>
        <v>lundi</v>
      </c>
      <c r="B6" s="2">
        <f t="shared" si="10"/>
        <v>43073</v>
      </c>
      <c r="C6" s="1">
        <v>1</v>
      </c>
      <c r="D6" s="10"/>
      <c r="E6" s="10"/>
      <c r="F6" s="1" t="str">
        <f t="shared" si="11"/>
        <v>0</v>
      </c>
      <c r="G6" s="1" t="str">
        <f t="shared" si="12"/>
        <v>0</v>
      </c>
      <c r="H6" s="6">
        <f t="shared" si="13"/>
        <v>0</v>
      </c>
      <c r="I6" s="7">
        <f t="shared" si="14"/>
        <v>0</v>
      </c>
      <c r="J6" s="7">
        <f t="shared" si="15"/>
        <v>0</v>
      </c>
      <c r="K6" s="8">
        <f t="shared" si="16"/>
        <v>0</v>
      </c>
      <c r="L6" s="8" t="str">
        <f t="shared" si="17"/>
        <v/>
      </c>
      <c r="M6" s="8" t="str">
        <f t="shared" si="18"/>
        <v/>
      </c>
      <c r="N6" s="8" t="str">
        <f t="shared" si="19"/>
        <v/>
      </c>
      <c r="O6" s="8" t="str">
        <f t="shared" si="20"/>
        <v/>
      </c>
      <c r="P6" s="8" t="str">
        <f t="shared" si="21"/>
        <v/>
      </c>
      <c r="Q6" s="8" t="str">
        <f t="shared" si="22"/>
        <v/>
      </c>
      <c r="R6" s="1"/>
      <c r="S6" s="1"/>
      <c r="T6" s="1"/>
    </row>
    <row r="7" spans="1:20">
      <c r="A7" s="24" t="str">
        <f t="shared" si="9"/>
        <v>mardi</v>
      </c>
      <c r="B7" s="2">
        <f t="shared" si="10"/>
        <v>43074</v>
      </c>
      <c r="C7" s="1">
        <v>1</v>
      </c>
      <c r="D7" s="10"/>
      <c r="E7" s="10"/>
      <c r="F7" s="1" t="str">
        <f t="shared" si="11"/>
        <v>0</v>
      </c>
      <c r="G7" s="1" t="str">
        <f t="shared" si="12"/>
        <v>0</v>
      </c>
      <c r="H7" s="6">
        <f t="shared" si="13"/>
        <v>0</v>
      </c>
      <c r="I7" s="7">
        <f t="shared" si="14"/>
        <v>0</v>
      </c>
      <c r="J7" s="7">
        <f t="shared" si="15"/>
        <v>0</v>
      </c>
      <c r="K7" s="8">
        <f t="shared" si="16"/>
        <v>0</v>
      </c>
      <c r="L7" s="8" t="str">
        <f t="shared" si="17"/>
        <v/>
      </c>
      <c r="M7" s="8" t="str">
        <f t="shared" si="18"/>
        <v/>
      </c>
      <c r="N7" s="8" t="str">
        <f t="shared" si="19"/>
        <v/>
      </c>
      <c r="O7" s="8" t="str">
        <f t="shared" si="20"/>
        <v/>
      </c>
      <c r="P7" s="8" t="str">
        <f t="shared" si="21"/>
        <v/>
      </c>
      <c r="Q7" s="8" t="str">
        <f t="shared" si="22"/>
        <v/>
      </c>
      <c r="R7" s="1"/>
      <c r="S7" s="1"/>
      <c r="T7" s="1"/>
    </row>
    <row r="8" spans="1:20">
      <c r="A8" s="24" t="str">
        <f t="shared" si="9"/>
        <v>mercredi</v>
      </c>
      <c r="B8" s="2">
        <f t="shared" si="10"/>
        <v>43075</v>
      </c>
      <c r="C8" s="1">
        <v>1</v>
      </c>
      <c r="D8" s="10"/>
      <c r="E8" s="10"/>
      <c r="F8" s="1" t="str">
        <f t="shared" si="11"/>
        <v>0</v>
      </c>
      <c r="G8" s="1" t="str">
        <f t="shared" si="12"/>
        <v>0</v>
      </c>
      <c r="H8" s="6">
        <f t="shared" si="13"/>
        <v>0</v>
      </c>
      <c r="I8" s="7">
        <f t="shared" si="14"/>
        <v>0</v>
      </c>
      <c r="J8" s="7">
        <f t="shared" si="15"/>
        <v>0</v>
      </c>
      <c r="K8" s="8">
        <f t="shared" si="16"/>
        <v>0</v>
      </c>
      <c r="L8" s="8" t="str">
        <f t="shared" si="17"/>
        <v/>
      </c>
      <c r="M8" s="8" t="str">
        <f t="shared" si="18"/>
        <v/>
      </c>
      <c r="N8" s="8" t="str">
        <f t="shared" si="19"/>
        <v/>
      </c>
      <c r="O8" s="8" t="str">
        <f t="shared" si="20"/>
        <v/>
      </c>
      <c r="P8" s="8" t="str">
        <f t="shared" si="21"/>
        <v/>
      </c>
      <c r="Q8" s="8" t="str">
        <f t="shared" si="22"/>
        <v/>
      </c>
      <c r="R8" s="1"/>
      <c r="S8" s="1"/>
      <c r="T8" s="1"/>
    </row>
    <row r="9" spans="1:20">
      <c r="A9" s="24" t="str">
        <f t="shared" si="9"/>
        <v>jeudi</v>
      </c>
      <c r="B9" s="2">
        <f t="shared" si="10"/>
        <v>43076</v>
      </c>
      <c r="C9" s="1">
        <v>1</v>
      </c>
      <c r="D9" s="10"/>
      <c r="E9" s="10"/>
      <c r="F9" s="1" t="str">
        <f t="shared" si="11"/>
        <v>0</v>
      </c>
      <c r="G9" s="1" t="str">
        <f t="shared" si="12"/>
        <v>0</v>
      </c>
      <c r="H9" s="6">
        <f t="shared" si="13"/>
        <v>0</v>
      </c>
      <c r="I9" s="7">
        <f t="shared" si="14"/>
        <v>0</v>
      </c>
      <c r="J9" s="7">
        <f t="shared" si="15"/>
        <v>0</v>
      </c>
      <c r="K9" s="8">
        <f t="shared" si="16"/>
        <v>0</v>
      </c>
      <c r="L9" s="8" t="str">
        <f t="shared" si="17"/>
        <v/>
      </c>
      <c r="M9" s="8" t="str">
        <f t="shared" si="18"/>
        <v/>
      </c>
      <c r="N9" s="8" t="str">
        <f t="shared" si="19"/>
        <v/>
      </c>
      <c r="O9" s="8" t="str">
        <f t="shared" si="20"/>
        <v/>
      </c>
      <c r="P9" s="8" t="str">
        <f t="shared" si="21"/>
        <v/>
      </c>
      <c r="Q9" s="8" t="str">
        <f t="shared" si="22"/>
        <v/>
      </c>
      <c r="R9" s="1"/>
      <c r="S9" s="1"/>
      <c r="T9" s="1"/>
    </row>
    <row r="10" spans="1:20">
      <c r="A10" s="24" t="str">
        <f t="shared" si="9"/>
        <v>vendredi</v>
      </c>
      <c r="B10" s="2">
        <f t="shared" si="10"/>
        <v>43077</v>
      </c>
      <c r="C10" s="1">
        <v>1</v>
      </c>
      <c r="D10" s="10"/>
      <c r="E10" s="10"/>
      <c r="F10" s="1" t="str">
        <f t="shared" si="11"/>
        <v>0</v>
      </c>
      <c r="G10" s="1" t="str">
        <f t="shared" si="12"/>
        <v>0</v>
      </c>
      <c r="H10" s="6">
        <f t="shared" si="13"/>
        <v>0</v>
      </c>
      <c r="I10" s="7">
        <f t="shared" si="14"/>
        <v>0</v>
      </c>
      <c r="J10" s="7">
        <f t="shared" si="15"/>
        <v>0</v>
      </c>
      <c r="K10" s="8">
        <f t="shared" si="16"/>
        <v>0</v>
      </c>
      <c r="L10" s="8" t="str">
        <f t="shared" si="17"/>
        <v/>
      </c>
      <c r="M10" s="8" t="str">
        <f t="shared" si="18"/>
        <v/>
      </c>
      <c r="N10" s="8" t="str">
        <f t="shared" si="19"/>
        <v/>
      </c>
      <c r="O10" s="8" t="str">
        <f t="shared" si="20"/>
        <v/>
      </c>
      <c r="P10" s="8" t="str">
        <f t="shared" si="21"/>
        <v/>
      </c>
      <c r="Q10" s="8" t="str">
        <f t="shared" si="22"/>
        <v/>
      </c>
      <c r="R10" s="1"/>
      <c r="S10" s="1"/>
      <c r="T10" s="1"/>
    </row>
    <row r="11" spans="1:20">
      <c r="A11" s="24" t="str">
        <f t="shared" si="9"/>
        <v>samedi</v>
      </c>
      <c r="B11" s="2">
        <f t="shared" si="10"/>
        <v>43078</v>
      </c>
      <c r="C11" s="1">
        <v>1</v>
      </c>
      <c r="D11" s="10"/>
      <c r="E11" s="10"/>
      <c r="F11" s="1" t="str">
        <f t="shared" si="11"/>
        <v>0</v>
      </c>
      <c r="G11" s="1" t="str">
        <f t="shared" si="12"/>
        <v>0</v>
      </c>
      <c r="H11" s="6">
        <f t="shared" si="13"/>
        <v>0</v>
      </c>
      <c r="I11" s="7">
        <f t="shared" si="14"/>
        <v>0</v>
      </c>
      <c r="J11" s="7">
        <f t="shared" si="15"/>
        <v>0</v>
      </c>
      <c r="K11" s="8">
        <f t="shared" si="16"/>
        <v>0</v>
      </c>
      <c r="L11" s="8" t="str">
        <f t="shared" si="17"/>
        <v/>
      </c>
      <c r="M11" s="8" t="str">
        <f t="shared" si="18"/>
        <v/>
      </c>
      <c r="N11" s="8" t="str">
        <f t="shared" si="19"/>
        <v/>
      </c>
      <c r="O11" s="8" t="str">
        <f t="shared" si="20"/>
        <v/>
      </c>
      <c r="P11" s="8" t="str">
        <f t="shared" si="21"/>
        <v/>
      </c>
      <c r="Q11" s="8" t="str">
        <f t="shared" si="22"/>
        <v/>
      </c>
      <c r="R11" s="1"/>
      <c r="S11" s="1"/>
      <c r="T11" s="1"/>
    </row>
    <row r="12" spans="1:20">
      <c r="A12" s="24" t="str">
        <f t="shared" si="9"/>
        <v>dimanche</v>
      </c>
      <c r="B12" s="2">
        <f t="shared" si="10"/>
        <v>43079</v>
      </c>
      <c r="C12" s="1">
        <v>1</v>
      </c>
      <c r="D12" s="10"/>
      <c r="E12" s="10"/>
      <c r="F12" s="1" t="str">
        <f t="shared" si="11"/>
        <v>0</v>
      </c>
      <c r="G12" s="1" t="str">
        <f t="shared" si="12"/>
        <v>0</v>
      </c>
      <c r="H12" s="6">
        <f t="shared" si="13"/>
        <v>0</v>
      </c>
      <c r="I12" s="7">
        <f t="shared" si="14"/>
        <v>0</v>
      </c>
      <c r="J12" s="7">
        <f t="shared" si="15"/>
        <v>0</v>
      </c>
      <c r="K12" s="8">
        <f t="shared" si="16"/>
        <v>0</v>
      </c>
      <c r="L12" s="8" t="str">
        <f t="shared" si="17"/>
        <v>17:00:00</v>
      </c>
      <c r="M12" s="8">
        <f t="shared" si="18"/>
        <v>0.70833333333333337</v>
      </c>
      <c r="N12" s="8">
        <f t="shared" si="19"/>
        <v>0</v>
      </c>
      <c r="O12" s="8" t="str">
        <f t="shared" si="20"/>
        <v/>
      </c>
      <c r="P12" s="8" t="str">
        <f t="shared" si="21"/>
        <v/>
      </c>
      <c r="Q12" s="8" t="str">
        <f t="shared" si="22"/>
        <v/>
      </c>
      <c r="R12" s="1"/>
      <c r="S12" s="1"/>
      <c r="T12" s="1"/>
    </row>
    <row r="13" spans="1:20">
      <c r="A13" s="24" t="str">
        <f t="shared" si="9"/>
        <v>lundi</v>
      </c>
      <c r="B13" s="2">
        <f t="shared" si="10"/>
        <v>43080</v>
      </c>
      <c r="C13" s="1">
        <v>1</v>
      </c>
      <c r="D13" s="10"/>
      <c r="E13" s="10"/>
      <c r="F13" s="1" t="str">
        <f t="shared" si="11"/>
        <v>0</v>
      </c>
      <c r="G13" s="1" t="str">
        <f t="shared" si="12"/>
        <v>0</v>
      </c>
      <c r="H13" s="6">
        <f t="shared" si="13"/>
        <v>0</v>
      </c>
      <c r="I13" s="7">
        <f t="shared" si="14"/>
        <v>0</v>
      </c>
      <c r="J13" s="7">
        <f t="shared" si="15"/>
        <v>0</v>
      </c>
      <c r="K13" s="8">
        <f t="shared" si="16"/>
        <v>0</v>
      </c>
      <c r="L13" s="8" t="str">
        <f t="shared" si="17"/>
        <v/>
      </c>
      <c r="M13" s="8" t="str">
        <f t="shared" si="18"/>
        <v/>
      </c>
      <c r="N13" s="8" t="str">
        <f t="shared" si="19"/>
        <v/>
      </c>
      <c r="O13" s="8" t="str">
        <f t="shared" si="20"/>
        <v/>
      </c>
      <c r="P13" s="8" t="str">
        <f t="shared" si="21"/>
        <v/>
      </c>
      <c r="Q13" s="8" t="str">
        <f t="shared" si="22"/>
        <v/>
      </c>
      <c r="R13" s="1"/>
      <c r="S13" s="1"/>
      <c r="T13" s="1"/>
    </row>
    <row r="14" spans="1:20">
      <c r="A14" s="24" t="str">
        <f t="shared" si="9"/>
        <v>mardi</v>
      </c>
      <c r="B14" s="2">
        <f t="shared" si="10"/>
        <v>43081</v>
      </c>
      <c r="C14" s="1">
        <v>1</v>
      </c>
      <c r="D14" s="10"/>
      <c r="E14" s="10"/>
      <c r="F14" s="1" t="str">
        <f t="shared" si="11"/>
        <v>0</v>
      </c>
      <c r="G14" s="1" t="str">
        <f t="shared" si="12"/>
        <v>0</v>
      </c>
      <c r="H14" s="6">
        <f t="shared" si="13"/>
        <v>0</v>
      </c>
      <c r="I14" s="7">
        <f t="shared" si="14"/>
        <v>0</v>
      </c>
      <c r="J14" s="7">
        <f t="shared" si="15"/>
        <v>0</v>
      </c>
      <c r="K14" s="8">
        <f t="shared" si="16"/>
        <v>0</v>
      </c>
      <c r="L14" s="8" t="str">
        <f t="shared" si="17"/>
        <v/>
      </c>
      <c r="M14" s="8" t="str">
        <f t="shared" si="18"/>
        <v/>
      </c>
      <c r="N14" s="8" t="str">
        <f t="shared" si="19"/>
        <v/>
      </c>
      <c r="O14" s="8" t="str">
        <f t="shared" si="20"/>
        <v/>
      </c>
      <c r="P14" s="8" t="str">
        <f t="shared" si="21"/>
        <v/>
      </c>
      <c r="Q14" s="8" t="str">
        <f t="shared" si="22"/>
        <v/>
      </c>
      <c r="R14" s="1"/>
      <c r="S14" s="1"/>
      <c r="T14" s="1"/>
    </row>
    <row r="15" spans="1:20">
      <c r="A15" s="24" t="str">
        <f t="shared" si="9"/>
        <v>mercredi</v>
      </c>
      <c r="B15" s="2">
        <f t="shared" si="10"/>
        <v>43082</v>
      </c>
      <c r="C15" s="1">
        <v>1</v>
      </c>
      <c r="D15" s="10"/>
      <c r="E15" s="10"/>
      <c r="F15" s="1" t="str">
        <f t="shared" si="11"/>
        <v>0</v>
      </c>
      <c r="G15" s="1" t="str">
        <f t="shared" si="12"/>
        <v>0</v>
      </c>
      <c r="H15" s="6">
        <f t="shared" si="13"/>
        <v>0</v>
      </c>
      <c r="I15" s="7">
        <f t="shared" si="14"/>
        <v>0</v>
      </c>
      <c r="J15" s="7">
        <f t="shared" si="15"/>
        <v>0</v>
      </c>
      <c r="K15" s="8">
        <f t="shared" si="16"/>
        <v>0</v>
      </c>
      <c r="L15" s="8" t="str">
        <f t="shared" si="17"/>
        <v/>
      </c>
      <c r="M15" s="8" t="str">
        <f t="shared" si="18"/>
        <v/>
      </c>
      <c r="N15" s="8" t="str">
        <f t="shared" si="19"/>
        <v/>
      </c>
      <c r="O15" s="8" t="str">
        <f t="shared" si="20"/>
        <v/>
      </c>
      <c r="P15" s="8" t="str">
        <f t="shared" si="21"/>
        <v/>
      </c>
      <c r="Q15" s="8" t="str">
        <f t="shared" si="22"/>
        <v/>
      </c>
      <c r="R15" s="1"/>
      <c r="S15" s="1"/>
      <c r="T15" s="1"/>
    </row>
    <row r="16" spans="1:20">
      <c r="A16" s="24" t="str">
        <f t="shared" si="9"/>
        <v>jeudi</v>
      </c>
      <c r="B16" s="2">
        <f t="shared" si="10"/>
        <v>43083</v>
      </c>
      <c r="C16" s="1">
        <v>1</v>
      </c>
      <c r="D16" s="10"/>
      <c r="E16" s="10"/>
      <c r="F16" s="1" t="str">
        <f t="shared" si="11"/>
        <v>0</v>
      </c>
      <c r="G16" s="1" t="str">
        <f t="shared" si="12"/>
        <v>0</v>
      </c>
      <c r="H16" s="6">
        <f t="shared" si="13"/>
        <v>0</v>
      </c>
      <c r="I16" s="7">
        <f t="shared" si="14"/>
        <v>0</v>
      </c>
      <c r="J16" s="7">
        <f t="shared" si="15"/>
        <v>0</v>
      </c>
      <c r="K16" s="8">
        <f t="shared" si="16"/>
        <v>0</v>
      </c>
      <c r="L16" s="8" t="str">
        <f t="shared" si="17"/>
        <v/>
      </c>
      <c r="M16" s="8" t="str">
        <f t="shared" si="18"/>
        <v/>
      </c>
      <c r="N16" s="8" t="str">
        <f t="shared" si="19"/>
        <v/>
      </c>
      <c r="O16" s="8" t="str">
        <f t="shared" si="20"/>
        <v/>
      </c>
      <c r="P16" s="8" t="str">
        <f t="shared" si="21"/>
        <v/>
      </c>
      <c r="Q16" s="8" t="str">
        <f t="shared" si="22"/>
        <v/>
      </c>
      <c r="R16" s="1"/>
      <c r="S16" s="1"/>
      <c r="T16" s="1"/>
    </row>
    <row r="17" spans="1:20">
      <c r="A17" s="24" t="str">
        <f t="shared" si="9"/>
        <v>vendredi</v>
      </c>
      <c r="B17" s="2">
        <f t="shared" si="10"/>
        <v>43084</v>
      </c>
      <c r="C17" s="1">
        <v>1</v>
      </c>
      <c r="D17" s="10"/>
      <c r="E17" s="10"/>
      <c r="F17" s="1" t="str">
        <f t="shared" si="11"/>
        <v>0</v>
      </c>
      <c r="G17" s="1" t="str">
        <f t="shared" si="12"/>
        <v>0</v>
      </c>
      <c r="H17" s="6">
        <f t="shared" si="13"/>
        <v>0</v>
      </c>
      <c r="I17" s="7">
        <f t="shared" si="14"/>
        <v>0</v>
      </c>
      <c r="J17" s="7">
        <f t="shared" si="15"/>
        <v>0</v>
      </c>
      <c r="K17" s="8">
        <f t="shared" si="16"/>
        <v>0</v>
      </c>
      <c r="L17" s="8" t="str">
        <f t="shared" si="17"/>
        <v/>
      </c>
      <c r="M17" s="8" t="str">
        <f t="shared" si="18"/>
        <v/>
      </c>
      <c r="N17" s="8" t="str">
        <f t="shared" si="19"/>
        <v/>
      </c>
      <c r="O17" s="8" t="str">
        <f t="shared" si="20"/>
        <v/>
      </c>
      <c r="P17" s="8" t="str">
        <f t="shared" si="21"/>
        <v/>
      </c>
      <c r="Q17" s="8" t="str">
        <f t="shared" si="22"/>
        <v/>
      </c>
      <c r="R17" s="1"/>
      <c r="S17" s="1"/>
      <c r="T17" s="1"/>
    </row>
    <row r="18" spans="1:20">
      <c r="A18" s="24" t="str">
        <f t="shared" si="9"/>
        <v>samedi</v>
      </c>
      <c r="B18" s="2">
        <f t="shared" si="10"/>
        <v>43085</v>
      </c>
      <c r="C18" s="1">
        <v>1</v>
      </c>
      <c r="D18" s="10"/>
      <c r="E18" s="10"/>
      <c r="F18" s="1" t="str">
        <f t="shared" si="11"/>
        <v>0</v>
      </c>
      <c r="G18" s="1" t="str">
        <f t="shared" si="12"/>
        <v>0</v>
      </c>
      <c r="H18" s="6">
        <f t="shared" si="13"/>
        <v>0</v>
      </c>
      <c r="I18" s="7">
        <f t="shared" si="14"/>
        <v>0</v>
      </c>
      <c r="J18" s="7">
        <f t="shared" si="15"/>
        <v>0</v>
      </c>
      <c r="K18" s="8">
        <f t="shared" si="16"/>
        <v>0</v>
      </c>
      <c r="L18" s="8" t="str">
        <f t="shared" si="17"/>
        <v/>
      </c>
      <c r="M18" s="8" t="str">
        <f t="shared" si="18"/>
        <v/>
      </c>
      <c r="N18" s="8" t="str">
        <f t="shared" si="19"/>
        <v/>
      </c>
      <c r="O18" s="8" t="str">
        <f t="shared" si="20"/>
        <v/>
      </c>
      <c r="P18" s="8" t="str">
        <f t="shared" si="21"/>
        <v/>
      </c>
      <c r="Q18" s="8" t="str">
        <f t="shared" si="22"/>
        <v/>
      </c>
      <c r="R18" s="1"/>
      <c r="S18" s="1"/>
      <c r="T18" s="1"/>
    </row>
    <row r="19" spans="1:20">
      <c r="A19" s="24" t="str">
        <f t="shared" si="9"/>
        <v>dimanche</v>
      </c>
      <c r="B19" s="2">
        <f t="shared" si="10"/>
        <v>43086</v>
      </c>
      <c r="C19" s="1">
        <v>1</v>
      </c>
      <c r="D19" s="10"/>
      <c r="E19" s="10"/>
      <c r="F19" s="1" t="str">
        <f t="shared" si="11"/>
        <v>0</v>
      </c>
      <c r="G19" s="1" t="str">
        <f t="shared" si="12"/>
        <v>0</v>
      </c>
      <c r="H19" s="6">
        <f t="shared" si="13"/>
        <v>0</v>
      </c>
      <c r="I19" s="7">
        <f t="shared" si="14"/>
        <v>0</v>
      </c>
      <c r="J19" s="7">
        <f t="shared" si="15"/>
        <v>0</v>
      </c>
      <c r="K19" s="8">
        <f t="shared" si="16"/>
        <v>0</v>
      </c>
      <c r="L19" s="8" t="str">
        <f t="shared" si="17"/>
        <v>17:00:00</v>
      </c>
      <c r="M19" s="8">
        <f t="shared" si="18"/>
        <v>0.70833333333333337</v>
      </c>
      <c r="N19" s="8">
        <f t="shared" si="19"/>
        <v>0</v>
      </c>
      <c r="O19" s="8" t="str">
        <f t="shared" si="20"/>
        <v/>
      </c>
      <c r="P19" s="8" t="str">
        <f t="shared" si="21"/>
        <v/>
      </c>
      <c r="Q19" s="8" t="str">
        <f t="shared" si="22"/>
        <v/>
      </c>
      <c r="R19" s="1"/>
      <c r="S19" s="1"/>
      <c r="T19" s="1"/>
    </row>
    <row r="20" spans="1:20">
      <c r="A20" s="24" t="str">
        <f t="shared" si="9"/>
        <v>lundi</v>
      </c>
      <c r="B20" s="2">
        <f t="shared" si="10"/>
        <v>43087</v>
      </c>
      <c r="C20" s="1">
        <v>1</v>
      </c>
      <c r="D20" s="10"/>
      <c r="E20" s="10"/>
      <c r="F20" s="1" t="str">
        <f t="shared" si="11"/>
        <v>0</v>
      </c>
      <c r="G20" s="1" t="str">
        <f t="shared" si="12"/>
        <v>0</v>
      </c>
      <c r="H20" s="6">
        <f t="shared" si="13"/>
        <v>0</v>
      </c>
      <c r="I20" s="7">
        <f t="shared" si="14"/>
        <v>0</v>
      </c>
      <c r="J20" s="7">
        <f t="shared" si="15"/>
        <v>0</v>
      </c>
      <c r="K20" s="8">
        <f t="shared" si="16"/>
        <v>0</v>
      </c>
      <c r="L20" s="8" t="str">
        <f t="shared" si="17"/>
        <v/>
      </c>
      <c r="M20" s="8" t="str">
        <f t="shared" si="18"/>
        <v/>
      </c>
      <c r="N20" s="8" t="str">
        <f t="shared" si="19"/>
        <v/>
      </c>
      <c r="O20" s="8" t="str">
        <f t="shared" si="20"/>
        <v/>
      </c>
      <c r="P20" s="8" t="str">
        <f t="shared" si="21"/>
        <v/>
      </c>
      <c r="Q20" s="8" t="str">
        <f t="shared" si="22"/>
        <v/>
      </c>
      <c r="R20" s="1"/>
      <c r="S20" s="1"/>
      <c r="T20" s="1"/>
    </row>
    <row r="21" spans="1:20">
      <c r="A21" s="24" t="str">
        <f t="shared" si="9"/>
        <v>mardi</v>
      </c>
      <c r="B21" s="2">
        <f t="shared" si="10"/>
        <v>43088</v>
      </c>
      <c r="C21" s="1">
        <v>1</v>
      </c>
      <c r="D21" s="10"/>
      <c r="E21" s="10"/>
      <c r="F21" s="1" t="str">
        <f t="shared" si="11"/>
        <v>0</v>
      </c>
      <c r="G21" s="1" t="str">
        <f t="shared" si="12"/>
        <v>0</v>
      </c>
      <c r="H21" s="6">
        <f t="shared" si="13"/>
        <v>0</v>
      </c>
      <c r="I21" s="7">
        <f t="shared" si="14"/>
        <v>0</v>
      </c>
      <c r="J21" s="7">
        <f t="shared" si="15"/>
        <v>0</v>
      </c>
      <c r="K21" s="8">
        <f t="shared" si="16"/>
        <v>0</v>
      </c>
      <c r="L21" s="8" t="str">
        <f t="shared" si="17"/>
        <v/>
      </c>
      <c r="M21" s="8" t="str">
        <f t="shared" si="18"/>
        <v/>
      </c>
      <c r="N21" s="8" t="str">
        <f t="shared" si="19"/>
        <v/>
      </c>
      <c r="O21" s="8" t="str">
        <f t="shared" si="20"/>
        <v/>
      </c>
      <c r="P21" s="8" t="str">
        <f t="shared" si="21"/>
        <v/>
      </c>
      <c r="Q21" s="8" t="str">
        <f t="shared" si="22"/>
        <v/>
      </c>
      <c r="R21" s="1"/>
      <c r="S21" s="1"/>
      <c r="T21" s="1"/>
    </row>
    <row r="22" spans="1:20">
      <c r="A22" s="24" t="str">
        <f t="shared" si="9"/>
        <v>mercredi</v>
      </c>
      <c r="B22" s="2">
        <f t="shared" si="10"/>
        <v>43089</v>
      </c>
      <c r="C22" s="1">
        <v>1</v>
      </c>
      <c r="D22" s="10"/>
      <c r="E22" s="10"/>
      <c r="F22" s="1" t="str">
        <f t="shared" si="11"/>
        <v>0</v>
      </c>
      <c r="G22" s="1" t="str">
        <f t="shared" si="12"/>
        <v>0</v>
      </c>
      <c r="H22" s="6">
        <f t="shared" si="13"/>
        <v>0</v>
      </c>
      <c r="I22" s="7">
        <f t="shared" si="14"/>
        <v>0</v>
      </c>
      <c r="J22" s="7">
        <f t="shared" si="15"/>
        <v>0</v>
      </c>
      <c r="K22" s="8">
        <f t="shared" si="16"/>
        <v>0</v>
      </c>
      <c r="L22" s="8" t="str">
        <f t="shared" si="17"/>
        <v/>
      </c>
      <c r="M22" s="8" t="str">
        <f t="shared" si="18"/>
        <v/>
      </c>
      <c r="N22" s="8" t="str">
        <f t="shared" si="19"/>
        <v/>
      </c>
      <c r="O22" s="8" t="str">
        <f t="shared" si="20"/>
        <v/>
      </c>
      <c r="P22" s="8" t="str">
        <f t="shared" si="21"/>
        <v/>
      </c>
      <c r="Q22" s="8" t="str">
        <f t="shared" si="22"/>
        <v/>
      </c>
      <c r="R22" s="1"/>
      <c r="S22" s="1"/>
      <c r="T22" s="1"/>
    </row>
    <row r="23" spans="1:20">
      <c r="A23" s="24" t="str">
        <f t="shared" si="9"/>
        <v>jeudi</v>
      </c>
      <c r="B23" s="2">
        <f t="shared" si="10"/>
        <v>43090</v>
      </c>
      <c r="C23" s="1">
        <v>1</v>
      </c>
      <c r="D23" s="10"/>
      <c r="E23" s="10"/>
      <c r="F23" s="1" t="str">
        <f t="shared" si="11"/>
        <v>0</v>
      </c>
      <c r="G23" s="1" t="str">
        <f t="shared" si="12"/>
        <v>0</v>
      </c>
      <c r="H23" s="6">
        <f t="shared" si="13"/>
        <v>0</v>
      </c>
      <c r="I23" s="7">
        <f t="shared" si="14"/>
        <v>0</v>
      </c>
      <c r="J23" s="7">
        <f t="shared" si="15"/>
        <v>0</v>
      </c>
      <c r="K23" s="8">
        <f t="shared" si="16"/>
        <v>0</v>
      </c>
      <c r="L23" s="8" t="str">
        <f t="shared" si="17"/>
        <v/>
      </c>
      <c r="M23" s="8" t="str">
        <f t="shared" si="18"/>
        <v/>
      </c>
      <c r="N23" s="8" t="str">
        <f t="shared" si="19"/>
        <v/>
      </c>
      <c r="O23" s="8" t="str">
        <f t="shared" si="20"/>
        <v/>
      </c>
      <c r="P23" s="8" t="str">
        <f t="shared" si="21"/>
        <v/>
      </c>
      <c r="Q23" s="8" t="str">
        <f t="shared" si="22"/>
        <v/>
      </c>
      <c r="R23" s="1"/>
      <c r="S23" s="1"/>
      <c r="T23" s="1"/>
    </row>
    <row r="24" spans="1:20">
      <c r="A24" s="24" t="str">
        <f t="shared" si="9"/>
        <v>vendredi</v>
      </c>
      <c r="B24" s="2">
        <f t="shared" si="10"/>
        <v>43091</v>
      </c>
      <c r="C24" s="1">
        <v>1</v>
      </c>
      <c r="D24" s="10"/>
      <c r="E24" s="10"/>
      <c r="F24" s="1" t="str">
        <f t="shared" si="11"/>
        <v>0</v>
      </c>
      <c r="G24" s="1" t="str">
        <f t="shared" si="12"/>
        <v>0</v>
      </c>
      <c r="H24" s="6">
        <f t="shared" si="13"/>
        <v>0</v>
      </c>
      <c r="I24" s="7">
        <f t="shared" si="14"/>
        <v>0</v>
      </c>
      <c r="J24" s="7">
        <f t="shared" si="15"/>
        <v>0</v>
      </c>
      <c r="K24" s="8">
        <f t="shared" si="16"/>
        <v>0</v>
      </c>
      <c r="L24" s="8" t="str">
        <f t="shared" si="17"/>
        <v/>
      </c>
      <c r="M24" s="8" t="str">
        <f t="shared" si="18"/>
        <v/>
      </c>
      <c r="N24" s="8" t="str">
        <f t="shared" si="19"/>
        <v/>
      </c>
      <c r="O24" s="8" t="str">
        <f t="shared" si="20"/>
        <v/>
      </c>
      <c r="P24" s="8" t="str">
        <f t="shared" si="21"/>
        <v/>
      </c>
      <c r="Q24" s="8" t="str">
        <f t="shared" si="22"/>
        <v/>
      </c>
      <c r="R24" s="1"/>
      <c r="S24" s="1"/>
      <c r="T24" s="1"/>
    </row>
    <row r="25" spans="1:20">
      <c r="A25" s="24" t="str">
        <f t="shared" si="9"/>
        <v>samedi</v>
      </c>
      <c r="B25" s="2">
        <f t="shared" si="10"/>
        <v>43092</v>
      </c>
      <c r="C25" s="1">
        <v>1</v>
      </c>
      <c r="D25" s="10"/>
      <c r="E25" s="10"/>
      <c r="F25" s="1" t="str">
        <f t="shared" si="11"/>
        <v>0</v>
      </c>
      <c r="G25" s="1" t="str">
        <f t="shared" si="12"/>
        <v>0</v>
      </c>
      <c r="H25" s="6">
        <f t="shared" si="13"/>
        <v>0</v>
      </c>
      <c r="I25" s="7">
        <f t="shared" si="14"/>
        <v>0</v>
      </c>
      <c r="J25" s="7">
        <f t="shared" si="15"/>
        <v>0</v>
      </c>
      <c r="K25" s="8">
        <f t="shared" si="16"/>
        <v>0</v>
      </c>
      <c r="L25" s="8" t="str">
        <f t="shared" si="17"/>
        <v/>
      </c>
      <c r="M25" s="8" t="str">
        <f t="shared" si="18"/>
        <v/>
      </c>
      <c r="N25" s="8" t="str">
        <f t="shared" si="19"/>
        <v/>
      </c>
      <c r="O25" s="8" t="str">
        <f t="shared" si="20"/>
        <v/>
      </c>
      <c r="P25" s="8" t="str">
        <f t="shared" si="21"/>
        <v/>
      </c>
      <c r="Q25" s="8" t="str">
        <f t="shared" si="22"/>
        <v/>
      </c>
      <c r="R25" s="1"/>
      <c r="S25" s="1"/>
      <c r="T25" s="1"/>
    </row>
    <row r="26" spans="1:20">
      <c r="A26" s="24" t="str">
        <f t="shared" si="9"/>
        <v>dimanche</v>
      </c>
      <c r="B26" s="2">
        <f t="shared" si="10"/>
        <v>43093</v>
      </c>
      <c r="C26" s="1">
        <v>1</v>
      </c>
      <c r="D26" s="10"/>
      <c r="E26" s="10"/>
      <c r="F26" s="1" t="str">
        <f t="shared" si="11"/>
        <v>0</v>
      </c>
      <c r="G26" s="1" t="str">
        <f t="shared" si="12"/>
        <v>0</v>
      </c>
      <c r="H26" s="6">
        <f t="shared" si="13"/>
        <v>0</v>
      </c>
      <c r="I26" s="7">
        <f t="shared" si="14"/>
        <v>0</v>
      </c>
      <c r="J26" s="7">
        <f t="shared" si="15"/>
        <v>0</v>
      </c>
      <c r="K26" s="8">
        <f t="shared" si="16"/>
        <v>0</v>
      </c>
      <c r="L26" s="8" t="str">
        <f t="shared" si="17"/>
        <v>17:00:00</v>
      </c>
      <c r="M26" s="8">
        <f t="shared" si="18"/>
        <v>0.70833333333333337</v>
      </c>
      <c r="N26" s="8">
        <f t="shared" si="19"/>
        <v>0</v>
      </c>
      <c r="O26" s="8" t="str">
        <f t="shared" si="20"/>
        <v/>
      </c>
      <c r="P26" s="8" t="str">
        <f t="shared" si="21"/>
        <v/>
      </c>
      <c r="Q26" s="8" t="str">
        <f t="shared" si="22"/>
        <v/>
      </c>
      <c r="R26" s="1"/>
      <c r="S26" s="1"/>
      <c r="T26" s="1"/>
    </row>
    <row r="27" spans="1:20">
      <c r="A27" s="24" t="str">
        <f t="shared" si="9"/>
        <v>lundi</v>
      </c>
      <c r="B27" s="2">
        <f t="shared" si="10"/>
        <v>43094</v>
      </c>
      <c r="C27" s="1">
        <v>1</v>
      </c>
      <c r="D27" s="10"/>
      <c r="E27" s="10"/>
      <c r="F27" s="1" t="str">
        <f t="shared" si="11"/>
        <v>0</v>
      </c>
      <c r="G27" s="1" t="str">
        <f t="shared" si="12"/>
        <v>0</v>
      </c>
      <c r="H27" s="6">
        <f t="shared" si="13"/>
        <v>0</v>
      </c>
      <c r="I27" s="7">
        <f t="shared" si="14"/>
        <v>0</v>
      </c>
      <c r="J27" s="7">
        <f t="shared" si="15"/>
        <v>0</v>
      </c>
      <c r="K27" s="8">
        <f t="shared" si="16"/>
        <v>0</v>
      </c>
      <c r="L27" s="8" t="str">
        <f t="shared" si="17"/>
        <v/>
      </c>
      <c r="M27" s="8" t="str">
        <f t="shared" si="18"/>
        <v/>
      </c>
      <c r="N27" s="8" t="str">
        <f t="shared" si="19"/>
        <v/>
      </c>
      <c r="O27" s="8" t="str">
        <f t="shared" si="20"/>
        <v/>
      </c>
      <c r="P27" s="8" t="str">
        <f t="shared" si="21"/>
        <v/>
      </c>
      <c r="Q27" s="8" t="str">
        <f t="shared" si="22"/>
        <v/>
      </c>
      <c r="R27" s="1"/>
      <c r="S27" s="1"/>
      <c r="T27" s="1"/>
    </row>
    <row r="28" spans="1:20">
      <c r="A28" s="24" t="str">
        <f t="shared" si="9"/>
        <v>mardi</v>
      </c>
      <c r="B28" s="2">
        <f t="shared" si="10"/>
        <v>43095</v>
      </c>
      <c r="C28" s="1">
        <v>1</v>
      </c>
      <c r="D28" s="10"/>
      <c r="E28" s="10"/>
      <c r="F28" s="1" t="str">
        <f t="shared" si="11"/>
        <v>0</v>
      </c>
      <c r="G28" s="1" t="str">
        <f t="shared" si="12"/>
        <v>0</v>
      </c>
      <c r="H28" s="6">
        <f t="shared" si="13"/>
        <v>0</v>
      </c>
      <c r="I28" s="7">
        <f t="shared" si="14"/>
        <v>0</v>
      </c>
      <c r="J28" s="7">
        <f t="shared" si="15"/>
        <v>0</v>
      </c>
      <c r="K28" s="8">
        <f t="shared" si="16"/>
        <v>0</v>
      </c>
      <c r="L28" s="8" t="str">
        <f t="shared" si="17"/>
        <v/>
      </c>
      <c r="M28" s="8" t="str">
        <f t="shared" si="18"/>
        <v/>
      </c>
      <c r="N28" s="8" t="str">
        <f t="shared" si="19"/>
        <v/>
      </c>
      <c r="O28" s="8" t="str">
        <f t="shared" si="20"/>
        <v/>
      </c>
      <c r="P28" s="8" t="str">
        <f t="shared" si="21"/>
        <v/>
      </c>
      <c r="Q28" s="8" t="str">
        <f t="shared" si="22"/>
        <v/>
      </c>
      <c r="R28" s="1"/>
      <c r="S28" s="1"/>
      <c r="T28" s="1"/>
    </row>
    <row r="29" spans="1:20">
      <c r="A29" s="24" t="str">
        <f t="shared" si="9"/>
        <v>mercredi</v>
      </c>
      <c r="B29" s="2">
        <f t="shared" si="10"/>
        <v>43096</v>
      </c>
      <c r="C29" s="1">
        <v>1</v>
      </c>
      <c r="D29" s="10"/>
      <c r="E29" s="10"/>
      <c r="F29" s="1" t="str">
        <f t="shared" si="11"/>
        <v>0</v>
      </c>
      <c r="G29" s="1" t="str">
        <f t="shared" si="12"/>
        <v>0</v>
      </c>
      <c r="H29" s="6">
        <f t="shared" si="13"/>
        <v>0</v>
      </c>
      <c r="I29" s="7">
        <f t="shared" si="14"/>
        <v>0</v>
      </c>
      <c r="J29" s="7">
        <f t="shared" si="15"/>
        <v>0</v>
      </c>
      <c r="K29" s="8">
        <f t="shared" si="16"/>
        <v>0</v>
      </c>
      <c r="L29" s="8" t="str">
        <f t="shared" si="17"/>
        <v/>
      </c>
      <c r="M29" s="8" t="str">
        <f t="shared" si="18"/>
        <v/>
      </c>
      <c r="N29" s="8" t="str">
        <f t="shared" si="19"/>
        <v/>
      </c>
      <c r="O29" s="8" t="str">
        <f t="shared" si="20"/>
        <v/>
      </c>
      <c r="P29" s="8" t="str">
        <f t="shared" si="21"/>
        <v/>
      </c>
      <c r="Q29" s="8" t="str">
        <f t="shared" si="22"/>
        <v/>
      </c>
      <c r="R29" s="1"/>
      <c r="S29" s="1"/>
      <c r="T29" s="1"/>
    </row>
    <row r="30" spans="1:20">
      <c r="A30" s="24" t="str">
        <f t="shared" si="9"/>
        <v>jeudi</v>
      </c>
      <c r="B30" s="2">
        <f t="shared" si="10"/>
        <v>43097</v>
      </c>
      <c r="C30" s="1">
        <v>1</v>
      </c>
      <c r="D30" s="10"/>
      <c r="E30" s="10"/>
      <c r="F30" s="1" t="str">
        <f t="shared" si="11"/>
        <v>0</v>
      </c>
      <c r="G30" s="1" t="str">
        <f t="shared" si="12"/>
        <v>0</v>
      </c>
      <c r="H30" s="6">
        <f t="shared" si="13"/>
        <v>0</v>
      </c>
      <c r="I30" s="7">
        <f t="shared" si="14"/>
        <v>0</v>
      </c>
      <c r="J30" s="7">
        <f t="shared" si="15"/>
        <v>0</v>
      </c>
      <c r="K30" s="8">
        <f t="shared" si="16"/>
        <v>0</v>
      </c>
      <c r="L30" s="8" t="str">
        <f t="shared" si="17"/>
        <v/>
      </c>
      <c r="M30" s="8" t="str">
        <f t="shared" si="18"/>
        <v/>
      </c>
      <c r="N30" s="8" t="str">
        <f t="shared" si="19"/>
        <v/>
      </c>
      <c r="O30" s="8" t="str">
        <f t="shared" si="20"/>
        <v/>
      </c>
      <c r="P30" s="8" t="str">
        <f t="shared" si="21"/>
        <v/>
      </c>
      <c r="Q30" s="8" t="str">
        <f t="shared" si="22"/>
        <v/>
      </c>
      <c r="R30" s="1"/>
      <c r="S30" s="1"/>
      <c r="T30" s="1"/>
    </row>
    <row r="31" spans="1:20">
      <c r="A31" s="24" t="str">
        <f t="shared" si="9"/>
        <v>vendredi</v>
      </c>
      <c r="B31" s="2">
        <f t="shared" si="10"/>
        <v>43098</v>
      </c>
      <c r="C31" s="1">
        <v>1</v>
      </c>
      <c r="D31" s="10"/>
      <c r="E31" s="10"/>
      <c r="F31" s="1" t="str">
        <f t="shared" si="11"/>
        <v>0</v>
      </c>
      <c r="G31" s="1" t="str">
        <f t="shared" si="12"/>
        <v>0</v>
      </c>
      <c r="H31" s="6">
        <f t="shared" si="13"/>
        <v>0</v>
      </c>
      <c r="I31" s="7">
        <f t="shared" si="14"/>
        <v>0</v>
      </c>
      <c r="J31" s="7">
        <f t="shared" si="15"/>
        <v>0</v>
      </c>
      <c r="K31" s="8">
        <f t="shared" si="16"/>
        <v>0</v>
      </c>
      <c r="L31" s="8" t="str">
        <f t="shared" si="17"/>
        <v/>
      </c>
      <c r="M31" s="8" t="str">
        <f t="shared" si="18"/>
        <v/>
      </c>
      <c r="N31" s="8" t="str">
        <f t="shared" si="19"/>
        <v/>
      </c>
      <c r="O31" s="8" t="str">
        <f t="shared" si="20"/>
        <v/>
      </c>
      <c r="P31" s="8" t="str">
        <f t="shared" si="21"/>
        <v/>
      </c>
      <c r="Q31" s="8" t="str">
        <f t="shared" si="22"/>
        <v/>
      </c>
      <c r="R31" s="1"/>
      <c r="S31" s="1"/>
      <c r="T31" s="1"/>
    </row>
    <row r="32" spans="1:20">
      <c r="A32" s="24" t="str">
        <f t="shared" si="9"/>
        <v>samedi</v>
      </c>
      <c r="B32" s="2">
        <f t="shared" si="10"/>
        <v>43099</v>
      </c>
      <c r="C32" s="1">
        <v>1</v>
      </c>
      <c r="D32" s="10"/>
      <c r="E32" s="10"/>
      <c r="F32" s="1" t="str">
        <f t="shared" si="11"/>
        <v>0</v>
      </c>
      <c r="G32" s="1" t="str">
        <f t="shared" si="12"/>
        <v>0</v>
      </c>
      <c r="H32" s="6">
        <f t="shared" si="13"/>
        <v>0</v>
      </c>
      <c r="I32" s="7">
        <f t="shared" si="14"/>
        <v>0</v>
      </c>
      <c r="J32" s="7">
        <f t="shared" si="15"/>
        <v>0</v>
      </c>
      <c r="K32" s="8">
        <f t="shared" si="16"/>
        <v>0</v>
      </c>
      <c r="L32" s="8" t="str">
        <f t="shared" si="17"/>
        <v/>
      </c>
      <c r="M32" s="8" t="str">
        <f t="shared" si="18"/>
        <v/>
      </c>
      <c r="N32" s="8" t="str">
        <f t="shared" si="19"/>
        <v/>
      </c>
      <c r="O32" s="8" t="str">
        <f t="shared" si="20"/>
        <v/>
      </c>
      <c r="P32" s="8" t="str">
        <f t="shared" si="21"/>
        <v/>
      </c>
      <c r="Q32" s="8" t="str">
        <f t="shared" si="22"/>
        <v/>
      </c>
      <c r="R32" s="1"/>
      <c r="S32" s="1"/>
      <c r="T32" s="1"/>
    </row>
    <row r="33" spans="1:20">
      <c r="A33" s="24" t="str">
        <f t="shared" si="9"/>
        <v>dimanche</v>
      </c>
      <c r="B33" s="2">
        <f t="shared" si="10"/>
        <v>43100</v>
      </c>
      <c r="C33" s="1">
        <v>1</v>
      </c>
      <c r="D33" s="10"/>
      <c r="E33" s="10"/>
      <c r="F33" s="1" t="str">
        <f t="shared" si="11"/>
        <v>0</v>
      </c>
      <c r="G33" s="1" t="str">
        <f t="shared" si="12"/>
        <v>0</v>
      </c>
      <c r="H33" s="6">
        <f t="shared" si="13"/>
        <v>0</v>
      </c>
      <c r="I33" s="7">
        <f t="shared" si="14"/>
        <v>0</v>
      </c>
      <c r="J33" s="7">
        <f t="shared" si="15"/>
        <v>0</v>
      </c>
      <c r="K33" s="8">
        <f t="shared" si="16"/>
        <v>0</v>
      </c>
      <c r="L33" s="8" t="str">
        <f t="shared" si="17"/>
        <v>17:00:00</v>
      </c>
      <c r="M33" s="8">
        <f t="shared" si="18"/>
        <v>0.70833333333333337</v>
      </c>
      <c r="N33" s="8">
        <f t="shared" si="19"/>
        <v>0</v>
      </c>
      <c r="O33" s="8" t="str">
        <f t="shared" si="20"/>
        <v>70:00:00</v>
      </c>
      <c r="P33" s="8">
        <f t="shared" si="21"/>
        <v>2.9166666666666665</v>
      </c>
      <c r="Q33" s="8">
        <f t="shared" si="22"/>
        <v>0</v>
      </c>
      <c r="R33" s="1"/>
      <c r="S33" s="1"/>
      <c r="T33" s="1"/>
    </row>
    <row r="34" spans="1:20">
      <c r="A34" s="24"/>
      <c r="B34" s="2"/>
      <c r="C34" s="1"/>
      <c r="D34" s="10"/>
      <c r="E34" s="10"/>
      <c r="F34" s="1"/>
      <c r="G34" s="1"/>
      <c r="H34" s="6"/>
      <c r="I34" s="7"/>
      <c r="J34" s="7"/>
      <c r="K34" s="8"/>
      <c r="L34" s="8"/>
      <c r="M34" s="8"/>
      <c r="N34" s="8"/>
      <c r="O34" s="8"/>
      <c r="P34" s="8"/>
      <c r="Q34" s="8"/>
      <c r="R34" s="1"/>
      <c r="S34" s="1"/>
      <c r="T34" s="1"/>
    </row>
    <row r="35" spans="1:20">
      <c r="A35" s="24"/>
      <c r="B35" s="2"/>
      <c r="C35" s="1"/>
      <c r="D35" s="10"/>
      <c r="E35" s="10"/>
      <c r="F35" s="1"/>
      <c r="G35" s="1"/>
      <c r="H35" s="6"/>
      <c r="I35" s="7"/>
      <c r="J35" s="7"/>
      <c r="K35" s="8"/>
      <c r="L35" s="8"/>
      <c r="M35" s="8"/>
      <c r="N35" s="8"/>
      <c r="O35" s="8"/>
      <c r="P35" s="8"/>
      <c r="Q35" s="8"/>
      <c r="R35" s="1"/>
      <c r="S35" s="1"/>
      <c r="T35" s="1"/>
    </row>
  </sheetData>
  <mergeCells count="3">
    <mergeCell ref="L1:N1"/>
    <mergeCell ref="O1:Q1"/>
    <mergeCell ref="R1:T1"/>
  </mergeCells>
  <conditionalFormatting sqref="F3:G35">
    <cfRule type="containsText" dxfId="3" priority="3" operator="containsText" text="dimanche">
      <formula>NOT(ISERROR(SEARCH("dimanche",F3)))</formula>
    </cfRule>
  </conditionalFormatting>
  <conditionalFormatting sqref="R1:T2">
    <cfRule type="containsText" dxfId="2" priority="2" operator="containsText" text="dimanche">
      <formula>NOT(ISERROR(SEARCH("dimanche",R1)))</formula>
    </cfRule>
  </conditionalFormatting>
  <conditionalFormatting sqref="H3:H35">
    <cfRule type="containsText" dxfId="1" priority="1" operator="containsText" text="dimanche">
      <formula>NOT(ISERROR(SEARCH("dimanche",H3)))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recapitulation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2017-04-29T18:08:56Z</dcterms:created>
  <dcterms:modified xsi:type="dcterms:W3CDTF">2017-05-14T15:07:42Z</dcterms:modified>
</cp:coreProperties>
</file>