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bazile\Documents\"/>
    </mc:Choice>
  </mc:AlternateContent>
  <xr:revisionPtr revIDLastSave="0" documentId="8_{D8FB717F-98BA-425C-9DD1-C36DE9C7FBFE}" xr6:coauthVersionLast="36" xr6:coauthVersionMax="36" xr10:uidLastSave="{00000000-0000-0000-0000-000000000000}"/>
  <bookViews>
    <workbookView xWindow="0" yWindow="0" windowWidth="28800" windowHeight="10605" xr2:uid="{5E2B69AA-C651-4DEE-8E82-F456CB752C98}"/>
  </bookViews>
  <sheets>
    <sheet name="Feuil1" sheetId="1" r:id="rId1"/>
    <sheet name="Feuil2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Q4" i="1" l="1"/>
  <c r="AP4" i="1"/>
  <c r="AO4" i="1"/>
  <c r="AN4" i="1"/>
  <c r="AM4" i="1"/>
  <c r="AL4" i="1"/>
  <c r="AK4" i="1"/>
  <c r="AJ4" i="1"/>
  <c r="AI4" i="1"/>
  <c r="AH4" i="1"/>
  <c r="AG4" i="1"/>
  <c r="AF4" i="1"/>
  <c r="AC4" i="1"/>
  <c r="AB4" i="1"/>
  <c r="AA4" i="1"/>
  <c r="Z4" i="1"/>
  <c r="Y4" i="1"/>
  <c r="X4" i="1"/>
  <c r="W4" i="1"/>
  <c r="V4" i="1"/>
  <c r="U4" i="1"/>
  <c r="T4" i="1"/>
  <c r="S4" i="1"/>
  <c r="R4" i="1"/>
  <c r="AQ3" i="1"/>
  <c r="AP3" i="1"/>
  <c r="AO3" i="1"/>
  <c r="AN3" i="1"/>
  <c r="AM3" i="1"/>
  <c r="AL3" i="1"/>
  <c r="AK3" i="1"/>
  <c r="AJ3" i="1"/>
  <c r="AI3" i="1"/>
  <c r="AH3" i="1"/>
  <c r="AG3" i="1"/>
  <c r="AF3" i="1"/>
  <c r="AC3" i="1"/>
  <c r="AB3" i="1"/>
  <c r="AA3" i="1"/>
  <c r="Z3" i="1"/>
  <c r="Y3" i="1"/>
  <c r="X3" i="1"/>
  <c r="W3" i="1"/>
  <c r="V3" i="1"/>
  <c r="U3" i="1"/>
  <c r="T3" i="1"/>
  <c r="S3" i="1"/>
  <c r="R3" i="1"/>
  <c r="AD3" i="1" l="1"/>
  <c r="AD4" i="1"/>
</calcChain>
</file>

<file path=xl/sharedStrings.xml><?xml version="1.0" encoding="utf-8"?>
<sst xmlns="http://schemas.openxmlformats.org/spreadsheetml/2006/main" count="51" uniqueCount="47">
  <si>
    <t>Surveillant de travaux</t>
  </si>
  <si>
    <t>DEJ</t>
  </si>
  <si>
    <t>SRC</t>
  </si>
  <si>
    <t>C</t>
  </si>
  <si>
    <t>Oui</t>
  </si>
  <si>
    <t>Renfort JOP</t>
  </si>
  <si>
    <t>ECO GARDE CAV/CLAS</t>
  </si>
  <si>
    <t>DNPB</t>
  </si>
  <si>
    <t>PGV</t>
  </si>
  <si>
    <t>Ligne 517</t>
  </si>
  <si>
    <t>Ligne 518</t>
  </si>
  <si>
    <t>Nature du besoin (obligatoire)</t>
  </si>
  <si>
    <t>Référence du besoin</t>
  </si>
  <si>
    <t>Libellé du besoin (facultatif)</t>
  </si>
  <si>
    <t>Direction</t>
  </si>
  <si>
    <t>Service (obligatoire)</t>
  </si>
  <si>
    <t>Catégorie (obligatoire)</t>
  </si>
  <si>
    <t>Coût moyen catégorie (automatique)</t>
  </si>
  <si>
    <t>Date de recrutement souhaitée (obligatoire)</t>
  </si>
  <si>
    <t>Nombre de mois</t>
  </si>
  <si>
    <t>Date de fin de contrat si Renfort standard ou JOP</t>
  </si>
  <si>
    <t>Priorisation du recrutement (obligatoire)</t>
  </si>
  <si>
    <t>Commentaires DO</t>
  </si>
  <si>
    <t>Impact MS du besoin</t>
  </si>
  <si>
    <t>Validation SEC</t>
  </si>
  <si>
    <t>Si non ou différée, pourquoi ?</t>
  </si>
  <si>
    <t>Si différée, date de recrutement possible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</si>
  <si>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</si>
  <si>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</si>
  <si>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</si>
  <si>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</si>
  <si>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</si>
  <si>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</si>
  <si>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</si>
  <si>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</si>
  <si>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</si>
  <si>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</si>
  <si>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</si>
  <si>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</si>
  <si>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Coût des entrées prévisionnelles</t>
  </si>
  <si>
    <t>Nouvelle formule à implémenter dans les Colonnes des mois</t>
  </si>
  <si>
    <t xml:space="preserve">Nature du besoin </t>
  </si>
  <si>
    <t>Sur poste vacant</t>
  </si>
  <si>
    <t>Nouveau besoin</t>
  </si>
  <si>
    <t>Renfort standard</t>
  </si>
  <si>
    <t>Oui, mais arrivée différée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</si>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</sst>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Calibri"/>
      <family val="2"/>
    </font>
    <font>
      <sz val="8"/>
      <color rgb="FF000000"/>
      <name val="Calibri"/>
      <family val="2"/>
    </font>
    <font>
      <b/>
      <i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Fill="1" applyBorder="1" applyAlignment="1" applyProtection="1">
      <alignment horizontal="left" vertical="center" wrapText="1"/>
    </xf>
    <xf numFmtId="0" fontId="1" fillId="0" borderId="2" xfId="0" applyFont="1" applyFill="1" applyBorder="1" applyAlignment="1" applyProtection="1">
      <alignment horizontal="left" vertical="center" wrapText="1"/>
    </xf>
    <xf numFmtId="4" fontId="1" fillId="0" borderId="3" xfId="0" applyNumberFormat="1" applyFont="1" applyFill="1" applyBorder="1" applyAlignment="1" applyProtection="1">
      <alignment horizontal="left" vertical="center" wrapText="1"/>
    </xf>
    <xf numFmtId="4" fontId="1" fillId="0" borderId="3" xfId="0" applyNumberFormat="1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 applyProtection="1">
      <alignment horizontal="center" vertical="center" wrapText="1"/>
    </xf>
    <xf numFmtId="3" fontId="4" fillId="0" borderId="3" xfId="0" applyNumberFormat="1" applyFont="1" applyFill="1" applyBorder="1" applyAlignment="1" applyProtection="1">
      <alignment horizontal="center" vertical="center" wrapText="1"/>
    </xf>
    <xf numFmtId="14" fontId="4" fillId="0" borderId="3" xfId="0" applyNumberFormat="1" applyFont="1" applyFill="1" applyBorder="1" applyAlignment="1" applyProtection="1">
      <alignment horizontal="center" vertical="center"/>
    </xf>
    <xf numFmtId="1" fontId="4" fillId="0" borderId="3" xfId="0" applyNumberFormat="1" applyFont="1" applyFill="1" applyBorder="1" applyAlignment="1" applyProtection="1">
      <alignment horizontal="center" vertical="center"/>
    </xf>
    <xf numFmtId="14" fontId="4" fillId="0" borderId="4" xfId="0" applyNumberFormat="1" applyFont="1" applyFill="1" applyBorder="1" applyAlignment="1" applyProtection="1">
      <alignment horizontal="left" vertical="center" wrapText="1"/>
    </xf>
    <xf numFmtId="4" fontId="4" fillId="0" borderId="5" xfId="0" applyNumberFormat="1" applyFont="1" applyFill="1" applyBorder="1" applyAlignment="1" applyProtection="1">
      <alignment horizontal="center" vertical="center"/>
    </xf>
    <xf numFmtId="14" fontId="1" fillId="0" borderId="2" xfId="0" applyNumberFormat="1" applyFont="1" applyFill="1" applyBorder="1" applyAlignment="1" applyProtection="1">
      <alignment horizontal="center" vertical="center" wrapText="1"/>
      <protection locked="0"/>
    </xf>
    <xf numFmtId="14" fontId="1" fillId="0" borderId="6" xfId="0" applyNumberFormat="1" applyFont="1" applyFill="1" applyBorder="1" applyAlignment="1" applyProtection="1">
      <alignment vertical="center" wrapText="1"/>
      <protection locked="0"/>
    </xf>
    <xf numFmtId="14" fontId="1" fillId="0" borderId="6" xfId="0" applyNumberFormat="1" applyFont="1" applyFill="1" applyBorder="1" applyAlignment="1" applyProtection="1">
      <alignment horizontal="center" vertical="center" wrapText="1"/>
      <protection locked="0"/>
    </xf>
    <xf numFmtId="3" fontId="1" fillId="0" borderId="1" xfId="0" applyNumberFormat="1" applyFont="1" applyBorder="1" applyAlignment="1" applyProtection="1">
      <alignment horizontal="center" vertical="center"/>
    </xf>
    <xf numFmtId="3" fontId="1" fillId="0" borderId="3" xfId="0" applyNumberFormat="1" applyFont="1" applyBorder="1" applyAlignment="1" applyProtection="1">
      <alignment horizontal="center" vertical="center"/>
    </xf>
    <xf numFmtId="3" fontId="1" fillId="0" borderId="4" xfId="0" applyNumberFormat="1" applyFont="1" applyBorder="1" applyAlignment="1" applyProtection="1">
      <alignment horizontal="center" vertical="center"/>
    </xf>
    <xf numFmtId="4" fontId="4" fillId="0" borderId="2" xfId="0" applyNumberFormat="1" applyFont="1" applyFill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10">
    <dxf>
      <fill>
        <patternFill patternType="lightDown"/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lightDown"/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lightDown"/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lightDown"/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lightDown"/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lightDown"/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lightDown"/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lightDown"/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lightDown"/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lightDown"/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DIRECTION\Mission%20pilotage%20controle%20RH\5-Masse%20Salariale\17%20preparation%20budg&#233;taire\Budget%202024\3.Fichiers%20retours%20des%20DO%20-%20sept%2023\Tableau%20de%20recensement%20des%20besoins%202024%20-%20Arbitrages%20SEC%20V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RECENSEMENT"/>
      <sheetName val="Feuil1"/>
      <sheetName val="TCD"/>
      <sheetName val="Liste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AC357-0E2D-474F-9E69-9ECF454A8DCD}">
  <dimension ref="A2:AQ4"/>
  <sheetViews>
    <sheetView tabSelected="1" topLeftCell="E1" workbookViewId="0">
      <selection activeCell="Q7" sqref="Q7"/>
    </sheetView>
  </sheetViews>
  <sheetFormatPr baseColWidth="10" defaultRowHeight="15" x14ac:dyDescent="0.25"/>
  <sheetData>
    <row r="2" spans="1:43" ht="90" x14ac:dyDescent="0.25">
      <c r="B2" s="21" t="s">
        <v>11</v>
      </c>
      <c r="C2" s="21" t="s">
        <v>12</v>
      </c>
      <c r="D2" s="21" t="s">
        <v>13</v>
      </c>
      <c r="E2" s="21" t="s">
        <v>14</v>
      </c>
      <c r="F2" s="21" t="s">
        <v>15</v>
      </c>
      <c r="G2" s="21" t="s">
        <v>16</v>
      </c>
      <c r="H2" s="21" t="s">
        <v>17</v>
      </c>
      <c r="I2" s="21" t="s">
        <v>18</v>
      </c>
      <c r="J2" s="21" t="s">
        <v>19</v>
      </c>
      <c r="K2" s="21" t="s">
        <v>20</v>
      </c>
      <c r="L2" s="21" t="s">
        <v>21</v>
      </c>
      <c r="M2" s="21" t="s">
        <v>22</v>
      </c>
      <c r="N2" s="21" t="s">
        <v>23</v>
      </c>
      <c r="O2" s="21" t="s">
        <v>24</v>
      </c>
      <c r="P2" s="21" t="s">
        <v>25</v>
      </c>
      <c r="Q2" s="21" t="s">
        <v>26</v>
      </c>
      <c r="R2" s="21" t="s">
        <v>27</v>
      </c>
      <c r="S2" s="21" t="s">
        <v>28</v>
      </c>
      <c r="T2" s="21" t="s">
        <v>29</v>
      </c>
      <c r="U2" s="21" t="s">
        <v>30</v>
      </c>
      <c r="V2" s="21" t="s">
        <v>31</v>
      </c>
      <c r="W2" s="21" t="s">
        <v>32</v>
      </c>
      <c r="X2" s="21" t="s">
        <v>33</v>
      </c>
      <c r="Y2" s="21" t="s">
        <v>34</v>
      </c>
      <c r="Z2" s="21" t="s">
        <v>35</v>
      </c>
      <c r="AA2" s="21" t="s">
        <v>36</v>
      </c>
      <c r="AB2" s="21" t="s">
        <v>37</v>
      </c>
      <c r="AC2" s="21" t="s">
        <v>38</v>
      </c>
      <c r="AD2" s="21" t="s">
        <v>39</v>
      </c>
      <c r="AF2" s="22" t="s">
        <v>40</v>
      </c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</row>
    <row r="3" spans="1:43" s="19" customFormat="1" ht="45" customHeight="1" x14ac:dyDescent="0.25">
      <c r="A3" s="20" t="s">
        <v>9</v>
      </c>
      <c r="B3" s="1"/>
      <c r="C3" s="2">
        <v>510</v>
      </c>
      <c r="D3" s="3" t="s">
        <v>0</v>
      </c>
      <c r="E3" s="4" t="s">
        <v>1</v>
      </c>
      <c r="F3" s="5" t="s">
        <v>2</v>
      </c>
      <c r="G3" s="6" t="s">
        <v>3</v>
      </c>
      <c r="H3" s="7">
        <v>3648.0184756097601</v>
      </c>
      <c r="I3" s="8">
        <v>45352</v>
      </c>
      <c r="J3" s="8"/>
      <c r="K3" s="8"/>
      <c r="L3" s="9">
        <v>1</v>
      </c>
      <c r="M3" s="10"/>
      <c r="N3" s="11">
        <v>36480.184756097595</v>
      </c>
      <c r="O3" s="12" t="s">
        <v>4</v>
      </c>
      <c r="P3" s="13"/>
      <c r="Q3" s="14"/>
      <c r="R3" s="15">
        <f t="shared" ref="R3:R4" si="0">IF($O3="Oui",IF($I3&lt;&gt;"",IF(MONTH($I3)&gt;1,0,IF(MONTH($I3)=1,($H3/30)*(31-DAY($I3)),$H3)),"Auto"),IF($O3="Oui, mais arrivée différée",IF($Q3&lt;&gt;"",IF(MONTH($Q3)&gt;1,0,IF(MONTH($Q3)=1,($H3/30)*(31-DAY($Q3)),$H3)),"Auto"),0))</f>
        <v>0</v>
      </c>
      <c r="S3" s="16">
        <f t="shared" ref="S3:S4" si="1">IF($O3="Oui",IF($I3&lt;&gt;"",IF(MONTH($I3)&gt;2,0,IF(MONTH($I3)=2,($H3/30)*(31-DAY($I3)),$H3)),"Auto"),IF($O3="Oui, mais arrivée différée",IF($Q3&lt;&gt;"",IF(MONTH($Q3)&gt;2,0,IF(MONTH($Q3)=2,($H3/30)*(31-DAY($Q3)),$H3)),"Auto"),0))</f>
        <v>0</v>
      </c>
      <c r="T3" s="16">
        <f>IF($O3="Oui",IF($I3&lt;&gt;"",IF(MONTH($I3)&gt;3,0,IF(MONTH($I3)=3,($H3/30)*(31-DAY($I3)),$H3)),"Auto"),IF($O3="Oui, mais arrivée différée",IF($Q3&lt;&gt;"",IF(MONTH($Q3)&gt;3,0,IF(MONTH($Q3)=3,($H3/30)*(31-DAY($Q3)),$H3)),"Auto"),0))</f>
        <v>3648.0184756097601</v>
      </c>
      <c r="U3" s="16">
        <f t="shared" ref="U3:U4" si="2">IF($O3="Oui",IF($I3&lt;&gt;"",IF(MONTH($I3)&gt;4,0,IF(MONTH($I3)=4,($H3/30)*(31-DAY($I3)),$H3)),"Auto"),IF($O3="Oui, mais arrivée différée",IF($Q3&lt;&gt;"",IF(MONTH($Q3)&gt;4,0,IF(MONTH($Q3)=4,($H3/30)*(31-DAY($Q3)),$H3)),"Auto"),0))</f>
        <v>3648.0184756097601</v>
      </c>
      <c r="V3" s="16">
        <f t="shared" ref="V3:V4" si="3">IF($O3="Oui",IF($I3&lt;&gt;"",IF(MONTH($I3)&gt;5,0,IF(MONTH($I3)=5,($H3/30)*(31-DAY($I3)),$H3)),"Auto"),IF($O3="Oui, mais arrivée différée",IF($Q3&lt;&gt;"",IF(MONTH($Q3)&gt;5,0,IF(MONTH($Q3)=5,($H3/30)*(31-DAY($Q3)),$H3)),"Auto"),0))</f>
        <v>3648.0184756097601</v>
      </c>
      <c r="W3" s="16">
        <f t="shared" ref="W3:W4" si="4">IF($O3="Oui",IF($I3&lt;&gt;"",IF(MONTH($I3)&gt;6,0,IF(MONTH($I3)=6,($H3/30)*(31-DAY($I3)),$H3)),"Auto"),IF($O3="Oui, mais arrivée différée",IF($Q3&lt;&gt;"",IF(MONTH($Q3)&gt;6,0,IF(MONTH($Q3)=6,($H3/30)*(31-DAY($Q3)),$H3)),"Auto"),0))</f>
        <v>3648.0184756097601</v>
      </c>
      <c r="X3" s="16">
        <f t="shared" ref="X3:X4" si="5">IF($O3="Oui",IF($I3&lt;&gt;"",IF(MONTH($I3)&gt;7,0,IF(MONTH($I3)=7,($H3/30)*(31-DAY($I3)),$H3)),"Auto"),IF($O3="Oui, mais arrivée différée",IF($Q3&lt;&gt;"",IF(MONTH($Q3)&gt;7,0,IF(MONTH($Q3)=7,($H3/30)*(31-DAY($Q3)),$H3)),"Auto"),0))</f>
        <v>3648.0184756097601</v>
      </c>
      <c r="Y3" s="16">
        <f t="shared" ref="Y3:Y4" si="6">IF($O3="Oui",IF($I3&lt;&gt;"",IF(MONTH($I3)&gt;8,0,IF(MONTH($I3)=8,($H3/30)*(31-DAY($I3)),$H3)),"Auto"),IF($O3="Oui, mais arrivée différée",IF($Q3&lt;&gt;"",IF(MONTH($Q3)&gt;8,0,IF(MONTH($Q3)=8,($H3/30)*(31-DAY($Q3)),$H3)),"Auto"),0))</f>
        <v>3648.0184756097601</v>
      </c>
      <c r="Z3" s="16">
        <f t="shared" ref="Z3:Z4" si="7">IF($O3="Oui",IF($I3&lt;&gt;"",IF(MONTH($I3)&gt;9,0,IF(MONTH($I3)=9,($H3/30)*(31-DAY($I3)),$H3)),"Auto"),IF($O3="Oui, mais arrivée différée",IF($Q3&lt;&gt;"",IF(MONTH($Q3)&gt;9,0,IF(MONTH($Q3)=9,($H3/30)*(31-DAY($Q3)),$H3)),"Auto"),0))</f>
        <v>3648.0184756097601</v>
      </c>
      <c r="AA3" s="16">
        <f t="shared" ref="AA3:AA4" si="8">IF($O3="Oui",IF($I3&lt;&gt;"",IF(MONTH($I3)&gt;10,0,IF(MONTH($I3)=10,($H3/30)*(31-DAY($I3)),$H3)),"Auto"),IF($O3="Oui, mais arrivée différée",IF($Q3&lt;&gt;"",IF(MONTH($Q3)&gt;10,0,IF(MONTH($Q3)=10,($H3/30)*(31-DAY($Q3)),$H3)),"Auto"),0))</f>
        <v>3648.0184756097601</v>
      </c>
      <c r="AB3" s="16">
        <f t="shared" ref="AB3:AB4" si="9">IF($O3="Oui",IF($I3&lt;&gt;"",IF(MONTH($I3)&gt;11,0,IF(MONTH($I3)=11,($H3/30)*(31-DAY($I3)),$H3)),"Auto"),IF($O3="Oui, mais arrivée différée",IF($Q3&lt;&gt;"",IF(MONTH($Q3)&gt;11,0,IF(MONTH($Q3)=11,($H3/30)*(31-DAY($Q3)),$H3)),"Auto"),0))</f>
        <v>3648.0184756097601</v>
      </c>
      <c r="AC3" s="17">
        <f t="shared" ref="AC3:AC4" si="10">IF($O3="Oui",IF($I3&lt;&gt;"",IF(MONTH($I3)&gt;12,0,IF(MONTH($I3)=12,($H3/30)*(31-DAY($I3)),$H3)),"Auto"),IF($O3="Oui, mais arrivée différée",IF($Q3&lt;&gt;"",IF(MONTH($Q3)&gt;12,0,IF(MONTH($Q3)=12,($H3/30)*(31-DAY($Q3)),$H3)),"Auto"),0))</f>
        <v>3648.0184756097601</v>
      </c>
      <c r="AD3" s="18">
        <f t="shared" ref="AD3:AD4" si="11">SUM(R3:AC3)</f>
        <v>36480.184756097595</v>
      </c>
      <c r="AF3" s="19" t="b">
        <f>IF(LEFT($B3,7)="Renfort",IF(AND(1&gt;=MONTH($I3),1&lt;=MONTH($K3)),IF($O3="Oui",IF($I3&lt;&gt;"",IF(MONTH($I3)&gt;1,0,IF(MONTH($I3)=1,($H3/30)*(31-DAY($I3)),$H3)),"Auto"),IF($O3="Oui, mais arrivée différée",IF($Q3&lt;&gt;"",IF(MONTH($Q3)&gt;1,0,IF(MONTH($Q3)=1,($H3/30)*(31-DAY($Q3)),$H3)),"Auto"),IF($O3="Oui",IF($I3&lt;&gt;"",IF(MONTH($I3)&gt;1,0,IF(MONTH($I3)=1,($H3/30)*(31-DAY($I3)),$H3)),"Auto"),IF($O3="Oui, mais arrivée différée",IF($Q3&lt;&gt;"",IF(MONTH($Q3)&gt;1,0,IF(MONTH($Q3)=1,($H3/30)*(31-DAY($Q3)),$H3)),"Auto"),0))))))</f>
        <v>0</v>
      </c>
      <c r="AG3" s="19" t="b">
        <f>IF(LEFT($B3,7)="Renfort",IF(AND(2&gt;=MONTH($I3),2&lt;=MONTH($K3)),IF($O3="Oui",IF($I3&lt;&gt;"",IF(MONTH($I3)&gt;2,0,IF(MONTH($I3)=2,($H3/30)*(31-DAY($I3)),$H3)),"Auto"),IF($O3="Oui, mais arrivée différée",IF($Q3&lt;&gt;"",IF(MONTH($Q3)&gt;2,0,IF(MONTH($Q3)=2,($H3/30)*(31-DAY($Q3)),$H3)),"Auto"),IF($O3="Oui",IF($I3&lt;&gt;"",IF(MONTH($I3)&gt;2,0,IF(MONTH($I3)=2,($H3/30)*(31-DAY($I3)),$H3)),"Auto"),IF($O3="Oui, mais arrivée différée",IF($Q3&lt;&gt;"",IF(MONTH($Q3)&gt;2,0,IF(MONTH($Q3)=2,($H3/30)*(31-DAY($Q3)),$H3)),"Auto"),0))))))</f>
        <v>0</v>
      </c>
      <c r="AH3" s="19" t="b">
        <f>IF(LEFT($B3,7)="Renfort",IF(AND(3&gt;=MONTH($I3),3&lt;=MONTH($K3)),IF($O3="Oui",IF($I3&lt;&gt;"",IF(MONTH($I3)&gt;3,0,IF(MONTH($I3)=3,($H3/30)*(31-DAY($I3)),$H3)),"Auto"),IF($O3="Oui, mais arrivée différée",IF($Q3&lt;&gt;"",IF(MONTH($Q3)&gt;3,0,IF(MONTH($Q3)=3,($H3/30)*(31-DAY($Q3)),$H3)),"Auto"),IF($O3="Oui",IF($I3&lt;&gt;"",IF(MONTH($I3)&gt;3,0,IF(MONTH($I3)=3,($H3/30)*(31-DAY($I3)),$H3)),"Auto"),IF($O3="Oui, mais arrivée différée",IF($Q3&lt;&gt;"",IF(MONTH($Q3)&gt;3,0,IF(MONTH($Q3)=3,($H3/30)*(31-DAY($Q3)),$H3)),"Auto"),0))))))</f>
        <v>0</v>
      </c>
      <c r="AI3" s="19" t="b">
        <f>IF(LEFT($B3,7)="Renfort",IF(AND(4&gt;=MONTH($I3),4&lt;=MONTH($K3)),IF($O3="Oui",IF($I3&lt;&gt;"",IF(MONTH($I3)&gt;4,0,IF(MONTH($I3)=4,($H3/30)*(31-DAY($I3)),$H3)),"Auto"),IF($O3="Oui, mais arrivée différée",IF($Q3&lt;&gt;"",IF(MONTH($Q3)&gt;4,0,IF(MONTH($Q3)=4,($H3/30)*(31-DAY($Q3)),$H3)),"Auto"),IF($O3="Oui",IF($I3&lt;&gt;"",IF(MONTH($I3)&gt;4,0,IF(MONTH($I3)=4,($H3/30)*(31-DAY($I3)),$H3)),"Auto"),IF($O3="Oui, mais arrivée différée",IF($Q3&lt;&gt;"",IF(MONTH($Q3)&gt;4,0,IF(MONTH($Q3)=4,($H3/30)*(31-DAY($Q3)),$H3)),"Auto"),0))))))</f>
        <v>0</v>
      </c>
      <c r="AJ3" s="19" t="b">
        <f>IF(LEFT($B3,7)="Renfort",IF(AND(5&gt;=MONTH($I3),5&lt;=MONTH($K3)),IF($O3="Oui",IF($I3&lt;&gt;"",IF(MONTH($I3)&gt;5,0,IF(MONTH($I3)=5,($H3/30)*(31-DAY($I3)),$H3)),"Auto"),IF($O3="Oui, mais arrivée différée",IF($Q3&lt;&gt;"",IF(MONTH($Q3)&gt;5,0,IF(MONTH($Q3)=5,($H3/30)*(31-DAY($Q3)),$H3)),"Auto"),IF($O3="Oui",IF($I3&lt;&gt;"",IF(MONTH($I3)&gt;5,0,IF(MONTH($I3)=5,($H3/30)*(31-DAY($I3)),$H3)),"Auto"),IF($O3="Oui, mais arrivée différée",IF($Q3&lt;&gt;"",IF(MONTH($Q3)&gt;5,0,IF(MONTH($Q3)=5,($H3/30)*(31-DAY($Q3)),$H3)),"Auto"),0))))))</f>
        <v>0</v>
      </c>
      <c r="AK3" s="19" t="b">
        <f>IF(LEFT($B3,7)="Renfort",IF(AND(6&gt;=MONTH($I3),6&lt;=MONTH($K3)),IF($O3="Oui",IF($I3&lt;&gt;"",IF(MONTH($I3)&gt;6,0,IF(MONTH($I3)=6,($H3/30)*(31-DAY($I3)),$H3)),"Auto"),IF($O3="Oui, mais arrivée différée",IF($Q3&lt;&gt;"",IF(MONTH($Q3)&gt;6,0,IF(MONTH($Q3)=6,($H3/30)*(31-DAY($Q3)),$H3)),"Auto"),IF($O3="Oui",IF($I3&lt;&gt;"",IF(MONTH($I3)&gt;6,0,IF(MONTH($I3)=6,($H3/30)*(31-DAY($I3)),$H3)),"Auto"),IF($O3="Oui, mais arrivée différée",IF($Q3&lt;&gt;"",IF(MONTH($Q3)&gt;6,0,IF(MONTH($Q3)=6,($H3/30)*(31-DAY($Q3)),$H3)),"Auto"),0))))))</f>
        <v>0</v>
      </c>
      <c r="AL3" s="19" t="b">
        <f>IF(LEFT($B3,7)="Renfort",IF(AND(7&gt;=MONTH($I3),7&lt;=MONTH($K3)),IF($O3="Oui",IF($I3&lt;&gt;"",IF(MONTH($I3)&gt;7,0,IF(MONTH($I3)=7,($H3/30)*(31-DAY($I3)),$H3)),"Auto"),IF($O3="Oui, mais arrivée différée",IF($Q3&lt;&gt;"",IF(MONTH($Q3)&gt;7,0,IF(MONTH($Q3)=7,($H3/30)*(31-DAY($Q3)),$H3)),"Auto"),IF($O3="Oui",IF($I3&lt;&gt;"",IF(MONTH($I3)&gt;7,0,IF(MONTH($I3)=7,($H3/30)*(31-DAY($I3)),$H3)),"Auto"),IF($O3="Oui, mais arrivée différée",IF($Q3&lt;&gt;"",IF(MONTH($Q3)&gt;7,0,IF(MONTH($Q3)=7,($H3/30)*(31-DAY($Q3)),$H3)),"Auto"),0))))))</f>
        <v>0</v>
      </c>
      <c r="AM3" s="19" t="b">
        <f>IF(LEFT($B3,7)="Renfort",IF(AND(8&gt;=MONTH($I3),8&lt;=MONTH($K3)),IF($O3="Oui",IF($I3&lt;&gt;"",IF(MONTH($I3)&gt;8,0,IF(MONTH($I3)=8,($H3/30)*(31-DAY($I3)),$H3)),"Auto"),IF($O3="Oui, mais arrivée différée",IF($Q3&lt;&gt;"",IF(MONTH($Q3)&gt;8,0,IF(MONTH($Q3)=8,($H3/30)*(31-DAY($Q3)),$H3)),"Auto"),IF($O3="Oui",IF($I3&lt;&gt;"",IF(MONTH($I3)&gt;8,0,IF(MONTH($I3)=8,($H3/30)*(31-DAY($I3)),$H3)),"Auto"),IF($O3="Oui, mais arrivée différée",IF($Q3&lt;&gt;"",IF(MONTH($Q3)&gt;8,0,IF(MONTH($Q3)=8,($H3/30)*(31-DAY($Q3)),$H3)),"Auto"),0))))))</f>
        <v>0</v>
      </c>
      <c r="AN3" s="19" t="b">
        <f>IF(LEFT($B3,7)="Renfort",IF(AND(9&gt;=MONTH($I3),9&lt;=MONTH($K3)),IF($O3="Oui",IF($I3&lt;&gt;"",IF(MONTH($I3)&gt;9,0,IF(MONTH($I3)=9,($H3/30)*(31-DAY($I3)),$H3)),"Auto"),IF($O3="Oui, mais arrivée différée",IF($Q3&lt;&gt;"",IF(MONTH($Q3)&gt;9,0,IF(MONTH($Q3)=9,($H3/30)*(31-DAY($Q3)),$H3)),"Auto"),IF($O3="Oui",IF($I3&lt;&gt;"",IF(MONTH($I3)&gt;9,0,IF(MONTH($I3)=9,($H3/30)*(31-DAY($I3)),$H3)),"Auto"),IF($O3="Oui, mais arrivée différée",IF($Q3&lt;&gt;"",IF(MONTH($Q3)&gt;9,0,IF(MONTH($Q3)=9,($H3/30)*(31-DAY($Q3)),$H3)),"Auto"),0))))))</f>
        <v>0</v>
      </c>
      <c r="AO3" s="19" t="b">
        <f>IF(LEFT($B3,7)="Renfort",IF(AND(10&gt;=MONTH($I3),10&lt;=MONTH($K3)),IF($O3="Oui",IF($I3&lt;&gt;"",IF(MONTH($I3)&gt;10,0,IF(MONTH($I3)=10,($H3/30)*(31-DAY($I3)),$H3)),"Auto"),IF($O3="Oui, mais arrivée différée",IF($Q3&lt;&gt;"",IF(MONTH($Q3)&gt;10,0,IF(MONTH($Q3)=10,($H3/30)*(31-DAY($Q3)),$H3)),"Auto"),IF($O3="Oui",IF($I3&lt;&gt;"",IF(MONTH($I3)&gt;10,0,IF(MONTH($I3)=10,($H3/30)*(31-DAY($I3)),$H3)),"Auto"),IF($O3="Oui, mais arrivée différée",IF($Q3&lt;&gt;"",IF(MONTH($Q3)&gt;10,0,IF(MONTH($Q3)=10,($H3/30)*(31-DAY($Q3)),$H3)),"Auto"),0))))))</f>
        <v>0</v>
      </c>
      <c r="AP3" s="19" t="b">
        <f>IF(LEFT($B3,7)="Renfort",IF(AND(11&gt;=MONTH($I3),11&lt;=MONTH($K3)),IF($O3="Oui",IF($I3&lt;&gt;"",IF(MONTH($I3)&gt;11,0,IF(MONTH($I3)=11,($H3/30)*(31-DAY($I3)),$H3)),"Auto"),IF($O3="Oui, mais arrivée différée",IF($Q3&lt;&gt;"",IF(MONTH($Q3)&gt;11,0,IF(MONTH($Q3)=11,($H3/30)*(31-DAY($Q3)),$H3)),"Auto"),IF($O3="Oui",IF($I3&lt;&gt;"",IF(MONTH($I3)&gt;11,0,IF(MONTH($I3)=11,($H3/30)*(31-DAY($I3)),$H3)),"Auto"),IF($O3="Oui, mais arrivée différée",IF($Q3&lt;&gt;"",IF(MONTH($Q3)&gt;11,0,IF(MONTH($Q3)=11,($H3/30)*(31-DAY($Q3)),$H3)),"Auto"),0))))))</f>
        <v>0</v>
      </c>
      <c r="AQ3" s="19" t="b">
        <f>IF(LEFT($B3,7)="Renfort",IF(AND(12&gt;=MONTH($I3),12&lt;=MONTH($K3)),IF($O3="Oui",IF($I3&lt;&gt;"",IF(MONTH($I3)&gt;12,0,IF(MONTH($I3)=12,($H3/30)*(31-DAY($I3)),$H3)),"Auto"),IF($O3="Oui, mais arrivée différée",IF($Q3&lt;&gt;"",IF(MONTH($Q3)&gt;12,0,IF(MONTH($Q3)=12,($H3/30)*(31-DAY($Q3)),$H3)),"Auto"),IF($O3="Oui",IF($I3&lt;&gt;"",IF(MONTH($I3)&gt;12,0,IF(MONTH($I3)=12,($H3/30)*(31-DAY($I3)),$H3)),"Auto"),IF($O3="Oui, mais arrivée différée",IF($Q3&lt;&gt;"",IF(MONTH($Q3)&gt;12,0,IF(MONTH($Q3)=12,($H3/30)*(31-DAY($Q3)),$H3)),"Auto"),0))))))</f>
        <v>0</v>
      </c>
    </row>
    <row r="4" spans="1:43" s="19" customFormat="1" ht="45" customHeight="1" x14ac:dyDescent="0.25">
      <c r="A4" s="20" t="s">
        <v>10</v>
      </c>
      <c r="B4" s="1" t="s">
        <v>5</v>
      </c>
      <c r="C4" s="2">
        <v>511</v>
      </c>
      <c r="D4" s="3" t="s">
        <v>6</v>
      </c>
      <c r="E4" s="4" t="s">
        <v>7</v>
      </c>
      <c r="F4" s="5" t="s">
        <v>8</v>
      </c>
      <c r="G4" s="6" t="s">
        <v>3</v>
      </c>
      <c r="H4" s="7">
        <v>4275</v>
      </c>
      <c r="I4" s="8">
        <v>45444</v>
      </c>
      <c r="J4" s="9">
        <v>6</v>
      </c>
      <c r="K4" s="8">
        <v>45626</v>
      </c>
      <c r="L4" s="9">
        <v>1</v>
      </c>
      <c r="M4" s="10"/>
      <c r="N4" s="11">
        <v>25650</v>
      </c>
      <c r="O4" s="12" t="s">
        <v>4</v>
      </c>
      <c r="P4" s="13"/>
      <c r="Q4" s="14"/>
      <c r="R4" s="15">
        <f>IF($O4="Oui",IF($I4&lt;&gt;"",IF(MONTH($I4)&gt;1,0,IF(MONTH($I4)=1,($H4/30)*(31-DAY($I4)),$H4)),"Auto"),IF($O4="Oui, mais arrivée différée",IF($Q4&lt;&gt;"",IF(MONTH($Q4)&gt;1,0,IF(MONTH($Q4)=1,($H4/30)*(31-DAY($Q4)),$H4)),"Auto"),0))</f>
        <v>0</v>
      </c>
      <c r="S4" s="16">
        <f t="shared" si="1"/>
        <v>0</v>
      </c>
      <c r="T4" s="16">
        <f t="shared" ref="T4" si="12">IF($O4="Oui",IF($I4&lt;&gt;"",IF(MONTH($I4)&gt;3,0,IF(MONTH($I4)=3,($H4/30)*(31-DAY($I4)),$H4)),"Auto"),IF($O4="Oui, mais arrivée différée",IF($Q4&lt;&gt;"",IF(MONTH($Q4)&gt;3,0,IF(MONTH($Q4)=3,($H4/30)*(31-DAY($Q4)),$H4)),"Auto"),0))</f>
        <v>0</v>
      </c>
      <c r="U4" s="16">
        <f t="shared" si="2"/>
        <v>0</v>
      </c>
      <c r="V4" s="16">
        <f t="shared" si="3"/>
        <v>0</v>
      </c>
      <c r="W4" s="16">
        <f t="shared" si="4"/>
        <v>4275</v>
      </c>
      <c r="X4" s="16">
        <f t="shared" si="5"/>
        <v>4275</v>
      </c>
      <c r="Y4" s="16">
        <f t="shared" si="6"/>
        <v>4275</v>
      </c>
      <c r="Z4" s="16">
        <f t="shared" si="7"/>
        <v>4275</v>
      </c>
      <c r="AA4" s="16">
        <f t="shared" si="8"/>
        <v>4275</v>
      </c>
      <c r="AB4" s="16">
        <f t="shared" si="9"/>
        <v>4275</v>
      </c>
      <c r="AC4" s="17">
        <f t="shared" si="10"/>
        <v>4275</v>
      </c>
      <c r="AD4" s="18">
        <f t="shared" si="11"/>
        <v>29925</v>
      </c>
      <c r="AF4" s="19" t="b">
        <f>IF(LEFT($B4,7)="Renfort",IF(AND(1&gt;=MONTH($I4),1&lt;=MONTH($K4)),IF($O4="Oui",IF($I4&lt;&gt;"",IF(MONTH($I4)&gt;1,0,IF(MONTH($I4)=1,($H4/30)*(31-DAY($I4)),$H4)),"Auto"),IF($O4="Oui, mais arrivée différée",IF($Q4&lt;&gt;"",IF(MONTH($Q4)&gt;1,0,IF(MONTH($Q4)=1,($H4/30)*(31-DAY($Q4)),$H4)),"Auto"),IF($O4="Oui",IF($I4&lt;&gt;"",IF(MONTH($I4)&gt;1,0,IF(MONTH($I4)=1,($H4/30)*(31-DAY($I4)),$H4)),"Auto"),IF($O4="Oui, mais arrivée différée",IF($Q4&lt;&gt;"",IF(MONTH($Q4)&gt;1,0,IF(MONTH($Q4)=1,($H4/30)*(31-DAY($Q4)),$H4)),"Auto"),0))))))</f>
        <v>0</v>
      </c>
      <c r="AG4" s="19" t="b">
        <f>IF(LEFT($B4,7)="Renfort",IF(AND(2&gt;=MONTH($I4),2&lt;=MONTH($K4)),IF($O4="Oui",IF($I4&lt;&gt;"",IF(MONTH($I4)&gt;2,0,IF(MONTH($I4)=2,($H4/30)*(31-DAY($I4)),$H4)),"Auto"),IF($O4="Oui, mais arrivée différée",IF($Q4&lt;&gt;"",IF(MONTH($Q4)&gt;2,0,IF(MONTH($Q4)=2,($H4/30)*(31-DAY($Q4)),$H4)),"Auto"),IF($O4="Oui",IF($I4&lt;&gt;"",IF(MONTH($I4)&gt;2,0,IF(MONTH($I4)=2,($H4/30)*(31-DAY($I4)),$H4)),"Auto"),IF($O4="Oui, mais arrivée différée",IF($Q4&lt;&gt;"",IF(MONTH($Q4)&gt;2,0,IF(MONTH($Q4)=2,($H4/30)*(31-DAY($Q4)),$H4)),"Auto"),0))))))</f>
        <v>0</v>
      </c>
      <c r="AH4" s="19" t="b">
        <f>IF(LEFT($B4,7)="Renfort",IF(AND(3&gt;=MONTH($I4),3&lt;=MONTH($K4)),IF($O4="Oui",IF($I4&lt;&gt;"",IF(MONTH($I4)&gt;3,0,IF(MONTH($I4)=3,($H4/30)*(31-DAY($I4)),$H4)),"Auto"),IF($O4="Oui, mais arrivée différée",IF($Q4&lt;&gt;"",IF(MONTH($Q4)&gt;3,0,IF(MONTH($Q4)=3,($H4/30)*(31-DAY($Q4)),$H4)),"Auto"),IF($O4="Oui",IF($I4&lt;&gt;"",IF(MONTH($I4)&gt;3,0,IF(MONTH($I4)=3,($H4/30)*(31-DAY($I4)),$H4)),"Auto"),IF($O4="Oui, mais arrivée différée",IF($Q4&lt;&gt;"",IF(MONTH($Q4)&gt;3,0,IF(MONTH($Q4)=3,($H4/30)*(31-DAY($Q4)),$H4)),"Auto"),0))))))</f>
        <v>0</v>
      </c>
      <c r="AI4" s="19" t="b">
        <f>IF(LEFT($B4,7)="Renfort",IF(AND(4&gt;=MONTH($I4),4&lt;=MONTH($K4)),IF($O4="Oui",IF($I4&lt;&gt;"",IF(MONTH($I4)&gt;4,0,IF(MONTH($I4)=4,($H4/30)*(31-DAY($I4)),$H4)),"Auto"),IF($O4="Oui, mais arrivée différée",IF($Q4&lt;&gt;"",IF(MONTH($Q4)&gt;4,0,IF(MONTH($Q4)=4,($H4/30)*(31-DAY($Q4)),$H4)),"Auto"),IF($O4="Oui",IF($I4&lt;&gt;"",IF(MONTH($I4)&gt;4,0,IF(MONTH($I4)=4,($H4/30)*(31-DAY($I4)),$H4)),"Auto"),IF($O4="Oui, mais arrivée différée",IF($Q4&lt;&gt;"",IF(MONTH($Q4)&gt;4,0,IF(MONTH($Q4)=4,($H4/30)*(31-DAY($Q4)),$H4)),"Auto"),0))))))</f>
        <v>0</v>
      </c>
      <c r="AJ4" s="19" t="b">
        <f>IF(LEFT($B4,7)="Renfort",IF(AND(5&gt;=MONTH($I4),5&lt;=MONTH($K4)),IF($O4="Oui",IF($I4&lt;&gt;"",IF(MONTH($I4)&gt;5,0,IF(MONTH($I4)=5,($H4/30)*(31-DAY($I4)),$H4)),"Auto"),IF($O4="Oui, mais arrivée différée",IF($Q4&lt;&gt;"",IF(MONTH($Q4)&gt;5,0,IF(MONTH($Q4)=5,($H4/30)*(31-DAY($Q4)),$H4)),"Auto"),IF($O4="Oui",IF($I4&lt;&gt;"",IF(MONTH($I4)&gt;5,0,IF(MONTH($I4)=5,($H4/30)*(31-DAY($I4)),$H4)),"Auto"),IF($O4="Oui, mais arrivée différée",IF($Q4&lt;&gt;"",IF(MONTH($Q4)&gt;5,0,IF(MONTH($Q4)=5,($H4/30)*(31-DAY($Q4)),$H4)),"Auto"),0))))))</f>
        <v>0</v>
      </c>
      <c r="AK4" s="19">
        <f>IF(LEFT($B4,7)="Renfort",IF(AND(6&gt;=MONTH($I4),6&lt;=MONTH($K4)),IF($O4="Oui",IF($I4&lt;&gt;"",IF(MONTH($I4)&gt;6,0,IF(MONTH($I4)=6,($H4/30)*(31-DAY($I4)),$H4)),"Auto"),IF($O4="Oui, mais arrivée différée",IF($Q4&lt;&gt;"",IF(MONTH($Q4)&gt;6,0,IF(MONTH($Q4)=6,($H4/30)*(31-DAY($Q4)),$H4)),"Auto"),IF($O4="Oui",IF($I4&lt;&gt;"",IF(MONTH($I4)&gt;6,0,IF(MONTH($I4)=6,($H4/30)*(31-DAY($I4)),$H4)),"Auto"),IF($O4="Oui, mais arrivée différée",IF($Q4&lt;&gt;"",IF(MONTH($Q4)&gt;6,0,IF(MONTH($Q4)=6,($H4/30)*(31-DAY($Q4)),$H4)),"Auto"),0))))))</f>
        <v>4275</v>
      </c>
      <c r="AL4" s="19">
        <f>IF(LEFT($B4,7)="Renfort",IF(AND(7&gt;=MONTH($I4),7&lt;=MONTH($K4)),IF($O4="Oui",IF($I4&lt;&gt;"",IF(MONTH($I4)&gt;7,0,IF(MONTH($I4)=7,($H4/30)*(31-DAY($I4)),$H4)),"Auto"),IF($O4="Oui, mais arrivée différée",IF($Q4&lt;&gt;"",IF(MONTH($Q4)&gt;7,0,IF(MONTH($Q4)=7,($H4/30)*(31-DAY($Q4)),$H4)),"Auto"),IF($O4="Oui",IF($I4&lt;&gt;"",IF(MONTH($I4)&gt;7,0,IF(MONTH($I4)=7,($H4/30)*(31-DAY($I4)),$H4)),"Auto"),IF($O4="Oui, mais arrivée différée",IF($Q4&lt;&gt;"",IF(MONTH($Q4)&gt;7,0,IF(MONTH($Q4)=7,($H4/30)*(31-DAY($Q4)),$H4)),"Auto"),0))))))</f>
        <v>4275</v>
      </c>
      <c r="AM4" s="19">
        <f>IF(LEFT($B4,7)="Renfort",IF(AND(8&gt;=MONTH($I4),8&lt;=MONTH($K4)),IF($O4="Oui",IF($I4&lt;&gt;"",IF(MONTH($I4)&gt;8,0,IF(MONTH($I4)=8,($H4/30)*(31-DAY($I4)),$H4)),"Auto"),IF($O4="Oui, mais arrivée différée",IF($Q4&lt;&gt;"",IF(MONTH($Q4)&gt;8,0,IF(MONTH($Q4)=8,($H4/30)*(31-DAY($Q4)),$H4)),"Auto"),IF($O4="Oui",IF($I4&lt;&gt;"",IF(MONTH($I4)&gt;8,0,IF(MONTH($I4)=8,($H4/30)*(31-DAY($I4)),$H4)),"Auto"),IF($O4="Oui, mais arrivée différée",IF($Q4&lt;&gt;"",IF(MONTH($Q4)&gt;8,0,IF(MONTH($Q4)=8,($H4/30)*(31-DAY($Q4)),$H4)),"Auto"),0))))))</f>
        <v>4275</v>
      </c>
      <c r="AN4" s="19">
        <f>IF(LEFT($B4,7)="Renfort",IF(AND(9&gt;=MONTH($I4),9&lt;=MONTH($K4)),IF($O4="Oui",IF($I4&lt;&gt;"",IF(MONTH($I4)&gt;9,0,IF(MONTH($I4)=9,($H4/30)*(31-DAY($I4)),$H4)),"Auto"),IF($O4="Oui, mais arrivée différée",IF($Q4&lt;&gt;"",IF(MONTH($Q4)&gt;9,0,IF(MONTH($Q4)=9,($H4/30)*(31-DAY($Q4)),$H4)),"Auto"),IF($O4="Oui",IF($I4&lt;&gt;"",IF(MONTH($I4)&gt;9,0,IF(MONTH($I4)=9,($H4/30)*(31-DAY($I4)),$H4)),"Auto"),IF($O4="Oui, mais arrivée différée",IF($Q4&lt;&gt;"",IF(MONTH($Q4)&gt;9,0,IF(MONTH($Q4)=9,($H4/30)*(31-DAY($Q4)),$H4)),"Auto"),0))))))</f>
        <v>4275</v>
      </c>
      <c r="AO4" s="19">
        <f>IF(LEFT($B4,7)="Renfort",IF(AND(10&gt;=MONTH($I4),10&lt;=MONTH($K4)),IF($O4="Oui",IF($I4&lt;&gt;"",IF(MONTH($I4)&gt;10,0,IF(MONTH($I4)=10,($H4/30)*(31-DAY($I4)),$H4)),"Auto"),IF($O4="Oui, mais arrivée différée",IF($Q4&lt;&gt;"",IF(MONTH($Q4)&gt;10,0,IF(MONTH($Q4)=10,($H4/30)*(31-DAY($Q4)),$H4)),"Auto"),IF($O4="Oui",IF($I4&lt;&gt;"",IF(MONTH($I4)&gt;10,0,IF(MONTH($I4)=10,($H4/30)*(31-DAY($I4)),$H4)),"Auto"),IF($O4="Oui, mais arrivée différée",IF($Q4&lt;&gt;"",IF(MONTH($Q4)&gt;10,0,IF(MONTH($Q4)=10,($H4/30)*(31-DAY($Q4)),$H4)),"Auto"),0))))))</f>
        <v>4275</v>
      </c>
      <c r="AP4" s="19">
        <f>IF(LEFT($B4,7)="Renfort",IF(AND(11&gt;=MONTH($I4),11&lt;=MONTH($K4)),IF($O4="Oui",IF($I4&lt;&gt;"",IF(MONTH($I4)&gt;11,0,IF(MONTH($I4)=11,($H4/30)*(31-DAY($I4)),$H4)),"Auto"),IF($O4="Oui, mais arrivée différée",IF($Q4&lt;&gt;"",IF(MONTH($Q4)&gt;11,0,IF(MONTH($Q4)=11,($H4/30)*(31-DAY($Q4)),$H4)),"Auto"),IF($O4="Oui",IF($I4&lt;&gt;"",IF(MONTH($I4)&gt;11,0,IF(MONTH($I4)=11,($H4/30)*(31-DAY($I4)),$H4)),"Auto"),IF($O4="Oui, mais arrivée différée",IF($Q4&lt;&gt;"",IF(MONTH($Q4)&gt;11,0,IF(MONTH($Q4)=11,($H4/30)*(31-DAY($Q4)),$H4)),"Auto"),0))))))</f>
        <v>4275</v>
      </c>
      <c r="AQ4" s="19" t="b">
        <f>IF(LEFT($B4,7)="Renfort",IF(AND(12&gt;=MONTH($I4),12&lt;=MONTH($K4)),IF($O4="Oui",IF($I4&lt;&gt;"",IF(MONTH($I4)&gt;12,0,IF(MONTH($I4)=12,($H4/30)*(31-DAY($I4)),$H4)),"Auto"),IF($O4="Oui, mais arrivée différée",IF($Q4&lt;&gt;"",IF(MONTH($Q4)&gt;12,0,IF(MONTH($Q4)=12,($H4/30)*(31-DAY($Q4)),$H4)),"Auto"),IF($O4="Oui",IF($I4&lt;&gt;"",IF(MONTH($I4)&gt;12,0,IF(MONTH($I4)=12,($H4/30)*(31-DAY($I4)),$H4)),"Auto"),IF($O4="Oui, mais arrivée différée",IF($Q4&lt;&gt;"",IF(MONTH($Q4)&gt;12,0,IF(MONTH($Q4)=12,($H4/30)*(31-DAY($Q4)),$H4)),"Auto"),0))))))</f>
        <v>0</v>
      </c>
    </row>
  </sheetData>
  <mergeCells count="1">
    <mergeCell ref="AF2:AQ2"/>
  </mergeCells>
  <conditionalFormatting sqref="P3">
    <cfRule type="expression" dxfId="9" priority="9">
      <formula>O3=""</formula>
    </cfRule>
    <cfRule type="expression" dxfId="8" priority="10">
      <formula>O3="Oui"</formula>
    </cfRule>
  </conditionalFormatting>
  <conditionalFormatting sqref="Q3">
    <cfRule type="expression" dxfId="7" priority="8">
      <formula>O3="Oui"</formula>
    </cfRule>
  </conditionalFormatting>
  <conditionalFormatting sqref="Q3">
    <cfRule type="expression" dxfId="6" priority="7">
      <formula>O3="Non"</formula>
    </cfRule>
  </conditionalFormatting>
  <conditionalFormatting sqref="Q3">
    <cfRule type="expression" dxfId="5" priority="6">
      <formula>O3=""</formula>
    </cfRule>
  </conditionalFormatting>
  <conditionalFormatting sqref="P4">
    <cfRule type="expression" dxfId="4" priority="4">
      <formula>O4=""</formula>
    </cfRule>
    <cfRule type="expression" dxfId="3" priority="5">
      <formula>O4="Oui"</formula>
    </cfRule>
  </conditionalFormatting>
  <conditionalFormatting sqref="Q4">
    <cfRule type="expression" dxfId="2" priority="3">
      <formula>O4="Oui"</formula>
    </cfRule>
  </conditionalFormatting>
  <conditionalFormatting sqref="Q4">
    <cfRule type="expression" dxfId="1" priority="2">
      <formula>O4="Non"</formula>
    </cfRule>
  </conditionalFormatting>
  <conditionalFormatting sqref="Q4">
    <cfRule type="expression" dxfId="0" priority="1">
      <formula>O4=""</formula>
    </cfRule>
  </conditionalFormatting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2B98B58-9647-4875-9187-4730C6340DBE}">
          <x14:formula1>
            <xm:f>Feuil2!$A$9:$A$11</xm:f>
          </x14:formula1>
          <xm:sqref>O3:O4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D33FD-021D-4825-81CC-BD017B104988}">
  <dimension ref="A2:A11"/>
  <sheetViews>
    <sheetView workbookViewId="0">
      <selection sqref="A1:XFD1048576"/>
    </sheetView>
  </sheetViews>
  <sheetFormatPr baseColWidth="10" defaultRowHeight="15" x14ac:dyDescent="0.25"/>
  <cols>
    <col min="1" max="1" width="22.5703125" customWidth="1"/>
  </cols>
  <sheetData>
    <row r="2" spans="1:1" ht="92.25" customHeight="1" x14ac:dyDescent="0.25">
      <c r="A2" s="23" t="s">
        <v>41</v>
      </c>
    </row>
    <row r="3" spans="1:1" x14ac:dyDescent="0.25">
      <c r="A3" t="s">
        <v>42</v>
      </c>
    </row>
    <row r="4" spans="1:1" x14ac:dyDescent="0.25">
      <c r="A4" t="s">
        <v>43</v>
      </c>
    </row>
    <row r="5" spans="1:1" x14ac:dyDescent="0.25">
      <c r="A5" t="s">
        <v>44</v>
      </c>
    </row>
    <row r="6" spans="1:1" x14ac:dyDescent="0.25">
      <c r="A6" t="s">
        <v>5</v>
      </c>
    </row>
    <row r="9" spans="1:1" x14ac:dyDescent="0.25">
      <c r="A9" t="s">
        <v>4</v>
      </c>
    </row>
    <row r="10" spans="1:1" x14ac:dyDescent="0.25">
      <c r="A10" t="s">
        <v>45</v>
      </c>
    </row>
    <row r="11" spans="1:1" x14ac:dyDescent="0.25">
      <c r="A11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Conseil Départemental de la Seine Saint Denis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Bazile</dc:creator>
  <cp:lastModifiedBy>Geoffrey Bazile</cp:lastModifiedBy>
  <dcterms:created xsi:type="dcterms:W3CDTF">2023-09-19T13:51:25Z</dcterms:created>
  <dcterms:modified xsi:type="dcterms:W3CDTF">2023-09-19T13:54:45Z</dcterms:modified>
</cp:coreProperties>
</file>