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3800" yWindow="-225" windowWidth="15195" windowHeight="9720"/>
  </bookViews>
  <sheets>
    <sheet name="Pointages" sheetId="1" r:id="rId1"/>
    <sheet name="FICHE de Paye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I7" i="1"/>
  <c r="G7"/>
  <c r="G6"/>
  <c r="B6"/>
  <c r="B7"/>
  <c r="B8"/>
  <c r="B9"/>
  <c r="G5"/>
  <c r="H5"/>
  <c r="I5"/>
  <c r="J5"/>
  <c r="H6"/>
  <c r="I6"/>
  <c r="J6"/>
  <c r="H7"/>
  <c r="J7"/>
  <c r="G8"/>
  <c r="H8"/>
  <c r="I8"/>
  <c r="J8"/>
  <c r="G9"/>
  <c r="H9"/>
  <c r="I9"/>
  <c r="J9"/>
  <c r="J35" i="2"/>
  <c r="F10"/>
  <c r="F12"/>
  <c r="C15"/>
  <c r="F15"/>
  <c r="C14"/>
  <c r="C13"/>
  <c r="F13"/>
  <c r="E40"/>
  <c r="J40"/>
  <c r="F14"/>
  <c r="F17"/>
  <c r="H5" i="3"/>
  <c r="E39" i="2"/>
  <c r="H27"/>
  <c r="J5" i="3"/>
  <c r="I25"/>
  <c r="H13"/>
  <c r="H15"/>
  <c r="I13"/>
  <c r="I15"/>
  <c r="H21"/>
  <c r="H7"/>
  <c r="H20"/>
  <c r="G39" i="2"/>
  <c r="E38"/>
  <c r="G38"/>
  <c r="J27"/>
  <c r="E32"/>
  <c r="G32"/>
  <c r="E30"/>
  <c r="G30"/>
  <c r="J23"/>
  <c r="J30"/>
  <c r="J24"/>
  <c r="E23"/>
  <c r="J25"/>
  <c r="E24"/>
  <c r="H20"/>
  <c r="E28"/>
  <c r="G28"/>
  <c r="J31"/>
  <c r="E25"/>
  <c r="G25"/>
  <c r="J34"/>
  <c r="E21"/>
  <c r="J21"/>
  <c r="J28"/>
  <c r="E29"/>
  <c r="J29"/>
  <c r="J33"/>
  <c r="E31"/>
  <c r="G31"/>
  <c r="E22"/>
  <c r="J22"/>
  <c r="E20"/>
  <c r="J26"/>
  <c r="E34"/>
  <c r="J32"/>
  <c r="H22" i="3"/>
  <c r="E37" i="2"/>
  <c r="G24"/>
  <c r="E26"/>
  <c r="G20"/>
  <c r="J20"/>
  <c r="J46"/>
  <c r="H32"/>
  <c r="H24"/>
  <c r="H21"/>
  <c r="H22"/>
  <c r="H31"/>
  <c r="H23"/>
  <c r="H30"/>
  <c r="H28"/>
  <c r="H34"/>
  <c r="H26"/>
  <c r="H29"/>
  <c r="H25"/>
  <c r="E42"/>
  <c r="G42"/>
  <c r="E41"/>
  <c r="G41"/>
  <c r="G37"/>
  <c r="G46"/>
  <c r="G50"/>
  <c r="G52"/>
  <c r="J52"/>
</calcChain>
</file>

<file path=xl/sharedStrings.xml><?xml version="1.0" encoding="utf-8"?>
<sst xmlns="http://schemas.openxmlformats.org/spreadsheetml/2006/main" count="216" uniqueCount="154">
  <si>
    <t>Montant</t>
  </si>
  <si>
    <t>CRDS</t>
  </si>
  <si>
    <t>Prime Habillage-Déshabillage</t>
  </si>
  <si>
    <t>Prime de Transport</t>
  </si>
  <si>
    <t>Charges sur salaires</t>
  </si>
  <si>
    <t>Taux au 01.01.2010 (%)</t>
  </si>
  <si>
    <t>Assiette mensuelle au 01.01.2010</t>
  </si>
  <si>
    <t>Employeur</t>
  </si>
  <si>
    <t>Salarié</t>
  </si>
  <si>
    <t>Total</t>
  </si>
  <si>
    <t>Plafond</t>
  </si>
  <si>
    <t>a- Charges sociales</t>
  </si>
  <si>
    <t>Sécurité sociale (URSSAF)</t>
  </si>
  <si>
    <t>Assurance - maladie - solidarité (1)</t>
  </si>
  <si>
    <t>Total brut</t>
  </si>
  <si>
    <t>-</t>
  </si>
  <si>
    <t>Vieillesse plafonnée</t>
  </si>
  <si>
    <t>Tranche A (de 0 à 2 885 €)</t>
  </si>
  <si>
    <t>Vieillesse déplafonnée</t>
  </si>
  <si>
    <t>Allocations familiales</t>
  </si>
  <si>
    <t>Accident du travail (2)</t>
  </si>
  <si>
    <t>Variable</t>
  </si>
  <si>
    <t>FNAL base</t>
  </si>
  <si>
    <t>FNAL : cotisation supplémentaire (&gt; 20 salariés) (3)</t>
  </si>
  <si>
    <t>Chômage (Pôle emploi)</t>
  </si>
  <si>
    <t>Tranche A+B (de 0 à 11 540 €)</t>
  </si>
  <si>
    <t>Fonds de garantie des salaires (AGS) (4)</t>
  </si>
  <si>
    <t>Tr.A+B (de 2 885 à 11 540 €)</t>
  </si>
  <si>
    <t>APEC : contribution cadres</t>
  </si>
  <si>
    <t>Tranche B</t>
  </si>
  <si>
    <t>APEC : forfait annuel (mars)</t>
  </si>
  <si>
    <t>20,77 </t>
  </si>
  <si>
    <t>Retraite complémentaire non cadres</t>
  </si>
  <si>
    <t>Tranche 1</t>
  </si>
  <si>
    <t>0 à 2 885 €</t>
  </si>
  <si>
    <t>Tranche 2</t>
  </si>
  <si>
    <t>de 2 885 à 8 655 €</t>
  </si>
  <si>
    <t>Régime cadres (minima)</t>
  </si>
  <si>
    <t>Prévoyance</t>
  </si>
  <si>
    <t>Tranche A</t>
  </si>
  <si>
    <t>ARCCO</t>
  </si>
  <si>
    <t>AGIRC Tr. B&amp;C</t>
  </si>
  <si>
    <t>Tr.B/C</t>
  </si>
  <si>
    <t>Contribution exceptionnelle et temporaire (CET)</t>
  </si>
  <si>
    <t>Tr.A+B+C</t>
  </si>
  <si>
    <t>AGFF cadre et non-cadre</t>
  </si>
  <si>
    <t>AGFF non-cadre</t>
  </si>
  <si>
    <t>AGFF cadre</t>
  </si>
  <si>
    <t>de 2 885 à 11 540 €</t>
  </si>
  <si>
    <t>b- Taxes &amp; contributions spéciales</t>
  </si>
  <si>
    <t>Prévoyance complémentaire (&gt; 9 salariés)</t>
  </si>
  <si>
    <t>Cotisation patronale prévoyance</t>
  </si>
  <si>
    <t>Taxe d'apprentissage (5)(6)</t>
  </si>
  <si>
    <t>Contribution au développement de l'apprentissage</t>
  </si>
  <si>
    <t>Participation formation (7)</t>
  </si>
  <si>
    <t>Ent. de moins de 10 sal.</t>
  </si>
  <si>
    <t>Ent. de 10 à moins de 20 salariés</t>
  </si>
  <si>
    <t>Ent. de 20 salariés et +</t>
  </si>
  <si>
    <t>Ent. avec CDD</t>
  </si>
  <si>
    <t>Total brut versé aux titulaires de ces contrats</t>
  </si>
  <si>
    <t>Participation construction</t>
  </si>
  <si>
    <t>(entreprise &gt; 20 salariés)</t>
  </si>
  <si>
    <t>Versement transport</t>
  </si>
  <si>
    <t>variable</t>
  </si>
  <si>
    <t>(entreprise &gt; 9 salariés)</t>
  </si>
  <si>
    <t>Taxe sur salaire (employeur non assujetti à la TVA)</t>
  </si>
  <si>
    <t>Tranche annuelle</t>
  </si>
  <si>
    <t>de 0 à 7 491 €</t>
  </si>
  <si>
    <t>de 7 491 à 14 960 €</t>
  </si>
  <si>
    <t>au-delà de 14 960 €</t>
  </si>
  <si>
    <t>CSG</t>
  </si>
  <si>
    <t>Non déductible</t>
  </si>
  <si>
    <t>97 % du total brut + Cotisation prévoyance employeur</t>
  </si>
  <si>
    <t>Déductible</t>
  </si>
  <si>
    <t>TOTAL: Brut</t>
  </si>
  <si>
    <t>C.S.G + C.R.D.S</t>
  </si>
  <si>
    <t>TOTAL CHARGES:</t>
  </si>
  <si>
    <t>TOTAL NET:</t>
  </si>
  <si>
    <t>Lundi</t>
  </si>
  <si>
    <t>Mardi</t>
  </si>
  <si>
    <t>Mercredi</t>
  </si>
  <si>
    <t>Jeudi</t>
  </si>
  <si>
    <t>Vendredi</t>
  </si>
  <si>
    <t>FNAL</t>
  </si>
  <si>
    <t>Fonds de garantie (AGS)</t>
  </si>
  <si>
    <t>Adresse:</t>
  </si>
  <si>
    <t>Contibution Solidarité D'autonomie</t>
  </si>
  <si>
    <t xml:space="preserve">Réduction Loi Fillon </t>
  </si>
  <si>
    <t>AssEDIC AC Tranche A</t>
  </si>
  <si>
    <t>Retaite ACRRO T1</t>
  </si>
  <si>
    <t>Retraite - AGFF Nc Tr 1</t>
  </si>
  <si>
    <t>Pévoyance Nom Cadre TA/TB</t>
  </si>
  <si>
    <t>Forfait Mutuel Frais Santé</t>
  </si>
  <si>
    <t>Contibution Développt Apprentissage</t>
  </si>
  <si>
    <t>CSG Déductible</t>
  </si>
  <si>
    <t>CSG-CRDS Heures Supp (Déductible)</t>
  </si>
  <si>
    <t>CSG Nom Déductible</t>
  </si>
  <si>
    <t>Réduction  Heures Supp/comp- P.S</t>
  </si>
  <si>
    <t>BULLETIN DE PAIE</t>
  </si>
  <si>
    <t>EMPLOYEUR:</t>
  </si>
  <si>
    <t>SALARIE:</t>
  </si>
  <si>
    <t>Nom:</t>
  </si>
  <si>
    <t>Marceval</t>
  </si>
  <si>
    <t>Nom et Prénom:</t>
  </si>
  <si>
    <t>10, rue de Lanveur 56100 Lorient</t>
  </si>
  <si>
    <t>Numéro APE:</t>
  </si>
  <si>
    <t>Numéro SS:</t>
  </si>
  <si>
    <t>Numéro SIRET:</t>
  </si>
  <si>
    <t>Convention collective:</t>
  </si>
  <si>
    <t>URSSAF:</t>
  </si>
  <si>
    <t>Emploi:</t>
  </si>
  <si>
    <t>Coefficient:</t>
  </si>
  <si>
    <t>Salaire de base</t>
  </si>
  <si>
    <t>SALAIRE BRUT</t>
  </si>
  <si>
    <t>COTISATIONS</t>
  </si>
  <si>
    <t>PART SALARIALE</t>
  </si>
  <si>
    <t>PART PATRONALE</t>
  </si>
  <si>
    <t>TAUX</t>
  </si>
  <si>
    <t xml:space="preserve">   BASE</t>
  </si>
  <si>
    <t>MONTANT</t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</si>
  <si>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Maladie-Matern,Inval,</t>
    </r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</si>
  <si>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Accident du Travail</t>
    </r>
  </si>
  <si>
    <t>allocation familiales</t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</si>
  <si>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Ass. Veillesse Plaf</t>
    </r>
  </si>
  <si>
    <r>
      <rPr>
        <b/>
        <sz val="10"/>
        <rFont val="Arial"/>
        <family val="2"/>
      </rPr>
      <t>URSSAF</t>
    </r>
    <r>
      <rPr>
        <sz val="10"/>
        <rFont val="Arial"/>
        <family val="2"/>
      </rPr>
      <t xml:space="preserve"> Ass. Veillesse DéPlaf</t>
    </r>
  </si>
  <si>
    <t>Réduction  Heures Supp. P.P.&lt;= 20</t>
  </si>
  <si>
    <t>TOTAL des cotisations</t>
  </si>
  <si>
    <t>Net à payer</t>
  </si>
  <si>
    <t>Salaire imposable</t>
  </si>
  <si>
    <t>du mois</t>
  </si>
  <si>
    <t>cumulé</t>
  </si>
  <si>
    <t xml:space="preserve">BASE </t>
  </si>
  <si>
    <t xml:space="preserve">Prime ancienneté  3%       </t>
  </si>
  <si>
    <t>Heures de nuit à  20%</t>
  </si>
  <si>
    <t>Heures Sup à      50%</t>
  </si>
  <si>
    <t>Heures Sup à      25%</t>
  </si>
  <si>
    <t xml:space="preserve">  </t>
  </si>
  <si>
    <t xml:space="preserve">entré </t>
  </si>
  <si>
    <t xml:space="preserve">pause </t>
  </si>
  <si>
    <t xml:space="preserve">reprise </t>
  </si>
  <si>
    <t>depart</t>
  </si>
  <si>
    <t>Bonjour,</t>
  </si>
  <si>
    <t>Je vous laisse mon problème car cela déjà un bon moment que je suis dessus</t>
  </si>
  <si>
    <t>Et pas de solution</t>
  </si>
  <si>
    <t>J’explique j’ais voulue  cacher mes formules</t>
  </si>
  <si>
    <r>
      <t>1)</t>
    </r>
    <r>
      <rPr>
        <sz val="7"/>
        <rFont val="Times New Roman"/>
        <family val="1"/>
      </rPr>
      <t xml:space="preserve">      </t>
    </r>
    <r>
      <rPr>
        <sz val="11"/>
        <rFont val="Calibri"/>
        <family val="2"/>
      </rPr>
      <t>Je fais affichage barre de formule je protège ma feuille la ok</t>
    </r>
  </si>
  <si>
    <r>
      <t xml:space="preserve">Mais quand on clics deux sur une des cellules police </t>
    </r>
    <r>
      <rPr>
        <sz val="11"/>
        <color indexed="10"/>
        <rFont val="Calibri"/>
        <family val="2"/>
      </rPr>
      <t>rouge</t>
    </r>
    <r>
      <rPr>
        <sz val="11"/>
        <rFont val="Calibri"/>
        <family val="2"/>
      </rPr>
      <t xml:space="preserve"> les formules s’affiche</t>
    </r>
  </si>
  <si>
    <r>
      <t>2)</t>
    </r>
    <r>
      <rPr>
        <sz val="7"/>
        <rFont val="Times New Roman"/>
        <family val="1"/>
      </rPr>
      <t xml:space="preserve">      </t>
    </r>
    <r>
      <rPr>
        <sz val="11"/>
        <rFont val="Calibri"/>
        <family val="2"/>
      </rPr>
      <t>Fait les manipes que j’ais trouver sur la toile mais cela me bloc aussi les cellules marron</t>
    </r>
  </si>
  <si>
    <t>Car cela on a besoin.</t>
  </si>
  <si>
    <t>Ceci et une fiche de pointage travail</t>
  </si>
  <si>
    <t>Ma demande ci possible de faire cela et comment</t>
  </si>
  <si>
    <t>En vous remercient</t>
  </si>
  <si>
    <t>Format cellule protection masqué</t>
  </si>
  <si>
    <t>http://forum.excel-pratique.com/excel/pour-proteger-formule-t29308.html</t>
  </si>
</sst>
</file>

<file path=xl/styles.xml><?xml version="1.0" encoding="utf-8"?>
<styleSheet xmlns="http://schemas.openxmlformats.org/spreadsheetml/2006/main">
  <numFmts count="12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00\ &quot;€&quot;"/>
    <numFmt numFmtId="165" formatCode="_-* #,##0.0000\ &quot;€&quot;_-;\-* #,##0.0000\ &quot;€&quot;_-;_-* &quot;-&quot;????\ &quot;€&quot;_-;_-@_-"/>
    <numFmt numFmtId="166" formatCode="#,##0.00\ &quot;€&quot;"/>
    <numFmt numFmtId="167" formatCode="0.0000%"/>
    <numFmt numFmtId="168" formatCode="#,##0.00\ &quot;€&quot;;[Red]#,##0.00\ &quot;€&quot;"/>
    <numFmt numFmtId="169" formatCode="[h]:mm:ss;@"/>
    <numFmt numFmtId="170" formatCode="h:mm;@"/>
    <numFmt numFmtId="171" formatCode="[$-F400]h:mm:ss\ AM/PM"/>
    <numFmt numFmtId="172" formatCode="#,##0.00\ _€"/>
    <numFmt numFmtId="173" formatCode="0.0000"/>
  </numFmts>
  <fonts count="16">
    <font>
      <sz val="10"/>
      <name val="Arial"/>
    </font>
    <font>
      <sz val="10"/>
      <name val="Arial"/>
      <family val="2"/>
    </font>
    <font>
      <b/>
      <sz val="12"/>
      <color indexed="54"/>
      <name val="Arial"/>
      <family val="2"/>
    </font>
    <font>
      <b/>
      <sz val="9"/>
      <color indexed="63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b/>
      <sz val="8"/>
      <color indexed="10"/>
      <name val="Arial"/>
      <family val="2"/>
    </font>
    <font>
      <sz val="11"/>
      <name val="Calibri"/>
      <family val="2"/>
    </font>
    <font>
      <sz val="7"/>
      <name val="Times New Roman"/>
      <family val="1"/>
    </font>
    <font>
      <sz val="11"/>
      <color indexed="10"/>
      <name val="Calibri"/>
      <family val="2"/>
    </font>
    <font>
      <u/>
      <sz val="10"/>
      <color indexed="12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1"/>
        <bgColor indexed="64"/>
      </patternFill>
    </fill>
  </fills>
  <borders count="41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</borders>
  <cellStyleXfs count="2">
    <xf numFmtId="0" fontId="0" fillId="0" borderId="0"/>
    <xf numFmtId="0" fontId="15" fillId="0" borderId="0" applyNumberFormat="0" applyFill="0" applyBorder="0" applyAlignment="0" applyProtection="0">
      <alignment vertical="top"/>
      <protection locked="0"/>
    </xf>
  </cellStyleXfs>
  <cellXfs count="181">
    <xf numFmtId="0" fontId="0" fillId="0" borderId="0" xfId="0"/>
    <xf numFmtId="166" fontId="0" fillId="0" borderId="0" xfId="0" applyNumberFormat="1"/>
    <xf numFmtId="44" fontId="0" fillId="0" borderId="0" xfId="0" applyNumberFormat="1"/>
    <xf numFmtId="167" fontId="0" fillId="0" borderId="0" xfId="0" applyNumberFormat="1"/>
    <xf numFmtId="165" fontId="0" fillId="0" borderId="0" xfId="0" applyNumberFormat="1"/>
    <xf numFmtId="8" fontId="0" fillId="0" borderId="0" xfId="0" applyNumberFormat="1"/>
    <xf numFmtId="0" fontId="2" fillId="0" borderId="0" xfId="0" applyFont="1" applyAlignment="1">
      <alignment wrapText="1"/>
    </xf>
    <xf numFmtId="0" fontId="3" fillId="2" borderId="1" xfId="0" applyFont="1" applyFill="1" applyBorder="1" applyAlignment="1">
      <alignment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center" wrapText="1"/>
    </xf>
    <xf numFmtId="0" fontId="5" fillId="0" borderId="2" xfId="0" applyFont="1" applyBorder="1" applyAlignment="1">
      <alignment horizontal="left" wrapText="1"/>
    </xf>
    <xf numFmtId="0" fontId="5" fillId="0" borderId="2" xfId="0" applyFont="1" applyBorder="1" applyAlignment="1">
      <alignment wrapText="1"/>
    </xf>
    <xf numFmtId="0" fontId="5" fillId="0" borderId="3" xfId="0" applyFont="1" applyBorder="1" applyAlignment="1">
      <alignment horizontal="left" wrapText="1"/>
    </xf>
    <xf numFmtId="0" fontId="5" fillId="0" borderId="3" xfId="0" applyFont="1" applyBorder="1" applyAlignment="1">
      <alignment wrapText="1"/>
    </xf>
    <xf numFmtId="0" fontId="4" fillId="0" borderId="1" xfId="0" applyFont="1" applyBorder="1" applyAlignment="1">
      <alignment horizontal="left" wrapText="1"/>
    </xf>
    <xf numFmtId="49" fontId="0" fillId="0" borderId="0" xfId="0" applyNumberFormat="1" applyAlignment="1"/>
    <xf numFmtId="10" fontId="0" fillId="0" borderId="0" xfId="0" applyNumberFormat="1"/>
    <xf numFmtId="49" fontId="6" fillId="3" borderId="0" xfId="0" applyNumberFormat="1" applyFont="1" applyFill="1" applyAlignment="1"/>
    <xf numFmtId="0" fontId="0" fillId="3" borderId="0" xfId="0" applyFill="1" applyAlignment="1"/>
    <xf numFmtId="0" fontId="0" fillId="3" borderId="0" xfId="0" applyFill="1"/>
    <xf numFmtId="10" fontId="0" fillId="3" borderId="0" xfId="0" applyNumberFormat="1" applyFill="1"/>
    <xf numFmtId="44" fontId="0" fillId="4" borderId="0" xfId="0" applyNumberFormat="1" applyFill="1"/>
    <xf numFmtId="44" fontId="6" fillId="0" borderId="0" xfId="0" applyNumberFormat="1" applyFont="1"/>
    <xf numFmtId="0" fontId="6" fillId="3" borderId="0" xfId="0" applyFont="1" applyFill="1" applyAlignment="1"/>
    <xf numFmtId="0" fontId="6" fillId="3" borderId="0" xfId="0" applyFont="1" applyFill="1"/>
    <xf numFmtId="44" fontId="6" fillId="5" borderId="0" xfId="0" applyNumberFormat="1" applyFont="1" applyFill="1"/>
    <xf numFmtId="20" fontId="0" fillId="2" borderId="0" xfId="0" applyNumberFormat="1" applyFill="1"/>
    <xf numFmtId="8" fontId="0" fillId="2" borderId="0" xfId="0" applyNumberFormat="1" applyFill="1"/>
    <xf numFmtId="166" fontId="0" fillId="2" borderId="0" xfId="0" applyNumberFormat="1" applyFill="1"/>
    <xf numFmtId="0" fontId="0" fillId="2" borderId="0" xfId="0" applyFill="1"/>
    <xf numFmtId="9" fontId="0" fillId="2" borderId="0" xfId="0" applyNumberFormat="1" applyFill="1"/>
    <xf numFmtId="170" fontId="7" fillId="6" borderId="4" xfId="0" applyNumberFormat="1" applyFont="1" applyFill="1" applyBorder="1" applyAlignment="1">
      <alignment horizontal="center" vertical="center" wrapText="1"/>
    </xf>
    <xf numFmtId="170" fontId="7" fillId="6" borderId="5" xfId="0" applyNumberFormat="1" applyFont="1" applyFill="1" applyBorder="1" applyAlignment="1">
      <alignment horizontal="center" vertical="center" wrapText="1"/>
    </xf>
    <xf numFmtId="170" fontId="7" fillId="6" borderId="6" xfId="0" applyNumberFormat="1" applyFont="1" applyFill="1" applyBorder="1" applyAlignment="1">
      <alignment horizontal="center" vertical="center" wrapText="1"/>
    </xf>
    <xf numFmtId="170" fontId="7" fillId="6" borderId="7" xfId="0" applyNumberFormat="1" applyFont="1" applyFill="1" applyBorder="1" applyAlignment="1">
      <alignment horizontal="center" vertical="center"/>
    </xf>
    <xf numFmtId="0" fontId="6" fillId="0" borderId="0" xfId="0" applyFont="1"/>
    <xf numFmtId="168" fontId="6" fillId="0" borderId="0" xfId="0" applyNumberFormat="1" applyFont="1"/>
    <xf numFmtId="171" fontId="0" fillId="0" borderId="0" xfId="0" applyNumberFormat="1"/>
    <xf numFmtId="166" fontId="6" fillId="0" borderId="0" xfId="0" applyNumberFormat="1" applyFont="1"/>
    <xf numFmtId="2" fontId="9" fillId="0" borderId="0" xfId="0" applyNumberFormat="1" applyFont="1"/>
    <xf numFmtId="2" fontId="10" fillId="0" borderId="0" xfId="0" applyNumberFormat="1" applyFont="1"/>
    <xf numFmtId="0" fontId="6" fillId="0" borderId="0" xfId="0" applyFont="1" applyAlignment="1"/>
    <xf numFmtId="0" fontId="8" fillId="7" borderId="8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14" fontId="8" fillId="7" borderId="10" xfId="0" applyNumberFormat="1" applyFont="1" applyFill="1" applyBorder="1" applyAlignment="1">
      <alignment horizontal="center" vertical="center"/>
    </xf>
    <xf numFmtId="170" fontId="0" fillId="0" borderId="0" xfId="0" applyNumberFormat="1"/>
    <xf numFmtId="9" fontId="0" fillId="0" borderId="0" xfId="0" applyNumberFormat="1"/>
    <xf numFmtId="0" fontId="0" fillId="8" borderId="11" xfId="0" applyFill="1" applyBorder="1"/>
    <xf numFmtId="0" fontId="0" fillId="8" borderId="12" xfId="0" applyFill="1" applyBorder="1"/>
    <xf numFmtId="0" fontId="0" fillId="8" borderId="13" xfId="0" applyFill="1" applyBorder="1"/>
    <xf numFmtId="166" fontId="0" fillId="0" borderId="5" xfId="0" applyNumberFormat="1" applyBorder="1"/>
    <xf numFmtId="0" fontId="0" fillId="3" borderId="0" xfId="0" applyFill="1" applyBorder="1"/>
    <xf numFmtId="0" fontId="0" fillId="3" borderId="14" xfId="0" applyFill="1" applyBorder="1"/>
    <xf numFmtId="0" fontId="0" fillId="0" borderId="15" xfId="0" applyBorder="1"/>
    <xf numFmtId="166" fontId="0" fillId="0" borderId="15" xfId="0" applyNumberFormat="1" applyBorder="1"/>
    <xf numFmtId="9" fontId="0" fillId="3" borderId="0" xfId="0" applyNumberFormat="1" applyFill="1" applyBorder="1"/>
    <xf numFmtId="164" fontId="0" fillId="0" borderId="0" xfId="0" applyNumberFormat="1"/>
    <xf numFmtId="0" fontId="1" fillId="3" borderId="0" xfId="0" applyFont="1" applyFill="1" applyBorder="1" applyAlignment="1">
      <alignment horizontal="left"/>
    </xf>
    <xf numFmtId="9" fontId="0" fillId="0" borderId="16" xfId="0" applyNumberFormat="1" applyBorder="1"/>
    <xf numFmtId="164" fontId="0" fillId="0" borderId="16" xfId="0" applyNumberFormat="1" applyBorder="1"/>
    <xf numFmtId="9" fontId="0" fillId="0" borderId="5" xfId="0" applyNumberFormat="1" applyBorder="1"/>
    <xf numFmtId="164" fontId="0" fillId="0" borderId="5" xfId="0" applyNumberFormat="1" applyBorder="1"/>
    <xf numFmtId="9" fontId="1" fillId="3" borderId="0" xfId="0" applyNumberFormat="1" applyFont="1" applyFill="1" applyBorder="1" applyAlignment="1">
      <alignment horizontal="left"/>
    </xf>
    <xf numFmtId="9" fontId="0" fillId="3" borderId="0" xfId="0" applyNumberFormat="1" applyFill="1" applyBorder="1" applyAlignment="1">
      <alignment horizontal="left"/>
    </xf>
    <xf numFmtId="9" fontId="0" fillId="3" borderId="14" xfId="0" applyNumberFormat="1" applyFill="1" applyBorder="1" applyAlignment="1">
      <alignment horizontal="left"/>
    </xf>
    <xf numFmtId="166" fontId="0" fillId="0" borderId="17" xfId="0" applyNumberFormat="1" applyBorder="1"/>
    <xf numFmtId="0" fontId="6" fillId="0" borderId="18" xfId="0" applyFont="1" applyBorder="1" applyAlignment="1"/>
    <xf numFmtId="0" fontId="6" fillId="0" borderId="18" xfId="0" applyFont="1" applyBorder="1"/>
    <xf numFmtId="0" fontId="6" fillId="0" borderId="19" xfId="0" applyFont="1" applyBorder="1"/>
    <xf numFmtId="0" fontId="6" fillId="0" borderId="19" xfId="0" applyFont="1" applyFill="1" applyBorder="1"/>
    <xf numFmtId="0" fontId="6" fillId="0" borderId="13" xfId="0" applyFont="1" applyBorder="1"/>
    <xf numFmtId="166" fontId="0" fillId="2" borderId="20" xfId="0" applyNumberFormat="1" applyFill="1" applyBorder="1" applyAlignment="1"/>
    <xf numFmtId="173" fontId="0" fillId="0" borderId="20" xfId="0" applyNumberFormat="1" applyBorder="1"/>
    <xf numFmtId="166" fontId="0" fillId="3" borderId="0" xfId="0" applyNumberFormat="1" applyFill="1" applyBorder="1"/>
    <xf numFmtId="166" fontId="0" fillId="0" borderId="20" xfId="0" applyNumberFormat="1" applyBorder="1"/>
    <xf numFmtId="166" fontId="0" fillId="3" borderId="14" xfId="0" applyNumberFormat="1" applyFill="1" applyBorder="1"/>
    <xf numFmtId="173" fontId="0" fillId="0" borderId="21" xfId="0" applyNumberFormat="1" applyBorder="1"/>
    <xf numFmtId="166" fontId="0" fillId="0" borderId="21" xfId="0" applyNumberFormat="1" applyBorder="1"/>
    <xf numFmtId="0" fontId="6" fillId="3" borderId="0" xfId="0" applyFont="1" applyFill="1" applyBorder="1" applyAlignment="1">
      <alignment horizontal="left"/>
    </xf>
    <xf numFmtId="172" fontId="0" fillId="0" borderId="21" xfId="0" applyNumberFormat="1" applyBorder="1"/>
    <xf numFmtId="0" fontId="0" fillId="0" borderId="21" xfId="0" applyBorder="1"/>
    <xf numFmtId="173" fontId="0" fillId="0" borderId="0" xfId="0" applyNumberFormat="1"/>
    <xf numFmtId="172" fontId="0" fillId="0" borderId="22" xfId="0" applyNumberFormat="1" applyBorder="1"/>
    <xf numFmtId="173" fontId="0" fillId="0" borderId="22" xfId="0" applyNumberFormat="1" applyBorder="1"/>
    <xf numFmtId="0" fontId="0" fillId="0" borderId="22" xfId="0" applyBorder="1"/>
    <xf numFmtId="0" fontId="0" fillId="0" borderId="0" xfId="0" applyBorder="1"/>
    <xf numFmtId="166" fontId="0" fillId="3" borderId="23" xfId="0" applyNumberFormat="1" applyFill="1" applyBorder="1"/>
    <xf numFmtId="166" fontId="0" fillId="0" borderId="0" xfId="0" applyNumberFormat="1" applyBorder="1"/>
    <xf numFmtId="0" fontId="0" fillId="0" borderId="0" xfId="0" applyFill="1" applyBorder="1"/>
    <xf numFmtId="166" fontId="0" fillId="3" borderId="0" xfId="0" applyNumberFormat="1" applyFill="1"/>
    <xf numFmtId="164" fontId="0" fillId="0" borderId="15" xfId="0" applyNumberFormat="1" applyBorder="1"/>
    <xf numFmtId="170" fontId="0" fillId="3" borderId="0" xfId="0" applyNumberFormat="1" applyFill="1"/>
    <xf numFmtId="4" fontId="6" fillId="3" borderId="0" xfId="0" applyNumberFormat="1" applyFont="1" applyFill="1"/>
    <xf numFmtId="0" fontId="0" fillId="2" borderId="0" xfId="0" applyFill="1"/>
    <xf numFmtId="0" fontId="1" fillId="3" borderId="0" xfId="0" applyFont="1" applyFill="1" applyBorder="1" applyAlignment="1"/>
    <xf numFmtId="169" fontId="0" fillId="3" borderId="0" xfId="0" applyNumberFormat="1" applyFill="1"/>
    <xf numFmtId="21" fontId="0" fillId="3" borderId="0" xfId="0" applyNumberFormat="1" applyFill="1"/>
    <xf numFmtId="169" fontId="0" fillId="0" borderId="21" xfId="0" applyNumberFormat="1" applyBorder="1"/>
    <xf numFmtId="170" fontId="0" fillId="7" borderId="0" xfId="0" applyNumberFormat="1" applyFill="1"/>
    <xf numFmtId="0" fontId="0" fillId="7" borderId="0" xfId="0" applyFill="1"/>
    <xf numFmtId="0" fontId="0" fillId="7" borderId="0" xfId="0" applyNumberFormat="1" applyFill="1"/>
    <xf numFmtId="49" fontId="6" fillId="0" borderId="0" xfId="0" applyNumberFormat="1" applyFont="1"/>
    <xf numFmtId="49" fontId="0" fillId="0" borderId="0" xfId="0" applyNumberFormat="1"/>
    <xf numFmtId="49" fontId="6" fillId="0" borderId="0" xfId="0" applyNumberFormat="1" applyFont="1" applyAlignment="1"/>
    <xf numFmtId="49" fontId="6" fillId="0" borderId="0" xfId="0" applyNumberFormat="1" applyFont="1" applyFill="1" applyBorder="1" applyAlignment="1"/>
    <xf numFmtId="0" fontId="1" fillId="2" borderId="0" xfId="0" applyFont="1" applyFill="1"/>
    <xf numFmtId="49" fontId="12" fillId="0" borderId="0" xfId="0" applyNumberFormat="1" applyFont="1"/>
    <xf numFmtId="49" fontId="12" fillId="0" borderId="0" xfId="0" applyNumberFormat="1" applyFont="1" applyAlignment="1">
      <alignment horizontal="left" indent="4"/>
    </xf>
    <xf numFmtId="14" fontId="8" fillId="9" borderId="6" xfId="0" applyNumberFormat="1" applyFont="1" applyFill="1" applyBorder="1" applyAlignment="1" applyProtection="1">
      <alignment horizontal="center" vertical="center"/>
      <protection hidden="1"/>
    </xf>
    <xf numFmtId="170" fontId="11" fillId="9" borderId="16" xfId="0" applyNumberFormat="1" applyFont="1" applyFill="1" applyBorder="1" applyAlignment="1" applyProtection="1">
      <alignment horizontal="center" vertical="center"/>
      <protection hidden="1"/>
    </xf>
    <xf numFmtId="170" fontId="11" fillId="9" borderId="7" xfId="0" applyNumberFormat="1" applyFont="1" applyFill="1" applyBorder="1" applyAlignment="1" applyProtection="1">
      <alignment horizontal="center" vertical="center"/>
      <protection hidden="1"/>
    </xf>
    <xf numFmtId="0" fontId="15" fillId="0" borderId="0" xfId="1" applyAlignment="1" applyProtection="1"/>
    <xf numFmtId="0" fontId="1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23" xfId="0" applyFill="1" applyBorder="1" applyAlignment="1">
      <alignment horizontal="left"/>
    </xf>
    <xf numFmtId="0" fontId="0" fillId="3" borderId="28" xfId="0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6" fillId="3" borderId="27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/>
    </xf>
    <xf numFmtId="0" fontId="6" fillId="3" borderId="19" xfId="0" applyFont="1" applyFill="1" applyBorder="1" applyAlignment="1">
      <alignment horizontal="center"/>
    </xf>
    <xf numFmtId="0" fontId="6" fillId="3" borderId="26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6" fillId="0" borderId="0" xfId="0" applyFont="1"/>
    <xf numFmtId="0" fontId="6" fillId="0" borderId="14" xfId="0" applyFont="1" applyBorder="1"/>
    <xf numFmtId="0" fontId="0" fillId="0" borderId="0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30" xfId="0" applyBorder="1" applyAlignment="1">
      <alignment horizontal="left"/>
    </xf>
    <xf numFmtId="0" fontId="0" fillId="0" borderId="14" xfId="0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0" fillId="0" borderId="12" xfId="0" applyBorder="1" applyAlignment="1">
      <alignment horizontal="left"/>
    </xf>
    <xf numFmtId="0" fontId="1" fillId="3" borderId="23" xfId="0" applyFont="1" applyFill="1" applyBorder="1" applyAlignment="1">
      <alignment horizontal="left"/>
    </xf>
    <xf numFmtId="0" fontId="0" fillId="3" borderId="12" xfId="0" applyFill="1" applyBorder="1" applyAlignment="1">
      <alignment horizontal="left"/>
    </xf>
    <xf numFmtId="0" fontId="0" fillId="3" borderId="0" xfId="0" applyFill="1" applyAlignment="1">
      <alignment horizontal="left"/>
    </xf>
    <xf numFmtId="0" fontId="6" fillId="3" borderId="0" xfId="0" applyFont="1" applyFill="1" applyAlignment="1">
      <alignment horizontal="left"/>
    </xf>
    <xf numFmtId="0" fontId="0" fillId="3" borderId="25" xfId="0" applyFill="1" applyBorder="1" applyAlignment="1">
      <alignment horizontal="left"/>
    </xf>
    <xf numFmtId="0" fontId="0" fillId="3" borderId="26" xfId="0" applyFill="1" applyBorder="1" applyAlignment="1">
      <alignment horizontal="left"/>
    </xf>
    <xf numFmtId="0" fontId="0" fillId="3" borderId="19" xfId="0" applyFill="1" applyBorder="1" applyAlignment="1">
      <alignment horizontal="left"/>
    </xf>
    <xf numFmtId="0" fontId="0" fillId="0" borderId="27" xfId="0" applyBorder="1" applyAlignment="1">
      <alignment horizontal="left"/>
    </xf>
    <xf numFmtId="0" fontId="0" fillId="0" borderId="28" xfId="0" applyBorder="1" applyAlignment="1">
      <alignment horizontal="left"/>
    </xf>
    <xf numFmtId="0" fontId="1" fillId="0" borderId="23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3" xfId="0" applyBorder="1" applyAlignment="1">
      <alignment horizontal="left"/>
    </xf>
    <xf numFmtId="0" fontId="5" fillId="0" borderId="2" xfId="0" applyFont="1" applyBorder="1" applyAlignment="1">
      <alignment wrapText="1"/>
    </xf>
    <xf numFmtId="0" fontId="5" fillId="0" borderId="3" xfId="0" applyFont="1" applyBorder="1" applyAlignment="1">
      <alignment wrapText="1"/>
    </xf>
    <xf numFmtId="0" fontId="4" fillId="0" borderId="31" xfId="0" applyFont="1" applyBorder="1" applyAlignment="1">
      <alignment horizontal="left" wrapText="1"/>
    </xf>
    <xf numFmtId="0" fontId="4" fillId="0" borderId="32" xfId="0" applyFont="1" applyBorder="1" applyAlignment="1">
      <alignment horizontal="left" wrapText="1"/>
    </xf>
    <xf numFmtId="0" fontId="4" fillId="0" borderId="33" xfId="0" applyFont="1" applyBorder="1" applyAlignment="1">
      <alignment horizontal="left" wrapText="1"/>
    </xf>
    <xf numFmtId="0" fontId="5" fillId="0" borderId="34" xfId="0" applyFont="1" applyBorder="1" applyAlignment="1">
      <alignment wrapText="1"/>
    </xf>
    <xf numFmtId="0" fontId="5" fillId="0" borderId="35" xfId="0" applyFont="1" applyBorder="1" applyAlignment="1">
      <alignment wrapText="1"/>
    </xf>
    <xf numFmtId="0" fontId="5" fillId="0" borderId="36" xfId="0" applyFont="1" applyBorder="1" applyAlignment="1">
      <alignment wrapText="1"/>
    </xf>
    <xf numFmtId="0" fontId="5" fillId="0" borderId="37" xfId="0" applyFont="1" applyBorder="1" applyAlignment="1">
      <alignment wrapText="1"/>
    </xf>
    <xf numFmtId="0" fontId="5" fillId="0" borderId="38" xfId="0" applyFont="1" applyBorder="1" applyAlignment="1">
      <alignment wrapText="1"/>
    </xf>
    <xf numFmtId="0" fontId="5" fillId="0" borderId="39" xfId="0" applyFont="1" applyBorder="1" applyAlignment="1">
      <alignment wrapText="1"/>
    </xf>
    <xf numFmtId="0" fontId="5" fillId="0" borderId="2" xfId="0" applyFont="1" applyBorder="1" applyAlignment="1">
      <alignment horizontal="left" wrapText="1"/>
    </xf>
    <xf numFmtId="0" fontId="5" fillId="0" borderId="40" xfId="0" applyFont="1" applyBorder="1" applyAlignment="1">
      <alignment horizontal="left" wrapText="1"/>
    </xf>
    <xf numFmtId="0" fontId="5" fillId="0" borderId="3" xfId="0" applyFont="1" applyBorder="1" applyAlignment="1">
      <alignment horizontal="left" wrapText="1"/>
    </xf>
    <xf numFmtId="0" fontId="5" fillId="0" borderId="31" xfId="0" applyFont="1" applyBorder="1" applyAlignment="1">
      <alignment wrapText="1"/>
    </xf>
    <xf numFmtId="0" fontId="5" fillId="0" borderId="33" xfId="0" applyFont="1" applyBorder="1" applyAlignment="1">
      <alignment wrapText="1"/>
    </xf>
    <xf numFmtId="0" fontId="5" fillId="0" borderId="31" xfId="0" applyFont="1" applyBorder="1" applyAlignment="1">
      <alignment horizontal="left" wrapText="1"/>
    </xf>
    <xf numFmtId="0" fontId="5" fillId="0" borderId="32" xfId="0" applyFont="1" applyBorder="1" applyAlignment="1">
      <alignment horizontal="left" wrapText="1"/>
    </xf>
    <xf numFmtId="0" fontId="5" fillId="0" borderId="33" xfId="0" applyFont="1" applyBorder="1" applyAlignment="1">
      <alignment horizontal="left" wrapText="1"/>
    </xf>
    <xf numFmtId="0" fontId="3" fillId="2" borderId="2" xfId="0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0" fontId="3" fillId="2" borderId="31" xfId="0" applyFont="1" applyFill="1" applyBorder="1" applyAlignment="1">
      <alignment wrapText="1"/>
    </xf>
    <xf numFmtId="0" fontId="3" fillId="2" borderId="32" xfId="0" applyFont="1" applyFill="1" applyBorder="1" applyAlignment="1">
      <alignment wrapText="1"/>
    </xf>
    <xf numFmtId="0" fontId="3" fillId="2" borderId="33" xfId="0" applyFont="1" applyFill="1" applyBorder="1" applyAlignment="1">
      <alignment wrapText="1"/>
    </xf>
    <xf numFmtId="0" fontId="4" fillId="3" borderId="31" xfId="0" applyFont="1" applyFill="1" applyBorder="1" applyAlignment="1">
      <alignment horizontal="left" wrapText="1"/>
    </xf>
    <xf numFmtId="0" fontId="4" fillId="3" borderId="32" xfId="0" applyFont="1" applyFill="1" applyBorder="1" applyAlignment="1">
      <alignment horizontal="left" wrapText="1"/>
    </xf>
    <xf numFmtId="0" fontId="4" fillId="3" borderId="33" xfId="0" applyFont="1" applyFill="1" applyBorder="1" applyAlignment="1">
      <alignment horizontal="left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409575</xdr:colOff>
      <xdr:row>21</xdr:row>
      <xdr:rowOff>28575</xdr:rowOff>
    </xdr:from>
    <xdr:to>
      <xdr:col>17</xdr:col>
      <xdr:colOff>742950</xdr:colOff>
      <xdr:row>30</xdr:row>
      <xdr:rowOff>19050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7181850" y="3695700"/>
          <a:ext cx="4905375" cy="1562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Bonjour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Mode d'emploi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Tu sélectionnes toutes tes cellules que tu veux protéger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Clic droit sur une d'entre elles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Onglet Protection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CochesVerrouillée et Masquée puis Ok 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Puis tu protèges la feuille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cette feuille les formules sont protégées et masquées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Page protégée sans mot de passe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3</xdr:col>
      <xdr:colOff>257175</xdr:colOff>
      <xdr:row>15</xdr:row>
      <xdr:rowOff>114300</xdr:rowOff>
    </xdr:from>
    <xdr:to>
      <xdr:col>10</xdr:col>
      <xdr:colOff>85725</xdr:colOff>
      <xdr:row>36</xdr:row>
      <xdr:rowOff>104775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76450" y="2638425"/>
          <a:ext cx="4343400" cy="3676650"/>
        </a:xfrm>
        <a:prstGeom prst="rect">
          <a:avLst/>
        </a:prstGeom>
        <a:noFill/>
        <a:ln w="1">
          <a:noFill/>
          <a:miter lim="800000"/>
          <a:headEnd/>
          <a:tailEnd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</xdr:row>
      <xdr:rowOff>0</xdr:rowOff>
    </xdr:from>
    <xdr:to>
      <xdr:col>6</xdr:col>
      <xdr:colOff>752475</xdr:colOff>
      <xdr:row>27</xdr:row>
      <xdr:rowOff>57150</xdr:rowOff>
    </xdr:to>
    <xdr:pic>
      <xdr:nvPicPr>
        <xdr:cNvPr id="2049" name="Picture 1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47700"/>
          <a:ext cx="5324475" cy="37814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our-proteger-formule-t29308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1"/>
  <sheetViews>
    <sheetView tabSelected="1" workbookViewId="0">
      <selection activeCell="G9" sqref="G9"/>
    </sheetView>
  </sheetViews>
  <sheetFormatPr baseColWidth="10" defaultRowHeight="12.75"/>
  <cols>
    <col min="1" max="1" width="7.5703125" customWidth="1"/>
    <col min="2" max="2" width="12.140625" customWidth="1"/>
    <col min="3" max="3" width="7.5703125" customWidth="1"/>
    <col min="4" max="4" width="6.7109375" customWidth="1"/>
    <col min="5" max="5" width="7.5703125" customWidth="1"/>
    <col min="6" max="6" width="7.7109375" customWidth="1"/>
    <col min="7" max="7" width="9.85546875" customWidth="1"/>
    <col min="8" max="8" width="12.42578125" customWidth="1"/>
    <col min="10" max="10" width="12" customWidth="1"/>
    <col min="11" max="11" width="6.5703125" customWidth="1"/>
  </cols>
  <sheetData>
    <row r="1" spans="1:18">
      <c r="A1" s="27"/>
      <c r="B1" s="28"/>
      <c r="C1" s="28"/>
      <c r="D1" s="28"/>
      <c r="E1" s="28"/>
      <c r="F1" s="29"/>
      <c r="G1" s="30"/>
      <c r="H1" s="27"/>
      <c r="I1" s="28"/>
      <c r="J1" s="28"/>
      <c r="K1" s="28"/>
      <c r="N1" s="112" t="s">
        <v>153</v>
      </c>
    </row>
    <row r="2" spans="1:18">
      <c r="A2" s="27"/>
      <c r="B2" s="30"/>
      <c r="C2" s="30"/>
      <c r="D2" s="30"/>
      <c r="E2" s="30"/>
      <c r="F2" s="30"/>
      <c r="G2" s="30"/>
      <c r="H2" s="27"/>
      <c r="I2" s="30"/>
      <c r="J2" s="30"/>
      <c r="K2" s="28"/>
    </row>
    <row r="3" spans="1:18">
      <c r="A3" s="27"/>
      <c r="B3" s="30"/>
      <c r="C3" s="31"/>
      <c r="D3" s="30"/>
      <c r="E3" s="30" t="s">
        <v>136</v>
      </c>
      <c r="F3" s="30"/>
      <c r="G3" s="30"/>
      <c r="H3" s="30"/>
      <c r="I3" s="30"/>
      <c r="J3" s="31"/>
      <c r="K3" s="28"/>
    </row>
    <row r="4" spans="1:18" ht="13.5" thickBot="1">
      <c r="A4" s="30"/>
      <c r="B4" s="30"/>
      <c r="C4" s="106" t="s">
        <v>137</v>
      </c>
      <c r="D4" s="106" t="s">
        <v>138</v>
      </c>
      <c r="E4" s="106" t="s">
        <v>139</v>
      </c>
      <c r="F4" s="106" t="s">
        <v>140</v>
      </c>
      <c r="G4" s="30"/>
      <c r="H4" s="30"/>
      <c r="I4" s="30"/>
      <c r="J4" s="30"/>
      <c r="K4" s="28"/>
    </row>
    <row r="5" spans="1:18">
      <c r="A5" s="44" t="s">
        <v>78</v>
      </c>
      <c r="B5" s="45">
        <v>40941</v>
      </c>
      <c r="C5" s="32"/>
      <c r="D5" s="33"/>
      <c r="E5" s="33"/>
      <c r="F5" s="34"/>
      <c r="G5" s="110">
        <f>D5-C5+F5-E5</f>
        <v>0</v>
      </c>
      <c r="H5" s="110">
        <f>MIN((D5-C5)+(F5-E5),A35)</f>
        <v>0</v>
      </c>
      <c r="I5" s="111">
        <f>IF((D5-C5)+(F5-E5)&lt;A35,0,(D5-C5)+(F5-E5)-A35)</f>
        <v>0</v>
      </c>
      <c r="J5" s="111">
        <f>IF((D5-C5)&lt;A37,0,(D5-C5)-A37)</f>
        <v>0</v>
      </c>
      <c r="K5" s="35"/>
    </row>
    <row r="6" spans="1:18">
      <c r="A6" s="43" t="s">
        <v>79</v>
      </c>
      <c r="B6" s="109">
        <f>B5+1</f>
        <v>40942</v>
      </c>
      <c r="C6" s="32">
        <v>0.25</v>
      </c>
      <c r="D6" s="33">
        <v>0.5</v>
      </c>
      <c r="E6" s="33">
        <v>0.54166666666666663</v>
      </c>
      <c r="F6" s="34">
        <v>0.70833333333333337</v>
      </c>
      <c r="G6" s="110">
        <f>D6-C6+F6-E6</f>
        <v>0.41666666666666674</v>
      </c>
      <c r="H6" s="110">
        <f>MIN((D6-C6)+(F6-E6),A35)</f>
        <v>0.29166666666666669</v>
      </c>
      <c r="I6" s="111">
        <f>IF((D6-C6)+(F6-E6)&lt;A35,0,(D6-C6)+(F6-E6)-A35)</f>
        <v>0.12500000000000006</v>
      </c>
      <c r="J6" s="111">
        <f>IF((D6-C6)&lt;A37,0,(D6-C6)-A37)</f>
        <v>0</v>
      </c>
      <c r="K6" s="35"/>
    </row>
    <row r="7" spans="1:18">
      <c r="A7" s="43" t="s">
        <v>80</v>
      </c>
      <c r="B7" s="109">
        <f>+B6+1</f>
        <v>40943</v>
      </c>
      <c r="C7" s="32">
        <v>0.20833333333333334</v>
      </c>
      <c r="D7" s="33">
        <v>0.5</v>
      </c>
      <c r="E7" s="33">
        <v>0.52083333333333337</v>
      </c>
      <c r="F7" s="34">
        <v>0.66666666666666663</v>
      </c>
      <c r="G7" s="110">
        <f>D7-C7+F7-E7</f>
        <v>0.43749999999999989</v>
      </c>
      <c r="H7" s="110">
        <f>MIN((D7-C7)+(F7-E7),A35)</f>
        <v>0.29166666666666669</v>
      </c>
      <c r="I7" s="111">
        <f>IF((D7-C7)+(F7-E7)&lt;A35,0,(D7-C7)+(F7-E7)-A35)</f>
        <v>0.1458333333333332</v>
      </c>
      <c r="J7" s="111">
        <f>IF((D7-C7)&lt;A37,0,(D7-C7)-A37)</f>
        <v>4.166666666666663E-2</v>
      </c>
      <c r="K7" s="35"/>
    </row>
    <row r="8" spans="1:18">
      <c r="A8" s="43" t="s">
        <v>81</v>
      </c>
      <c r="B8" s="109">
        <f>+B7+1</f>
        <v>40944</v>
      </c>
      <c r="C8" s="32">
        <v>0.20833333333333334</v>
      </c>
      <c r="D8" s="33">
        <v>0.5</v>
      </c>
      <c r="E8" s="33">
        <v>0.54166666666666663</v>
      </c>
      <c r="F8" s="34">
        <v>0.65625</v>
      </c>
      <c r="G8" s="110">
        <f>D8-C8+F8-E8</f>
        <v>0.40625</v>
      </c>
      <c r="H8" s="110">
        <f>MIN((D8-C8)+(F8-E8),A35)</f>
        <v>0.29166666666666669</v>
      </c>
      <c r="I8" s="111">
        <f>IF((D8-C8)+(F8-E8)&lt;A35,0,(D8-C8)+(F8-E8)-A35)</f>
        <v>0.11458333333333331</v>
      </c>
      <c r="J8" s="111">
        <f>IF((D8-C8)&lt;A37,0,(D8-C8)-A37)</f>
        <v>4.166666666666663E-2</v>
      </c>
      <c r="K8" s="35"/>
    </row>
    <row r="9" spans="1:18">
      <c r="A9" s="43" t="s">
        <v>82</v>
      </c>
      <c r="B9" s="109">
        <f>+B8+1</f>
        <v>40945</v>
      </c>
      <c r="C9" s="32">
        <v>0.3125</v>
      </c>
      <c r="D9" s="33">
        <v>0.5</v>
      </c>
      <c r="E9" s="33">
        <v>0.52083333333333337</v>
      </c>
      <c r="F9" s="34">
        <v>0.64583333333333337</v>
      </c>
      <c r="G9" s="110">
        <f>D9-C9+F9-E9</f>
        <v>0.3125</v>
      </c>
      <c r="H9" s="110">
        <f>MIN((D9-C9)+(F9-E9),A35)</f>
        <v>0.29166666666666669</v>
      </c>
      <c r="I9" s="111">
        <f>IF((D9-C9)+(F9-E9)&lt;A35,0,(D9-C9)+(F9-E9)-A35)</f>
        <v>2.0833333333333315E-2</v>
      </c>
      <c r="J9" s="111">
        <f>IF((D9-C9)&lt;A37,0,(D9-C9)-A37)</f>
        <v>0</v>
      </c>
      <c r="K9" s="35"/>
    </row>
    <row r="10" spans="1:18">
      <c r="A10" s="36"/>
      <c r="C10" s="37"/>
      <c r="D10" s="42"/>
      <c r="E10" s="42"/>
      <c r="F10" s="42"/>
      <c r="G10" s="38"/>
      <c r="I10" s="1"/>
      <c r="J10" s="39"/>
    </row>
    <row r="11" spans="1:18">
      <c r="A11" s="40"/>
      <c r="B11" s="102"/>
      <c r="C11" s="103"/>
      <c r="D11" s="103"/>
      <c r="E11" s="103"/>
      <c r="F11" s="103"/>
      <c r="G11" s="103"/>
      <c r="H11" s="103"/>
      <c r="I11" s="103"/>
      <c r="J11" s="103"/>
      <c r="K11" s="103"/>
      <c r="L11" s="103"/>
      <c r="M11" s="103"/>
      <c r="N11" s="103"/>
      <c r="O11" s="103"/>
      <c r="P11" s="103"/>
      <c r="Q11" s="103"/>
      <c r="R11" s="103"/>
    </row>
    <row r="12" spans="1:18">
      <c r="A12" s="36"/>
      <c r="B12" s="102"/>
      <c r="C12" s="103"/>
      <c r="D12" s="104"/>
      <c r="E12" s="105"/>
      <c r="F12" s="105"/>
      <c r="G12" s="102"/>
      <c r="H12" s="102"/>
      <c r="I12" s="103"/>
      <c r="J12" s="103"/>
      <c r="K12" s="103"/>
      <c r="L12" s="103"/>
      <c r="M12" s="103"/>
      <c r="N12" s="103"/>
      <c r="O12" s="103"/>
      <c r="P12" s="103"/>
      <c r="Q12" s="103"/>
      <c r="R12" s="103"/>
    </row>
    <row r="13" spans="1:18" ht="15">
      <c r="A13" s="41"/>
      <c r="B13" s="102"/>
      <c r="C13" s="107" t="s">
        <v>141</v>
      </c>
      <c r="D13" s="105"/>
      <c r="E13" s="105"/>
      <c r="F13" s="105"/>
      <c r="G13" s="102"/>
      <c r="H13" s="102"/>
      <c r="I13" s="102"/>
      <c r="J13" s="103"/>
      <c r="K13" s="16"/>
      <c r="L13" s="103"/>
      <c r="M13" s="103"/>
      <c r="N13" s="103"/>
      <c r="O13" s="103"/>
      <c r="P13" s="103"/>
      <c r="Q13" s="103"/>
      <c r="R13" s="103"/>
    </row>
    <row r="14" spans="1:18" ht="15">
      <c r="B14" s="103"/>
      <c r="C14" s="107" t="s">
        <v>142</v>
      </c>
      <c r="D14" s="105"/>
      <c r="E14" s="103"/>
      <c r="F14" s="103"/>
      <c r="G14" s="103"/>
      <c r="H14" s="102"/>
      <c r="I14" s="103"/>
      <c r="J14" s="103"/>
      <c r="K14" s="103"/>
      <c r="L14" s="103"/>
      <c r="M14" s="103"/>
      <c r="N14" s="103"/>
      <c r="O14" s="103"/>
      <c r="P14" s="103"/>
      <c r="Q14" s="103"/>
      <c r="R14" s="103"/>
    </row>
    <row r="15" spans="1:18" ht="15">
      <c r="B15" s="103"/>
      <c r="C15" s="107" t="s">
        <v>143</v>
      </c>
      <c r="D15" s="102"/>
      <c r="E15" s="102"/>
      <c r="F15" s="102"/>
      <c r="G15" s="102"/>
      <c r="H15" s="102"/>
      <c r="I15" s="102"/>
      <c r="J15" s="102"/>
      <c r="K15" s="103"/>
      <c r="L15" s="103"/>
      <c r="M15" s="103"/>
      <c r="N15" s="103"/>
      <c r="O15" s="103"/>
      <c r="P15" s="103"/>
      <c r="Q15" s="103"/>
      <c r="R15" s="103"/>
    </row>
    <row r="16" spans="1:18" ht="15">
      <c r="B16" s="103"/>
      <c r="C16" s="107" t="s">
        <v>144</v>
      </c>
      <c r="D16" s="102"/>
      <c r="E16" s="102"/>
      <c r="F16" s="102"/>
      <c r="G16" s="102"/>
      <c r="H16" s="102"/>
      <c r="I16" s="102"/>
      <c r="J16" s="102"/>
      <c r="K16" s="103"/>
      <c r="L16" s="103"/>
      <c r="M16" s="103"/>
      <c r="N16" s="103"/>
      <c r="O16" s="103"/>
      <c r="P16" s="103"/>
      <c r="Q16" s="103"/>
      <c r="R16" s="103"/>
    </row>
    <row r="17" spans="2:18" ht="15">
      <c r="B17" s="103"/>
      <c r="C17" s="108" t="s">
        <v>145</v>
      </c>
      <c r="D17" s="103"/>
      <c r="E17" s="103"/>
      <c r="F17" s="103"/>
      <c r="G17" s="103"/>
      <c r="H17" s="103"/>
      <c r="I17" s="102"/>
      <c r="J17" s="103"/>
      <c r="K17" s="103"/>
      <c r="L17" s="103"/>
      <c r="M17" s="103"/>
      <c r="N17" s="103"/>
      <c r="O17" s="103"/>
      <c r="P17" s="103"/>
      <c r="Q17" s="103"/>
      <c r="R17" s="103"/>
    </row>
    <row r="18" spans="2:18" ht="15">
      <c r="B18" s="103"/>
      <c r="C18" s="108" t="s">
        <v>146</v>
      </c>
      <c r="D18" s="102"/>
      <c r="E18" s="102"/>
      <c r="F18" s="102"/>
      <c r="G18" s="102"/>
      <c r="H18" s="102"/>
      <c r="I18" s="102"/>
      <c r="J18" s="102"/>
      <c r="K18" s="103"/>
      <c r="L18" s="103"/>
      <c r="M18" s="103"/>
      <c r="N18" s="103"/>
      <c r="O18" s="103"/>
      <c r="P18" s="103"/>
      <c r="Q18" s="103"/>
      <c r="R18" s="103"/>
    </row>
    <row r="19" spans="2:18" ht="15">
      <c r="B19" s="103"/>
      <c r="C19" s="108" t="s">
        <v>147</v>
      </c>
      <c r="D19" s="103"/>
      <c r="E19" s="103"/>
      <c r="F19" s="103"/>
      <c r="G19" s="103"/>
      <c r="H19" s="103"/>
      <c r="I19" s="103"/>
      <c r="J19" s="102"/>
      <c r="K19" s="103"/>
      <c r="L19" s="103"/>
      <c r="M19" s="103"/>
      <c r="N19" s="103"/>
      <c r="O19" s="103"/>
      <c r="P19" s="103"/>
      <c r="Q19" s="103"/>
      <c r="R19" s="103"/>
    </row>
    <row r="20" spans="2:18" ht="15">
      <c r="B20" s="103"/>
      <c r="C20" s="108" t="s">
        <v>148</v>
      </c>
      <c r="D20" s="103"/>
      <c r="E20" s="103"/>
      <c r="F20" s="103"/>
      <c r="G20" s="107" t="s">
        <v>152</v>
      </c>
      <c r="H20" s="103"/>
      <c r="I20" s="103"/>
      <c r="J20" s="103"/>
      <c r="K20" s="103"/>
      <c r="L20" s="103"/>
      <c r="M20" s="103"/>
      <c r="N20" s="103"/>
      <c r="O20" s="103"/>
      <c r="P20" s="103"/>
      <c r="Q20" s="103"/>
      <c r="R20" s="103"/>
    </row>
    <row r="21" spans="2:18" ht="15">
      <c r="B21" s="103"/>
      <c r="C21" s="108" t="s">
        <v>149</v>
      </c>
      <c r="D21" s="102"/>
      <c r="E21" s="102"/>
      <c r="F21" s="102"/>
      <c r="G21" s="102"/>
      <c r="H21" s="102"/>
      <c r="I21" s="102"/>
      <c r="J21" s="102"/>
      <c r="K21" s="103"/>
      <c r="L21" s="103"/>
      <c r="M21" s="103"/>
      <c r="N21" s="103"/>
      <c r="O21" s="103"/>
      <c r="P21" s="103"/>
      <c r="Q21" s="103"/>
      <c r="R21" s="103"/>
    </row>
    <row r="22" spans="2:18" ht="15">
      <c r="B22" s="103"/>
      <c r="C22" s="108"/>
      <c r="D22" s="103"/>
      <c r="E22" s="103"/>
      <c r="F22" s="103"/>
      <c r="G22" s="103"/>
      <c r="H22" s="103"/>
      <c r="I22" s="103"/>
      <c r="J22" s="103"/>
      <c r="K22" s="103"/>
      <c r="L22" s="103"/>
      <c r="M22" s="103"/>
      <c r="N22" s="103"/>
      <c r="O22" s="103"/>
      <c r="P22" s="103"/>
      <c r="Q22" s="103"/>
      <c r="R22" s="103"/>
    </row>
    <row r="23" spans="2:18" ht="15">
      <c r="B23" s="103"/>
      <c r="C23" s="108" t="s">
        <v>150</v>
      </c>
      <c r="D23" s="103"/>
      <c r="E23" s="103"/>
      <c r="F23" s="103"/>
      <c r="G23" s="103"/>
      <c r="H23" s="103"/>
      <c r="I23" s="103"/>
      <c r="J23" s="103"/>
      <c r="K23" s="103"/>
      <c r="L23" s="103"/>
      <c r="M23" s="103"/>
      <c r="N23" s="103"/>
      <c r="O23" s="103"/>
      <c r="P23" s="103"/>
      <c r="Q23" s="103"/>
      <c r="R23" s="103"/>
    </row>
    <row r="24" spans="2:18" ht="15">
      <c r="B24" s="103"/>
      <c r="C24" s="108"/>
      <c r="D24" s="103"/>
      <c r="E24" s="103"/>
      <c r="F24" s="103"/>
      <c r="G24" s="103"/>
      <c r="H24" s="103"/>
      <c r="I24" s="103"/>
      <c r="J24" s="103"/>
      <c r="K24" s="103"/>
      <c r="L24" s="103"/>
      <c r="M24" s="103"/>
      <c r="N24" s="103"/>
      <c r="O24" s="103"/>
      <c r="P24" s="103"/>
      <c r="Q24" s="103"/>
      <c r="R24" s="103"/>
    </row>
    <row r="25" spans="2:18" ht="15">
      <c r="B25" s="103"/>
      <c r="C25" s="108" t="s">
        <v>151</v>
      </c>
      <c r="D25" s="103"/>
      <c r="E25" s="103"/>
      <c r="F25" s="103"/>
      <c r="G25" s="103"/>
      <c r="H25" s="103"/>
      <c r="I25" s="103"/>
      <c r="J25" s="103"/>
      <c r="K25" s="103"/>
      <c r="L25" s="103"/>
      <c r="M25" s="103"/>
      <c r="N25" s="103"/>
      <c r="O25" s="103"/>
      <c r="P25" s="103"/>
      <c r="Q25" s="103"/>
      <c r="R25" s="103"/>
    </row>
    <row r="26" spans="2:18">
      <c r="B26" s="103"/>
      <c r="C26" s="103"/>
      <c r="D26" s="103"/>
      <c r="E26" s="103"/>
      <c r="F26" s="103"/>
      <c r="G26" s="103"/>
      <c r="H26" s="103"/>
      <c r="I26" s="103"/>
      <c r="J26" s="103"/>
      <c r="K26" s="103"/>
      <c r="L26" s="103"/>
      <c r="M26" s="103"/>
      <c r="N26" s="103"/>
      <c r="O26" s="103"/>
      <c r="P26" s="103"/>
      <c r="Q26" s="103"/>
      <c r="R26" s="103"/>
    </row>
    <row r="27" spans="2:18">
      <c r="B27" s="103"/>
      <c r="C27" s="103"/>
      <c r="D27" s="103"/>
      <c r="E27" s="103"/>
      <c r="F27" s="103"/>
      <c r="G27" s="103"/>
      <c r="H27" s="103"/>
      <c r="I27" s="103"/>
      <c r="J27" s="103"/>
      <c r="K27" s="103"/>
      <c r="L27" s="103"/>
      <c r="M27" s="103"/>
      <c r="N27" s="103"/>
      <c r="O27" s="103"/>
      <c r="P27" s="103"/>
      <c r="Q27" s="103"/>
      <c r="R27" s="103"/>
    </row>
    <row r="28" spans="2:18">
      <c r="B28" s="103"/>
      <c r="C28" s="103"/>
      <c r="D28" s="103"/>
      <c r="E28" s="103"/>
      <c r="F28" s="103"/>
      <c r="G28" s="103"/>
      <c r="H28" s="103"/>
      <c r="I28" s="103"/>
      <c r="J28" s="103"/>
      <c r="K28" s="103"/>
      <c r="L28" s="103"/>
      <c r="M28" s="103"/>
      <c r="N28" s="103"/>
      <c r="O28" s="103"/>
      <c r="P28" s="103"/>
      <c r="Q28" s="103"/>
      <c r="R28" s="103"/>
    </row>
    <row r="29" spans="2:18">
      <c r="B29" s="103"/>
      <c r="C29" s="103"/>
      <c r="D29" s="103"/>
      <c r="E29" s="103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</row>
    <row r="30" spans="2:18">
      <c r="B30" s="10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</row>
    <row r="31" spans="2:18">
      <c r="B31" s="103"/>
      <c r="C31" s="103"/>
      <c r="D31" s="103"/>
      <c r="E31" s="103"/>
      <c r="F31" s="103"/>
      <c r="G31" s="103"/>
      <c r="H31" s="103"/>
      <c r="I31" s="103"/>
      <c r="J31" s="103"/>
      <c r="K31" s="103"/>
      <c r="L31" s="103"/>
      <c r="M31" s="103"/>
      <c r="N31" s="103"/>
      <c r="O31" s="103"/>
      <c r="P31" s="103"/>
      <c r="Q31" s="103"/>
      <c r="R31" s="103"/>
    </row>
    <row r="32" spans="2:18">
      <c r="B32" s="103"/>
      <c r="C32" s="103"/>
      <c r="D32" s="103"/>
      <c r="E32" s="103"/>
      <c r="F32" s="103"/>
      <c r="G32" s="103"/>
      <c r="H32" s="103"/>
      <c r="I32" s="103"/>
      <c r="J32" s="103"/>
      <c r="K32" s="103"/>
      <c r="L32" s="103"/>
      <c r="M32" s="103"/>
      <c r="N32" s="103"/>
      <c r="O32" s="103"/>
      <c r="P32" s="103"/>
      <c r="Q32" s="103"/>
      <c r="R32" s="103"/>
    </row>
    <row r="35" spans="1:1">
      <c r="A35" s="99">
        <v>0.29166666666666669</v>
      </c>
    </row>
    <row r="36" spans="1:1">
      <c r="A36" s="99">
        <v>0.33333333333333331</v>
      </c>
    </row>
    <row r="37" spans="1:1">
      <c r="A37" s="99">
        <v>0.25</v>
      </c>
    </row>
    <row r="38" spans="1:1">
      <c r="A38" s="100"/>
    </row>
    <row r="39" spans="1:1">
      <c r="A39" s="101">
        <v>4</v>
      </c>
    </row>
    <row r="41" spans="1:1">
      <c r="A41" s="46">
        <v>0.25</v>
      </c>
    </row>
  </sheetData>
  <sheetProtection sheet="1"/>
  <phoneticPr fontId="0" type="noConversion"/>
  <hyperlinks>
    <hyperlink ref="N1" r:id="rId1"/>
  </hyperlinks>
  <pageMargins left="0.78740157499999996" right="0.78740157499999996" top="0.984251969" bottom="0.984251969" header="0.4921259845" footer="0.4921259845"/>
  <pageSetup paperSize="9" orientation="portrait" horizontalDpi="360" verticalDpi="360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56"/>
  <sheetViews>
    <sheetView workbookViewId="0">
      <selection activeCell="O15" sqref="O15"/>
    </sheetView>
  </sheetViews>
  <sheetFormatPr baseColWidth="10" defaultRowHeight="12.75"/>
  <cols>
    <col min="1" max="1" width="24.28515625" customWidth="1"/>
    <col min="2" max="2" width="0.140625" customWidth="1"/>
    <col min="3" max="3" width="9.140625" customWidth="1"/>
    <col min="4" max="4" width="11.28515625" customWidth="1"/>
    <col min="5" max="5" width="10.7109375" customWidth="1"/>
    <col min="7" max="7" width="11.140625" customWidth="1"/>
    <col min="8" max="8" width="10.28515625" customWidth="1"/>
    <col min="9" max="9" width="8.85546875" customWidth="1"/>
    <col min="10" max="10" width="10.5703125" customWidth="1"/>
  </cols>
  <sheetData>
    <row r="1" spans="1:13" ht="13.5" thickBot="1">
      <c r="A1" s="126" t="s">
        <v>98</v>
      </c>
      <c r="B1" s="129"/>
      <c r="C1" s="129"/>
      <c r="D1" s="129"/>
      <c r="E1" s="129"/>
      <c r="F1" s="129"/>
      <c r="G1" s="129"/>
      <c r="H1" s="129"/>
      <c r="I1" s="129"/>
      <c r="J1" s="128"/>
    </row>
    <row r="2" spans="1:13" ht="13.5" thickBot="1">
      <c r="A2" s="145" t="s">
        <v>99</v>
      </c>
      <c r="B2" s="146"/>
      <c r="C2" s="146"/>
      <c r="D2" s="146"/>
      <c r="E2" s="147"/>
      <c r="F2" s="145" t="s">
        <v>100</v>
      </c>
      <c r="G2" s="146"/>
      <c r="H2" s="146"/>
      <c r="I2" s="146"/>
      <c r="J2" s="147"/>
    </row>
    <row r="3" spans="1:13">
      <c r="A3" s="148" t="s">
        <v>101</v>
      </c>
      <c r="B3" s="149"/>
      <c r="C3" s="150" t="s">
        <v>102</v>
      </c>
      <c r="D3" s="151"/>
      <c r="E3" s="152"/>
      <c r="F3" s="148" t="s">
        <v>103</v>
      </c>
      <c r="G3" s="153"/>
      <c r="H3" s="150"/>
      <c r="I3" s="151"/>
      <c r="J3" s="152"/>
    </row>
    <row r="4" spans="1:13">
      <c r="A4" s="135" t="s">
        <v>85</v>
      </c>
      <c r="B4" s="136"/>
      <c r="C4" s="133" t="s">
        <v>104</v>
      </c>
      <c r="D4" s="133"/>
      <c r="E4" s="134"/>
      <c r="F4" s="135" t="s">
        <v>85</v>
      </c>
      <c r="G4" s="137"/>
      <c r="H4" s="138"/>
      <c r="I4" s="133"/>
      <c r="J4" s="134"/>
    </row>
    <row r="5" spans="1:13">
      <c r="A5" s="135" t="s">
        <v>105</v>
      </c>
      <c r="B5" s="136"/>
      <c r="C5" s="133">
        <v>31532</v>
      </c>
      <c r="D5" s="133"/>
      <c r="E5" s="134"/>
      <c r="F5" s="135" t="s">
        <v>106</v>
      </c>
      <c r="G5" s="137"/>
      <c r="H5" s="138"/>
      <c r="I5" s="133"/>
      <c r="J5" s="134"/>
    </row>
    <row r="6" spans="1:13">
      <c r="A6" s="135" t="s">
        <v>107</v>
      </c>
      <c r="B6" s="136"/>
      <c r="C6" s="139">
        <v>6422281280012</v>
      </c>
      <c r="D6" s="133"/>
      <c r="E6" s="134"/>
      <c r="F6" s="135" t="s">
        <v>108</v>
      </c>
      <c r="G6" s="137"/>
      <c r="H6" s="133"/>
      <c r="I6" s="133"/>
      <c r="J6" s="134"/>
    </row>
    <row r="7" spans="1:13">
      <c r="A7" s="135" t="s">
        <v>109</v>
      </c>
      <c r="B7" s="136"/>
      <c r="C7" s="133">
        <v>21652</v>
      </c>
      <c r="D7" s="133"/>
      <c r="E7" s="134"/>
      <c r="F7" s="135" t="s">
        <v>110</v>
      </c>
      <c r="G7" s="137"/>
      <c r="H7" s="133"/>
      <c r="I7" s="133"/>
      <c r="J7" s="134"/>
    </row>
    <row r="8" spans="1:13" ht="13.5" thickBot="1">
      <c r="A8" s="48"/>
      <c r="B8" s="49"/>
      <c r="C8" s="49"/>
      <c r="D8" s="49"/>
      <c r="E8" s="50"/>
      <c r="F8" s="135" t="s">
        <v>111</v>
      </c>
      <c r="G8" s="140"/>
      <c r="H8" s="115">
        <v>175</v>
      </c>
      <c r="I8" s="115"/>
      <c r="J8" s="116"/>
    </row>
    <row r="9" spans="1:13">
      <c r="A9" s="117"/>
      <c r="B9" s="117"/>
      <c r="C9" s="117"/>
      <c r="D9" s="117"/>
      <c r="E9" s="118"/>
      <c r="F9" s="51"/>
      <c r="G9" s="52"/>
      <c r="H9" s="52"/>
      <c r="I9" s="52"/>
      <c r="J9" s="53"/>
    </row>
    <row r="10" spans="1:13">
      <c r="A10" s="130" t="s">
        <v>112</v>
      </c>
      <c r="B10" s="131"/>
      <c r="C10" s="132"/>
      <c r="D10" s="54">
        <v>151.66999999999999</v>
      </c>
      <c r="E10" s="91">
        <v>9.2200000000000006</v>
      </c>
      <c r="F10" s="55">
        <f>D10*E10</f>
        <v>1398.3974000000001</v>
      </c>
      <c r="G10" s="52" t="s">
        <v>10</v>
      </c>
      <c r="H10" s="51">
        <v>2885</v>
      </c>
      <c r="I10" s="52"/>
      <c r="J10" s="53"/>
    </row>
    <row r="11" spans="1:13">
      <c r="A11" s="95" t="s">
        <v>2</v>
      </c>
      <c r="B11" s="56"/>
      <c r="C11" s="92"/>
      <c r="D11" s="47"/>
      <c r="E11" s="57"/>
      <c r="F11" s="1">
        <v>7.62</v>
      </c>
      <c r="G11" s="52"/>
      <c r="H11" s="52"/>
      <c r="I11" s="52"/>
      <c r="J11" s="53"/>
    </row>
    <row r="12" spans="1:13">
      <c r="A12" s="95"/>
      <c r="B12" s="56"/>
      <c r="C12" s="92"/>
      <c r="D12" s="47"/>
      <c r="E12" s="57"/>
      <c r="F12" s="1">
        <f>F10+F11</f>
        <v>1406.0174</v>
      </c>
      <c r="G12" s="52"/>
      <c r="H12" s="52"/>
      <c r="I12" s="52"/>
      <c r="J12" s="53"/>
    </row>
    <row r="13" spans="1:13">
      <c r="A13" s="58" t="s">
        <v>135</v>
      </c>
      <c r="B13" s="56">
        <v>0.25</v>
      </c>
      <c r="C13" s="96" t="e">
        <f ca="1">Pointages!#REF!</f>
        <v>#REF!</v>
      </c>
      <c r="D13" s="59">
        <v>0.25</v>
      </c>
      <c r="E13" s="60">
        <v>13.1241</v>
      </c>
      <c r="F13" s="51" t="e">
        <f>C13*E13*24</f>
        <v>#REF!</v>
      </c>
      <c r="G13" s="52"/>
      <c r="H13" s="52"/>
      <c r="I13" s="52"/>
      <c r="J13" s="53"/>
    </row>
    <row r="14" spans="1:13">
      <c r="A14" s="58" t="s">
        <v>134</v>
      </c>
      <c r="B14" s="56">
        <v>0.5</v>
      </c>
      <c r="C14" s="97" t="e">
        <f ca="1">Pointages!#REF!</f>
        <v>#REF!</v>
      </c>
      <c r="D14" s="61">
        <v>0.5</v>
      </c>
      <c r="E14" s="62">
        <v>15.749000000000001</v>
      </c>
      <c r="F14" s="51" t="e">
        <f>C14*E14*24</f>
        <v>#REF!</v>
      </c>
      <c r="G14" s="52"/>
      <c r="H14" s="52"/>
      <c r="I14" s="52"/>
      <c r="J14" s="53"/>
    </row>
    <row r="15" spans="1:13">
      <c r="A15" s="58" t="s">
        <v>133</v>
      </c>
      <c r="B15" s="56">
        <v>0.2</v>
      </c>
      <c r="C15" s="96" t="e">
        <f ca="1">Pointages!#REF!</f>
        <v>#REF!</v>
      </c>
      <c r="D15" s="47">
        <v>0.2</v>
      </c>
      <c r="E15" s="57">
        <v>2.0998999999999999</v>
      </c>
      <c r="F15" s="55" t="e">
        <f>E15*C15*24</f>
        <v>#REF!</v>
      </c>
      <c r="G15" s="52"/>
      <c r="H15" s="52"/>
      <c r="I15" s="52"/>
      <c r="J15" s="53"/>
    </row>
    <row r="16" spans="1:13">
      <c r="A16" s="63" t="s">
        <v>132</v>
      </c>
      <c r="B16" s="56">
        <v>0.03</v>
      </c>
      <c r="C16" s="64"/>
      <c r="D16" s="61">
        <v>0.03</v>
      </c>
      <c r="E16" s="65"/>
      <c r="F16" s="55"/>
      <c r="G16" s="52"/>
      <c r="H16" s="52"/>
      <c r="I16" s="52"/>
      <c r="J16" s="53"/>
      <c r="L16" s="1"/>
      <c r="M16" s="1"/>
    </row>
    <row r="17" spans="1:13" ht="13.5" thickBot="1">
      <c r="A17" s="119" t="s">
        <v>113</v>
      </c>
      <c r="B17" s="119"/>
      <c r="C17" s="119"/>
      <c r="D17" s="119"/>
      <c r="E17" s="119"/>
      <c r="F17" s="66" t="e">
        <f>F12+F13+F14+F15+F16</f>
        <v>#REF!</v>
      </c>
      <c r="G17" s="52"/>
      <c r="H17" s="52"/>
      <c r="I17" s="52"/>
      <c r="J17" s="53"/>
      <c r="L17" s="1"/>
      <c r="M17" s="1"/>
    </row>
    <row r="18" spans="1:13" ht="13.5" thickBot="1">
      <c r="A18" s="120" t="s">
        <v>114</v>
      </c>
      <c r="B18" s="121"/>
      <c r="C18" s="121"/>
      <c r="D18" s="122"/>
      <c r="E18" s="126" t="s">
        <v>115</v>
      </c>
      <c r="F18" s="127"/>
      <c r="G18" s="128"/>
      <c r="H18" s="126" t="s">
        <v>116</v>
      </c>
      <c r="I18" s="129"/>
      <c r="J18" s="128"/>
    </row>
    <row r="19" spans="1:13" ht="13.5" thickBot="1">
      <c r="A19" s="123"/>
      <c r="B19" s="124"/>
      <c r="C19" s="124"/>
      <c r="D19" s="125"/>
      <c r="E19" s="67" t="s">
        <v>131</v>
      </c>
      <c r="F19" s="68" t="s">
        <v>117</v>
      </c>
      <c r="G19" s="69" t="s">
        <v>119</v>
      </c>
      <c r="H19" s="70" t="s">
        <v>118</v>
      </c>
      <c r="I19" s="68" t="s">
        <v>117</v>
      </c>
      <c r="J19" s="71" t="s">
        <v>119</v>
      </c>
    </row>
    <row r="20" spans="1:13" ht="13.5" thickBot="1">
      <c r="A20" s="141" t="s">
        <v>120</v>
      </c>
      <c r="B20" s="141"/>
      <c r="C20" s="141"/>
      <c r="D20" s="141"/>
      <c r="E20" s="72" t="e">
        <f>F17</f>
        <v>#REF!</v>
      </c>
      <c r="F20" s="73">
        <v>0.75</v>
      </c>
      <c r="G20" s="74" t="e">
        <f>E20*F20%</f>
        <v>#REF!</v>
      </c>
      <c r="H20" s="75" t="e">
        <f>F17</f>
        <v>#REF!</v>
      </c>
      <c r="I20" s="73">
        <v>12.8</v>
      </c>
      <c r="J20" s="76" t="e">
        <f>E20*I20%</f>
        <v>#REF!</v>
      </c>
    </row>
    <row r="21" spans="1:13">
      <c r="A21" s="113" t="s">
        <v>86</v>
      </c>
      <c r="B21" s="114"/>
      <c r="C21" s="114"/>
      <c r="D21" s="114"/>
      <c r="E21" s="72" t="e">
        <f>F17</f>
        <v>#REF!</v>
      </c>
      <c r="F21" s="77"/>
      <c r="G21" s="74"/>
      <c r="H21" s="78" t="e">
        <f>H20</f>
        <v>#REF!</v>
      </c>
      <c r="I21" s="77">
        <v>0.3</v>
      </c>
      <c r="J21" s="76" t="e">
        <f>E21*I21%</f>
        <v>#REF!</v>
      </c>
    </row>
    <row r="22" spans="1:13">
      <c r="A22" s="58" t="s">
        <v>121</v>
      </c>
      <c r="B22" s="79"/>
      <c r="C22" s="79"/>
      <c r="D22" s="79"/>
      <c r="E22" s="78" t="e">
        <f>F17</f>
        <v>#REF!</v>
      </c>
      <c r="F22" s="77"/>
      <c r="G22" s="74"/>
      <c r="H22" s="78" t="e">
        <f>H21</f>
        <v>#REF!</v>
      </c>
      <c r="I22" s="77">
        <v>2.8</v>
      </c>
      <c r="J22" s="76" t="e">
        <f>E22*I22%</f>
        <v>#REF!</v>
      </c>
    </row>
    <row r="23" spans="1:13">
      <c r="A23" s="113" t="s">
        <v>122</v>
      </c>
      <c r="B23" s="114"/>
      <c r="C23" s="114"/>
      <c r="D23" s="114"/>
      <c r="E23" s="78" t="e">
        <f>F17</f>
        <v>#REF!</v>
      </c>
      <c r="F23" s="77"/>
      <c r="G23" s="74"/>
      <c r="H23" s="78" t="e">
        <f>H20</f>
        <v>#REF!</v>
      </c>
      <c r="I23" s="77">
        <v>5.4</v>
      </c>
      <c r="J23" s="76" t="e">
        <f>F17*I23%</f>
        <v>#REF!</v>
      </c>
    </row>
    <row r="24" spans="1:13">
      <c r="A24" s="113" t="s">
        <v>123</v>
      </c>
      <c r="B24" s="114"/>
      <c r="C24" s="114"/>
      <c r="D24" s="114"/>
      <c r="E24" s="78" t="e">
        <f>F17</f>
        <v>#REF!</v>
      </c>
      <c r="F24" s="77">
        <v>6.65</v>
      </c>
      <c r="G24" s="74" t="e">
        <f>E24*F24%</f>
        <v>#REF!</v>
      </c>
      <c r="H24" s="78" t="e">
        <f>H20</f>
        <v>#REF!</v>
      </c>
      <c r="I24" s="77">
        <v>8.3000000000000007</v>
      </c>
      <c r="J24" s="76" t="e">
        <f>F17*I24%</f>
        <v>#REF!</v>
      </c>
    </row>
    <row r="25" spans="1:13">
      <c r="A25" s="113" t="s">
        <v>124</v>
      </c>
      <c r="B25" s="114"/>
      <c r="C25" s="114"/>
      <c r="D25" s="114"/>
      <c r="E25" s="78" t="e">
        <f>F17</f>
        <v>#REF!</v>
      </c>
      <c r="F25" s="77">
        <v>0.1</v>
      </c>
      <c r="G25" s="74" t="e">
        <f>E25*F25%</f>
        <v>#REF!</v>
      </c>
      <c r="H25" s="78" t="e">
        <f>H20</f>
        <v>#REF!</v>
      </c>
      <c r="I25" s="77">
        <v>1.6</v>
      </c>
      <c r="J25" s="76" t="e">
        <f>F17*I25%</f>
        <v>#REF!</v>
      </c>
    </row>
    <row r="26" spans="1:13">
      <c r="A26" s="113" t="s">
        <v>83</v>
      </c>
      <c r="B26" s="114"/>
      <c r="C26" s="114"/>
      <c r="D26" s="114"/>
      <c r="E26" s="78" t="e">
        <f>E24</f>
        <v>#REF!</v>
      </c>
      <c r="F26" s="77"/>
      <c r="G26" s="74"/>
      <c r="H26" s="78" t="e">
        <f>H20</f>
        <v>#REF!</v>
      </c>
      <c r="I26" s="77">
        <v>0.1</v>
      </c>
      <c r="J26" s="76" t="e">
        <f>F17*I26%</f>
        <v>#REF!</v>
      </c>
    </row>
    <row r="27" spans="1:13">
      <c r="A27" s="113" t="s">
        <v>87</v>
      </c>
      <c r="B27" s="114"/>
      <c r="C27" s="114"/>
      <c r="D27" s="114"/>
      <c r="E27" s="80"/>
      <c r="F27" s="77"/>
      <c r="G27" s="74"/>
      <c r="H27" s="80" t="e">
        <f>E39</f>
        <v>#REF!</v>
      </c>
      <c r="I27" s="77">
        <v>-100</v>
      </c>
      <c r="J27" s="76" t="e">
        <f>H27*I27%</f>
        <v>#REF!</v>
      </c>
    </row>
    <row r="28" spans="1:13">
      <c r="A28" s="113" t="s">
        <v>88</v>
      </c>
      <c r="B28" s="114"/>
      <c r="C28" s="114"/>
      <c r="D28" s="114"/>
      <c r="E28" s="78" t="e">
        <f>F17</f>
        <v>#REF!</v>
      </c>
      <c r="F28" s="77">
        <v>2.4</v>
      </c>
      <c r="G28" s="74" t="e">
        <f>E28*F28%</f>
        <v>#REF!</v>
      </c>
      <c r="H28" s="78" t="e">
        <f>H20</f>
        <v>#REF!</v>
      </c>
      <c r="I28" s="77">
        <v>4</v>
      </c>
      <c r="J28" s="76" t="e">
        <f>F17*I28%</f>
        <v>#REF!</v>
      </c>
    </row>
    <row r="29" spans="1:13">
      <c r="A29" s="113" t="s">
        <v>84</v>
      </c>
      <c r="B29" s="114"/>
      <c r="C29" s="114"/>
      <c r="D29" s="114"/>
      <c r="E29" s="78" t="e">
        <f>F17</f>
        <v>#REF!</v>
      </c>
      <c r="F29" s="77"/>
      <c r="G29" s="74"/>
      <c r="H29" s="78" t="e">
        <f>H20</f>
        <v>#REF!</v>
      </c>
      <c r="I29" s="77">
        <v>0.3</v>
      </c>
      <c r="J29" s="76" t="e">
        <f>F17*I29%</f>
        <v>#REF!</v>
      </c>
    </row>
    <row r="30" spans="1:13">
      <c r="A30" s="113" t="s">
        <v>89</v>
      </c>
      <c r="B30" s="114"/>
      <c r="C30" s="114"/>
      <c r="D30" s="114"/>
      <c r="E30" s="78" t="e">
        <f>F17</f>
        <v>#REF!</v>
      </c>
      <c r="F30" s="77">
        <v>3</v>
      </c>
      <c r="G30" s="74" t="e">
        <f>E30*F30%</f>
        <v>#REF!</v>
      </c>
      <c r="H30" s="78" t="e">
        <f>H20</f>
        <v>#REF!</v>
      </c>
      <c r="I30" s="77">
        <v>4.5</v>
      </c>
      <c r="J30" s="76" t="e">
        <f>F17*I30%</f>
        <v>#REF!</v>
      </c>
    </row>
    <row r="31" spans="1:13">
      <c r="A31" s="113" t="s">
        <v>90</v>
      </c>
      <c r="B31" s="114"/>
      <c r="C31" s="114"/>
      <c r="D31" s="114"/>
      <c r="E31" s="78" t="e">
        <f>F17</f>
        <v>#REF!</v>
      </c>
      <c r="F31" s="77">
        <v>0.8</v>
      </c>
      <c r="G31" s="74" t="e">
        <f>E31*F31%</f>
        <v>#REF!</v>
      </c>
      <c r="H31" s="78" t="e">
        <f>H20</f>
        <v>#REF!</v>
      </c>
      <c r="I31" s="77">
        <v>1.2</v>
      </c>
      <c r="J31" s="76" t="e">
        <f>F17*I31%</f>
        <v>#REF!</v>
      </c>
    </row>
    <row r="32" spans="1:13">
      <c r="A32" s="113" t="s">
        <v>91</v>
      </c>
      <c r="B32" s="114"/>
      <c r="C32" s="114"/>
      <c r="D32" s="114"/>
      <c r="E32" s="78" t="e">
        <f>F17</f>
        <v>#REF!</v>
      </c>
      <c r="F32" s="77">
        <v>0.28000000000000003</v>
      </c>
      <c r="G32" s="74" t="e">
        <f>E32*F32%</f>
        <v>#REF!</v>
      </c>
      <c r="H32" s="78" t="e">
        <f>H20</f>
        <v>#REF!</v>
      </c>
      <c r="I32" s="77">
        <v>0.28000000000000003</v>
      </c>
      <c r="J32" s="76" t="e">
        <f>F17*I32%</f>
        <v>#REF!</v>
      </c>
    </row>
    <row r="33" spans="1:10">
      <c r="A33" s="119" t="s">
        <v>92</v>
      </c>
      <c r="B33" s="119"/>
      <c r="C33" s="119"/>
      <c r="D33" s="119"/>
      <c r="E33" s="78"/>
      <c r="F33" s="77"/>
      <c r="G33" s="74"/>
      <c r="H33" s="78">
        <v>3031</v>
      </c>
      <c r="I33" s="77">
        <v>3.81</v>
      </c>
      <c r="J33" s="76" t="e">
        <f>F17*I33%</f>
        <v>#REF!</v>
      </c>
    </row>
    <row r="34" spans="1:10">
      <c r="A34" s="113" t="s">
        <v>93</v>
      </c>
      <c r="B34" s="114"/>
      <c r="C34" s="114"/>
      <c r="D34" s="114"/>
      <c r="E34" s="78" t="e">
        <f>F17</f>
        <v>#REF!</v>
      </c>
      <c r="F34" s="77"/>
      <c r="G34" s="74"/>
      <c r="H34" s="78" t="e">
        <f>H20</f>
        <v>#REF!</v>
      </c>
      <c r="I34" s="77">
        <v>0.18</v>
      </c>
      <c r="J34" s="76" t="e">
        <f>F17*I34%</f>
        <v>#REF!</v>
      </c>
    </row>
    <row r="35" spans="1:10">
      <c r="A35" s="114"/>
      <c r="B35" s="114"/>
      <c r="C35" s="114"/>
      <c r="D35" s="114"/>
      <c r="F35" s="77"/>
      <c r="G35" s="74"/>
      <c r="H35" s="78"/>
      <c r="I35" s="77"/>
      <c r="J35" s="76">
        <f>H35*I35%</f>
        <v>0</v>
      </c>
    </row>
    <row r="36" spans="1:10">
      <c r="A36" s="119"/>
      <c r="B36" s="119"/>
      <c r="C36" s="119"/>
      <c r="D36" s="119"/>
      <c r="E36" s="80"/>
      <c r="F36" s="77"/>
      <c r="G36" s="74"/>
      <c r="H36" s="81"/>
      <c r="I36" s="77"/>
      <c r="J36" s="76"/>
    </row>
    <row r="37" spans="1:10">
      <c r="A37" s="79" t="s">
        <v>94</v>
      </c>
      <c r="B37" s="79"/>
      <c r="C37" s="79"/>
      <c r="D37" s="79"/>
      <c r="E37" s="78" t="e">
        <f>F10+F11+F15+J33-J32*A55%</f>
        <v>#REF!</v>
      </c>
      <c r="F37" s="77">
        <v>5.0999999999999996</v>
      </c>
      <c r="G37" s="74" t="e">
        <f>E37*F37%</f>
        <v>#REF!</v>
      </c>
      <c r="H37" s="81"/>
      <c r="I37" s="77"/>
      <c r="J37" s="76"/>
    </row>
    <row r="38" spans="1:10">
      <c r="A38" s="113" t="s">
        <v>95</v>
      </c>
      <c r="B38" s="114"/>
      <c r="C38" s="114"/>
      <c r="D38" s="114"/>
      <c r="E38" s="78" t="e">
        <f>E39*A55%</f>
        <v>#REF!</v>
      </c>
      <c r="F38" s="77">
        <v>8</v>
      </c>
      <c r="G38" s="74" t="e">
        <f>E38*F38%</f>
        <v>#REF!</v>
      </c>
      <c r="H38" s="80"/>
      <c r="I38" s="77"/>
      <c r="J38" s="76"/>
    </row>
    <row r="39" spans="1:10">
      <c r="A39" s="113" t="s">
        <v>97</v>
      </c>
      <c r="B39" s="114"/>
      <c r="C39" s="114"/>
      <c r="D39" s="114"/>
      <c r="E39" s="78" t="e">
        <f>F13+F14</f>
        <v>#REF!</v>
      </c>
      <c r="F39" s="77">
        <v>-21.5</v>
      </c>
      <c r="G39" s="74" t="e">
        <f>E39*F39%</f>
        <v>#REF!</v>
      </c>
      <c r="H39" s="81"/>
      <c r="I39" s="77"/>
      <c r="J39" s="76"/>
    </row>
    <row r="40" spans="1:10">
      <c r="A40" s="113" t="s">
        <v>125</v>
      </c>
      <c r="B40" s="113"/>
      <c r="C40" s="113"/>
      <c r="D40" s="113"/>
      <c r="E40" s="98" t="e">
        <f>C13+C14</f>
        <v>#REF!</v>
      </c>
      <c r="F40" s="77"/>
      <c r="G40" s="74"/>
      <c r="H40" s="81"/>
      <c r="I40" s="82">
        <v>-1.5</v>
      </c>
      <c r="J40" s="76" t="e">
        <f>E40*I40</f>
        <v>#REF!</v>
      </c>
    </row>
    <row r="41" spans="1:10">
      <c r="A41" s="119" t="s">
        <v>96</v>
      </c>
      <c r="B41" s="119"/>
      <c r="C41" s="119"/>
      <c r="D41" s="119"/>
      <c r="E41" s="78" t="e">
        <f>E37</f>
        <v>#REF!</v>
      </c>
      <c r="F41" s="77">
        <v>2.4</v>
      </c>
      <c r="G41" s="74" t="e">
        <f>E41*F41%</f>
        <v>#REF!</v>
      </c>
      <c r="H41" s="81"/>
      <c r="I41" s="77"/>
      <c r="J41" s="76"/>
    </row>
    <row r="42" spans="1:10">
      <c r="A42" s="113" t="s">
        <v>1</v>
      </c>
      <c r="B42" s="114"/>
      <c r="C42" s="114"/>
      <c r="D42" s="114"/>
      <c r="E42" s="78" t="e">
        <f>E37</f>
        <v>#REF!</v>
      </c>
      <c r="F42" s="77">
        <v>0.5</v>
      </c>
      <c r="G42" s="74" t="e">
        <f>E42*F42%</f>
        <v>#REF!</v>
      </c>
      <c r="H42" s="81"/>
      <c r="I42" s="77"/>
      <c r="J42" s="76"/>
    </row>
    <row r="43" spans="1:10">
      <c r="A43" s="114"/>
      <c r="B43" s="114"/>
      <c r="C43" s="114"/>
      <c r="D43" s="114"/>
      <c r="E43" s="80"/>
      <c r="F43" s="77"/>
      <c r="G43" s="74"/>
      <c r="H43" s="81"/>
      <c r="I43" s="77"/>
      <c r="J43" s="76"/>
    </row>
    <row r="44" spans="1:10">
      <c r="A44" s="114"/>
      <c r="B44" s="114"/>
      <c r="C44" s="114"/>
      <c r="D44" s="114"/>
      <c r="E44" s="80"/>
      <c r="F44" s="77"/>
      <c r="G44" s="74"/>
      <c r="H44" s="81"/>
      <c r="I44" s="77"/>
      <c r="J44" s="76"/>
    </row>
    <row r="45" spans="1:10" ht="13.5" thickBot="1">
      <c r="A45" s="142"/>
      <c r="B45" s="142"/>
      <c r="C45" s="142"/>
      <c r="D45" s="142"/>
      <c r="E45" s="83"/>
      <c r="F45" s="84"/>
      <c r="G45" s="74"/>
      <c r="H45" s="85"/>
      <c r="I45" s="77"/>
      <c r="J45" s="76"/>
    </row>
    <row r="46" spans="1:10">
      <c r="A46" s="119" t="s">
        <v>126</v>
      </c>
      <c r="B46" s="119"/>
      <c r="C46" s="119"/>
      <c r="D46" s="119"/>
      <c r="E46" s="86"/>
      <c r="F46" s="86"/>
      <c r="G46" s="74" t="e">
        <f>SUM(G20:G45)</f>
        <v>#REF!</v>
      </c>
      <c r="H46" s="86"/>
      <c r="I46" s="86"/>
      <c r="J46" s="87" t="e">
        <f>SUM(J20:J45)</f>
        <v>#REF!</v>
      </c>
    </row>
    <row r="47" spans="1:10">
      <c r="A47" s="114"/>
      <c r="B47" s="114"/>
      <c r="C47" s="114"/>
      <c r="D47" s="114"/>
      <c r="E47" s="86"/>
      <c r="F47" s="86"/>
      <c r="G47" s="86"/>
      <c r="H47" s="86"/>
      <c r="I47" s="86"/>
      <c r="J47" s="86"/>
    </row>
    <row r="48" spans="1:10">
      <c r="A48" s="114" t="s">
        <v>3</v>
      </c>
      <c r="B48" s="114"/>
      <c r="C48" s="114"/>
      <c r="D48" s="114"/>
      <c r="E48" s="86"/>
      <c r="F48" s="86"/>
      <c r="G48" s="88">
        <v>16</v>
      </c>
      <c r="H48" s="86"/>
      <c r="I48" s="86"/>
      <c r="J48" s="89"/>
    </row>
    <row r="49" spans="1:10">
      <c r="A49" s="114"/>
      <c r="B49" s="114"/>
      <c r="C49" s="114"/>
      <c r="D49" s="114"/>
      <c r="E49" s="86"/>
    </row>
    <row r="50" spans="1:10">
      <c r="A50" s="119" t="s">
        <v>127</v>
      </c>
      <c r="B50" s="119"/>
      <c r="C50" s="119"/>
      <c r="D50" s="119"/>
      <c r="E50" s="86"/>
      <c r="G50" s="90" t="e">
        <f>(F17-G46)+G48</f>
        <v>#REF!</v>
      </c>
    </row>
    <row r="51" spans="1:10">
      <c r="A51" s="143"/>
      <c r="B51" s="143"/>
      <c r="C51" s="143"/>
      <c r="D51" s="143"/>
      <c r="E51" s="86"/>
      <c r="F51" s="86"/>
    </row>
    <row r="52" spans="1:10">
      <c r="A52" s="144" t="s">
        <v>128</v>
      </c>
      <c r="B52" s="144"/>
      <c r="C52" s="144"/>
      <c r="D52" s="144"/>
      <c r="E52" s="86"/>
      <c r="F52" t="s">
        <v>129</v>
      </c>
      <c r="G52" s="90" t="e">
        <f>G48+G50</f>
        <v>#REF!</v>
      </c>
      <c r="I52" t="s">
        <v>130</v>
      </c>
      <c r="J52" s="90" t="e">
        <f>G52*12</f>
        <v>#REF!</v>
      </c>
    </row>
    <row r="53" spans="1:10">
      <c r="E53" s="86"/>
    </row>
    <row r="54" spans="1:10">
      <c r="E54" s="86"/>
    </row>
    <row r="55" spans="1:10">
      <c r="A55" s="94">
        <v>98.25</v>
      </c>
      <c r="E55" s="86"/>
    </row>
    <row r="56" spans="1:10">
      <c r="E56" s="86"/>
      <c r="G56" s="86"/>
    </row>
  </sheetData>
  <mergeCells count="62">
    <mergeCell ref="A1:J1"/>
    <mergeCell ref="A2:E2"/>
    <mergeCell ref="F2:J2"/>
    <mergeCell ref="A3:B3"/>
    <mergeCell ref="C3:E3"/>
    <mergeCell ref="F3:G3"/>
    <mergeCell ref="H3:J3"/>
    <mergeCell ref="A27:D27"/>
    <mergeCell ref="A28:D28"/>
    <mergeCell ref="A29:D29"/>
    <mergeCell ref="A30:D30"/>
    <mergeCell ref="A31:D31"/>
    <mergeCell ref="A32:D32"/>
    <mergeCell ref="A50:D50"/>
    <mergeCell ref="A51:D51"/>
    <mergeCell ref="A52:D52"/>
    <mergeCell ref="A38:D38"/>
    <mergeCell ref="A39:D39"/>
    <mergeCell ref="A40:D40"/>
    <mergeCell ref="A41:D41"/>
    <mergeCell ref="A42:D42"/>
    <mergeCell ref="A43:D43"/>
    <mergeCell ref="A21:D21"/>
    <mergeCell ref="A44:D44"/>
    <mergeCell ref="A45:D45"/>
    <mergeCell ref="A46:D46"/>
    <mergeCell ref="A47:D47"/>
    <mergeCell ref="A33:D33"/>
    <mergeCell ref="A34:D34"/>
    <mergeCell ref="A35:D35"/>
    <mergeCell ref="A36:D36"/>
    <mergeCell ref="A26:D26"/>
    <mergeCell ref="A4:B4"/>
    <mergeCell ref="A48:D48"/>
    <mergeCell ref="A49:D49"/>
    <mergeCell ref="C4:E4"/>
    <mergeCell ref="F4:G4"/>
    <mergeCell ref="A6:B6"/>
    <mergeCell ref="C6:E6"/>
    <mergeCell ref="F6:G6"/>
    <mergeCell ref="F8:G8"/>
    <mergeCell ref="A20:D20"/>
    <mergeCell ref="H6:J6"/>
    <mergeCell ref="A7:B7"/>
    <mergeCell ref="C7:E7"/>
    <mergeCell ref="F7:G7"/>
    <mergeCell ref="H7:J7"/>
    <mergeCell ref="H4:J4"/>
    <mergeCell ref="A5:B5"/>
    <mergeCell ref="C5:E5"/>
    <mergeCell ref="F5:G5"/>
    <mergeCell ref="H5:J5"/>
    <mergeCell ref="A23:D23"/>
    <mergeCell ref="A24:D24"/>
    <mergeCell ref="A25:D25"/>
    <mergeCell ref="H8:J8"/>
    <mergeCell ref="A9:E9"/>
    <mergeCell ref="A17:E17"/>
    <mergeCell ref="A18:D19"/>
    <mergeCell ref="E18:G18"/>
    <mergeCell ref="H18:J18"/>
    <mergeCell ref="A10:C10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4:K81"/>
  <sheetViews>
    <sheetView workbookViewId="0">
      <selection activeCell="I26" sqref="I26"/>
    </sheetView>
  </sheetViews>
  <sheetFormatPr baseColWidth="10" defaultRowHeight="12.75"/>
  <cols>
    <col min="9" max="9" width="12.85546875" bestFit="1" customWidth="1"/>
  </cols>
  <sheetData>
    <row r="4" spans="8:11">
      <c r="H4" s="18" t="s">
        <v>74</v>
      </c>
      <c r="I4" s="16"/>
      <c r="J4" s="93">
        <v>17.989999999999998</v>
      </c>
    </row>
    <row r="5" spans="8:11">
      <c r="H5" s="23" t="e">
        <f ca="1">'FICHE de Paye'!F17</f>
        <v>#REF!</v>
      </c>
      <c r="I5" s="17"/>
      <c r="J5" s="2" t="e">
        <f>H5*J4%</f>
        <v>#REF!</v>
      </c>
    </row>
    <row r="6" spans="8:11">
      <c r="H6" s="21">
        <v>0.13700000000000001</v>
      </c>
      <c r="J6" s="2"/>
    </row>
    <row r="7" spans="8:11">
      <c r="H7" s="22" t="e">
        <f>H5*H6</f>
        <v>#REF!</v>
      </c>
      <c r="J7" s="2"/>
    </row>
    <row r="8" spans="8:11">
      <c r="H8" s="2"/>
      <c r="I8" s="3"/>
      <c r="J8" s="17"/>
    </row>
    <row r="9" spans="8:11">
      <c r="H9" s="2"/>
      <c r="I9" s="4"/>
      <c r="J9" s="2"/>
    </row>
    <row r="10" spans="8:11">
      <c r="H10" s="19" t="s">
        <v>75</v>
      </c>
      <c r="I10" s="20"/>
      <c r="J10" s="17"/>
      <c r="K10" s="2"/>
    </row>
    <row r="11" spans="8:11">
      <c r="J11" s="1"/>
      <c r="K11" s="17"/>
    </row>
    <row r="12" spans="8:11">
      <c r="I12" s="5"/>
      <c r="J12" s="2"/>
      <c r="K12" s="2"/>
    </row>
    <row r="13" spans="8:11">
      <c r="H13" s="2" t="e">
        <f>H5</f>
        <v>#REF!</v>
      </c>
      <c r="I13" s="2" t="e">
        <f>H15</f>
        <v>#REF!</v>
      </c>
    </row>
    <row r="14" spans="8:11">
      <c r="H14" s="21">
        <v>0.97</v>
      </c>
      <c r="I14" s="21">
        <v>0.08</v>
      </c>
    </row>
    <row r="15" spans="8:11">
      <c r="H15" s="2" t="e">
        <f>H13*H14</f>
        <v>#REF!</v>
      </c>
      <c r="I15" s="22" t="e">
        <f>I13*I14</f>
        <v>#REF!</v>
      </c>
    </row>
    <row r="17" spans="1:9">
      <c r="I17" s="2"/>
    </row>
    <row r="18" spans="1:9">
      <c r="I18" s="2"/>
    </row>
    <row r="19" spans="1:9">
      <c r="H19" s="24" t="s">
        <v>76</v>
      </c>
      <c r="I19" s="20"/>
    </row>
    <row r="20" spans="1:9">
      <c r="H20" s="2" t="e">
        <f>H7</f>
        <v>#REF!</v>
      </c>
    </row>
    <row r="21" spans="1:9">
      <c r="H21" s="2" t="e">
        <f>I15</f>
        <v>#REF!</v>
      </c>
    </row>
    <row r="22" spans="1:9">
      <c r="H22" s="22" t="e">
        <f>H20+H21</f>
        <v>#REF!</v>
      </c>
    </row>
    <row r="24" spans="1:9">
      <c r="H24" s="25" t="s">
        <v>77</v>
      </c>
    </row>
    <row r="25" spans="1:9">
      <c r="I25" s="26" t="e">
        <f>H5-J5</f>
        <v>#REF!</v>
      </c>
    </row>
    <row r="30" spans="1:9" ht="47.25">
      <c r="A30" s="6" t="s">
        <v>4</v>
      </c>
    </row>
    <row r="32" spans="1:9" ht="13.5" thickBot="1"/>
    <row r="33" spans="1:6" ht="13.5" thickBot="1">
      <c r="A33" s="173" t="s">
        <v>4</v>
      </c>
      <c r="B33" s="175" t="s">
        <v>5</v>
      </c>
      <c r="C33" s="176"/>
      <c r="D33" s="177"/>
      <c r="E33" s="175" t="s">
        <v>6</v>
      </c>
      <c r="F33" s="177"/>
    </row>
    <row r="34" spans="1:6" ht="13.5" thickBot="1">
      <c r="A34" s="174"/>
      <c r="B34" s="7" t="s">
        <v>7</v>
      </c>
      <c r="C34" s="7" t="s">
        <v>8</v>
      </c>
      <c r="D34" s="7" t="s">
        <v>9</v>
      </c>
      <c r="E34" s="7" t="s">
        <v>0</v>
      </c>
      <c r="F34" s="7" t="s">
        <v>10</v>
      </c>
    </row>
    <row r="35" spans="1:6" ht="13.5" thickBot="1">
      <c r="A35" s="178" t="s">
        <v>11</v>
      </c>
      <c r="B35" s="179"/>
      <c r="C35" s="179"/>
      <c r="D35" s="179"/>
      <c r="E35" s="179"/>
      <c r="F35" s="180"/>
    </row>
    <row r="36" spans="1:6" ht="13.5" thickBot="1">
      <c r="A36" s="156" t="s">
        <v>12</v>
      </c>
      <c r="B36" s="157"/>
      <c r="C36" s="157"/>
      <c r="D36" s="157"/>
      <c r="E36" s="157"/>
      <c r="F36" s="158"/>
    </row>
    <row r="37" spans="1:6" ht="36.75" thickBot="1">
      <c r="A37" s="8" t="s">
        <v>13</v>
      </c>
      <c r="B37" s="9">
        <v>13.1</v>
      </c>
      <c r="C37" s="9">
        <v>0.75</v>
      </c>
      <c r="D37" s="9">
        <v>13.85</v>
      </c>
      <c r="E37" s="9" t="s">
        <v>14</v>
      </c>
      <c r="F37" s="9" t="s">
        <v>15</v>
      </c>
    </row>
    <row r="38" spans="1:6" ht="36.75" thickBot="1">
      <c r="A38" s="8" t="s">
        <v>16</v>
      </c>
      <c r="B38" s="9">
        <v>8.3000000000000007</v>
      </c>
      <c r="C38" s="9">
        <v>6.65</v>
      </c>
      <c r="D38" s="9">
        <v>14.95</v>
      </c>
      <c r="E38" s="9" t="s">
        <v>14</v>
      </c>
      <c r="F38" s="9" t="s">
        <v>17</v>
      </c>
    </row>
    <row r="39" spans="1:6" ht="24.75" thickBot="1">
      <c r="A39" s="8" t="s">
        <v>18</v>
      </c>
      <c r="B39" s="9">
        <v>1.6</v>
      </c>
      <c r="C39" s="9">
        <v>0.1</v>
      </c>
      <c r="D39" s="9">
        <v>1.7</v>
      </c>
      <c r="E39" s="9" t="s">
        <v>14</v>
      </c>
      <c r="F39" s="9" t="s">
        <v>15</v>
      </c>
    </row>
    <row r="40" spans="1:6" ht="24.75" thickBot="1">
      <c r="A40" s="8" t="s">
        <v>19</v>
      </c>
      <c r="B40" s="9">
        <v>5.4</v>
      </c>
      <c r="C40" s="9" t="s">
        <v>15</v>
      </c>
      <c r="D40" s="9">
        <v>5.4</v>
      </c>
      <c r="E40" s="9" t="s">
        <v>14</v>
      </c>
      <c r="F40" s="9" t="s">
        <v>15</v>
      </c>
    </row>
    <row r="41" spans="1:6" ht="24.75" thickBot="1">
      <c r="A41" s="8" t="s">
        <v>20</v>
      </c>
      <c r="B41" s="9" t="s">
        <v>21</v>
      </c>
      <c r="C41" s="9" t="s">
        <v>15</v>
      </c>
      <c r="D41" s="9" t="s">
        <v>21</v>
      </c>
      <c r="E41" s="9" t="s">
        <v>14</v>
      </c>
      <c r="F41" s="9" t="s">
        <v>15</v>
      </c>
    </row>
    <row r="42" spans="1:6" ht="36.75" thickBot="1">
      <c r="A42" s="8" t="s">
        <v>22</v>
      </c>
      <c r="B42" s="9">
        <v>0.1</v>
      </c>
      <c r="C42" s="9" t="s">
        <v>15</v>
      </c>
      <c r="D42" s="9">
        <v>0.1</v>
      </c>
      <c r="E42" s="9" t="s">
        <v>14</v>
      </c>
      <c r="F42" s="9" t="s">
        <v>17</v>
      </c>
    </row>
    <row r="43" spans="1:6" ht="60.75" thickBot="1">
      <c r="A43" s="8" t="s">
        <v>23</v>
      </c>
      <c r="B43" s="9">
        <v>0.4</v>
      </c>
      <c r="C43" s="9" t="s">
        <v>15</v>
      </c>
      <c r="D43" s="9">
        <v>0.4</v>
      </c>
      <c r="E43" s="9" t="s">
        <v>14</v>
      </c>
      <c r="F43" s="9" t="s">
        <v>15</v>
      </c>
    </row>
    <row r="44" spans="1:6" ht="36.75" thickBot="1">
      <c r="A44" s="8" t="s">
        <v>24</v>
      </c>
      <c r="B44" s="9">
        <v>4</v>
      </c>
      <c r="C44" s="9">
        <v>2.4</v>
      </c>
      <c r="D44" s="9">
        <v>6.4</v>
      </c>
      <c r="E44" s="9" t="s">
        <v>14</v>
      </c>
      <c r="F44" s="9" t="s">
        <v>25</v>
      </c>
    </row>
    <row r="45" spans="1:6" ht="48.75" thickBot="1">
      <c r="A45" s="8" t="s">
        <v>26</v>
      </c>
      <c r="B45" s="9">
        <v>0.4</v>
      </c>
      <c r="C45" s="9" t="s">
        <v>15</v>
      </c>
      <c r="D45" s="9">
        <v>0.4</v>
      </c>
      <c r="E45" s="9" t="s">
        <v>14</v>
      </c>
      <c r="F45" s="9" t="s">
        <v>27</v>
      </c>
    </row>
    <row r="46" spans="1:6" ht="36.75" thickBot="1">
      <c r="A46" s="8" t="s">
        <v>28</v>
      </c>
      <c r="B46" s="9">
        <v>3.5999999999999997E-2</v>
      </c>
      <c r="C46" s="9">
        <v>2.4E-2</v>
      </c>
      <c r="D46" s="9">
        <v>0.06</v>
      </c>
      <c r="E46" s="9" t="s">
        <v>14</v>
      </c>
      <c r="F46" s="9" t="s">
        <v>29</v>
      </c>
    </row>
    <row r="47" spans="1:6" ht="36.75" thickBot="1">
      <c r="A47" s="8" t="s">
        <v>30</v>
      </c>
      <c r="B47" s="9">
        <v>12.46</v>
      </c>
      <c r="C47" s="9">
        <v>8.31</v>
      </c>
      <c r="D47" s="9" t="s">
        <v>31</v>
      </c>
      <c r="E47" s="9" t="s">
        <v>15</v>
      </c>
      <c r="F47" s="9" t="s">
        <v>15</v>
      </c>
    </row>
    <row r="48" spans="1:6" ht="13.5" thickBot="1">
      <c r="A48" s="156" t="s">
        <v>32</v>
      </c>
      <c r="B48" s="157"/>
      <c r="C48" s="157"/>
      <c r="D48" s="157"/>
      <c r="E48" s="157"/>
      <c r="F48" s="158"/>
    </row>
    <row r="49" spans="1:6" ht="13.5" thickBot="1">
      <c r="A49" s="8" t="s">
        <v>33</v>
      </c>
      <c r="B49" s="9">
        <v>4.5</v>
      </c>
      <c r="C49" s="9">
        <v>3</v>
      </c>
      <c r="D49" s="9">
        <v>7.5</v>
      </c>
      <c r="E49" s="9" t="s">
        <v>33</v>
      </c>
      <c r="F49" s="10" t="s">
        <v>34</v>
      </c>
    </row>
    <row r="50" spans="1:6" ht="24.75" thickBot="1">
      <c r="A50" s="8" t="s">
        <v>35</v>
      </c>
      <c r="B50" s="9">
        <v>12</v>
      </c>
      <c r="C50" s="9">
        <v>8</v>
      </c>
      <c r="D50" s="9">
        <v>20</v>
      </c>
      <c r="E50" s="9" t="s">
        <v>35</v>
      </c>
      <c r="F50" s="9" t="s">
        <v>36</v>
      </c>
    </row>
    <row r="51" spans="1:6" ht="13.5" thickBot="1">
      <c r="A51" s="156" t="s">
        <v>37</v>
      </c>
      <c r="B51" s="157"/>
      <c r="C51" s="157"/>
      <c r="D51" s="157"/>
      <c r="E51" s="157"/>
      <c r="F51" s="158"/>
    </row>
    <row r="52" spans="1:6" ht="13.5" thickBot="1">
      <c r="A52" s="8" t="s">
        <v>38</v>
      </c>
      <c r="B52" s="9">
        <v>1.5</v>
      </c>
      <c r="C52" s="9" t="s">
        <v>15</v>
      </c>
      <c r="D52" s="9">
        <v>1.5</v>
      </c>
      <c r="E52" s="9" t="s">
        <v>14</v>
      </c>
      <c r="F52" s="9" t="s">
        <v>39</v>
      </c>
    </row>
    <row r="53" spans="1:6" ht="13.5" thickBot="1">
      <c r="A53" s="8" t="s">
        <v>40</v>
      </c>
      <c r="B53" s="9">
        <v>4.5</v>
      </c>
      <c r="C53" s="9">
        <v>3</v>
      </c>
      <c r="D53" s="9">
        <v>7.5</v>
      </c>
      <c r="E53" s="9" t="s">
        <v>14</v>
      </c>
      <c r="F53" s="9" t="s">
        <v>39</v>
      </c>
    </row>
    <row r="54" spans="1:6" ht="24.75" thickBot="1">
      <c r="A54" s="8" t="s">
        <v>41</v>
      </c>
      <c r="B54" s="9">
        <v>12.6</v>
      </c>
      <c r="C54" s="9">
        <v>7.7</v>
      </c>
      <c r="D54" s="9">
        <v>20.3</v>
      </c>
      <c r="E54" s="9" t="s">
        <v>14</v>
      </c>
      <c r="F54" s="9" t="s">
        <v>42</v>
      </c>
    </row>
    <row r="55" spans="1:6" ht="60.75" thickBot="1">
      <c r="A55" s="8" t="s">
        <v>43</v>
      </c>
      <c r="B55" s="9">
        <v>0.22</v>
      </c>
      <c r="C55" s="9">
        <v>0.13</v>
      </c>
      <c r="D55" s="9">
        <v>0.35</v>
      </c>
      <c r="E55" s="9" t="s">
        <v>14</v>
      </c>
      <c r="F55" s="9" t="s">
        <v>44</v>
      </c>
    </row>
    <row r="56" spans="1:6" ht="24.75" thickBot="1">
      <c r="A56" s="8" t="s">
        <v>45</v>
      </c>
      <c r="B56" s="9">
        <v>1.2</v>
      </c>
      <c r="C56" s="9">
        <v>0.8</v>
      </c>
      <c r="D56" s="9">
        <v>2</v>
      </c>
      <c r="E56" s="9" t="s">
        <v>15</v>
      </c>
      <c r="F56" s="9" t="s">
        <v>34</v>
      </c>
    </row>
    <row r="57" spans="1:6" ht="24.75" thickBot="1">
      <c r="A57" s="8" t="s">
        <v>46</v>
      </c>
      <c r="B57" s="9">
        <v>1.3</v>
      </c>
      <c r="C57" s="9">
        <v>0.9</v>
      </c>
      <c r="D57" s="9">
        <v>2.2000000000000002</v>
      </c>
      <c r="E57" s="9" t="s">
        <v>15</v>
      </c>
      <c r="F57" s="9" t="s">
        <v>36</v>
      </c>
    </row>
    <row r="58" spans="1:6" ht="24.75" thickBot="1">
      <c r="A58" s="8" t="s">
        <v>47</v>
      </c>
      <c r="B58" s="9">
        <v>1.3</v>
      </c>
      <c r="C58" s="9">
        <v>0.9</v>
      </c>
      <c r="D58" s="9">
        <v>2.2000000000000002</v>
      </c>
      <c r="E58" s="9" t="s">
        <v>29</v>
      </c>
      <c r="F58" s="9" t="s">
        <v>48</v>
      </c>
    </row>
    <row r="59" spans="1:6" ht="13.5" thickBot="1">
      <c r="A59" s="178" t="s">
        <v>49</v>
      </c>
      <c r="B59" s="179"/>
      <c r="C59" s="179"/>
      <c r="D59" s="179"/>
      <c r="E59" s="179"/>
      <c r="F59" s="180"/>
    </row>
    <row r="60" spans="1:6" ht="48.75" thickBot="1">
      <c r="A60" s="8" t="s">
        <v>50</v>
      </c>
      <c r="B60" s="9">
        <v>8</v>
      </c>
      <c r="C60" s="9">
        <v>0</v>
      </c>
      <c r="D60" s="9">
        <v>8</v>
      </c>
      <c r="E60" s="168" t="s">
        <v>51</v>
      </c>
      <c r="F60" s="169"/>
    </row>
    <row r="61" spans="1:6" ht="36.75" thickBot="1">
      <c r="A61" s="8" t="s">
        <v>52</v>
      </c>
      <c r="B61" s="9">
        <v>0.5</v>
      </c>
      <c r="C61" s="10">
        <v>0</v>
      </c>
      <c r="D61" s="10">
        <v>0.5</v>
      </c>
      <c r="E61" s="10" t="s">
        <v>14</v>
      </c>
      <c r="F61" s="10" t="s">
        <v>15</v>
      </c>
    </row>
    <row r="62" spans="1:6" ht="72.75" thickBot="1">
      <c r="A62" s="8" t="s">
        <v>53</v>
      </c>
      <c r="B62" s="9">
        <v>0.18</v>
      </c>
      <c r="C62" s="9">
        <v>0</v>
      </c>
      <c r="D62" s="9">
        <v>0.18</v>
      </c>
      <c r="E62" s="9" t="s">
        <v>14</v>
      </c>
      <c r="F62" s="9" t="s">
        <v>15</v>
      </c>
    </row>
    <row r="63" spans="1:6" ht="13.5" thickBot="1">
      <c r="A63" s="170" t="s">
        <v>54</v>
      </c>
      <c r="B63" s="171"/>
      <c r="C63" s="171"/>
      <c r="D63" s="171"/>
      <c r="E63" s="171"/>
      <c r="F63" s="172"/>
    </row>
    <row r="64" spans="1:6" ht="36.75" thickBot="1">
      <c r="A64" s="8" t="s">
        <v>55</v>
      </c>
      <c r="B64" s="9">
        <v>0.55000000000000004</v>
      </c>
      <c r="C64" s="9">
        <v>0</v>
      </c>
      <c r="D64" s="9">
        <v>0.55000000000000004</v>
      </c>
      <c r="E64" s="9" t="s">
        <v>14</v>
      </c>
      <c r="F64" s="9" t="s">
        <v>15</v>
      </c>
    </row>
    <row r="65" spans="1:6" ht="36.75" thickBot="1">
      <c r="A65" s="8" t="s">
        <v>56</v>
      </c>
      <c r="B65" s="10">
        <v>1.05</v>
      </c>
      <c r="C65" s="10">
        <v>0</v>
      </c>
      <c r="D65" s="10">
        <v>1.05</v>
      </c>
      <c r="E65" s="10" t="s">
        <v>14</v>
      </c>
      <c r="F65" s="10" t="s">
        <v>15</v>
      </c>
    </row>
    <row r="66" spans="1:6" ht="24.75" thickBot="1">
      <c r="A66" s="8" t="s">
        <v>57</v>
      </c>
      <c r="B66" s="9">
        <v>1.6</v>
      </c>
      <c r="C66" s="9">
        <v>0</v>
      </c>
      <c r="D66" s="9">
        <v>1.6</v>
      </c>
      <c r="E66" s="9" t="s">
        <v>14</v>
      </c>
      <c r="F66" s="9" t="s">
        <v>15</v>
      </c>
    </row>
    <row r="67" spans="1:6" ht="48.75" thickBot="1">
      <c r="A67" s="8" t="s">
        <v>58</v>
      </c>
      <c r="B67" s="9">
        <v>1</v>
      </c>
      <c r="C67" s="9">
        <v>0</v>
      </c>
      <c r="D67" s="9">
        <v>1</v>
      </c>
      <c r="E67" s="9" t="s">
        <v>59</v>
      </c>
      <c r="F67" s="9" t="s">
        <v>15</v>
      </c>
    </row>
    <row r="68" spans="1:6" ht="24">
      <c r="A68" s="11" t="s">
        <v>60</v>
      </c>
      <c r="B68" s="154">
        <v>0.45</v>
      </c>
      <c r="C68" s="154">
        <v>0</v>
      </c>
      <c r="D68" s="154">
        <v>0.45</v>
      </c>
      <c r="E68" s="154" t="s">
        <v>14</v>
      </c>
      <c r="F68" s="154" t="s">
        <v>15</v>
      </c>
    </row>
    <row r="69" spans="1:6" ht="24.75" thickBot="1">
      <c r="A69" s="13" t="s">
        <v>61</v>
      </c>
      <c r="B69" s="155"/>
      <c r="C69" s="155"/>
      <c r="D69" s="155"/>
      <c r="E69" s="155"/>
      <c r="F69" s="155"/>
    </row>
    <row r="70" spans="1:6" ht="24">
      <c r="A70" s="11" t="s">
        <v>62</v>
      </c>
      <c r="B70" s="154" t="s">
        <v>63</v>
      </c>
      <c r="C70" s="154">
        <v>0</v>
      </c>
      <c r="D70" s="154" t="s">
        <v>63</v>
      </c>
      <c r="E70" s="154" t="s">
        <v>14</v>
      </c>
      <c r="F70" s="154" t="s">
        <v>15</v>
      </c>
    </row>
    <row r="71" spans="1:6" ht="24.75" thickBot="1">
      <c r="A71" s="13" t="s">
        <v>64</v>
      </c>
      <c r="B71" s="155"/>
      <c r="C71" s="155"/>
      <c r="D71" s="155"/>
      <c r="E71" s="155"/>
      <c r="F71" s="155"/>
    </row>
    <row r="72" spans="1:6" ht="24">
      <c r="A72" s="165" t="s">
        <v>65</v>
      </c>
      <c r="B72" s="154">
        <v>4.25</v>
      </c>
      <c r="C72" s="154">
        <v>0</v>
      </c>
      <c r="D72" s="154">
        <v>4.25</v>
      </c>
      <c r="E72" s="154" t="s">
        <v>14</v>
      </c>
      <c r="F72" s="12" t="s">
        <v>66</v>
      </c>
    </row>
    <row r="73" spans="1:6" ht="24.75" thickBot="1">
      <c r="A73" s="166"/>
      <c r="B73" s="155"/>
      <c r="C73" s="155"/>
      <c r="D73" s="155"/>
      <c r="E73" s="155"/>
      <c r="F73" s="14" t="s">
        <v>67</v>
      </c>
    </row>
    <row r="74" spans="1:6" ht="24">
      <c r="A74" s="166"/>
      <c r="B74" s="154">
        <v>8.5</v>
      </c>
      <c r="C74" s="154">
        <v>0</v>
      </c>
      <c r="D74" s="154">
        <v>8.5</v>
      </c>
      <c r="E74" s="154" t="s">
        <v>14</v>
      </c>
      <c r="F74" s="12" t="s">
        <v>66</v>
      </c>
    </row>
    <row r="75" spans="1:6" ht="24.75" thickBot="1">
      <c r="A75" s="166"/>
      <c r="B75" s="155"/>
      <c r="C75" s="155"/>
      <c r="D75" s="155"/>
      <c r="E75" s="155"/>
      <c r="F75" s="14" t="s">
        <v>68</v>
      </c>
    </row>
    <row r="76" spans="1:6" ht="24">
      <c r="A76" s="166"/>
      <c r="B76" s="154">
        <v>13.6</v>
      </c>
      <c r="C76" s="154">
        <v>0</v>
      </c>
      <c r="D76" s="154">
        <v>13.6</v>
      </c>
      <c r="E76" s="154" t="s">
        <v>14</v>
      </c>
      <c r="F76" s="12" t="s">
        <v>66</v>
      </c>
    </row>
    <row r="77" spans="1:6" ht="24.75" thickBot="1">
      <c r="A77" s="167"/>
      <c r="B77" s="155"/>
      <c r="C77" s="155"/>
      <c r="D77" s="155"/>
      <c r="E77" s="155"/>
      <c r="F77" s="14" t="s">
        <v>69</v>
      </c>
    </row>
    <row r="78" spans="1:6" ht="13.5" thickBot="1">
      <c r="A78" s="156" t="s">
        <v>70</v>
      </c>
      <c r="B78" s="157"/>
      <c r="C78" s="157"/>
      <c r="D78" s="157"/>
      <c r="E78" s="157"/>
      <c r="F78" s="158"/>
    </row>
    <row r="79" spans="1:6" ht="24.75" thickBot="1">
      <c r="A79" s="8" t="s">
        <v>71</v>
      </c>
      <c r="B79" s="9">
        <v>0</v>
      </c>
      <c r="C79" s="9">
        <v>2.4</v>
      </c>
      <c r="D79" s="9">
        <v>2.4</v>
      </c>
      <c r="E79" s="159" t="s">
        <v>72</v>
      </c>
      <c r="F79" s="160"/>
    </row>
    <row r="80" spans="1:6" ht="13.5" thickBot="1">
      <c r="A80" s="8" t="s">
        <v>73</v>
      </c>
      <c r="B80" s="9">
        <v>0</v>
      </c>
      <c r="C80" s="9">
        <v>5.0999999999999996</v>
      </c>
      <c r="D80" s="9">
        <v>5.0999999999999996</v>
      </c>
      <c r="E80" s="161"/>
      <c r="F80" s="162"/>
    </row>
    <row r="81" spans="1:6" ht="13.5" thickBot="1">
      <c r="A81" s="15" t="s">
        <v>1</v>
      </c>
      <c r="B81" s="9">
        <v>0</v>
      </c>
      <c r="C81" s="9">
        <v>0.5</v>
      </c>
      <c r="D81" s="9">
        <v>0.5</v>
      </c>
      <c r="E81" s="163"/>
      <c r="F81" s="164"/>
    </row>
  </sheetData>
  <mergeCells count="35">
    <mergeCell ref="A51:F51"/>
    <mergeCell ref="A59:F59"/>
    <mergeCell ref="B70:B71"/>
    <mergeCell ref="C70:C71"/>
    <mergeCell ref="D70:D71"/>
    <mergeCell ref="E70:E71"/>
    <mergeCell ref="A33:A34"/>
    <mergeCell ref="B33:D33"/>
    <mergeCell ref="E33:F33"/>
    <mergeCell ref="A35:F35"/>
    <mergeCell ref="A36:F36"/>
    <mergeCell ref="A48:F48"/>
    <mergeCell ref="E60:F60"/>
    <mergeCell ref="A63:F63"/>
    <mergeCell ref="B68:B69"/>
    <mergeCell ref="C68:C69"/>
    <mergeCell ref="D68:D69"/>
    <mergeCell ref="E68:E69"/>
    <mergeCell ref="F70:F71"/>
    <mergeCell ref="F68:F69"/>
    <mergeCell ref="A78:F78"/>
    <mergeCell ref="E79:F81"/>
    <mergeCell ref="B76:B77"/>
    <mergeCell ref="C76:C77"/>
    <mergeCell ref="D76:D77"/>
    <mergeCell ref="E76:E77"/>
    <mergeCell ref="A72:A77"/>
    <mergeCell ref="B72:B73"/>
    <mergeCell ref="C72:C73"/>
    <mergeCell ref="D72:D73"/>
    <mergeCell ref="E72:E73"/>
    <mergeCell ref="B74:B75"/>
    <mergeCell ref="C74:C75"/>
    <mergeCell ref="D74:D75"/>
    <mergeCell ref="E74:E75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200" verticalDpi="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Pointages</vt:lpstr>
      <vt:lpstr>FICHE de Paye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Michel</cp:lastModifiedBy>
  <dcterms:created xsi:type="dcterms:W3CDTF">2010-03-29T17:37:04Z</dcterms:created>
  <dcterms:modified xsi:type="dcterms:W3CDTF">2012-03-21T18:17:44Z</dcterms:modified>
</cp:coreProperties>
</file>