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backupFile="1" updateLinks="always" codeName="ThisWorkbook" defaultThemeVersion="124226"/>
  <bookViews>
    <workbookView xWindow="0" yWindow="-90" windowWidth="9630" windowHeight="3660" tabRatio="904"/>
  </bookViews>
  <sheets>
    <sheet name="gasoil" sheetId="4" r:id="rId1"/>
    <sheet name="Fériés 2014 - 2020" sheetId="48" state="hidden" r:id="rId2"/>
  </sheets>
  <externalReferences>
    <externalReference r:id="rId3"/>
  </externalReferences>
  <definedNames>
    <definedName name="_gasoil">gasoil!$AA$33:$AX$33</definedName>
    <definedName name="Acc_Tra">gasoil!$AP$4:$AP$5</definedName>
    <definedName name="acompte" comment="Accompte du mois">gasoil!$AC$2:$AC$44</definedName>
    <definedName name="aller">#REF!</definedName>
    <definedName name="Alphabet_chiffre">[1]Couleurs!$I$2:$J$53</definedName>
    <definedName name="août">#REF!</definedName>
    <definedName name="Assurance">#REF!</definedName>
    <definedName name="avril">#REF!</definedName>
    <definedName name="congé">#REF!</definedName>
    <definedName name="Congés_scolaires">#REF!</definedName>
    <definedName name="Controle_technique">#REF!</definedName>
    <definedName name="Début_2_mois">#REF!</definedName>
    <definedName name="décembre">#REF!</definedName>
    <definedName name="Derligne_année">#REF!</definedName>
    <definedName name="Derligne_mois">#REF!</definedName>
    <definedName name="En_cours_début_2_mois">#REF!</definedName>
    <definedName name="En_cours_fin_2_mois">#REF!</definedName>
    <definedName name="férié">#REF!</definedName>
    <definedName name="Férié_2018_2020">'Fériés 2014 - 2020'!$A$57</definedName>
    <definedName name="février">#REF!</definedName>
    <definedName name="Fiche_de_paie">gasoil!$AA$19:$AX$19</definedName>
    <definedName name="Fin_2_mois">#REF!</definedName>
    <definedName name="Heure_congés">#REF!</definedName>
    <definedName name="Heure_fériers">#REF!</definedName>
    <definedName name="Heure_vrai_faux">#REF!</definedName>
    <definedName name="janvier">#REF!</definedName>
    <definedName name="JourSem">#REF!</definedName>
    <definedName name="juillet">#REF!</definedName>
    <definedName name="juin">#REF!</definedName>
    <definedName name="mai">#REF!</definedName>
    <definedName name="mars">#REF!</definedName>
    <definedName name="mois">#REF!</definedName>
    <definedName name="Mois_scolaire">gasoil!$AD$7:$AD$16</definedName>
    <definedName name="nbr">#REF!</definedName>
    <definedName name="nbv">#REF!</definedName>
    <definedName name="novembre">#REF!</definedName>
    <definedName name="octobre">#REF!</definedName>
    <definedName name="retour">#REF!</definedName>
    <definedName name="salaire">gasoil!$AB$2:$AX$2</definedName>
    <definedName name="septembre">#REF!</definedName>
    <definedName name="Septembre_Janvier">#REF!</definedName>
    <definedName name="soir">#REF!</definedName>
  </definedNames>
  <calcPr calcId="145621" iterate="1"/>
  <customWorkbookViews>
    <customWorkbookView name="Roland - Affichage personnalisé" guid="{B2EF81ED-13CA-48B1-9341-5D3865CC653F}" mergeInterval="0" personalView="1" maximized="1" xWindow="1" yWindow="1" windowWidth="1596" windowHeight="647" activeSheetId="2"/>
  </customWorkbookViews>
</workbook>
</file>

<file path=xl/calcChain.xml><?xml version="1.0" encoding="utf-8"?>
<calcChain xmlns="http://schemas.openxmlformats.org/spreadsheetml/2006/main">
  <c r="AR49" i="4" l="1"/>
  <c r="BA45" i="4"/>
  <c r="AR44" i="4"/>
  <c r="AR45" i="4"/>
  <c r="AE16" i="4" l="1"/>
  <c r="AF16" i="4" s="1"/>
  <c r="AE15" i="4"/>
  <c r="AF15" i="4" s="1"/>
  <c r="AE14" i="4"/>
  <c r="AF14" i="4" s="1"/>
  <c r="AE13" i="4"/>
  <c r="AF13" i="4" s="1"/>
  <c r="AE12" i="4"/>
  <c r="AF12" i="4" s="1"/>
  <c r="AE11" i="4"/>
  <c r="AF11" i="4" s="1"/>
  <c r="AE10" i="4"/>
  <c r="AF10" i="4" s="1"/>
  <c r="AE9" i="4"/>
  <c r="AF9" i="4" s="1"/>
  <c r="AE8" i="4"/>
  <c r="AF8" i="4" s="1"/>
  <c r="AE7" i="4"/>
  <c r="AF7" i="4" s="1"/>
  <c r="AJ16" i="4"/>
  <c r="AL16" i="4"/>
  <c r="AO16" i="4"/>
  <c r="AD2" i="4"/>
  <c r="AV2" i="4"/>
  <c r="AZ2" i="4" s="1"/>
  <c r="BA2" i="4"/>
  <c r="AR3" i="4"/>
  <c r="AV3" i="4" s="1"/>
  <c r="AZ3" i="4" s="1"/>
  <c r="AY3" i="4"/>
  <c r="BA3" i="4"/>
  <c r="AR4" i="4"/>
  <c r="AV4" i="4" s="1"/>
  <c r="AZ4" i="4" s="1"/>
  <c r="AX4" i="4"/>
  <c r="AX5" i="4" s="1"/>
  <c r="AX6" i="4" s="1"/>
  <c r="AX7" i="4" s="1"/>
  <c r="AX8" i="4" s="1"/>
  <c r="BA4" i="4"/>
  <c r="AR5" i="4"/>
  <c r="AV5" i="4" s="1"/>
  <c r="AZ5" i="4" s="1"/>
  <c r="BA5" i="4"/>
  <c r="AR6" i="4"/>
  <c r="AV6" i="4" s="1"/>
  <c r="AZ6" i="4" s="1"/>
  <c r="BA6" i="4"/>
  <c r="AJ7" i="4"/>
  <c r="AR7" i="4"/>
  <c r="AV7" i="4"/>
  <c r="AZ7" i="4" s="1"/>
  <c r="BA7" i="4"/>
  <c r="AJ8" i="4"/>
  <c r="AL8" i="4"/>
  <c r="AO8" i="4"/>
  <c r="AR8" i="4"/>
  <c r="AV8" i="4" s="1"/>
  <c r="AZ8" i="4" s="1"/>
  <c r="BA8" i="4"/>
  <c r="AJ9" i="4"/>
  <c r="AL9" i="4"/>
  <c r="AO9" i="4"/>
  <c r="AR9" i="4"/>
  <c r="AV9" i="4" s="1"/>
  <c r="AZ9" i="4" s="1"/>
  <c r="AX9" i="4"/>
  <c r="AY9" i="4"/>
  <c r="BA9" i="4"/>
  <c r="AJ10" i="4"/>
  <c r="AL10" i="4"/>
  <c r="AO10" i="4"/>
  <c r="AR10" i="4"/>
  <c r="AV10" i="4" s="1"/>
  <c r="AZ10" i="4" s="1"/>
  <c r="AY10" i="4" s="1"/>
  <c r="BA10" i="4"/>
  <c r="AJ11" i="4"/>
  <c r="AR11" i="4"/>
  <c r="AV11" i="4" s="1"/>
  <c r="AZ11" i="4" s="1"/>
  <c r="BA11" i="4"/>
  <c r="AJ12" i="4"/>
  <c r="AL12" i="4"/>
  <c r="AO12" i="4"/>
  <c r="AR12" i="4"/>
  <c r="AV12" i="4" s="1"/>
  <c r="AZ12" i="4" s="1"/>
  <c r="BA12" i="4"/>
  <c r="AJ13" i="4"/>
  <c r="AL13" i="4"/>
  <c r="AO13" i="4"/>
  <c r="AV13" i="4"/>
  <c r="AZ13" i="4" s="1"/>
  <c r="BA13" i="4"/>
  <c r="AJ14" i="4"/>
  <c r="AL14" i="4"/>
  <c r="AO14" i="4"/>
  <c r="AV14" i="4"/>
  <c r="AZ14" i="4" s="1"/>
  <c r="BA14" i="4"/>
  <c r="AJ15" i="4"/>
  <c r="AL15" i="4"/>
  <c r="AO15" i="4"/>
  <c r="AM17" i="4"/>
  <c r="AR15" i="4"/>
  <c r="AV15" i="4" s="1"/>
  <c r="AZ15" i="4" s="1"/>
  <c r="AY15" i="4" s="1"/>
  <c r="BA15" i="4"/>
  <c r="AR16" i="4"/>
  <c r="AV16" i="4" s="1"/>
  <c r="AZ16" i="4" s="1"/>
  <c r="BA16" i="4"/>
  <c r="AH17" i="4"/>
  <c r="AI17" i="4"/>
  <c r="AK17" i="4"/>
  <c r="AR17" i="4"/>
  <c r="AV17" i="4" s="1"/>
  <c r="AZ17" i="4" s="1"/>
  <c r="BA17" i="4"/>
  <c r="AR18" i="4"/>
  <c r="AV18" i="4" s="1"/>
  <c r="AZ18" i="4" s="1"/>
  <c r="AX18" i="4"/>
  <c r="AY18" i="4"/>
  <c r="BA18" i="4"/>
  <c r="AR19" i="4"/>
  <c r="AV19" i="4" s="1"/>
  <c r="AZ19" i="4" s="1"/>
  <c r="BA19" i="4"/>
  <c r="AV20" i="4"/>
  <c r="AZ20" i="4" s="1"/>
  <c r="BA20" i="4"/>
  <c r="AR21" i="4"/>
  <c r="AV21" i="4" s="1"/>
  <c r="AZ21" i="4" s="1"/>
  <c r="BA21" i="4"/>
  <c r="AR22" i="4"/>
  <c r="AV22" i="4" s="1"/>
  <c r="AZ22" i="4" s="1"/>
  <c r="BA22" i="4"/>
  <c r="AR23" i="4"/>
  <c r="AV23" i="4" s="1"/>
  <c r="AZ23" i="4" s="1"/>
  <c r="BA23" i="4"/>
  <c r="AR24" i="4"/>
  <c r="AV24" i="4" s="1"/>
  <c r="AZ24" i="4" s="1"/>
  <c r="AY24" i="4" s="1"/>
  <c r="BA24" i="4"/>
  <c r="AR25" i="4"/>
  <c r="AV25" i="4" s="1"/>
  <c r="AZ25" i="4" s="1"/>
  <c r="AY25" i="4"/>
  <c r="BA25" i="4"/>
  <c r="AR26" i="4"/>
  <c r="AV26" i="4" s="1"/>
  <c r="AZ26" i="4" s="1"/>
  <c r="AX26" i="4"/>
  <c r="AY26" i="4"/>
  <c r="BA26" i="4"/>
  <c r="AR27" i="4"/>
  <c r="BA27" i="4"/>
  <c r="AR28" i="4"/>
  <c r="AV28" i="4" s="1"/>
  <c r="AZ28" i="4" s="1"/>
  <c r="AY28" i="4" s="1"/>
  <c r="BA28" i="4"/>
  <c r="AR29" i="4"/>
  <c r="BA29" i="4"/>
  <c r="AV30" i="4"/>
  <c r="AZ30" i="4" s="1"/>
  <c r="BA30" i="4"/>
  <c r="AR31" i="4"/>
  <c r="BA31" i="4"/>
  <c r="AR32" i="4"/>
  <c r="BA32" i="4"/>
  <c r="AR33" i="4"/>
  <c r="BA33" i="4"/>
  <c r="AR34" i="4"/>
  <c r="AV34" i="4" s="1"/>
  <c r="AZ34" i="4" s="1"/>
  <c r="BA34" i="4"/>
  <c r="AR35" i="4"/>
  <c r="BA35" i="4"/>
  <c r="AR36" i="4"/>
  <c r="AV36" i="4" s="1"/>
  <c r="AZ36" i="4" s="1"/>
  <c r="AY36" i="4" s="1"/>
  <c r="BA36" i="4"/>
  <c r="AR37" i="4"/>
  <c r="BA37" i="4"/>
  <c r="AV38" i="4"/>
  <c r="AZ38" i="4" s="1"/>
  <c r="AY38" i="4"/>
  <c r="BA38" i="4"/>
  <c r="AV39" i="4"/>
  <c r="AZ39" i="4" s="1"/>
  <c r="BA39" i="4"/>
  <c r="AY39" i="4" s="1"/>
  <c r="AR40" i="4"/>
  <c r="BA40" i="4"/>
  <c r="AR41" i="4"/>
  <c r="BA41" i="4"/>
  <c r="AR42" i="4"/>
  <c r="AV42" i="4" s="1"/>
  <c r="AZ42" i="4" s="1"/>
  <c r="BA42" i="4"/>
  <c r="AR43" i="4"/>
  <c r="AV43" i="4"/>
  <c r="AZ43" i="4" s="1"/>
  <c r="AY43" i="4" s="1"/>
  <c r="BA43" i="4"/>
  <c r="AV44" i="4"/>
  <c r="AZ44" i="4" s="1"/>
  <c r="BA44" i="4"/>
  <c r="AV45" i="4"/>
  <c r="AR46" i="4"/>
  <c r="AV46" i="4" s="1"/>
  <c r="AZ46" i="4" s="1"/>
  <c r="BA46" i="4"/>
  <c r="AR47" i="4"/>
  <c r="AV47" i="4" s="1"/>
  <c r="AZ47" i="4" s="1"/>
  <c r="BA47" i="4"/>
  <c r="AR48" i="4"/>
  <c r="AV48" i="4" s="1"/>
  <c r="AZ48" i="4" s="1"/>
  <c r="BA48" i="4"/>
  <c r="AV49" i="4"/>
  <c r="AZ49" i="4" s="1"/>
  <c r="BA49" i="4"/>
  <c r="AR50" i="4"/>
  <c r="AV50" i="4"/>
  <c r="AZ50" i="4" s="1"/>
  <c r="AX50" i="4"/>
  <c r="BA50" i="4"/>
  <c r="AR51" i="4"/>
  <c r="AY51" i="4" s="1"/>
  <c r="AV51" i="4"/>
  <c r="AZ51" i="4"/>
  <c r="AX51" i="4"/>
  <c r="BA51" i="4"/>
  <c r="AR52" i="4"/>
  <c r="AY52" i="4"/>
  <c r="AV52" i="4"/>
  <c r="AZ52" i="4" s="1"/>
  <c r="AX52" i="4"/>
  <c r="BA52" i="4"/>
  <c r="AR53" i="4"/>
  <c r="AY53" i="4" s="1"/>
  <c r="AV53" i="4"/>
  <c r="AZ53" i="4" s="1"/>
  <c r="AX53" i="4"/>
  <c r="BA53" i="4"/>
  <c r="AR54" i="4"/>
  <c r="AY54" i="4" s="1"/>
  <c r="AV54" i="4"/>
  <c r="AZ54" i="4" s="1"/>
  <c r="AX54" i="4"/>
  <c r="BA54" i="4"/>
  <c r="AR55" i="4"/>
  <c r="AY55" i="4" s="1"/>
  <c r="AV55" i="4"/>
  <c r="AZ55" i="4" s="1"/>
  <c r="AX55" i="4"/>
  <c r="BA55" i="4"/>
  <c r="AR56" i="4"/>
  <c r="AY56" i="4" s="1"/>
  <c r="AV56" i="4"/>
  <c r="AZ56" i="4" s="1"/>
  <c r="AX56" i="4"/>
  <c r="BA56" i="4"/>
  <c r="AR57" i="4"/>
  <c r="AY57" i="4" s="1"/>
  <c r="AV57" i="4"/>
  <c r="AZ57" i="4" s="1"/>
  <c r="AX57" i="4"/>
  <c r="BA57" i="4"/>
  <c r="AR58" i="4"/>
  <c r="AY58" i="4" s="1"/>
  <c r="AV58" i="4"/>
  <c r="AZ58" i="4" s="1"/>
  <c r="AX58" i="4"/>
  <c r="BA58" i="4"/>
  <c r="AR59" i="4"/>
  <c r="AY59" i="4" s="1"/>
  <c r="AV59" i="4"/>
  <c r="AZ59" i="4"/>
  <c r="AX59" i="4"/>
  <c r="BA59" i="4"/>
  <c r="AR60" i="4"/>
  <c r="AY60" i="4"/>
  <c r="AV60" i="4"/>
  <c r="AZ60" i="4" s="1"/>
  <c r="AX60" i="4"/>
  <c r="BA60" i="4"/>
  <c r="AR61" i="4"/>
  <c r="AY61" i="4" s="1"/>
  <c r="AV61" i="4"/>
  <c r="AZ61" i="4" s="1"/>
  <c r="AX61" i="4"/>
  <c r="BA61" i="4"/>
  <c r="AR62" i="4"/>
  <c r="AY62" i="4" s="1"/>
  <c r="AV62" i="4"/>
  <c r="AZ62" i="4" s="1"/>
  <c r="AX62" i="4"/>
  <c r="BA62" i="4"/>
  <c r="AR63" i="4"/>
  <c r="AY63" i="4" s="1"/>
  <c r="AV63" i="4"/>
  <c r="AZ63" i="4" s="1"/>
  <c r="AX63" i="4"/>
  <c r="BA63" i="4"/>
  <c r="AR64" i="4"/>
  <c r="AY64" i="4" s="1"/>
  <c r="AV64" i="4"/>
  <c r="AZ64" i="4" s="1"/>
  <c r="AX64" i="4"/>
  <c r="BA64" i="4"/>
  <c r="AR65" i="4"/>
  <c r="AY65" i="4" s="1"/>
  <c r="AV65" i="4"/>
  <c r="AZ65" i="4" s="1"/>
  <c r="AX65" i="4"/>
  <c r="BA65" i="4"/>
  <c r="AR66" i="4"/>
  <c r="AY66" i="4" s="1"/>
  <c r="AV66" i="4"/>
  <c r="AZ66" i="4" s="1"/>
  <c r="AX66" i="4"/>
  <c r="BA66" i="4"/>
  <c r="AR67" i="4"/>
  <c r="AY67" i="4" s="1"/>
  <c r="AV67" i="4"/>
  <c r="AZ67" i="4"/>
  <c r="AX67" i="4"/>
  <c r="BA67" i="4"/>
  <c r="AR68" i="4"/>
  <c r="AY68" i="4"/>
  <c r="AV68" i="4"/>
  <c r="AZ68" i="4" s="1"/>
  <c r="AX68" i="4"/>
  <c r="BA68" i="4"/>
  <c r="AR69" i="4"/>
  <c r="AY69" i="4" s="1"/>
  <c r="AV69" i="4"/>
  <c r="AZ69" i="4" s="1"/>
  <c r="AX69" i="4"/>
  <c r="BA69" i="4"/>
  <c r="AR70" i="4"/>
  <c r="AY70" i="4" s="1"/>
  <c r="AV70" i="4"/>
  <c r="AZ70" i="4" s="1"/>
  <c r="AX70" i="4"/>
  <c r="BA70" i="4"/>
  <c r="AR71" i="4"/>
  <c r="AY71" i="4" s="1"/>
  <c r="AV71" i="4"/>
  <c r="AZ71" i="4" s="1"/>
  <c r="AX71" i="4"/>
  <c r="BA71" i="4"/>
  <c r="AR72" i="4"/>
  <c r="AY72" i="4" s="1"/>
  <c r="AV72" i="4"/>
  <c r="AZ72" i="4" s="1"/>
  <c r="AX72" i="4"/>
  <c r="BA72" i="4"/>
  <c r="AR73" i="4"/>
  <c r="AY73" i="4" s="1"/>
  <c r="AV73" i="4"/>
  <c r="AZ73" i="4" s="1"/>
  <c r="AX73" i="4"/>
  <c r="BA73" i="4"/>
  <c r="AR74" i="4"/>
  <c r="AY74" i="4" s="1"/>
  <c r="AV74" i="4"/>
  <c r="AZ74" i="4" s="1"/>
  <c r="AX74" i="4"/>
  <c r="BA74" i="4"/>
  <c r="AR75" i="4"/>
  <c r="AY75" i="4" s="1"/>
  <c r="AV75" i="4"/>
  <c r="AZ75" i="4"/>
  <c r="AX75" i="4"/>
  <c r="BA75" i="4"/>
  <c r="AR76" i="4"/>
  <c r="AY76" i="4"/>
  <c r="AV76" i="4"/>
  <c r="AZ76" i="4" s="1"/>
  <c r="AX76" i="4"/>
  <c r="BA76" i="4"/>
  <c r="AR77" i="4"/>
  <c r="AY77" i="4" s="1"/>
  <c r="AV77" i="4"/>
  <c r="AZ77" i="4" s="1"/>
  <c r="AX77" i="4"/>
  <c r="BA77" i="4"/>
  <c r="AR78" i="4"/>
  <c r="AY78" i="4" s="1"/>
  <c r="AV78" i="4"/>
  <c r="AZ78" i="4" s="1"/>
  <c r="AX78" i="4"/>
  <c r="BA78" i="4"/>
  <c r="AR79" i="4"/>
  <c r="AY79" i="4" s="1"/>
  <c r="AV79" i="4"/>
  <c r="AZ79" i="4" s="1"/>
  <c r="AX79" i="4"/>
  <c r="BA79" i="4"/>
  <c r="AR80" i="4"/>
  <c r="AY80" i="4" s="1"/>
  <c r="AV80" i="4"/>
  <c r="AZ80" i="4" s="1"/>
  <c r="AX80" i="4"/>
  <c r="BA80" i="4"/>
  <c r="AR81" i="4"/>
  <c r="AY81" i="4" s="1"/>
  <c r="AV81" i="4"/>
  <c r="AZ81" i="4" s="1"/>
  <c r="AX81" i="4"/>
  <c r="BA81" i="4"/>
  <c r="AR82" i="4"/>
  <c r="AY82" i="4" s="1"/>
  <c r="AV82" i="4"/>
  <c r="AZ82" i="4" s="1"/>
  <c r="AX82" i="4"/>
  <c r="BA82" i="4"/>
  <c r="AR83" i="4"/>
  <c r="AY83" i="4" s="1"/>
  <c r="AV83" i="4"/>
  <c r="AZ83" i="4"/>
  <c r="AX83" i="4"/>
  <c r="BA83" i="4"/>
  <c r="AR84" i="4"/>
  <c r="AY84" i="4"/>
  <c r="AV84" i="4"/>
  <c r="AZ84" i="4" s="1"/>
  <c r="AX84" i="4"/>
  <c r="BA84" i="4"/>
  <c r="AR85" i="4"/>
  <c r="AY85" i="4" s="1"/>
  <c r="AV85" i="4"/>
  <c r="AZ85" i="4" s="1"/>
  <c r="AX85" i="4"/>
  <c r="BA85" i="4"/>
  <c r="AR86" i="4"/>
  <c r="AY86" i="4" s="1"/>
  <c r="AV86" i="4"/>
  <c r="AZ86" i="4" s="1"/>
  <c r="AX86" i="4"/>
  <c r="BA86" i="4"/>
  <c r="AR87" i="4"/>
  <c r="AY87" i="4" s="1"/>
  <c r="AV87" i="4"/>
  <c r="AZ87" i="4" s="1"/>
  <c r="AX87" i="4"/>
  <c r="BA87" i="4"/>
  <c r="AR88" i="4"/>
  <c r="AY88" i="4" s="1"/>
  <c r="AV88" i="4"/>
  <c r="AZ88" i="4" s="1"/>
  <c r="AX88" i="4"/>
  <c r="BA88" i="4"/>
  <c r="AR89" i="4"/>
  <c r="AY89" i="4" s="1"/>
  <c r="AV89" i="4"/>
  <c r="AZ89" i="4" s="1"/>
  <c r="AX89" i="4"/>
  <c r="BA89" i="4"/>
  <c r="AR90" i="4"/>
  <c r="AY90" i="4" s="1"/>
  <c r="AV90" i="4"/>
  <c r="AZ90" i="4" s="1"/>
  <c r="AX90" i="4"/>
  <c r="BA90" i="4"/>
  <c r="AR91" i="4"/>
  <c r="AY91" i="4" s="1"/>
  <c r="AV91" i="4"/>
  <c r="AZ91" i="4"/>
  <c r="AX91" i="4"/>
  <c r="BA91" i="4"/>
  <c r="AR92" i="4"/>
  <c r="AY92" i="4"/>
  <c r="AV92" i="4"/>
  <c r="AZ92" i="4" s="1"/>
  <c r="AX92" i="4"/>
  <c r="BA92" i="4"/>
  <c r="AR93" i="4"/>
  <c r="AY93" i="4" s="1"/>
  <c r="AV93" i="4"/>
  <c r="AZ93" i="4" s="1"/>
  <c r="AX93" i="4"/>
  <c r="BA93" i="4"/>
  <c r="AR94" i="4"/>
  <c r="AY94" i="4" s="1"/>
  <c r="AV94" i="4"/>
  <c r="AZ94" i="4" s="1"/>
  <c r="AX94" i="4"/>
  <c r="BA94" i="4"/>
  <c r="AG17" i="4"/>
  <c r="AL7" i="4"/>
  <c r="AO7" i="4"/>
  <c r="AN17" i="4"/>
  <c r="AL11" i="4"/>
  <c r="AO11" i="4"/>
  <c r="AP7" i="4"/>
  <c r="AP8" i="4"/>
  <c r="AP9" i="4"/>
  <c r="AP10" i="4"/>
  <c r="AP11" i="4"/>
  <c r="AP12" i="4"/>
  <c r="AP13" i="4"/>
  <c r="AP14" i="4"/>
  <c r="AP15" i="4"/>
  <c r="AP16" i="4"/>
  <c r="AV37" i="4"/>
  <c r="AZ37" i="4" s="1"/>
  <c r="AV29" i="4"/>
  <c r="AZ29" i="4" s="1"/>
  <c r="AY37" i="4"/>
  <c r="AV32" i="4"/>
  <c r="AZ32" i="4" s="1"/>
  <c r="AY2" i="4"/>
  <c r="AY49" i="4" l="1"/>
  <c r="AY14" i="4"/>
  <c r="AY30" i="4"/>
  <c r="AO17" i="4"/>
  <c r="AY48" i="4"/>
  <c r="AY20" i="4"/>
  <c r="AY12" i="4"/>
  <c r="AY5" i="4"/>
  <c r="AY13" i="4"/>
  <c r="AY21" i="4"/>
  <c r="AX10" i="4"/>
  <c r="AX11" i="4" s="1"/>
  <c r="AX12" i="4" s="1"/>
  <c r="AX13" i="4" s="1"/>
  <c r="AX14" i="4" s="1"/>
  <c r="AX15" i="4" s="1"/>
  <c r="AX16" i="4" s="1"/>
  <c r="AX17" i="4" s="1"/>
  <c r="AX19" i="4" s="1"/>
  <c r="AX20" i="4" s="1"/>
  <c r="AX21" i="4" s="1"/>
  <c r="AX22" i="4" s="1"/>
  <c r="AX23" i="4" s="1"/>
  <c r="AX24" i="4" s="1"/>
  <c r="AX25" i="4" s="1"/>
  <c r="AX27" i="4" s="1"/>
  <c r="AX28" i="4" s="1"/>
  <c r="AX29" i="4" s="1"/>
  <c r="AX30" i="4" s="1"/>
  <c r="AX31" i="4" s="1"/>
  <c r="AX32" i="4" s="1"/>
  <c r="AX33" i="4" s="1"/>
  <c r="AX34" i="4" s="1"/>
  <c r="AX35" i="4" s="1"/>
  <c r="AX36" i="4" s="1"/>
  <c r="AX37" i="4" s="1"/>
  <c r="AX38" i="4" s="1"/>
  <c r="AX39" i="4" s="1"/>
  <c r="AX40" i="4" s="1"/>
  <c r="AX41" i="4" s="1"/>
  <c r="AX42" i="4" s="1"/>
  <c r="AX43" i="4" s="1"/>
  <c r="AX44" i="4" s="1"/>
  <c r="AX45" i="4" s="1"/>
  <c r="AX46" i="4" s="1"/>
  <c r="AX47" i="4" s="1"/>
  <c r="AX48" i="4" s="1"/>
  <c r="AX49" i="4" s="1"/>
  <c r="AY4" i="4"/>
  <c r="AY44" i="4"/>
  <c r="AY42" i="4"/>
  <c r="AY29" i="4"/>
  <c r="AY23" i="4"/>
  <c r="AY22" i="4"/>
  <c r="AY19" i="4"/>
  <c r="AY17" i="4"/>
  <c r="AY16" i="4"/>
  <c r="AY11" i="4"/>
  <c r="AY8" i="4"/>
  <c r="AY6" i="4"/>
  <c r="AV40" i="4"/>
  <c r="AZ40" i="4" s="1"/>
  <c r="AY40" i="4" s="1"/>
  <c r="AV35" i="4"/>
  <c r="AZ35" i="4" s="1"/>
  <c r="AY35" i="4" s="1"/>
  <c r="AV33" i="4"/>
  <c r="AZ33" i="4" s="1"/>
  <c r="AY33" i="4" s="1"/>
  <c r="AY31" i="4"/>
  <c r="AV31" i="4"/>
  <c r="AZ31" i="4" s="1"/>
  <c r="AJ17" i="4"/>
  <c r="AY50" i="4"/>
  <c r="AV41" i="4"/>
  <c r="AZ41" i="4" s="1"/>
  <c r="AY41" i="4" s="1"/>
  <c r="AY46" i="4"/>
  <c r="AY32" i="4"/>
  <c r="AL17" i="4"/>
  <c r="AV27" i="4"/>
  <c r="AZ27" i="4" s="1"/>
  <c r="AY27" i="4" s="1"/>
  <c r="AY7" i="4"/>
  <c r="AF17" i="4"/>
  <c r="AY47" i="4"/>
  <c r="AY34" i="4"/>
</calcChain>
</file>

<file path=xl/sharedStrings.xml><?xml version="1.0" encoding="utf-8"?>
<sst xmlns="http://schemas.openxmlformats.org/spreadsheetml/2006/main" count="322" uniqueCount="77">
  <si>
    <t>septembre</t>
  </si>
  <si>
    <t>&lt;&gt;</t>
  </si>
  <si>
    <t>mois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</si>
  <si>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</si>
  <si>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</si>
  <si>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</si>
  <si>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</si>
  <si>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</si>
  <si>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</si>
  <si>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</si>
  <si>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</si>
  <si>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</si>
  <si>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total</t>
  </si>
  <si>
    <t>Lundi</t>
  </si>
  <si>
    <t>Mardi</t>
  </si>
  <si>
    <t>Mercredi</t>
  </si>
  <si>
    <t>Jeudi</t>
  </si>
  <si>
    <t>Vendredi</t>
  </si>
  <si>
    <t>acompte</t>
  </si>
  <si>
    <t>solde</t>
  </si>
  <si>
    <t>h_sup</t>
  </si>
  <si>
    <t>Acc-Tra</t>
  </si>
  <si>
    <t>mutuelle</t>
  </si>
  <si>
    <t>T. sal+acc</t>
  </si>
  <si>
    <t>jrs/tr</t>
  </si>
  <si>
    <t>totaux</t>
  </si>
  <si>
    <t>fiche/paie</t>
  </si>
  <si>
    <t>tarif/h</t>
  </si>
  <si>
    <r>
      <rPr>
        <b/>
        <sz val="20"/>
        <color indexed="9"/>
        <rFont val="Calibri"/>
        <family val="2"/>
      </rPr>
      <t xml:space="preserve">Salaire + </t>
    </r>
    <r>
      <rPr>
        <b/>
        <sz val="20"/>
        <color indexed="10"/>
        <rFont val="Calibri"/>
        <family val="2"/>
      </rPr>
      <t>accident travail</t>
    </r>
    <r>
      <rPr>
        <b/>
        <sz val="20"/>
        <color indexed="9"/>
        <rFont val="Calibri"/>
        <family val="2"/>
      </rPr>
      <t xml:space="preserve"> </t>
    </r>
    <r>
      <rPr>
        <sz val="20"/>
        <color indexed="10"/>
        <rFont val="Calibri"/>
        <family val="2"/>
      </rPr>
      <t xml:space="preserve">+ </t>
    </r>
    <r>
      <rPr>
        <b/>
        <sz val="20"/>
        <rFont val="Calibri"/>
        <family val="2"/>
      </rPr>
      <t>indemnité</t>
    </r>
    <r>
      <rPr>
        <sz val="20"/>
        <color indexed="10"/>
        <rFont val="Calibri"/>
        <family val="2"/>
      </rPr>
      <t>+</t>
    </r>
    <r>
      <rPr>
        <b/>
        <sz val="20"/>
        <color indexed="53"/>
        <rFont val="Calibri"/>
        <family val="2"/>
      </rPr>
      <t xml:space="preserve"> </t>
    </r>
    <r>
      <rPr>
        <b/>
        <sz val="20"/>
        <color indexed="60"/>
        <rFont val="Calibri"/>
        <family val="2"/>
      </rPr>
      <t>heure sup</t>
    </r>
  </si>
  <si>
    <t>date</t>
  </si>
  <si>
    <t>km</t>
  </si>
  <si>
    <t>litres</t>
  </si>
  <si>
    <t>points</t>
  </si>
  <si>
    <t>Départ</t>
  </si>
  <si>
    <t>Colonne1</t>
  </si>
  <si>
    <t>Colonne2</t>
  </si>
  <si>
    <t>Colonne3</t>
  </si>
  <si>
    <t xml:space="preserve"> </t>
  </si>
  <si>
    <t>Toussaint</t>
  </si>
  <si>
    <t>Noël</t>
  </si>
  <si>
    <t>Pâques</t>
  </si>
  <si>
    <t>Jours fériés Wallonie 2014</t>
  </si>
  <si>
    <t>Jour de l´an</t>
  </si>
  <si>
    <t>Épiphanie</t>
  </si>
  <si>
    <t>Jour de la Saint-Valentin</t>
  </si>
  <si>
    <t>Dimanche</t>
  </si>
  <si>
    <t>Lundi de Pâques</t>
  </si>
  <si>
    <t>Fête du travail</t>
  </si>
  <si>
    <t>Fête des Mères</t>
  </si>
  <si>
    <t>Ascension</t>
  </si>
  <si>
    <t>Fête des Pères</t>
  </si>
  <si>
    <t>Pentecôte</t>
  </si>
  <si>
    <t>Lundi de Pentecôte</t>
  </si>
  <si>
    <t>Fête nationale Belge</t>
  </si>
  <si>
    <t>Assomption</t>
  </si>
  <si>
    <t>Samedi</t>
  </si>
  <si>
    <t>Fête de la Communauté Française</t>
  </si>
  <si>
    <t>Commémoration des fidèles défunts</t>
  </si>
  <si>
    <t>Armistice 1918</t>
  </si>
  <si>
    <t>Saint-Nicolas</t>
  </si>
  <si>
    <t>Jours fériés Wallonie 2015</t>
  </si>
  <si>
    <t>Jours fériés Wallonie 2016</t>
  </si>
  <si>
    <t>Jours fériés Wallonie 2017</t>
  </si>
  <si>
    <t>Jours fériés Wallonie 2018</t>
  </si>
  <si>
    <t>Jours fériés Wallonie 2019</t>
  </si>
  <si>
    <t>Jours fériés Wallonie 2020</t>
  </si>
  <si>
    <t xml:space="preserve">Rt </t>
  </si>
  <si>
    <t>Bonsoir à tous</t>
  </si>
  <si>
    <t>1) Lorsque je clique sur le bouton "M,A,J" l'userform "gasoil apparaît : pas de soucis</t>
  </si>
  <si>
    <t>Textbox "date" ne fonctionne plus correctement</t>
  </si>
  <si>
    <t>mais lorque je veux remplir une date dans la textbox (date), la date du jour s'incrit automatiquement et pas la date désirée,</t>
  </si>
  <si>
    <t>2) Après validation des données,  les données s'inscrivent en bas du tableau et pas à la suite des données précédentes,</t>
  </si>
  <si>
    <t>Je ne me souviens pas d'avoir modifier quoi que ce soit et je n'ai aucune idée du pourquoi et comment y remédier,</t>
  </si>
  <si>
    <t>Votre aide sera la bienvenue.</t>
  </si>
  <si>
    <t>Merci d'avance.</t>
  </si>
  <si>
    <t>Mes  2 problèmes aujourd'hui se trouvent au niveau de l'userform et sont les suivant:</t>
  </si>
  <si>
    <t>http://forum.excel-pratique.com/excel/userform-ne-fonctionne-plus-correctement-t56393.html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</si>
</sst>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 &quot;€&quot;\ * #,##0.00_ ;_ &quot;€&quot;\ * \-#,##0.00_ ;_ &quot;€&quot;\ * &quot;-&quot;??_ ;_ @_ "/>
    <numFmt numFmtId="165" formatCode="_ * #,##0.00_ ;_ * \-#,##0.00_ ;_ * &quot;-&quot;??_ ;_ @_ "/>
    <numFmt numFmtId="166" formatCode="_-* #,##0.00\ [$€-40C]_-;\-* #,##0.00\ [$€-40C]_-;_-* &quot;-&quot;??\ [$€-40C]_-;_-@_-"/>
    <numFmt numFmtId="167" formatCode="[$-F800]dddd\,\ mmmm\ dd\,\ yyyy"/>
    <numFmt numFmtId="168" formatCode="d/mm/yyyy;@"/>
    <numFmt numFmtId="169" formatCode="d/mm/yy;@"/>
  </numFmts>
  <fonts count="2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20"/>
      <color indexed="10"/>
      <name val="Calibri"/>
      <family val="2"/>
    </font>
    <font>
      <b/>
      <sz val="20"/>
      <color indexed="9"/>
      <name val="Calibri"/>
      <family val="2"/>
    </font>
    <font>
      <b/>
      <sz val="20"/>
      <name val="Calibri"/>
      <family val="2"/>
    </font>
    <font>
      <b/>
      <sz val="20"/>
      <color indexed="53"/>
      <name val="Calibri"/>
      <family val="2"/>
    </font>
    <font>
      <b/>
      <sz val="20"/>
      <color indexed="60"/>
      <name val="Calibri"/>
      <family val="2"/>
    </font>
    <font>
      <b/>
      <sz val="20"/>
      <color indexed="10"/>
      <name val="Calibri"/>
      <family val="2"/>
    </font>
    <font>
      <b/>
      <sz val="22"/>
      <name val="Arial"/>
      <family val="2"/>
    </font>
    <font>
      <u/>
      <sz val="11"/>
      <color indexed="12"/>
      <name val="Calibri"/>
      <family val="2"/>
    </font>
    <font>
      <b/>
      <i/>
      <sz val="18"/>
      <name val="Algerian"/>
      <family val="5"/>
    </font>
    <font>
      <sz val="26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9"/>
      <color theme="10"/>
      <name val="Arial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name val="Calibri"/>
      <family val="2"/>
      <scheme val="minor"/>
    </font>
    <font>
      <sz val="10"/>
      <color theme="0"/>
      <name val="Arial"/>
      <family val="2"/>
    </font>
    <font>
      <sz val="20"/>
      <color rgb="FFFF0000"/>
      <name val="Calibri"/>
      <family val="2"/>
    </font>
    <font>
      <b/>
      <i/>
      <sz val="14"/>
      <color indexed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3">
    <xf numFmtId="0" fontId="0" fillId="0" borderId="0"/>
    <xf numFmtId="0" fontId="16" fillId="3" borderId="0" applyNumberFormat="0" applyBorder="0" applyAlignment="0" applyProtection="0"/>
    <xf numFmtId="0" fontId="16" fillId="4" borderId="0" applyNumberFormat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165" fontId="3" fillId="0" borderId="0" applyFont="0" applyFill="0" applyBorder="0" applyAlignment="0" applyProtection="0"/>
    <xf numFmtId="164" fontId="15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15" fillId="0" borderId="0"/>
    <xf numFmtId="0" fontId="18" fillId="0" borderId="0"/>
  </cellStyleXfs>
  <cellXfs count="129">
    <xf numFmtId="0" fontId="0" fillId="0" borderId="0" xfId="0"/>
    <xf numFmtId="0" fontId="0" fillId="0" borderId="0" xfId="0" applyAlignment="1"/>
    <xf numFmtId="0" fontId="15" fillId="0" borderId="0" xfId="11"/>
    <xf numFmtId="0" fontId="15" fillId="0" borderId="0" xfId="11" applyAlignment="1">
      <alignment horizontal="center"/>
    </xf>
    <xf numFmtId="14" fontId="0" fillId="0" borderId="0" xfId="0" applyNumberFormat="1"/>
    <xf numFmtId="166" fontId="15" fillId="0" borderId="3" xfId="8" applyNumberFormat="1" applyBorder="1" applyAlignment="1">
      <alignment horizontal="center"/>
    </xf>
    <xf numFmtId="166" fontId="15" fillId="0" borderId="5" xfId="8" applyNumberFormat="1" applyBorder="1" applyAlignment="1">
      <alignment horizontal="center"/>
    </xf>
    <xf numFmtId="166" fontId="15" fillId="0" borderId="4" xfId="8" applyNumberFormat="1" applyBorder="1" applyAlignment="1">
      <alignment horizontal="center"/>
    </xf>
    <xf numFmtId="166" fontId="15" fillId="0" borderId="1" xfId="8" applyNumberFormat="1" applyBorder="1" applyAlignment="1">
      <alignment horizontal="center"/>
    </xf>
    <xf numFmtId="0" fontId="15" fillId="0" borderId="13" xfId="11" applyBorder="1" applyAlignment="1">
      <alignment horizontal="center"/>
    </xf>
    <xf numFmtId="0" fontId="15" fillId="0" borderId="7" xfId="11" applyBorder="1" applyAlignment="1">
      <alignment horizontal="center"/>
    </xf>
    <xf numFmtId="166" fontId="15" fillId="0" borderId="15" xfId="11" applyNumberFormat="1" applyBorder="1" applyAlignment="1">
      <alignment horizontal="center"/>
    </xf>
    <xf numFmtId="0" fontId="15" fillId="0" borderId="0" xfId="11" applyBorder="1" applyAlignment="1">
      <alignment horizontal="center"/>
    </xf>
    <xf numFmtId="0" fontId="19" fillId="0" borderId="19" xfId="11" applyFont="1" applyBorder="1" applyAlignment="1"/>
    <xf numFmtId="0" fontId="19" fillId="0" borderId="18" xfId="11" applyNumberFormat="1" applyFont="1" applyBorder="1" applyAlignment="1"/>
    <xf numFmtId="0" fontId="15" fillId="0" borderId="2" xfId="11" applyFill="1" applyBorder="1" applyAlignment="1">
      <alignment horizontal="center"/>
    </xf>
    <xf numFmtId="166" fontId="15" fillId="0" borderId="4" xfId="11" applyNumberFormat="1" applyFill="1" applyBorder="1" applyAlignment="1">
      <alignment horizontal="center"/>
    </xf>
    <xf numFmtId="166" fontId="15" fillId="0" borderId="10" xfId="11" applyNumberFormat="1" applyFill="1" applyBorder="1" applyAlignment="1">
      <alignment horizontal="center"/>
    </xf>
    <xf numFmtId="0" fontId="15" fillId="0" borderId="20" xfId="11" applyBorder="1" applyAlignment="1">
      <alignment horizontal="center"/>
    </xf>
    <xf numFmtId="0" fontId="15" fillId="0" borderId="16" xfId="11" applyBorder="1" applyAlignment="1">
      <alignment horizontal="center"/>
    </xf>
    <xf numFmtId="0" fontId="15" fillId="0" borderId="7" xfId="11" applyBorder="1" applyAlignment="1">
      <alignment horizontal="left"/>
    </xf>
    <xf numFmtId="0" fontId="15" fillId="0" borderId="14" xfId="11" applyBorder="1" applyAlignment="1">
      <alignment horizontal="left"/>
    </xf>
    <xf numFmtId="0" fontId="15" fillId="0" borderId="21" xfId="11" applyBorder="1" applyAlignment="1">
      <alignment horizontal="left"/>
    </xf>
    <xf numFmtId="0" fontId="15" fillId="0" borderId="0" xfId="11" applyBorder="1" applyAlignment="1">
      <alignment horizontal="left"/>
    </xf>
    <xf numFmtId="0" fontId="20" fillId="8" borderId="12" xfId="11" applyFont="1" applyFill="1" applyBorder="1"/>
    <xf numFmtId="0" fontId="19" fillId="0" borderId="4" xfId="11" applyNumberFormat="1" applyFont="1" applyBorder="1" applyAlignment="1">
      <alignment horizontal="center"/>
    </xf>
    <xf numFmtId="166" fontId="15" fillId="0" borderId="17" xfId="11" applyNumberFormat="1" applyFill="1" applyBorder="1" applyAlignment="1">
      <alignment horizontal="center"/>
    </xf>
    <xf numFmtId="166" fontId="15" fillId="0" borderId="16" xfId="8" applyNumberFormat="1" applyBorder="1" applyAlignment="1">
      <alignment horizontal="center"/>
    </xf>
    <xf numFmtId="166" fontId="15" fillId="0" borderId="3" xfId="8" applyNumberFormat="1" applyFont="1" applyBorder="1" applyAlignment="1">
      <alignment horizontal="center"/>
    </xf>
    <xf numFmtId="166" fontId="15" fillId="0" borderId="4" xfId="8" applyNumberFormat="1" applyFont="1" applyBorder="1" applyAlignment="1">
      <alignment horizontal="center"/>
    </xf>
    <xf numFmtId="166" fontId="15" fillId="0" borderId="4" xfId="11" applyNumberFormat="1" applyFont="1" applyBorder="1" applyAlignment="1">
      <alignment horizontal="center"/>
    </xf>
    <xf numFmtId="0" fontId="0" fillId="0" borderId="0" xfId="0" applyBorder="1"/>
    <xf numFmtId="0" fontId="21" fillId="0" borderId="0" xfId="11" applyFont="1"/>
    <xf numFmtId="16" fontId="21" fillId="0" borderId="0" xfId="11" applyNumberFormat="1" applyFont="1"/>
    <xf numFmtId="166" fontId="15" fillId="0" borderId="0" xfId="11" applyNumberFormat="1" applyFill="1" applyBorder="1" applyAlignment="1">
      <alignment horizontal="center"/>
    </xf>
    <xf numFmtId="3" fontId="15" fillId="0" borderId="0" xfId="11" applyNumberFormat="1" applyAlignment="1">
      <alignment horizontal="center"/>
    </xf>
    <xf numFmtId="0" fontId="15" fillId="0" borderId="0" xfId="11" applyFill="1" applyBorder="1" applyAlignment="1">
      <alignment horizontal="center"/>
    </xf>
    <xf numFmtId="3" fontId="15" fillId="0" borderId="4" xfId="11" applyNumberFormat="1" applyFill="1" applyBorder="1" applyAlignment="1">
      <alignment horizontal="center"/>
    </xf>
    <xf numFmtId="3" fontId="15" fillId="0" borderId="4" xfId="11" applyNumberFormat="1" applyBorder="1" applyAlignment="1">
      <alignment horizontal="center"/>
    </xf>
    <xf numFmtId="169" fontId="15" fillId="0" borderId="0" xfId="11" applyNumberFormat="1" applyAlignment="1"/>
    <xf numFmtId="168" fontId="15" fillId="0" borderId="4" xfId="11" applyNumberFormat="1" applyBorder="1" applyAlignment="1"/>
    <xf numFmtId="2" fontId="15" fillId="0" borderId="4" xfId="11" applyNumberFormat="1" applyFill="1" applyBorder="1" applyAlignment="1">
      <alignment horizontal="center"/>
    </xf>
    <xf numFmtId="2" fontId="15" fillId="0" borderId="4" xfId="11" applyNumberFormat="1" applyBorder="1" applyAlignment="1">
      <alignment horizontal="center"/>
    </xf>
    <xf numFmtId="2" fontId="15" fillId="0" borderId="0" xfId="11" applyNumberFormat="1" applyAlignment="1">
      <alignment horizontal="center"/>
    </xf>
    <xf numFmtId="3" fontId="15" fillId="6" borderId="4" xfId="11" applyNumberFormat="1" applyFill="1" applyBorder="1" applyAlignment="1">
      <alignment horizontal="center"/>
    </xf>
    <xf numFmtId="168" fontId="15" fillId="6" borderId="4" xfId="11" applyNumberFormat="1" applyFill="1" applyBorder="1" applyAlignment="1"/>
    <xf numFmtId="2" fontId="15" fillId="6" borderId="4" xfId="11" applyNumberFormat="1" applyFill="1" applyBorder="1" applyAlignment="1">
      <alignment horizontal="center"/>
    </xf>
    <xf numFmtId="3" fontId="15" fillId="0" borderId="3" xfId="11" applyNumberFormat="1" applyFont="1" applyFill="1" applyBorder="1" applyAlignment="1">
      <alignment horizontal="center"/>
    </xf>
    <xf numFmtId="168" fontId="15" fillId="0" borderId="3" xfId="11" applyNumberFormat="1" applyBorder="1" applyAlignment="1"/>
    <xf numFmtId="2" fontId="15" fillId="0" borderId="3" xfId="11" applyNumberFormat="1" applyFont="1" applyFill="1" applyBorder="1" applyAlignment="1">
      <alignment horizontal="center"/>
    </xf>
    <xf numFmtId="3" fontId="19" fillId="0" borderId="10" xfId="11" applyNumberFormat="1" applyFont="1" applyFill="1" applyBorder="1" applyAlignment="1">
      <alignment horizontal="center"/>
    </xf>
    <xf numFmtId="169" fontId="19" fillId="0" borderId="10" xfId="11" applyNumberFormat="1" applyFont="1" applyFill="1" applyBorder="1" applyAlignment="1"/>
    <xf numFmtId="2" fontId="19" fillId="0" borderId="10" xfId="11" applyNumberFormat="1" applyFont="1" applyFill="1" applyBorder="1" applyAlignment="1">
      <alignment horizontal="center"/>
    </xf>
    <xf numFmtId="0" fontId="20" fillId="8" borderId="11" xfId="11" applyFont="1" applyFill="1" applyBorder="1"/>
    <xf numFmtId="3" fontId="15" fillId="0" borderId="3" xfId="11" applyNumberFormat="1" applyFill="1" applyBorder="1" applyAlignment="1">
      <alignment horizontal="center"/>
    </xf>
    <xf numFmtId="3" fontId="15" fillId="0" borderId="1" xfId="11" applyNumberFormat="1" applyFill="1" applyBorder="1" applyAlignment="1">
      <alignment horizontal="center"/>
    </xf>
    <xf numFmtId="0" fontId="19" fillId="0" borderId="12" xfId="11" applyFont="1" applyFill="1" applyBorder="1" applyAlignment="1">
      <alignment horizontal="center"/>
    </xf>
    <xf numFmtId="166" fontId="15" fillId="0" borderId="6" xfId="11" applyNumberFormat="1" applyFill="1" applyBorder="1" applyAlignment="1">
      <alignment horizontal="center"/>
    </xf>
    <xf numFmtId="3" fontId="15" fillId="5" borderId="4" xfId="11" applyNumberFormat="1" applyFill="1" applyBorder="1" applyAlignment="1">
      <alignment horizontal="center"/>
    </xf>
    <xf numFmtId="168" fontId="15" fillId="5" borderId="4" xfId="11" applyNumberFormat="1" applyFill="1" applyBorder="1" applyAlignment="1"/>
    <xf numFmtId="2" fontId="15" fillId="5" borderId="4" xfId="11" applyNumberFormat="1" applyFill="1" applyBorder="1" applyAlignment="1">
      <alignment horizontal="center"/>
    </xf>
    <xf numFmtId="168" fontId="15" fillId="0" borderId="4" xfId="11" applyNumberFormat="1" applyFill="1" applyBorder="1" applyAlignment="1"/>
    <xf numFmtId="166" fontId="15" fillId="0" borderId="10" xfId="8" applyNumberFormat="1" applyFill="1" applyBorder="1" applyAlignment="1">
      <alignment horizontal="center"/>
    </xf>
    <xf numFmtId="166" fontId="15" fillId="0" borderId="3" xfId="8" applyNumberFormat="1" applyFill="1" applyBorder="1" applyAlignment="1">
      <alignment horizontal="center"/>
    </xf>
    <xf numFmtId="21" fontId="15" fillId="0" borderId="10" xfId="11" applyNumberFormat="1" applyBorder="1"/>
    <xf numFmtId="0" fontId="0" fillId="0" borderId="23" xfId="0" applyBorder="1" applyAlignment="1"/>
    <xf numFmtId="0" fontId="0" fillId="0" borderId="22" xfId="0" applyBorder="1"/>
    <xf numFmtId="0" fontId="0" fillId="0" borderId="22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29" xfId="0" applyBorder="1" applyAlignment="1">
      <alignment wrapText="1"/>
    </xf>
    <xf numFmtId="14" fontId="0" fillId="0" borderId="21" xfId="0" applyNumberFormat="1" applyBorder="1" applyAlignment="1">
      <alignment wrapText="1"/>
    </xf>
    <xf numFmtId="0" fontId="0" fillId="0" borderId="30" xfId="0" applyBorder="1" applyAlignment="1"/>
    <xf numFmtId="0" fontId="0" fillId="0" borderId="23" xfId="0" applyBorder="1" applyAlignment="1">
      <alignment wrapText="1"/>
    </xf>
    <xf numFmtId="0" fontId="0" fillId="0" borderId="30" xfId="0" applyBorder="1" applyAlignment="1">
      <alignment wrapText="1"/>
    </xf>
    <xf numFmtId="0" fontId="22" fillId="7" borderId="22" xfId="0" applyFont="1" applyFill="1" applyBorder="1" applyAlignment="1">
      <alignment wrapText="1"/>
    </xf>
    <xf numFmtId="14" fontId="22" fillId="7" borderId="0" xfId="0" applyNumberFormat="1" applyFont="1" applyFill="1" applyBorder="1" applyAlignment="1">
      <alignment wrapText="1"/>
    </xf>
    <xf numFmtId="0" fontId="0" fillId="0" borderId="22" xfId="0" applyFont="1" applyFill="1" applyBorder="1" applyAlignment="1">
      <alignment wrapText="1"/>
    </xf>
    <xf numFmtId="14" fontId="0" fillId="0" borderId="0" xfId="0" applyNumberFormat="1" applyFont="1" applyFill="1" applyBorder="1" applyAlignment="1">
      <alignment wrapText="1"/>
    </xf>
    <xf numFmtId="0" fontId="0" fillId="0" borderId="0" xfId="0" applyFont="1" applyFill="1" applyBorder="1" applyAlignment="1">
      <alignment wrapText="1"/>
    </xf>
    <xf numFmtId="0" fontId="22" fillId="7" borderId="24" xfId="0" applyFont="1" applyFill="1" applyBorder="1" applyAlignment="1">
      <alignment wrapText="1"/>
    </xf>
    <xf numFmtId="14" fontId="22" fillId="7" borderId="32" xfId="0" applyNumberFormat="1" applyFont="1" applyFill="1" applyBorder="1" applyAlignment="1">
      <alignment wrapText="1"/>
    </xf>
    <xf numFmtId="0" fontId="22" fillId="7" borderId="31" xfId="0" applyFont="1" applyFill="1" applyBorder="1" applyAlignment="1"/>
    <xf numFmtId="0" fontId="22" fillId="7" borderId="23" xfId="0" applyFont="1" applyFill="1" applyBorder="1" applyAlignment="1">
      <alignment wrapText="1"/>
    </xf>
    <xf numFmtId="0" fontId="22" fillId="7" borderId="29" xfId="0" applyFont="1" applyFill="1" applyBorder="1" applyAlignment="1">
      <alignment wrapText="1"/>
    </xf>
    <xf numFmtId="14" fontId="22" fillId="7" borderId="21" xfId="0" applyNumberFormat="1" applyFont="1" applyFill="1" applyBorder="1" applyAlignment="1">
      <alignment wrapText="1"/>
    </xf>
    <xf numFmtId="0" fontId="22" fillId="7" borderId="30" xfId="0" applyFont="1" applyFill="1" applyBorder="1" applyAlignment="1">
      <alignment wrapText="1"/>
    </xf>
    <xf numFmtId="0" fontId="0" fillId="2" borderId="0" xfId="0" applyFill="1"/>
    <xf numFmtId="0" fontId="22" fillId="7" borderId="31" xfId="0" applyFont="1" applyFill="1" applyBorder="1" applyAlignment="1">
      <alignment wrapText="1"/>
    </xf>
    <xf numFmtId="2" fontId="2" fillId="6" borderId="4" xfId="11" applyNumberFormat="1" applyFont="1" applyFill="1" applyBorder="1" applyAlignment="1">
      <alignment horizontal="center" vertical="center"/>
    </xf>
    <xf numFmtId="3" fontId="2" fillId="0" borderId="1" xfId="11" applyNumberFormat="1" applyFont="1" applyFill="1" applyBorder="1" applyAlignment="1">
      <alignment horizontal="center"/>
    </xf>
    <xf numFmtId="2" fontId="2" fillId="0" borderId="1" xfId="11" applyNumberFormat="1" applyFont="1" applyFill="1" applyBorder="1" applyAlignment="1">
      <alignment horizontal="center"/>
    </xf>
    <xf numFmtId="14" fontId="2" fillId="0" borderId="1" xfId="11" applyNumberFormat="1" applyFont="1" applyFill="1" applyBorder="1" applyAlignment="1"/>
    <xf numFmtId="3" fontId="1" fillId="0" borderId="1" xfId="11" applyNumberFormat="1" applyFont="1" applyFill="1" applyBorder="1" applyAlignment="1">
      <alignment horizontal="center"/>
    </xf>
    <xf numFmtId="2" fontId="1" fillId="0" borderId="1" xfId="11" applyNumberFormat="1" applyFont="1" applyFill="1" applyBorder="1" applyAlignment="1">
      <alignment horizontal="center"/>
    </xf>
    <xf numFmtId="14" fontId="1" fillId="0" borderId="1" xfId="11" applyNumberFormat="1" applyFont="1" applyFill="1" applyBorder="1" applyAlignment="1"/>
    <xf numFmtId="0" fontId="23" fillId="8" borderId="22" xfId="11" applyFont="1" applyFill="1" applyBorder="1" applyAlignment="1">
      <alignment horizontal="center"/>
    </xf>
    <xf numFmtId="0" fontId="0" fillId="0" borderId="0" xfId="0" applyBorder="1"/>
    <xf numFmtId="0" fontId="0" fillId="0" borderId="23" xfId="0" applyBorder="1"/>
    <xf numFmtId="0" fontId="0" fillId="0" borderId="29" xfId="0" applyBorder="1"/>
    <xf numFmtId="0" fontId="0" fillId="0" borderId="21" xfId="0" applyBorder="1"/>
    <xf numFmtId="0" fontId="0" fillId="0" borderId="30" xfId="0" applyBorder="1"/>
    <xf numFmtId="167" fontId="14" fillId="9" borderId="25" xfId="0" applyNumberFormat="1" applyFont="1" applyFill="1" applyBorder="1" applyAlignment="1">
      <alignment horizontal="center"/>
    </xf>
    <xf numFmtId="167" fontId="14" fillId="9" borderId="8" xfId="0" applyNumberFormat="1" applyFont="1" applyFill="1" applyBorder="1" applyAlignment="1">
      <alignment horizontal="center"/>
    </xf>
    <xf numFmtId="167" fontId="14" fillId="9" borderId="26" xfId="0" applyNumberFormat="1" applyFont="1" applyFill="1" applyBorder="1" applyAlignment="1">
      <alignment horizontal="center"/>
    </xf>
    <xf numFmtId="167" fontId="14" fillId="9" borderId="27" xfId="0" applyNumberFormat="1" applyFont="1" applyFill="1" applyBorder="1" applyAlignment="1">
      <alignment horizontal="center"/>
    </xf>
    <xf numFmtId="167" fontId="14" fillId="9" borderId="9" xfId="0" applyNumberFormat="1" applyFont="1" applyFill="1" applyBorder="1" applyAlignment="1">
      <alignment horizontal="center"/>
    </xf>
    <xf numFmtId="167" fontId="14" fillId="9" borderId="28" xfId="0" applyNumberFormat="1" applyFont="1" applyFill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7" fillId="0" borderId="24" xfId="5" applyBorder="1" applyAlignment="1" applyProtection="1">
      <alignment horizontal="center" vertical="center" wrapText="1"/>
    </xf>
    <xf numFmtId="0" fontId="17" fillId="0" borderId="32" xfId="5" applyBorder="1" applyAlignment="1" applyProtection="1">
      <alignment horizontal="center" vertical="center" wrapText="1"/>
    </xf>
    <xf numFmtId="0" fontId="17" fillId="0" borderId="31" xfId="5" applyBorder="1" applyAlignment="1" applyProtection="1">
      <alignment horizontal="center" vertical="center" wrapText="1"/>
    </xf>
    <xf numFmtId="0" fontId="17" fillId="0" borderId="22" xfId="5" applyBorder="1" applyAlignment="1" applyProtection="1">
      <alignment horizontal="center" vertical="center" wrapText="1"/>
    </xf>
    <xf numFmtId="0" fontId="17" fillId="0" borderId="0" xfId="5" applyBorder="1" applyAlignment="1" applyProtection="1">
      <alignment horizontal="center" vertical="center" wrapText="1"/>
    </xf>
    <xf numFmtId="0" fontId="17" fillId="0" borderId="23" xfId="5" applyBorder="1" applyAlignment="1" applyProtection="1">
      <alignment horizontal="center" vertical="center" wrapText="1"/>
    </xf>
    <xf numFmtId="0" fontId="17" fillId="0" borderId="24" xfId="5" applyBorder="1" applyAlignment="1" applyProtection="1">
      <alignment horizontal="center" wrapText="1"/>
    </xf>
    <xf numFmtId="0" fontId="17" fillId="0" borderId="32" xfId="5" applyBorder="1" applyAlignment="1" applyProtection="1">
      <alignment horizontal="center" wrapText="1"/>
    </xf>
    <xf numFmtId="0" fontId="17" fillId="0" borderId="31" xfId="5" applyBorder="1" applyAlignment="1" applyProtection="1">
      <alignment horizontal="center" wrapText="1"/>
    </xf>
    <xf numFmtId="0" fontId="17" fillId="0" borderId="22" xfId="5" applyBorder="1" applyAlignment="1" applyProtection="1">
      <alignment horizontal="center" wrapText="1"/>
    </xf>
    <xf numFmtId="0" fontId="17" fillId="0" borderId="0" xfId="5" applyBorder="1" applyAlignment="1" applyProtection="1">
      <alignment horizontal="center" wrapText="1"/>
    </xf>
    <xf numFmtId="0" fontId="17" fillId="0" borderId="23" xfId="5" applyBorder="1" applyAlignment="1" applyProtection="1">
      <alignment horizontal="center" wrapText="1"/>
    </xf>
    <xf numFmtId="0" fontId="17" fillId="0" borderId="24" xfId="5" applyBorder="1" applyAlignment="1" applyProtection="1">
      <alignment horizontal="center" vertical="center"/>
    </xf>
    <xf numFmtId="0" fontId="17" fillId="0" borderId="32" xfId="5" applyBorder="1" applyAlignment="1" applyProtection="1">
      <alignment horizontal="center" vertical="center"/>
    </xf>
    <xf numFmtId="0" fontId="17" fillId="0" borderId="31" xfId="5" applyBorder="1" applyAlignment="1" applyProtection="1">
      <alignment horizontal="center" vertical="center"/>
    </xf>
    <xf numFmtId="0" fontId="17" fillId="0" borderId="22" xfId="5" applyBorder="1" applyAlignment="1" applyProtection="1">
      <alignment horizontal="center" vertical="center"/>
    </xf>
    <xf numFmtId="0" fontId="17" fillId="0" borderId="0" xfId="5" applyBorder="1" applyAlignment="1" applyProtection="1">
      <alignment horizontal="center" vertical="center"/>
    </xf>
    <xf numFmtId="0" fontId="17" fillId="0" borderId="23" xfId="5" applyBorder="1" applyAlignment="1" applyProtection="1">
      <alignment horizontal="center" vertical="center"/>
    </xf>
    <xf numFmtId="0" fontId="17" fillId="0" borderId="0" xfId="5" applyAlignment="1" applyProtection="1"/>
  </cellXfs>
  <cellStyles count="13">
    <cellStyle name="20 % - Accent2 2" xfId="1"/>
    <cellStyle name="20 % - Accent5 2" xfId="2"/>
    <cellStyle name="Euro" xfId="3"/>
    <cellStyle name="Euro 2" xfId="4"/>
    <cellStyle name="Lien hypertexte" xfId="5" builtinId="8"/>
    <cellStyle name="Lien hypertexte 2" xfId="6"/>
    <cellStyle name="Milliers 2" xfId="7"/>
    <cellStyle name="Monétaire" xfId="8" builtinId="4"/>
    <cellStyle name="Monétaire 2" xfId="9"/>
    <cellStyle name="Normal" xfId="0" builtinId="0"/>
    <cellStyle name="Normal 2" xfId="10"/>
    <cellStyle name="Normal 3" xfId="11"/>
    <cellStyle name="Normal 4" xfId="12"/>
  </cellStyles>
  <dxfs count="43"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8" formatCode="d/mm/yyyy;@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relative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ont>
        <b/>
        <i/>
        <u val="none"/>
      </font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68</xdr:col>
          <xdr:colOff>142875</xdr:colOff>
          <xdr:row>2</xdr:row>
          <xdr:rowOff>123825</xdr:rowOff>
        </xdr:from>
        <xdr:to>
          <xdr:col>69</xdr:col>
          <xdr:colOff>400050</xdr:colOff>
          <xdr:row>4</xdr:row>
          <xdr:rowOff>104775</xdr:rowOff>
        </xdr:to>
        <xdr:sp macro="" textlink="">
          <xdr:nvSpPr>
            <xdr:cNvPr id="15503" name="Button 19 Mise A Jour" hidden="1">
              <a:extLst>
                <a:ext uri="{63B3BB69-23CF-44E3-9099-C40C66FF867C}">
                  <a14:compatExt spid="_x0000_s15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36576" tIns="41148" rIns="36576" bIns="4114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000000"/>
                  </a:solidFill>
                  <a:latin typeface="Algerian"/>
                </a:rPr>
                <a:t>M . A .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54</xdr:col>
          <xdr:colOff>390525</xdr:colOff>
          <xdr:row>0</xdr:row>
          <xdr:rowOff>190500</xdr:rowOff>
        </xdr:from>
        <xdr:to>
          <xdr:col>55</xdr:col>
          <xdr:colOff>647700</xdr:colOff>
          <xdr:row>2</xdr:row>
          <xdr:rowOff>171450</xdr:rowOff>
        </xdr:to>
        <xdr:sp macro="" textlink="">
          <xdr:nvSpPr>
            <xdr:cNvPr id="15506" name="Button 146" hidden="1">
              <a:extLst>
                <a:ext uri="{63B3BB69-23CF-44E3-9099-C40C66FF867C}">
                  <a14:compatExt spid="_x0000_s15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36576" tIns="41148" rIns="36576" bIns="4114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000000"/>
                  </a:solidFill>
                  <a:latin typeface="Algerian"/>
                </a:rPr>
                <a:t>M . A .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381000</xdr:colOff>
          <xdr:row>0</xdr:row>
          <xdr:rowOff>190500</xdr:rowOff>
        </xdr:from>
        <xdr:to>
          <xdr:col>58</xdr:col>
          <xdr:colOff>552450</xdr:colOff>
          <xdr:row>2</xdr:row>
          <xdr:rowOff>152400</xdr:rowOff>
        </xdr:to>
        <xdr:sp macro="" textlink="">
          <xdr:nvSpPr>
            <xdr:cNvPr id="15507" name="Button 147" hidden="1">
              <a:extLst>
                <a:ext uri="{63B3BB69-23CF-44E3-9099-C40C66FF867C}">
                  <a14:compatExt spid="_x0000_s15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9525</xdr:colOff>
          <xdr:row>26</xdr:row>
          <xdr:rowOff>28575</xdr:rowOff>
        </xdr:from>
        <xdr:ext cx="2066925" cy="285750"/>
        <xdr:sp macro="" textlink="">
          <xdr:nvSpPr>
            <xdr:cNvPr id="131073" name="Button 1" hidden="1">
              <a:extLst>
                <a:ext uri="{63B3BB69-23CF-44E3-9099-C40C66FF867C}">
                  <a14:compatExt spid="_x0000_s13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27432" tIns="32004" rIns="27432" bIns="32004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Accés onglet en cours</a:t>
              </a:r>
            </a:p>
          </xdr:txBody>
        </xdr:sp>
        <xdr:clientData fPrintsWithSheet="0"/>
      </xdr:one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 suiveur"/>
      <sheetName val="97 C-Office-Excell"/>
      <sheetName val="Couleurs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"/>
      <sheetName val="S"/>
      <sheetName val="T"/>
      <sheetName val="U"/>
      <sheetName val="V"/>
      <sheetName val="W"/>
      <sheetName val="%"/>
      <sheetName val="Clic"/>
      <sheetName val="Ligne"/>
      <sheetName val="Prix"/>
      <sheetName val="Mickaël"/>
      <sheetName val="Mex"/>
      <sheetName val="Semaine"/>
      <sheetName val="RCellule"/>
      <sheetName val="Feuil1"/>
      <sheetName val="PERSONAL"/>
    </sheetNames>
    <sheetDataSet>
      <sheetData sheetId="0"/>
      <sheetData sheetId="1"/>
      <sheetData sheetId="2">
        <row r="2">
          <cell r="I2" t="str">
            <v>A</v>
          </cell>
          <cell r="J2">
            <v>1</v>
          </cell>
        </row>
        <row r="3">
          <cell r="I3" t="str">
            <v>B</v>
          </cell>
          <cell r="J3">
            <v>2</v>
          </cell>
        </row>
        <row r="4">
          <cell r="I4" t="str">
            <v>C</v>
          </cell>
          <cell r="J4">
            <v>3</v>
          </cell>
        </row>
        <row r="5">
          <cell r="I5" t="str">
            <v>D</v>
          </cell>
          <cell r="J5">
            <v>4</v>
          </cell>
        </row>
        <row r="6">
          <cell r="I6" t="str">
            <v>E</v>
          </cell>
          <cell r="J6">
            <v>5</v>
          </cell>
        </row>
        <row r="7">
          <cell r="I7" t="str">
            <v>F</v>
          </cell>
          <cell r="J7">
            <v>6</v>
          </cell>
        </row>
        <row r="8">
          <cell r="I8" t="str">
            <v>G</v>
          </cell>
          <cell r="J8">
            <v>7</v>
          </cell>
        </row>
        <row r="9">
          <cell r="I9" t="str">
            <v>H</v>
          </cell>
          <cell r="J9">
            <v>8</v>
          </cell>
        </row>
        <row r="10">
          <cell r="I10" t="str">
            <v>I</v>
          </cell>
          <cell r="J10">
            <v>9</v>
          </cell>
        </row>
        <row r="11">
          <cell r="I11" t="str">
            <v>J</v>
          </cell>
          <cell r="J11">
            <v>10</v>
          </cell>
        </row>
        <row r="12">
          <cell r="I12" t="str">
            <v>K</v>
          </cell>
          <cell r="J12">
            <v>11</v>
          </cell>
        </row>
        <row r="13">
          <cell r="I13" t="str">
            <v>L</v>
          </cell>
          <cell r="J13">
            <v>12</v>
          </cell>
        </row>
        <row r="14">
          <cell r="I14" t="str">
            <v>M</v>
          </cell>
          <cell r="J14">
            <v>13</v>
          </cell>
        </row>
        <row r="15">
          <cell r="I15" t="str">
            <v>N</v>
          </cell>
          <cell r="J15">
            <v>14</v>
          </cell>
        </row>
        <row r="16">
          <cell r="I16" t="str">
            <v>O</v>
          </cell>
          <cell r="J16">
            <v>15</v>
          </cell>
        </row>
        <row r="17">
          <cell r="I17" t="str">
            <v>P</v>
          </cell>
          <cell r="J17">
            <v>16</v>
          </cell>
        </row>
        <row r="18">
          <cell r="I18" t="str">
            <v>Q</v>
          </cell>
          <cell r="J18">
            <v>17</v>
          </cell>
        </row>
        <row r="19">
          <cell r="I19" t="str">
            <v>R</v>
          </cell>
          <cell r="J19">
            <v>18</v>
          </cell>
        </row>
        <row r="20">
          <cell r="I20" t="str">
            <v>S</v>
          </cell>
          <cell r="J20">
            <v>19</v>
          </cell>
        </row>
        <row r="21">
          <cell r="I21" t="str">
            <v>T</v>
          </cell>
          <cell r="J21">
            <v>20</v>
          </cell>
        </row>
        <row r="22">
          <cell r="I22" t="str">
            <v>U</v>
          </cell>
          <cell r="J22">
            <v>21</v>
          </cell>
        </row>
        <row r="23">
          <cell r="I23" t="str">
            <v>V</v>
          </cell>
          <cell r="J23">
            <v>22</v>
          </cell>
        </row>
        <row r="24">
          <cell r="I24" t="str">
            <v>W</v>
          </cell>
          <cell r="J24">
            <v>23</v>
          </cell>
        </row>
        <row r="25">
          <cell r="I25" t="str">
            <v>X</v>
          </cell>
          <cell r="J25">
            <v>24</v>
          </cell>
        </row>
        <row r="26">
          <cell r="I26" t="str">
            <v>Y</v>
          </cell>
          <cell r="J26">
            <v>25</v>
          </cell>
        </row>
        <row r="27">
          <cell r="I27" t="str">
            <v>Z</v>
          </cell>
          <cell r="J27">
            <v>26</v>
          </cell>
        </row>
        <row r="28">
          <cell r="I28" t="str">
            <v>AA</v>
          </cell>
          <cell r="J28">
            <v>27</v>
          </cell>
        </row>
        <row r="29">
          <cell r="I29" t="str">
            <v>AB</v>
          </cell>
          <cell r="J29">
            <v>28</v>
          </cell>
        </row>
        <row r="30">
          <cell r="I30" t="str">
            <v>AC</v>
          </cell>
          <cell r="J30">
            <v>29</v>
          </cell>
        </row>
        <row r="31">
          <cell r="I31" t="str">
            <v>AD</v>
          </cell>
          <cell r="J31">
            <v>30</v>
          </cell>
        </row>
        <row r="32">
          <cell r="I32" t="str">
            <v>AE</v>
          </cell>
          <cell r="J32">
            <v>31</v>
          </cell>
        </row>
        <row r="33">
          <cell r="I33" t="str">
            <v>AF</v>
          </cell>
          <cell r="J33">
            <v>32</v>
          </cell>
        </row>
        <row r="34">
          <cell r="I34" t="str">
            <v>AG</v>
          </cell>
          <cell r="J34">
            <v>33</v>
          </cell>
        </row>
        <row r="35">
          <cell r="I35" t="str">
            <v>AH</v>
          </cell>
          <cell r="J35">
            <v>34</v>
          </cell>
        </row>
        <row r="36">
          <cell r="I36" t="str">
            <v>AI</v>
          </cell>
          <cell r="J36">
            <v>35</v>
          </cell>
        </row>
        <row r="37">
          <cell r="I37" t="str">
            <v>AJ</v>
          </cell>
          <cell r="J37">
            <v>36</v>
          </cell>
        </row>
        <row r="38">
          <cell r="I38" t="str">
            <v>AK</v>
          </cell>
          <cell r="J38">
            <v>37</v>
          </cell>
        </row>
        <row r="39">
          <cell r="I39" t="str">
            <v>AL</v>
          </cell>
          <cell r="J39">
            <v>38</v>
          </cell>
        </row>
        <row r="40">
          <cell r="I40" t="str">
            <v>AM</v>
          </cell>
          <cell r="J40">
            <v>39</v>
          </cell>
        </row>
        <row r="41">
          <cell r="I41" t="str">
            <v>AN</v>
          </cell>
          <cell r="J41">
            <v>40</v>
          </cell>
        </row>
        <row r="42">
          <cell r="I42" t="str">
            <v>AO</v>
          </cell>
          <cell r="J42">
            <v>41</v>
          </cell>
        </row>
        <row r="43">
          <cell r="I43" t="str">
            <v>AP</v>
          </cell>
          <cell r="J43">
            <v>42</v>
          </cell>
        </row>
        <row r="44">
          <cell r="I44" t="str">
            <v>AQ</v>
          </cell>
          <cell r="J44">
            <v>43</v>
          </cell>
        </row>
        <row r="45">
          <cell r="I45" t="str">
            <v>AR</v>
          </cell>
          <cell r="J45">
            <v>44</v>
          </cell>
        </row>
        <row r="46">
          <cell r="I46" t="str">
            <v>AS</v>
          </cell>
          <cell r="J46">
            <v>45</v>
          </cell>
        </row>
        <row r="47">
          <cell r="I47" t="str">
            <v>AT</v>
          </cell>
          <cell r="J47">
            <v>46</v>
          </cell>
        </row>
        <row r="48">
          <cell r="I48" t="str">
            <v>AU</v>
          </cell>
          <cell r="J48">
            <v>47</v>
          </cell>
        </row>
        <row r="49">
          <cell r="I49" t="str">
            <v>AV</v>
          </cell>
          <cell r="J49">
            <v>48</v>
          </cell>
        </row>
        <row r="50">
          <cell r="I50" t="str">
            <v>AW</v>
          </cell>
          <cell r="J50">
            <v>49</v>
          </cell>
        </row>
        <row r="51">
          <cell r="I51" t="str">
            <v>AX</v>
          </cell>
          <cell r="J51">
            <v>50</v>
          </cell>
        </row>
        <row r="52">
          <cell r="I52" t="str">
            <v>AY</v>
          </cell>
          <cell r="J52">
            <v>51</v>
          </cell>
        </row>
        <row r="53">
          <cell r="I53" t="str">
            <v>AZ</v>
          </cell>
          <cell r="J53">
            <v>52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/>
      <sheetData sheetId="35" refreshError="1"/>
    </sheetDataSet>
  </externalBook>
</externalLink>
</file>

<file path=xl/tables/table1.xml><?xml version="1.0" encoding="utf-8"?>
<table xmlns="http://schemas.openxmlformats.org/spreadsheetml/2006/main" id="3" name="Salaire_b" displayName="Salaire_b" ref="AD6:AP17" totalsRowShown="0" headerRowDxfId="30" dataDxfId="28" headerRowBorderDxfId="29" tableBorderDxfId="27" headerRowCellStyle="Normal 3" dataCellStyle="Normal 3">
  <autoFilter ref="AD6:AP17"/>
  <tableColumns count="13">
    <tableColumn id="1" name="mois" dataDxfId="26" dataCellStyle="Normal 3"/>
    <tableColumn id="13" name="jrs/tr" dataDxfId="25" dataCellStyle="Normal 3"/>
    <tableColumn id="12" name="tarif/h" dataDxfId="24" dataCellStyle="Normal 3"/>
    <tableColumn id="2" name="fiche/paie" dataDxfId="23" dataCellStyle="Normal 3"/>
    <tableColumn id="3" name="acompte" dataDxfId="22" dataCellStyle="Monétaire"/>
    <tableColumn id="4" name="solde" dataDxfId="21" dataCellStyle="Monétaire"/>
    <tableColumn id="5" name="total" dataDxfId="20" dataCellStyle="Normal 3"/>
    <tableColumn id="6" name="Acc-Tra" dataDxfId="19" dataCellStyle="Normal 3"/>
    <tableColumn id="7" name="T. sal+acc" dataDxfId="18" dataCellStyle="Normal 3"/>
    <tableColumn id="11" name="mutuelle" dataDxfId="17" dataCellStyle="Normal 3"/>
    <tableColumn id="8" name="h_sup" dataDxfId="16" dataCellStyle="Normal 3"/>
    <tableColumn id="9" name="totaux" dataDxfId="15" dataCellStyle="Normal 3"/>
    <tableColumn id="14" name="&lt;&gt;" dataDxfId="14" dataCellStyle="Normal 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583" name="Tableau_gasoil" displayName="Tableau_gasoil" ref="AR1:BA96" totalsRowShown="0" headerRowDxfId="13" dataDxfId="11" headerRowBorderDxfId="12" tableBorderDxfId="10" headerRowCellStyle="Normal 3" dataCellStyle="Normal 3">
  <autoFilter ref="AR1:BA96"/>
  <tableColumns count="10">
    <tableColumn id="1" name="Départ" dataDxfId="9" dataCellStyle="Normal 3">
      <calculatedColumnFormula>IF(AS2="","",AU1)</calculatedColumnFormula>
    </tableColumn>
    <tableColumn id="2" name="date" dataDxfId="8" dataCellStyle="Normal 3"/>
    <tableColumn id="3" name="litres" dataDxfId="7" dataCellStyle="Normal 3"/>
    <tableColumn id="4" name="km" dataDxfId="6" dataCellStyle="Normal 3"/>
    <tableColumn id="5" name="&lt;&gt;" dataDxfId="5" dataCellStyle="Normal 3">
      <calculatedColumnFormula>IF(AU2="","",AU2-AR2)</calculatedColumnFormula>
    </tableColumn>
    <tableColumn id="6" name="points" dataDxfId="4" dataCellStyle="Normal 3"/>
    <tableColumn id="7" name="totaux" dataDxfId="3" dataCellStyle="Normal 3"/>
    <tableColumn id="8" name="Colonne1" dataDxfId="2" dataCellStyle="Normal 3"/>
    <tableColumn id="9" name="Colonne2" dataDxfId="1" dataCellStyle="Normal 3"/>
    <tableColumn id="10" name="Colonne3" dataDxfId="0" dataCellStyle="Normal 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erform-ne-fonctionne-plus-correctement-t56393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hyperlink" Target="http://www.web-calendar.org/fr/holidays/wallonia/2016" TargetMode="External"/><Relationship Id="rId7" Type="http://schemas.openxmlformats.org/officeDocument/2006/relationships/drawing" Target="../drawings/drawing2.xml"/><Relationship Id="rId2" Type="http://schemas.openxmlformats.org/officeDocument/2006/relationships/hyperlink" Target="http://www.web-calendar.org/fr/holidays/wallonia/2015" TargetMode="External"/><Relationship Id="rId1" Type="http://schemas.openxmlformats.org/officeDocument/2006/relationships/hyperlink" Target="http://www.web-calendar.org/fr/holidays/wallonia/2014" TargetMode="External"/><Relationship Id="rId6" Type="http://schemas.openxmlformats.org/officeDocument/2006/relationships/hyperlink" Target="http://www.web-calendar.org/fr/holidays/wallonia/2020" TargetMode="External"/><Relationship Id="rId5" Type="http://schemas.openxmlformats.org/officeDocument/2006/relationships/hyperlink" Target="http://www.web-calendar.org/fr/holidays/wallonia/2019" TargetMode="External"/><Relationship Id="rId4" Type="http://schemas.openxmlformats.org/officeDocument/2006/relationships/hyperlink" Target="http://www.web-calendar.org/fr/holidays/wallonia/2017" TargetMode="Externa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B1:BK96"/>
  <sheetViews>
    <sheetView showZeros="0" tabSelected="1" topLeftCell="AQ1" zoomScaleNormal="100" workbookViewId="0">
      <pane ySplit="3" topLeftCell="A28" activePane="bottomLeft" state="frozenSplit"/>
      <selection activeCell="BG65" sqref="BG65"/>
      <selection pane="bottomLeft" activeCell="AT33" sqref="AT33"/>
    </sheetView>
  </sheetViews>
  <sheetFormatPr baseColWidth="10" defaultColWidth="10.7109375" defaultRowHeight="15" x14ac:dyDescent="0.25"/>
  <cols>
    <col min="1" max="1" width="7.5703125" style="2" customWidth="1"/>
    <col min="2" max="2" width="13" style="2" customWidth="1"/>
    <col min="3" max="3" width="8.42578125" style="2" customWidth="1"/>
    <col min="4" max="4" width="7.7109375" style="2" customWidth="1"/>
    <col min="5" max="5" width="6.5703125" style="3" customWidth="1"/>
    <col min="6" max="6" width="13" style="2" customWidth="1"/>
    <col min="7" max="7" width="10.7109375" style="2" customWidth="1"/>
    <col min="8" max="8" width="7.7109375" style="2" customWidth="1"/>
    <col min="9" max="9" width="7.5703125" style="3" customWidth="1"/>
    <col min="10" max="10" width="13" style="2" customWidth="1"/>
    <col min="11" max="11" width="10.7109375" style="2" customWidth="1"/>
    <col min="12" max="12" width="7.7109375" style="2" customWidth="1"/>
    <col min="13" max="13" width="7.5703125" style="3" customWidth="1"/>
    <col min="14" max="14" width="13" style="2" customWidth="1"/>
    <col min="15" max="15" width="10.7109375" style="2" customWidth="1"/>
    <col min="16" max="16" width="7.7109375" style="2" customWidth="1"/>
    <col min="17" max="17" width="7.5703125" style="3" customWidth="1"/>
    <col min="18" max="18" width="13" style="2" customWidth="1"/>
    <col min="19" max="19" width="10.7109375" style="2" customWidth="1"/>
    <col min="20" max="20" width="7.7109375" style="2" customWidth="1"/>
    <col min="21" max="21" width="10.7109375" style="3" customWidth="1"/>
    <col min="22" max="22" width="10.7109375" style="2" customWidth="1"/>
    <col min="23" max="24" width="9.42578125" style="2" customWidth="1"/>
    <col min="25" max="25" width="11" style="2" customWidth="1"/>
    <col min="26" max="26" width="9.42578125" style="2" customWidth="1"/>
    <col min="27" max="27" width="4" style="32" hidden="1" customWidth="1"/>
    <col min="28" max="28" width="8" style="32" hidden="1" customWidth="1"/>
    <col min="29" max="29" width="4" style="2" hidden="1" customWidth="1"/>
    <col min="30" max="30" width="10.7109375" hidden="1" customWidth="1"/>
    <col min="31" max="31" width="5.7109375" style="2" hidden="1" customWidth="1"/>
    <col min="32" max="32" width="10.7109375" hidden="1" customWidth="1"/>
    <col min="33" max="35" width="10.7109375" style="2" hidden="1" customWidth="1"/>
    <col min="36" max="36" width="10.7109375" style="3" hidden="1" customWidth="1"/>
    <col min="37" max="37" width="10.7109375" style="2" hidden="1" customWidth="1"/>
    <col min="38" max="38" width="11.85546875" style="2" hidden="1" customWidth="1"/>
    <col min="39" max="40" width="10.7109375" style="2" hidden="1" customWidth="1"/>
    <col min="41" max="41" width="11.85546875" style="2" hidden="1" customWidth="1"/>
    <col min="42" max="42" width="9.28515625" style="2" hidden="1" customWidth="1"/>
    <col min="43" max="43" width="7.140625" style="2" customWidth="1"/>
    <col min="44" max="44" width="11.5703125" style="35" bestFit="1" customWidth="1"/>
    <col min="45" max="45" width="10.7109375" style="39" bestFit="1" customWidth="1"/>
    <col min="46" max="46" width="11" style="43" bestFit="1" customWidth="1"/>
    <col min="47" max="47" width="8.28515625" style="35" bestFit="1" customWidth="1"/>
    <col min="48" max="48" width="7.5703125" style="35" bestFit="1" customWidth="1"/>
    <col min="49" max="49" width="11.140625" style="35" bestFit="1" customWidth="1"/>
    <col min="50" max="50" width="11.28515625" style="35" bestFit="1" customWidth="1"/>
    <col min="51" max="54" width="10.7109375" style="2"/>
    <col min="56" max="16384" width="10.7109375" style="2"/>
  </cols>
  <sheetData>
    <row r="1" spans="2:63" ht="15.75" thickBot="1" x14ac:dyDescent="0.3">
      <c r="AR1" s="50" t="s">
        <v>33</v>
      </c>
      <c r="AS1" s="51" t="s">
        <v>29</v>
      </c>
      <c r="AT1" s="52" t="s">
        <v>31</v>
      </c>
      <c r="AU1" s="50" t="s">
        <v>30</v>
      </c>
      <c r="AV1" s="50" t="s">
        <v>1</v>
      </c>
      <c r="AW1" s="50" t="s">
        <v>32</v>
      </c>
      <c r="AX1" s="50" t="s">
        <v>25</v>
      </c>
      <c r="AY1" s="56" t="s">
        <v>34</v>
      </c>
      <c r="AZ1" s="56" t="s">
        <v>35</v>
      </c>
      <c r="BA1" s="56" t="s">
        <v>36</v>
      </c>
      <c r="BK1" s="128" t="s">
        <v>76</v>
      </c>
    </row>
    <row r="2" spans="2:63" x14ac:dyDescent="0.25"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AC2" s="2">
        <v>50</v>
      </c>
      <c r="AD2" s="101">
        <f ca="1">TODAY()</f>
        <v>41925</v>
      </c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3"/>
      <c r="AR2" s="47">
        <v>187425</v>
      </c>
      <c r="AS2" s="48">
        <v>41521</v>
      </c>
      <c r="AT2" s="49">
        <v>109.53</v>
      </c>
      <c r="AU2" s="47">
        <v>187570</v>
      </c>
      <c r="AV2" s="47">
        <f t="shared" ref="AV2:AV34" si="0">IF(AU2="","",AU2-AR2)</f>
        <v>145</v>
      </c>
      <c r="AW2" s="47">
        <v>0</v>
      </c>
      <c r="AX2" s="47">
        <v>0</v>
      </c>
      <c r="AY2" s="37">
        <f t="shared" ref="AY2:AY17" si="1">IF(AW2="","",BA2/AZ2*$BB$2)</f>
        <v>75.537931034482767</v>
      </c>
      <c r="AZ2" s="54">
        <f t="shared" ref="AZ2:AZ26" si="2">AV2</f>
        <v>145</v>
      </c>
      <c r="BA2" s="54">
        <f t="shared" ref="BA2:BA26" si="3">AT2</f>
        <v>109.53</v>
      </c>
      <c r="BB2" s="54">
        <v>100</v>
      </c>
      <c r="BD2"/>
      <c r="BE2"/>
    </row>
    <row r="3" spans="2:63" ht="15.75" customHeight="1" thickBot="1" x14ac:dyDescent="0.3"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AC3" s="2">
        <v>100</v>
      </c>
      <c r="AD3" s="104"/>
      <c r="AE3" s="105"/>
      <c r="AF3" s="105"/>
      <c r="AG3" s="105"/>
      <c r="AH3" s="105"/>
      <c r="AI3" s="105"/>
      <c r="AJ3" s="105"/>
      <c r="AK3" s="105"/>
      <c r="AL3" s="105"/>
      <c r="AM3" s="105"/>
      <c r="AN3" s="105"/>
      <c r="AO3" s="105"/>
      <c r="AP3" s="106"/>
      <c r="AR3" s="37">
        <f t="shared" ref="AR3:AR11" si="4">IF(AS3="","",AU2)</f>
        <v>187570</v>
      </c>
      <c r="AS3" s="40">
        <v>41530</v>
      </c>
      <c r="AT3" s="41">
        <v>133.15</v>
      </c>
      <c r="AU3" s="37">
        <v>188210</v>
      </c>
      <c r="AV3" s="37">
        <f t="shared" si="0"/>
        <v>640</v>
      </c>
      <c r="AW3" s="37"/>
      <c r="AX3" s="38"/>
      <c r="AY3" s="37" t="str">
        <f t="shared" si="1"/>
        <v/>
      </c>
      <c r="AZ3" s="37">
        <f t="shared" si="2"/>
        <v>640</v>
      </c>
      <c r="BA3" s="37">
        <f t="shared" si="3"/>
        <v>133.15</v>
      </c>
      <c r="BD3"/>
      <c r="BE3"/>
    </row>
    <row r="4" spans="2:63" x14ac:dyDescent="0.25"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AC4" s="2">
        <v>150</v>
      </c>
      <c r="AD4" s="95" t="s">
        <v>28</v>
      </c>
      <c r="AE4" s="96"/>
      <c r="AF4" s="96"/>
      <c r="AG4" s="96"/>
      <c r="AH4" s="96"/>
      <c r="AI4" s="96"/>
      <c r="AJ4" s="96"/>
      <c r="AK4" s="96"/>
      <c r="AL4" s="96"/>
      <c r="AM4" s="96"/>
      <c r="AN4" s="96"/>
      <c r="AO4" s="97"/>
      <c r="AP4" s="53">
        <v>251.19</v>
      </c>
      <c r="AR4" s="37">
        <f t="shared" si="4"/>
        <v>188210</v>
      </c>
      <c r="AS4" s="40">
        <v>41537</v>
      </c>
      <c r="AT4" s="41">
        <v>138.12</v>
      </c>
      <c r="AU4" s="37">
        <v>188880</v>
      </c>
      <c r="AV4" s="37">
        <f t="shared" si="0"/>
        <v>670</v>
      </c>
      <c r="AW4" s="37">
        <v>133</v>
      </c>
      <c r="AX4" s="38">
        <f t="shared" ref="AX4:AX9" si="5">IF(AW4="","",AX3+AW4)</f>
        <v>133</v>
      </c>
      <c r="AY4" s="37">
        <f t="shared" si="1"/>
        <v>20.61492537313433</v>
      </c>
      <c r="AZ4" s="37">
        <f t="shared" si="2"/>
        <v>670</v>
      </c>
      <c r="BA4" s="37">
        <f t="shared" si="3"/>
        <v>138.12</v>
      </c>
      <c r="BD4"/>
      <c r="BE4"/>
    </row>
    <row r="5" spans="2:63" ht="15.75" thickBot="1" x14ac:dyDescent="0.3"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AC5" s="2">
        <v>200</v>
      </c>
      <c r="AD5" s="98"/>
      <c r="AE5" s="99"/>
      <c r="AF5" s="99"/>
      <c r="AG5" s="99"/>
      <c r="AH5" s="99"/>
      <c r="AI5" s="99"/>
      <c r="AJ5" s="99"/>
      <c r="AK5" s="99"/>
      <c r="AL5" s="99"/>
      <c r="AM5" s="99"/>
      <c r="AN5" s="99"/>
      <c r="AO5" s="100"/>
      <c r="AP5" s="24"/>
      <c r="AQ5"/>
      <c r="AR5" s="37">
        <f t="shared" si="4"/>
        <v>188880</v>
      </c>
      <c r="AS5" s="40">
        <v>41543</v>
      </c>
      <c r="AT5" s="41">
        <v>99.62</v>
      </c>
      <c r="AU5" s="37">
        <v>189350</v>
      </c>
      <c r="AV5" s="37">
        <f t="shared" si="0"/>
        <v>470</v>
      </c>
      <c r="AW5" s="37">
        <v>99</v>
      </c>
      <c r="AX5" s="38">
        <f t="shared" si="5"/>
        <v>232</v>
      </c>
      <c r="AY5" s="37">
        <f t="shared" si="1"/>
        <v>21.195744680851064</v>
      </c>
      <c r="AZ5" s="37">
        <f t="shared" si="2"/>
        <v>470</v>
      </c>
      <c r="BA5" s="37">
        <f t="shared" si="3"/>
        <v>99.62</v>
      </c>
      <c r="BD5"/>
      <c r="BE5"/>
    </row>
    <row r="6" spans="2:63" ht="15.75" thickBot="1" x14ac:dyDescent="0.3"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AC6" s="2">
        <v>250</v>
      </c>
      <c r="AD6" s="9" t="s">
        <v>2</v>
      </c>
      <c r="AE6" s="23" t="s">
        <v>24</v>
      </c>
      <c r="AF6" s="12" t="s">
        <v>27</v>
      </c>
      <c r="AG6" s="22" t="s">
        <v>26</v>
      </c>
      <c r="AH6" s="20" t="s">
        <v>18</v>
      </c>
      <c r="AI6" s="10" t="s">
        <v>19</v>
      </c>
      <c r="AJ6" s="10" t="s">
        <v>12</v>
      </c>
      <c r="AK6" s="21" t="s">
        <v>21</v>
      </c>
      <c r="AL6" s="21" t="s">
        <v>23</v>
      </c>
      <c r="AM6" s="21" t="s">
        <v>22</v>
      </c>
      <c r="AN6" s="10" t="s">
        <v>20</v>
      </c>
      <c r="AO6" s="21" t="s">
        <v>25</v>
      </c>
      <c r="AP6" s="15" t="s">
        <v>1</v>
      </c>
      <c r="AQ6"/>
      <c r="AR6" s="37">
        <f t="shared" si="4"/>
        <v>189350</v>
      </c>
      <c r="AS6" s="40">
        <v>41550</v>
      </c>
      <c r="AT6" s="41">
        <v>93.26</v>
      </c>
      <c r="AU6" s="37">
        <v>189750</v>
      </c>
      <c r="AV6" s="37">
        <f t="shared" si="0"/>
        <v>400</v>
      </c>
      <c r="AW6" s="37">
        <v>139</v>
      </c>
      <c r="AX6" s="38">
        <f t="shared" si="5"/>
        <v>371</v>
      </c>
      <c r="AY6" s="37">
        <f t="shared" si="1"/>
        <v>23.315000000000001</v>
      </c>
      <c r="AZ6" s="37">
        <f t="shared" si="2"/>
        <v>400</v>
      </c>
      <c r="BA6" s="37">
        <f t="shared" si="3"/>
        <v>93.26</v>
      </c>
      <c r="BD6"/>
      <c r="BE6"/>
    </row>
    <row r="7" spans="2:63" ht="15.75" thickBot="1" x14ac:dyDescent="0.3"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AB7" s="33">
        <v>41180</v>
      </c>
      <c r="AC7" s="2">
        <v>300</v>
      </c>
      <c r="AD7" s="18" t="s">
        <v>0</v>
      </c>
      <c r="AE7" s="25" t="e">
        <f>IF(#REF!=#REF!,"",#REF!)</f>
        <v>#REF!</v>
      </c>
      <c r="AF7" s="26" t="e">
        <f t="shared" ref="AF7:AF16" si="6">IF(AE7="","",AE7*10)</f>
        <v>#REF!</v>
      </c>
      <c r="AG7" s="62"/>
      <c r="AH7" s="27"/>
      <c r="AI7" s="63"/>
      <c r="AJ7" s="6" t="str">
        <f>IF(AH7="","",AH7+AI7)</f>
        <v/>
      </c>
      <c r="AK7" s="6"/>
      <c r="AL7" s="6" t="str">
        <f>IF(AH7="","",AJ7+AK7)</f>
        <v/>
      </c>
      <c r="AM7" s="6"/>
      <c r="AN7" s="28"/>
      <c r="AO7" s="6" t="str">
        <f>IF(AH7="","",AL7+AM7+AN7)</f>
        <v/>
      </c>
      <c r="AP7" s="16" t="str">
        <f t="shared" ref="AP7:AP16" si="7">IF(AN7="","",IF(AN7=AF7,"ok",AN7-AF7))</f>
        <v/>
      </c>
      <c r="AQ7" s="36"/>
      <c r="AR7" s="38">
        <f t="shared" si="4"/>
        <v>189750</v>
      </c>
      <c r="AS7" s="40">
        <v>41558</v>
      </c>
      <c r="AT7" s="42">
        <v>116.95</v>
      </c>
      <c r="AU7" s="38">
        <v>190310</v>
      </c>
      <c r="AV7" s="38">
        <f t="shared" si="0"/>
        <v>560</v>
      </c>
      <c r="AW7" s="38">
        <v>174</v>
      </c>
      <c r="AX7" s="38">
        <f t="shared" si="5"/>
        <v>545</v>
      </c>
      <c r="AY7" s="37">
        <f t="shared" si="1"/>
        <v>20.883928571428573</v>
      </c>
      <c r="AZ7" s="37">
        <f t="shared" si="2"/>
        <v>560</v>
      </c>
      <c r="BA7" s="37">
        <f t="shared" si="3"/>
        <v>116.95</v>
      </c>
      <c r="BD7"/>
      <c r="BE7"/>
    </row>
    <row r="8" spans="2:63" x14ac:dyDescent="0.25"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AB8" s="33">
        <v>41213</v>
      </c>
      <c r="AC8" s="2">
        <v>350</v>
      </c>
      <c r="AD8" s="19" t="s">
        <v>3</v>
      </c>
      <c r="AE8" s="25" t="e">
        <f>IF(#REF!=#REF!,"",#REF!)</f>
        <v>#REF!</v>
      </c>
      <c r="AF8" s="16" t="e">
        <f t="shared" si="6"/>
        <v>#REF!</v>
      </c>
      <c r="AG8" s="5"/>
      <c r="AH8" s="7"/>
      <c r="AI8" s="7"/>
      <c r="AJ8" s="6" t="str">
        <f>IF(AH8="","",AH8+AI8)</f>
        <v/>
      </c>
      <c r="AK8" s="6"/>
      <c r="AL8" s="6" t="str">
        <f>IF(AH8="","",AJ8+AK8)</f>
        <v/>
      </c>
      <c r="AM8" s="6"/>
      <c r="AN8" s="29"/>
      <c r="AO8" s="6" t="str">
        <f t="shared" ref="AO8:AO16" si="8">IF(AH8="","",AL8+AM8+AN8)</f>
        <v/>
      </c>
      <c r="AP8" s="16" t="str">
        <f t="shared" si="7"/>
        <v/>
      </c>
      <c r="AQ8" s="34"/>
      <c r="AR8" s="38">
        <f t="shared" si="4"/>
        <v>190310</v>
      </c>
      <c r="AS8" s="40">
        <v>41565</v>
      </c>
      <c r="AT8" s="42">
        <v>104.64</v>
      </c>
      <c r="AU8" s="38">
        <v>190815</v>
      </c>
      <c r="AV8" s="38">
        <f t="shared" si="0"/>
        <v>505</v>
      </c>
      <c r="AW8" s="38">
        <v>156</v>
      </c>
      <c r="AX8" s="38">
        <f t="shared" si="5"/>
        <v>701</v>
      </c>
      <c r="AY8" s="37">
        <f t="shared" si="1"/>
        <v>20.720792079207921</v>
      </c>
      <c r="AZ8" s="37">
        <f t="shared" si="2"/>
        <v>505</v>
      </c>
      <c r="BA8" s="37">
        <f t="shared" si="3"/>
        <v>104.64</v>
      </c>
      <c r="BD8"/>
      <c r="BE8"/>
    </row>
    <row r="9" spans="2:63" x14ac:dyDescent="0.25"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AB9" s="33">
        <v>41243</v>
      </c>
      <c r="AC9" s="2">
        <v>400</v>
      </c>
      <c r="AD9" s="19" t="s">
        <v>4</v>
      </c>
      <c r="AE9" s="25" t="e">
        <f>IF(#REF!=#REF!,"",#REF!)</f>
        <v>#REF!</v>
      </c>
      <c r="AF9" s="16" t="e">
        <f t="shared" si="6"/>
        <v>#REF!</v>
      </c>
      <c r="AG9" s="7"/>
      <c r="AH9" s="7"/>
      <c r="AI9" s="7"/>
      <c r="AJ9" s="6" t="str">
        <f>IF(AH9="","",AH9+AI9)</f>
        <v/>
      </c>
      <c r="AK9" s="6"/>
      <c r="AL9" s="6" t="str">
        <f>IF(AH9="","",AJ9+AK9)</f>
        <v/>
      </c>
      <c r="AM9" s="6"/>
      <c r="AN9" s="30"/>
      <c r="AO9" s="6" t="str">
        <f t="shared" si="8"/>
        <v/>
      </c>
      <c r="AP9" s="16" t="str">
        <f t="shared" si="7"/>
        <v/>
      </c>
      <c r="AQ9" s="34"/>
      <c r="AR9" s="44">
        <f t="shared" si="4"/>
        <v>190815</v>
      </c>
      <c r="AS9" s="45">
        <v>41569</v>
      </c>
      <c r="AT9" s="88" t="s">
        <v>66</v>
      </c>
      <c r="AU9" s="44">
        <v>191377</v>
      </c>
      <c r="AV9" s="44">
        <f t="shared" si="0"/>
        <v>562</v>
      </c>
      <c r="AW9" s="44"/>
      <c r="AX9" s="44" t="str">
        <f t="shared" si="5"/>
        <v/>
      </c>
      <c r="AY9" s="37" t="str">
        <f t="shared" si="1"/>
        <v/>
      </c>
      <c r="AZ9" s="37">
        <f t="shared" si="2"/>
        <v>562</v>
      </c>
      <c r="BA9" s="37" t="str">
        <f t="shared" si="3"/>
        <v xml:space="preserve">Rt </v>
      </c>
      <c r="BD9"/>
      <c r="BE9"/>
    </row>
    <row r="10" spans="2:63" x14ac:dyDescent="0.25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AB10" s="33">
        <v>41264</v>
      </c>
      <c r="AC10" s="2">
        <v>450</v>
      </c>
      <c r="AD10" s="19" t="s">
        <v>5</v>
      </c>
      <c r="AE10" s="25" t="e">
        <f>IF(#REF!=#REF!,"",#REF!)</f>
        <v>#REF!</v>
      </c>
      <c r="AF10" s="16" t="e">
        <f t="shared" si="6"/>
        <v>#REF!</v>
      </c>
      <c r="AG10" s="7"/>
      <c r="AH10" s="7"/>
      <c r="AI10" s="7"/>
      <c r="AJ10" s="6" t="str">
        <f t="shared" ref="AJ10:AJ16" si="9">IF(AH10="","",AH10+AI10)</f>
        <v/>
      </c>
      <c r="AK10" s="6"/>
      <c r="AL10" s="6" t="str">
        <f t="shared" ref="AL10:AL16" si="10">IF(AH10="","",AJ10+AK10)</f>
        <v/>
      </c>
      <c r="AM10" s="6"/>
      <c r="AN10" s="30"/>
      <c r="AO10" s="6" t="str">
        <f t="shared" si="8"/>
        <v/>
      </c>
      <c r="AP10" s="16" t="str">
        <f t="shared" si="7"/>
        <v/>
      </c>
      <c r="AQ10" s="34"/>
      <c r="AR10" s="38">
        <f t="shared" si="4"/>
        <v>191377</v>
      </c>
      <c r="AS10" s="40">
        <v>41573</v>
      </c>
      <c r="AT10" s="42">
        <v>132.46</v>
      </c>
      <c r="AU10" s="38">
        <v>191810</v>
      </c>
      <c r="AV10" s="38">
        <f t="shared" si="0"/>
        <v>433</v>
      </c>
      <c r="AW10" s="38">
        <v>198</v>
      </c>
      <c r="AX10" s="38">
        <f>IF(AW10="","",IF(AX9="",AX8+AW10,AX9+AW10))</f>
        <v>899</v>
      </c>
      <c r="AY10" s="37">
        <f t="shared" si="1"/>
        <v>30.591224018475753</v>
      </c>
      <c r="AZ10" s="37">
        <f t="shared" si="2"/>
        <v>433</v>
      </c>
      <c r="BA10" s="37">
        <f t="shared" si="3"/>
        <v>132.46</v>
      </c>
      <c r="BD10"/>
      <c r="BE10"/>
    </row>
    <row r="11" spans="2:63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AB11" s="33">
        <v>41305</v>
      </c>
      <c r="AD11" s="19" t="s">
        <v>6</v>
      </c>
      <c r="AE11" s="25" t="e">
        <f>IF(#REF!=#REF!,"",#REF!)</f>
        <v>#REF!</v>
      </c>
      <c r="AF11" s="16" t="e">
        <f t="shared" si="6"/>
        <v>#REF!</v>
      </c>
      <c r="AG11" s="7"/>
      <c r="AH11" s="7"/>
      <c r="AI11" s="7"/>
      <c r="AJ11" s="6" t="str">
        <f t="shared" si="9"/>
        <v/>
      </c>
      <c r="AK11" s="6"/>
      <c r="AL11" s="6" t="str">
        <f t="shared" si="10"/>
        <v/>
      </c>
      <c r="AM11" s="6"/>
      <c r="AN11" s="30"/>
      <c r="AO11" s="6" t="str">
        <f t="shared" si="8"/>
        <v/>
      </c>
      <c r="AP11" s="16" t="str">
        <f t="shared" si="7"/>
        <v/>
      </c>
      <c r="AQ11" s="34"/>
      <c r="AR11" s="38">
        <f t="shared" si="4"/>
        <v>191810</v>
      </c>
      <c r="AS11" s="40">
        <v>41581</v>
      </c>
      <c r="AT11" s="42">
        <v>152.19</v>
      </c>
      <c r="AU11" s="38">
        <v>192350</v>
      </c>
      <c r="AV11" s="38">
        <f t="shared" si="0"/>
        <v>540</v>
      </c>
      <c r="AW11" s="38">
        <v>228</v>
      </c>
      <c r="AX11" s="38">
        <f t="shared" ref="AX11:AX77" si="11">IF(AW11="","",IF(AX10="",AX9+AW11,AX10+AW11))</f>
        <v>1127</v>
      </c>
      <c r="AY11" s="37">
        <f t="shared" si="1"/>
        <v>28.183333333333334</v>
      </c>
      <c r="AZ11" s="37">
        <f t="shared" si="2"/>
        <v>540</v>
      </c>
      <c r="BA11" s="37">
        <f t="shared" si="3"/>
        <v>152.19</v>
      </c>
      <c r="BD11"/>
      <c r="BE11"/>
    </row>
    <row r="12" spans="2:63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AB12" s="33">
        <v>41333</v>
      </c>
      <c r="AC12" s="2">
        <v>500</v>
      </c>
      <c r="AD12" s="19" t="s">
        <v>7</v>
      </c>
      <c r="AE12" s="25" t="e">
        <f>IF(#REF!=#REF!,"",#REF!)</f>
        <v>#REF!</v>
      </c>
      <c r="AF12" s="16" t="e">
        <f t="shared" si="6"/>
        <v>#REF!</v>
      </c>
      <c r="AG12" s="7"/>
      <c r="AH12" s="7"/>
      <c r="AI12" s="7"/>
      <c r="AJ12" s="6" t="str">
        <f t="shared" si="9"/>
        <v/>
      </c>
      <c r="AK12" s="6"/>
      <c r="AL12" s="6" t="str">
        <f t="shared" si="10"/>
        <v/>
      </c>
      <c r="AM12" s="6"/>
      <c r="AN12" s="30"/>
      <c r="AO12" s="6" t="str">
        <f t="shared" si="8"/>
        <v/>
      </c>
      <c r="AP12" s="16" t="str">
        <f t="shared" si="7"/>
        <v/>
      </c>
      <c r="AQ12" s="34"/>
      <c r="AR12" s="38">
        <f>IF(AS12="","",AU11)</f>
        <v>192350</v>
      </c>
      <c r="AS12" s="40">
        <v>41591</v>
      </c>
      <c r="AT12" s="42">
        <v>147.1</v>
      </c>
      <c r="AU12" s="38">
        <v>193000</v>
      </c>
      <c r="AV12" s="38">
        <f t="shared" si="0"/>
        <v>650</v>
      </c>
      <c r="AW12" s="38">
        <v>147</v>
      </c>
      <c r="AX12" s="38">
        <f t="shared" si="11"/>
        <v>1274</v>
      </c>
      <c r="AY12" s="37">
        <f t="shared" si="1"/>
        <v>22.630769230769229</v>
      </c>
      <c r="AZ12" s="37">
        <f t="shared" si="2"/>
        <v>650</v>
      </c>
      <c r="BA12" s="37">
        <f t="shared" si="3"/>
        <v>147.1</v>
      </c>
      <c r="BD12" s="4"/>
      <c r="BE12"/>
    </row>
    <row r="13" spans="2:63" x14ac:dyDescent="0.2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AB13" s="33">
        <v>41362</v>
      </c>
      <c r="AC13" s="2">
        <v>490</v>
      </c>
      <c r="AD13" s="19" t="s">
        <v>8</v>
      </c>
      <c r="AE13" s="25" t="e">
        <f>IF(#REF!=#REF!,"",#REF!)</f>
        <v>#REF!</v>
      </c>
      <c r="AF13" s="16" t="e">
        <f t="shared" si="6"/>
        <v>#REF!</v>
      </c>
      <c r="AG13" s="7"/>
      <c r="AH13" s="7"/>
      <c r="AI13" s="7"/>
      <c r="AJ13" s="6" t="str">
        <f t="shared" si="9"/>
        <v/>
      </c>
      <c r="AK13" s="6"/>
      <c r="AL13" s="6" t="str">
        <f t="shared" si="10"/>
        <v/>
      </c>
      <c r="AM13" s="6"/>
      <c r="AN13" s="30"/>
      <c r="AO13" s="6" t="str">
        <f t="shared" si="8"/>
        <v/>
      </c>
      <c r="AP13" s="16" t="str">
        <f t="shared" si="7"/>
        <v/>
      </c>
      <c r="AQ13" s="34"/>
      <c r="AR13" s="38">
        <v>327992</v>
      </c>
      <c r="AS13" s="40">
        <v>41599</v>
      </c>
      <c r="AT13" s="42">
        <v>71.930000000000007</v>
      </c>
      <c r="AU13" s="38">
        <v>328350</v>
      </c>
      <c r="AV13" s="38">
        <f t="shared" si="0"/>
        <v>358</v>
      </c>
      <c r="AW13" s="38">
        <v>106</v>
      </c>
      <c r="AX13" s="38">
        <f t="shared" si="11"/>
        <v>1380</v>
      </c>
      <c r="AY13" s="37">
        <f t="shared" si="1"/>
        <v>20.092178770949722</v>
      </c>
      <c r="AZ13" s="37">
        <f t="shared" si="2"/>
        <v>358</v>
      </c>
      <c r="BA13" s="37">
        <f t="shared" si="3"/>
        <v>71.930000000000007</v>
      </c>
    </row>
    <row r="14" spans="2:63" x14ac:dyDescent="0.2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AB14" s="33">
        <v>41394</v>
      </c>
      <c r="AC14" s="2">
        <v>480</v>
      </c>
      <c r="AD14" s="19" t="s">
        <v>9</v>
      </c>
      <c r="AE14" s="25" t="e">
        <f>IF(#REF!=#REF!,"",#REF!)</f>
        <v>#REF!</v>
      </c>
      <c r="AF14" s="16" t="e">
        <f t="shared" si="6"/>
        <v>#REF!</v>
      </c>
      <c r="AG14" s="7"/>
      <c r="AH14" s="7"/>
      <c r="AI14" s="7"/>
      <c r="AJ14" s="6" t="str">
        <f t="shared" si="9"/>
        <v/>
      </c>
      <c r="AK14" s="6"/>
      <c r="AL14" s="6" t="str">
        <f t="shared" si="10"/>
        <v/>
      </c>
      <c r="AM14" s="6"/>
      <c r="AN14" s="30"/>
      <c r="AO14" s="6" t="str">
        <f t="shared" si="8"/>
        <v/>
      </c>
      <c r="AP14" s="16" t="str">
        <f t="shared" si="7"/>
        <v/>
      </c>
      <c r="AQ14" s="34"/>
      <c r="AR14" s="38">
        <v>143462</v>
      </c>
      <c r="AS14" s="40">
        <v>41601</v>
      </c>
      <c r="AT14" s="42">
        <v>83</v>
      </c>
      <c r="AU14" s="38">
        <v>143640</v>
      </c>
      <c r="AV14" s="38">
        <f t="shared" si="0"/>
        <v>178</v>
      </c>
      <c r="AW14" s="38">
        <v>284</v>
      </c>
      <c r="AX14" s="38">
        <f t="shared" si="11"/>
        <v>1664</v>
      </c>
      <c r="AY14" s="37">
        <f t="shared" si="1"/>
        <v>46.629213483146067</v>
      </c>
      <c r="AZ14" s="37">
        <f t="shared" si="2"/>
        <v>178</v>
      </c>
      <c r="BA14" s="37">
        <f t="shared" si="3"/>
        <v>83</v>
      </c>
    </row>
    <row r="15" spans="2:63" x14ac:dyDescent="0.25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AB15" s="33">
        <v>41425</v>
      </c>
      <c r="AC15" s="2">
        <v>470</v>
      </c>
      <c r="AD15" s="19" t="s">
        <v>10</v>
      </c>
      <c r="AE15" s="25" t="e">
        <f>IF(#REF!=#REF!,"",#REF!)</f>
        <v>#REF!</v>
      </c>
      <c r="AF15" s="16" t="e">
        <f t="shared" si="6"/>
        <v>#REF!</v>
      </c>
      <c r="AG15" s="7"/>
      <c r="AH15" s="7"/>
      <c r="AI15" s="7"/>
      <c r="AJ15" s="6" t="str">
        <f t="shared" si="9"/>
        <v/>
      </c>
      <c r="AK15" s="6"/>
      <c r="AL15" s="6" t="str">
        <f t="shared" si="10"/>
        <v/>
      </c>
      <c r="AM15" s="6"/>
      <c r="AN15" s="30"/>
      <c r="AO15" s="6" t="str">
        <f t="shared" si="8"/>
        <v/>
      </c>
      <c r="AP15" s="16" t="str">
        <f t="shared" si="7"/>
        <v/>
      </c>
      <c r="AQ15" s="34"/>
      <c r="AR15" s="38">
        <f t="shared" ref="AR15:AR79" si="12">IF(AS15="","",AU14)</f>
        <v>143640</v>
      </c>
      <c r="AS15" s="40">
        <v>41615</v>
      </c>
      <c r="AT15" s="42">
        <v>82.85</v>
      </c>
      <c r="AU15" s="38">
        <v>144570</v>
      </c>
      <c r="AV15" s="38">
        <f t="shared" si="0"/>
        <v>930</v>
      </c>
      <c r="AW15" s="38">
        <v>123</v>
      </c>
      <c r="AX15" s="38">
        <f t="shared" si="11"/>
        <v>1787</v>
      </c>
      <c r="AY15" s="37">
        <f t="shared" si="1"/>
        <v>8.908602150537634</v>
      </c>
      <c r="AZ15" s="37">
        <f t="shared" si="2"/>
        <v>930</v>
      </c>
      <c r="BA15" s="37">
        <f t="shared" si="3"/>
        <v>82.85</v>
      </c>
    </row>
    <row r="16" spans="2:63" ht="15.75" thickBot="1" x14ac:dyDescent="0.3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AB16" s="33">
        <v>41453</v>
      </c>
      <c r="AC16" s="2">
        <v>460</v>
      </c>
      <c r="AD16" s="19" t="s">
        <v>11</v>
      </c>
      <c r="AE16" s="25" t="e">
        <f>IF(#REF!=#REF!,"",#REF!)</f>
        <v>#REF!</v>
      </c>
      <c r="AF16" s="16" t="e">
        <f t="shared" si="6"/>
        <v>#REF!</v>
      </c>
      <c r="AG16" s="16"/>
      <c r="AH16" s="7"/>
      <c r="AI16" s="8"/>
      <c r="AJ16" s="6" t="str">
        <f t="shared" si="9"/>
        <v/>
      </c>
      <c r="AK16" s="57"/>
      <c r="AL16" s="6" t="str">
        <f t="shared" si="10"/>
        <v/>
      </c>
      <c r="AM16" s="57"/>
      <c r="AN16" s="30"/>
      <c r="AO16" s="6" t="str">
        <f t="shared" si="8"/>
        <v/>
      </c>
      <c r="AP16" s="16" t="str">
        <f t="shared" si="7"/>
        <v/>
      </c>
      <c r="AQ16" s="34"/>
      <c r="AR16" s="38">
        <f t="shared" si="12"/>
        <v>144570</v>
      </c>
      <c r="AS16" s="40">
        <v>41620</v>
      </c>
      <c r="AT16" s="42">
        <v>81.41</v>
      </c>
      <c r="AU16" s="38">
        <v>145080</v>
      </c>
      <c r="AV16" s="38">
        <f t="shared" si="0"/>
        <v>510</v>
      </c>
      <c r="AW16" s="38">
        <v>121</v>
      </c>
      <c r="AX16" s="38">
        <f t="shared" si="11"/>
        <v>1908</v>
      </c>
      <c r="AY16" s="37">
        <f t="shared" si="1"/>
        <v>15.962745098039216</v>
      </c>
      <c r="AZ16" s="37">
        <f t="shared" si="2"/>
        <v>510</v>
      </c>
      <c r="BA16" s="37">
        <f t="shared" si="3"/>
        <v>81.41</v>
      </c>
    </row>
    <row r="17" spans="2:55" ht="15.75" thickBot="1" x14ac:dyDescent="0.3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AC17" s="2">
        <v>440</v>
      </c>
      <c r="AD17" s="13" t="s">
        <v>12</v>
      </c>
      <c r="AE17" s="14"/>
      <c r="AF17" s="11" t="e">
        <f t="shared" ref="AF17:AO17" si="13">SUM(AF7:AF16)</f>
        <v>#REF!</v>
      </c>
      <c r="AG17" s="11">
        <f t="shared" si="13"/>
        <v>0</v>
      </c>
      <c r="AH17" s="11">
        <f t="shared" si="13"/>
        <v>0</v>
      </c>
      <c r="AI17" s="11">
        <f t="shared" si="13"/>
        <v>0</v>
      </c>
      <c r="AJ17" s="11">
        <f t="shared" si="13"/>
        <v>0</v>
      </c>
      <c r="AK17" s="11">
        <f t="shared" si="13"/>
        <v>0</v>
      </c>
      <c r="AL17" s="11">
        <f t="shared" si="13"/>
        <v>0</v>
      </c>
      <c r="AM17" s="11">
        <f t="shared" si="13"/>
        <v>0</v>
      </c>
      <c r="AN17" s="11">
        <f t="shared" si="13"/>
        <v>0</v>
      </c>
      <c r="AO17" s="11">
        <f t="shared" si="13"/>
        <v>0</v>
      </c>
      <c r="AP17" s="17"/>
      <c r="AQ17" s="34"/>
      <c r="AR17" s="58">
        <f t="shared" si="12"/>
        <v>145080</v>
      </c>
      <c r="AS17" s="59">
        <v>41626</v>
      </c>
      <c r="AT17" s="60">
        <v>83.16</v>
      </c>
      <c r="AU17" s="58">
        <v>145560</v>
      </c>
      <c r="AV17" s="58">
        <f t="shared" si="0"/>
        <v>480</v>
      </c>
      <c r="AW17" s="58">
        <v>124</v>
      </c>
      <c r="AX17" s="58">
        <f t="shared" si="11"/>
        <v>2032</v>
      </c>
      <c r="AY17" s="58">
        <f t="shared" si="1"/>
        <v>17.324999999999999</v>
      </c>
      <c r="AZ17" s="37">
        <f t="shared" si="2"/>
        <v>480</v>
      </c>
      <c r="BA17" s="37">
        <f t="shared" si="3"/>
        <v>83.16</v>
      </c>
    </row>
    <row r="18" spans="2:55" x14ac:dyDescent="0.2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AC18" s="2">
        <v>430</v>
      </c>
      <c r="AQ18" s="34"/>
      <c r="AR18" s="44">
        <f t="shared" si="12"/>
        <v>145560</v>
      </c>
      <c r="AS18" s="45">
        <v>41632</v>
      </c>
      <c r="AT18" s="46" t="s">
        <v>66</v>
      </c>
      <c r="AU18" s="44">
        <v>146074</v>
      </c>
      <c r="AV18" s="44">
        <f t="shared" si="0"/>
        <v>514</v>
      </c>
      <c r="AW18" s="44"/>
      <c r="AX18" s="44" t="str">
        <f t="shared" si="11"/>
        <v/>
      </c>
      <c r="AY18" s="37" t="str">
        <f t="shared" ref="AY18:AY26" si="14">IF(AW18="","",BA18/AZ18*$BB$2)</f>
        <v/>
      </c>
      <c r="AZ18" s="37">
        <f t="shared" si="2"/>
        <v>514</v>
      </c>
      <c r="BA18" s="37" t="str">
        <f t="shared" si="3"/>
        <v xml:space="preserve">Rt </v>
      </c>
    </row>
    <row r="19" spans="2:55" x14ac:dyDescent="0.2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AC19" s="2">
        <v>420</v>
      </c>
      <c r="AG19"/>
      <c r="AH19"/>
      <c r="AR19" s="38">
        <f t="shared" si="12"/>
        <v>146074</v>
      </c>
      <c r="AS19" s="40">
        <v>41644</v>
      </c>
      <c r="AT19" s="42">
        <v>84.02</v>
      </c>
      <c r="AU19" s="38">
        <v>146075</v>
      </c>
      <c r="AV19" s="38">
        <f>IF(AU19="","",AU19-AR19)</f>
        <v>1</v>
      </c>
      <c r="AW19" s="38">
        <v>84</v>
      </c>
      <c r="AX19" s="38">
        <f>IF(AW19="","",IF(AX18="",AX17+AW19,AX18+AW19))</f>
        <v>2116</v>
      </c>
      <c r="AY19" s="37">
        <f t="shared" si="14"/>
        <v>8402</v>
      </c>
      <c r="AZ19" s="37">
        <f t="shared" si="2"/>
        <v>1</v>
      </c>
      <c r="BA19" s="37">
        <f t="shared" si="3"/>
        <v>84.02</v>
      </c>
    </row>
    <row r="20" spans="2:55" x14ac:dyDescent="0.2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AC20" s="2">
        <v>410</v>
      </c>
      <c r="AG20"/>
      <c r="AH20"/>
      <c r="AR20" s="38">
        <v>146084</v>
      </c>
      <c r="AS20" s="40">
        <v>41649</v>
      </c>
      <c r="AT20" s="42">
        <v>72</v>
      </c>
      <c r="AU20" s="38">
        <v>146460</v>
      </c>
      <c r="AV20" s="38">
        <f t="shared" si="0"/>
        <v>376</v>
      </c>
      <c r="AW20" s="38">
        <v>108</v>
      </c>
      <c r="AX20" s="38">
        <f t="shared" si="11"/>
        <v>2224</v>
      </c>
      <c r="AY20" s="37">
        <f t="shared" si="14"/>
        <v>19.148936170212767</v>
      </c>
      <c r="AZ20" s="37">
        <f t="shared" si="2"/>
        <v>376</v>
      </c>
      <c r="BA20" s="37">
        <f t="shared" si="3"/>
        <v>72</v>
      </c>
    </row>
    <row r="21" spans="2:55" x14ac:dyDescent="0.2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AC21" s="2">
        <v>390</v>
      </c>
      <c r="AG21"/>
      <c r="AH21"/>
      <c r="AR21" s="38">
        <f t="shared" si="12"/>
        <v>146460</v>
      </c>
      <c r="AS21" s="40">
        <v>41656</v>
      </c>
      <c r="AT21" s="42">
        <v>70.400000000000006</v>
      </c>
      <c r="AU21" s="38">
        <v>146890</v>
      </c>
      <c r="AV21" s="38">
        <f t="shared" si="0"/>
        <v>430</v>
      </c>
      <c r="AW21" s="38">
        <v>105</v>
      </c>
      <c r="AX21" s="38">
        <f t="shared" si="11"/>
        <v>2329</v>
      </c>
      <c r="AY21" s="37">
        <f t="shared" si="14"/>
        <v>16.372093023255815</v>
      </c>
      <c r="AZ21" s="37">
        <f t="shared" si="2"/>
        <v>430</v>
      </c>
      <c r="BA21" s="37">
        <f t="shared" si="3"/>
        <v>70.400000000000006</v>
      </c>
    </row>
    <row r="22" spans="2:55" x14ac:dyDescent="0.2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AC22" s="2">
        <v>380</v>
      </c>
      <c r="AG22"/>
      <c r="AH22"/>
      <c r="AR22" s="38">
        <f t="shared" si="12"/>
        <v>146890</v>
      </c>
      <c r="AS22" s="40">
        <v>41662</v>
      </c>
      <c r="AT22" s="42">
        <v>73.84</v>
      </c>
      <c r="AU22" s="38">
        <v>147300</v>
      </c>
      <c r="AV22" s="38">
        <f t="shared" si="0"/>
        <v>410</v>
      </c>
      <c r="AW22" s="38">
        <v>109</v>
      </c>
      <c r="AX22" s="38">
        <f t="shared" si="11"/>
        <v>2438</v>
      </c>
      <c r="AY22" s="37">
        <f t="shared" si="14"/>
        <v>18.009756097560977</v>
      </c>
      <c r="AZ22" s="37">
        <f t="shared" si="2"/>
        <v>410</v>
      </c>
      <c r="BA22" s="37">
        <f t="shared" si="3"/>
        <v>73.84</v>
      </c>
    </row>
    <row r="23" spans="2:55" ht="15.75" thickBot="1" x14ac:dyDescent="0.3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AC23" s="2">
        <v>370</v>
      </c>
      <c r="AG23"/>
      <c r="AH23"/>
      <c r="AR23" s="38">
        <f t="shared" si="12"/>
        <v>147300</v>
      </c>
      <c r="AS23" s="40">
        <v>41669</v>
      </c>
      <c r="AT23" s="42">
        <v>79.91</v>
      </c>
      <c r="AU23" s="38">
        <v>147770</v>
      </c>
      <c r="AV23" s="38">
        <f t="shared" si="0"/>
        <v>470</v>
      </c>
      <c r="AW23" s="38">
        <v>118</v>
      </c>
      <c r="AX23" s="38">
        <f t="shared" si="11"/>
        <v>2556</v>
      </c>
      <c r="AY23" s="37">
        <f t="shared" si="14"/>
        <v>17.002127659574466</v>
      </c>
      <c r="AZ23" s="37">
        <f t="shared" si="2"/>
        <v>470</v>
      </c>
      <c r="BA23" s="37">
        <f t="shared" si="3"/>
        <v>79.91</v>
      </c>
    </row>
    <row r="24" spans="2:55" ht="15.75" thickBot="1" x14ac:dyDescent="0.3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AC24" s="2">
        <v>360</v>
      </c>
      <c r="AG24"/>
      <c r="AH24"/>
      <c r="AI24" s="64">
        <v>0</v>
      </c>
      <c r="AR24" s="38">
        <f t="shared" si="12"/>
        <v>147770</v>
      </c>
      <c r="AS24" s="40">
        <v>41676</v>
      </c>
      <c r="AT24" s="42">
        <v>78.78</v>
      </c>
      <c r="AU24" s="38">
        <v>148250</v>
      </c>
      <c r="AV24" s="38">
        <f t="shared" si="0"/>
        <v>480</v>
      </c>
      <c r="AW24" s="38">
        <v>117</v>
      </c>
      <c r="AX24" s="38">
        <f t="shared" si="11"/>
        <v>2673</v>
      </c>
      <c r="AY24" s="37">
        <f t="shared" si="14"/>
        <v>16.412499999999998</v>
      </c>
      <c r="AZ24" s="37">
        <f t="shared" si="2"/>
        <v>480</v>
      </c>
      <c r="BA24" s="37">
        <f t="shared" si="3"/>
        <v>78.78</v>
      </c>
      <c r="BC24" t="s">
        <v>67</v>
      </c>
    </row>
    <row r="25" spans="2:55" x14ac:dyDescent="0.2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AC25" s="2">
        <v>340</v>
      </c>
      <c r="AG25"/>
      <c r="AH25"/>
      <c r="AR25" s="38">
        <f t="shared" si="12"/>
        <v>148250</v>
      </c>
      <c r="AS25" s="40">
        <v>41680</v>
      </c>
      <c r="AT25" s="42">
        <v>39.65</v>
      </c>
      <c r="AU25" s="38">
        <v>148510</v>
      </c>
      <c r="AV25" s="38">
        <f t="shared" si="0"/>
        <v>260</v>
      </c>
      <c r="AW25" s="38">
        <v>78</v>
      </c>
      <c r="AX25" s="38">
        <f t="shared" si="11"/>
        <v>2751</v>
      </c>
      <c r="AY25" s="37">
        <f t="shared" si="14"/>
        <v>15.25</v>
      </c>
      <c r="AZ25" s="37">
        <f t="shared" si="2"/>
        <v>260</v>
      </c>
      <c r="BA25" s="37">
        <f t="shared" si="3"/>
        <v>39.65</v>
      </c>
      <c r="BC25" t="s">
        <v>75</v>
      </c>
    </row>
    <row r="26" spans="2:55" x14ac:dyDescent="0.2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AC26" s="2">
        <v>330</v>
      </c>
      <c r="AG26"/>
      <c r="AH26"/>
      <c r="AR26" s="44">
        <f t="shared" si="12"/>
        <v>148510</v>
      </c>
      <c r="AS26" s="45">
        <v>41680</v>
      </c>
      <c r="AT26" s="46" t="s">
        <v>66</v>
      </c>
      <c r="AU26" s="44">
        <v>148767</v>
      </c>
      <c r="AV26" s="44">
        <f t="shared" si="0"/>
        <v>257</v>
      </c>
      <c r="AW26" s="44"/>
      <c r="AX26" s="44" t="str">
        <f t="shared" si="11"/>
        <v/>
      </c>
      <c r="AY26" s="37" t="str">
        <f t="shared" si="14"/>
        <v/>
      </c>
      <c r="AZ26" s="37">
        <f t="shared" si="2"/>
        <v>257</v>
      </c>
      <c r="BA26" s="37" t="str">
        <f t="shared" si="3"/>
        <v xml:space="preserve">Rt </v>
      </c>
    </row>
    <row r="27" spans="2:55" x14ac:dyDescent="0.2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AC27" s="2">
        <v>320</v>
      </c>
      <c r="AG27"/>
      <c r="AH27"/>
      <c r="AR27" s="38">
        <f t="shared" si="12"/>
        <v>148767</v>
      </c>
      <c r="AS27" s="40">
        <v>41689</v>
      </c>
      <c r="AT27" s="42">
        <v>83.67</v>
      </c>
      <c r="AU27" s="38">
        <v>148950</v>
      </c>
      <c r="AV27" s="38">
        <f t="shared" si="0"/>
        <v>183</v>
      </c>
      <c r="AW27" s="38">
        <v>83</v>
      </c>
      <c r="AX27" s="38">
        <f t="shared" si="11"/>
        <v>2834</v>
      </c>
      <c r="AY27" s="37">
        <f t="shared" ref="AY27:AY33" si="15">IF(AR27="","",BA27/AZ27*$BB$2)</f>
        <v>45.721311475409834</v>
      </c>
      <c r="AZ27" s="37">
        <f>AV27</f>
        <v>183</v>
      </c>
      <c r="BA27" s="37">
        <f>AT27</f>
        <v>83.67</v>
      </c>
      <c r="BC27" t="s">
        <v>69</v>
      </c>
    </row>
    <row r="28" spans="2:55" x14ac:dyDescent="0.2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AC28" s="2">
        <v>310</v>
      </c>
      <c r="AR28" s="38">
        <f t="shared" si="12"/>
        <v>148950</v>
      </c>
      <c r="AS28" s="40">
        <v>41696</v>
      </c>
      <c r="AT28" s="42">
        <v>81.05</v>
      </c>
      <c r="AU28" s="38">
        <v>149430</v>
      </c>
      <c r="AV28" s="38">
        <f t="shared" si="0"/>
        <v>480</v>
      </c>
      <c r="AW28" s="38">
        <v>121</v>
      </c>
      <c r="AX28" s="38">
        <f t="shared" si="11"/>
        <v>2955</v>
      </c>
      <c r="AY28" s="37">
        <f t="shared" si="15"/>
        <v>16.885416666666668</v>
      </c>
      <c r="AZ28" s="37">
        <f>AV28</f>
        <v>480</v>
      </c>
      <c r="BA28" s="37">
        <f>AT28</f>
        <v>81.05</v>
      </c>
    </row>
    <row r="29" spans="2:55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AC29" s="2">
        <v>290</v>
      </c>
      <c r="AR29" s="38">
        <f t="shared" si="12"/>
        <v>149430</v>
      </c>
      <c r="AS29" s="40">
        <v>41703</v>
      </c>
      <c r="AT29" s="42">
        <v>77</v>
      </c>
      <c r="AU29" s="38">
        <v>149880</v>
      </c>
      <c r="AV29" s="38">
        <f t="shared" si="0"/>
        <v>450</v>
      </c>
      <c r="AW29" s="38">
        <v>114</v>
      </c>
      <c r="AX29" s="38">
        <f t="shared" si="11"/>
        <v>3069</v>
      </c>
      <c r="AY29" s="37">
        <f t="shared" si="15"/>
        <v>17.111111111111111</v>
      </c>
      <c r="AZ29" s="37">
        <f>AV29</f>
        <v>450</v>
      </c>
      <c r="BA29" s="37">
        <f>AT29</f>
        <v>77</v>
      </c>
      <c r="BC29" t="s">
        <v>68</v>
      </c>
    </row>
    <row r="30" spans="2:55" x14ac:dyDescent="0.2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AC30" s="2">
        <v>280</v>
      </c>
      <c r="AI30" s="2" t="s">
        <v>37</v>
      </c>
      <c r="AR30" s="38">
        <v>298300</v>
      </c>
      <c r="AS30" s="40">
        <v>41716</v>
      </c>
      <c r="AT30" s="42">
        <v>51</v>
      </c>
      <c r="AU30" s="38">
        <v>298600</v>
      </c>
      <c r="AV30" s="38">
        <f t="shared" si="0"/>
        <v>300</v>
      </c>
      <c r="AW30" s="38">
        <v>76</v>
      </c>
      <c r="AX30" s="38">
        <f t="shared" si="11"/>
        <v>3145</v>
      </c>
      <c r="AY30" s="37">
        <f t="shared" si="15"/>
        <v>17</v>
      </c>
      <c r="AZ30" s="37">
        <f>AV30</f>
        <v>300</v>
      </c>
      <c r="BA30" s="37">
        <f>AT30</f>
        <v>51</v>
      </c>
      <c r="BC30" t="s">
        <v>70</v>
      </c>
    </row>
    <row r="31" spans="2:55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AC31" s="2">
        <v>270</v>
      </c>
      <c r="AR31" s="38">
        <f t="shared" si="12"/>
        <v>298600</v>
      </c>
      <c r="AS31" s="40">
        <v>41716</v>
      </c>
      <c r="AT31" s="42">
        <v>57</v>
      </c>
      <c r="AU31" s="38">
        <v>298945</v>
      </c>
      <c r="AV31" s="38">
        <f t="shared" si="0"/>
        <v>345</v>
      </c>
      <c r="AW31" s="38">
        <v>85</v>
      </c>
      <c r="AX31" s="38">
        <f t="shared" si="11"/>
        <v>3230</v>
      </c>
      <c r="AY31" s="37">
        <f t="shared" si="15"/>
        <v>16.521739130434781</v>
      </c>
      <c r="AZ31" s="37">
        <f>AV31</f>
        <v>345</v>
      </c>
      <c r="BA31" s="37">
        <f>AT31</f>
        <v>57</v>
      </c>
    </row>
    <row r="32" spans="2:55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AC32" s="2">
        <v>260</v>
      </c>
      <c r="AR32" s="38">
        <f t="shared" si="12"/>
        <v>298945</v>
      </c>
      <c r="AS32" s="40">
        <v>41720</v>
      </c>
      <c r="AT32" s="42">
        <v>57</v>
      </c>
      <c r="AU32" s="38">
        <v>299345</v>
      </c>
      <c r="AV32" s="38">
        <f t="shared" si="0"/>
        <v>400</v>
      </c>
      <c r="AW32" s="38">
        <v>114</v>
      </c>
      <c r="AX32" s="38">
        <f t="shared" si="11"/>
        <v>3344</v>
      </c>
      <c r="AY32" s="37">
        <f t="shared" si="15"/>
        <v>14.249999999999998</v>
      </c>
      <c r="AZ32" s="37">
        <f t="shared" ref="AZ32:AZ94" si="16">AV32</f>
        <v>400</v>
      </c>
      <c r="BA32" s="37">
        <f t="shared" ref="BA32:BA94" si="17">AT32</f>
        <v>57</v>
      </c>
      <c r="BC32" t="s">
        <v>71</v>
      </c>
    </row>
    <row r="33" spans="2:55" x14ac:dyDescent="0.2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AC33" s="2">
        <v>240</v>
      </c>
      <c r="AR33" s="38">
        <f t="shared" si="12"/>
        <v>299345</v>
      </c>
      <c r="AS33" s="40">
        <v>41756</v>
      </c>
      <c r="AT33" s="42">
        <v>50</v>
      </c>
      <c r="AU33" s="38">
        <v>299660</v>
      </c>
      <c r="AV33" s="38">
        <f t="shared" si="0"/>
        <v>315</v>
      </c>
      <c r="AW33" s="38">
        <v>75</v>
      </c>
      <c r="AX33" s="38">
        <f t="shared" si="11"/>
        <v>3419</v>
      </c>
      <c r="AY33" s="37">
        <f t="shared" si="15"/>
        <v>15.873015873015872</v>
      </c>
      <c r="AZ33" s="37">
        <f t="shared" si="16"/>
        <v>315</v>
      </c>
      <c r="BA33" s="37">
        <f t="shared" si="17"/>
        <v>50</v>
      </c>
    </row>
    <row r="34" spans="2:55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AC34" s="2">
        <v>230</v>
      </c>
      <c r="AR34" s="38">
        <f t="shared" si="12"/>
        <v>299660</v>
      </c>
      <c r="AS34" s="40">
        <v>41745</v>
      </c>
      <c r="AT34" s="42">
        <v>60</v>
      </c>
      <c r="AU34" s="38">
        <v>300060</v>
      </c>
      <c r="AV34" s="38">
        <f t="shared" si="0"/>
        <v>400</v>
      </c>
      <c r="AW34" s="38">
        <v>60</v>
      </c>
      <c r="AX34" s="38">
        <f t="shared" si="11"/>
        <v>3479</v>
      </c>
      <c r="AY34" s="37">
        <f t="shared" ref="AY34:AY94" si="18">IF(AR34="","",BA34/AZ34*$BB$2)</f>
        <v>15</v>
      </c>
      <c r="AZ34" s="37">
        <f t="shared" si="16"/>
        <v>400</v>
      </c>
      <c r="BA34" s="37">
        <f t="shared" si="17"/>
        <v>60</v>
      </c>
    </row>
    <row r="35" spans="2:55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AC35" s="2">
        <v>220</v>
      </c>
      <c r="AR35" s="38">
        <f t="shared" si="12"/>
        <v>300060</v>
      </c>
      <c r="AS35" s="40">
        <v>41751</v>
      </c>
      <c r="AT35" s="42">
        <v>56.01</v>
      </c>
      <c r="AU35" s="38">
        <v>300505</v>
      </c>
      <c r="AV35" s="38">
        <f t="shared" ref="AV35:AV68" si="19">IF(AU35="","",AU35-AR35)</f>
        <v>445</v>
      </c>
      <c r="AW35" s="38">
        <v>84</v>
      </c>
      <c r="AX35" s="38">
        <f t="shared" si="11"/>
        <v>3563</v>
      </c>
      <c r="AY35" s="37">
        <f t="shared" si="18"/>
        <v>12.586516853932583</v>
      </c>
      <c r="AZ35" s="37">
        <f t="shared" si="16"/>
        <v>445</v>
      </c>
      <c r="BA35" s="37">
        <f t="shared" si="17"/>
        <v>56.01</v>
      </c>
      <c r="BC35" t="s">
        <v>72</v>
      </c>
    </row>
    <row r="36" spans="2:55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AC36" s="2">
        <v>210</v>
      </c>
      <c r="AR36" s="38">
        <f t="shared" si="12"/>
        <v>300505</v>
      </c>
      <c r="AS36" s="40">
        <v>41755</v>
      </c>
      <c r="AT36" s="42">
        <v>53</v>
      </c>
      <c r="AU36" s="38">
        <v>300900</v>
      </c>
      <c r="AV36" s="38">
        <f t="shared" si="19"/>
        <v>395</v>
      </c>
      <c r="AW36" s="38">
        <v>106</v>
      </c>
      <c r="AX36" s="38">
        <f t="shared" si="11"/>
        <v>3669</v>
      </c>
      <c r="AY36" s="37">
        <f t="shared" si="18"/>
        <v>13.41772151898734</v>
      </c>
      <c r="AZ36" s="37">
        <f t="shared" si="16"/>
        <v>395</v>
      </c>
      <c r="BA36" s="37">
        <f t="shared" si="17"/>
        <v>53</v>
      </c>
    </row>
    <row r="37" spans="2:55" x14ac:dyDescent="0.25">
      <c r="AC37" s="2">
        <v>190</v>
      </c>
      <c r="AR37" s="38">
        <f t="shared" si="12"/>
        <v>300900</v>
      </c>
      <c r="AS37" s="40">
        <v>41762</v>
      </c>
      <c r="AT37" s="42">
        <v>58</v>
      </c>
      <c r="AU37" s="38">
        <v>301330</v>
      </c>
      <c r="AV37" s="38">
        <f t="shared" si="19"/>
        <v>430</v>
      </c>
      <c r="AW37" s="38">
        <v>87</v>
      </c>
      <c r="AX37" s="38">
        <f t="shared" si="11"/>
        <v>3756</v>
      </c>
      <c r="AY37" s="37">
        <f t="shared" si="18"/>
        <v>13.488372093023257</v>
      </c>
      <c r="AZ37" s="37">
        <f t="shared" si="16"/>
        <v>430</v>
      </c>
      <c r="BA37" s="37">
        <f t="shared" si="17"/>
        <v>58</v>
      </c>
      <c r="BC37" t="s">
        <v>73</v>
      </c>
    </row>
    <row r="38" spans="2:55" x14ac:dyDescent="0.25">
      <c r="AC38" s="2">
        <v>180</v>
      </c>
      <c r="AR38" s="37"/>
      <c r="AS38" s="61">
        <v>41769</v>
      </c>
      <c r="AT38" s="41">
        <v>4.2699999999999996</v>
      </c>
      <c r="AU38" s="37">
        <v>0</v>
      </c>
      <c r="AV38" s="37">
        <f>IF(AU38="","",AU38-AR38)</f>
        <v>0</v>
      </c>
      <c r="AW38" s="37">
        <v>4</v>
      </c>
      <c r="AX38" s="38">
        <f t="shared" si="11"/>
        <v>3760</v>
      </c>
      <c r="AY38" s="37" t="str">
        <f t="shared" si="18"/>
        <v/>
      </c>
      <c r="AZ38" s="37">
        <f t="shared" si="16"/>
        <v>0</v>
      </c>
      <c r="BA38" s="37">
        <f t="shared" si="17"/>
        <v>4.2699999999999996</v>
      </c>
      <c r="BC38" t="s">
        <v>74</v>
      </c>
    </row>
    <row r="39" spans="2:55" x14ac:dyDescent="0.25">
      <c r="AC39" s="2">
        <v>170</v>
      </c>
      <c r="AR39" s="37">
        <v>0</v>
      </c>
      <c r="AS39" s="61">
        <v>41771</v>
      </c>
      <c r="AT39" s="41">
        <v>48.01</v>
      </c>
      <c r="AU39" s="37">
        <v>133491</v>
      </c>
      <c r="AV39" s="37">
        <f>IF(AU39="","",AU39-AR39)</f>
        <v>133491</v>
      </c>
      <c r="AW39" s="37">
        <v>96</v>
      </c>
      <c r="AX39" s="38">
        <f t="shared" si="11"/>
        <v>3856</v>
      </c>
      <c r="AY39" s="37">
        <f t="shared" si="18"/>
        <v>3.5964971421294317E-2</v>
      </c>
      <c r="AZ39" s="37">
        <f t="shared" si="16"/>
        <v>133491</v>
      </c>
      <c r="BA39" s="37">
        <f t="shared" si="17"/>
        <v>48.01</v>
      </c>
    </row>
    <row r="40" spans="2:55" x14ac:dyDescent="0.25">
      <c r="AC40" s="2">
        <v>160</v>
      </c>
      <c r="AR40" s="38">
        <f>IF(AS40="","",AU37)</f>
        <v>301330</v>
      </c>
      <c r="AS40" s="40">
        <v>41769</v>
      </c>
      <c r="AT40" s="42">
        <v>55.01</v>
      </c>
      <c r="AU40" s="38">
        <v>301760</v>
      </c>
      <c r="AV40" s="38">
        <f t="shared" si="19"/>
        <v>430</v>
      </c>
      <c r="AW40" s="38">
        <v>82</v>
      </c>
      <c r="AX40" s="38">
        <f t="shared" si="11"/>
        <v>3938</v>
      </c>
      <c r="AY40" s="37">
        <f t="shared" si="18"/>
        <v>12.793023255813955</v>
      </c>
      <c r="AZ40" s="37">
        <f t="shared" si="16"/>
        <v>430</v>
      </c>
      <c r="BA40" s="37">
        <f t="shared" si="17"/>
        <v>55.01</v>
      </c>
    </row>
    <row r="41" spans="2:55" x14ac:dyDescent="0.25">
      <c r="AC41" s="2">
        <v>140</v>
      </c>
      <c r="AR41" s="38">
        <f t="shared" si="12"/>
        <v>301760</v>
      </c>
      <c r="AS41" s="40">
        <v>41776</v>
      </c>
      <c r="AT41" s="42">
        <v>55</v>
      </c>
      <c r="AU41" s="38">
        <v>302160</v>
      </c>
      <c r="AV41" s="38">
        <f t="shared" si="19"/>
        <v>400</v>
      </c>
      <c r="AW41" s="38">
        <v>82</v>
      </c>
      <c r="AX41" s="38">
        <f t="shared" si="11"/>
        <v>4020</v>
      </c>
      <c r="AY41" s="37">
        <f t="shared" si="18"/>
        <v>13.750000000000002</v>
      </c>
      <c r="AZ41" s="37">
        <f t="shared" si="16"/>
        <v>400</v>
      </c>
      <c r="BA41" s="37">
        <f t="shared" si="17"/>
        <v>55</v>
      </c>
    </row>
    <row r="42" spans="2:55" x14ac:dyDescent="0.25">
      <c r="AC42" s="2">
        <v>130</v>
      </c>
      <c r="AR42" s="38">
        <f t="shared" si="12"/>
        <v>302160</v>
      </c>
      <c r="AS42" s="40">
        <v>41783</v>
      </c>
      <c r="AT42" s="42">
        <v>57</v>
      </c>
      <c r="AU42" s="38">
        <v>302600</v>
      </c>
      <c r="AV42" s="38">
        <f t="shared" si="19"/>
        <v>440</v>
      </c>
      <c r="AW42" s="38">
        <v>85</v>
      </c>
      <c r="AX42" s="38">
        <f t="shared" si="11"/>
        <v>4105</v>
      </c>
      <c r="AY42" s="37">
        <f t="shared" si="18"/>
        <v>12.954545454545455</v>
      </c>
      <c r="AZ42" s="37">
        <f t="shared" si="16"/>
        <v>440</v>
      </c>
      <c r="BA42" s="37">
        <f t="shared" si="17"/>
        <v>57</v>
      </c>
    </row>
    <row r="43" spans="2:55" x14ac:dyDescent="0.25">
      <c r="AC43" s="2">
        <v>120</v>
      </c>
      <c r="AR43" s="38">
        <f t="shared" si="12"/>
        <v>302600</v>
      </c>
      <c r="AS43" s="40">
        <v>41789</v>
      </c>
      <c r="AT43" s="42">
        <v>58</v>
      </c>
      <c r="AU43" s="38">
        <v>303030</v>
      </c>
      <c r="AV43" s="38">
        <f t="shared" si="19"/>
        <v>430</v>
      </c>
      <c r="AW43" s="38">
        <v>87</v>
      </c>
      <c r="AX43" s="38">
        <f t="shared" si="11"/>
        <v>4192</v>
      </c>
      <c r="AY43" s="37">
        <f t="shared" si="18"/>
        <v>13.488372093023257</v>
      </c>
      <c r="AZ43" s="37">
        <f t="shared" si="16"/>
        <v>430</v>
      </c>
      <c r="BA43" s="37">
        <f t="shared" si="17"/>
        <v>58</v>
      </c>
    </row>
    <row r="44" spans="2:55" x14ac:dyDescent="0.25">
      <c r="AC44" s="2">
        <v>110</v>
      </c>
      <c r="AR44" s="38">
        <f t="shared" si="12"/>
        <v>303030</v>
      </c>
      <c r="AS44" s="40">
        <v>41786</v>
      </c>
      <c r="AT44" s="42">
        <v>1</v>
      </c>
      <c r="AU44" s="38">
        <v>303031</v>
      </c>
      <c r="AV44" s="38">
        <f t="shared" si="19"/>
        <v>1</v>
      </c>
      <c r="AW44" s="38">
        <v>48</v>
      </c>
      <c r="AX44" s="38">
        <f t="shared" si="11"/>
        <v>4240</v>
      </c>
      <c r="AY44" s="37">
        <f t="shared" si="18"/>
        <v>100</v>
      </c>
      <c r="AZ44" s="37">
        <f t="shared" si="16"/>
        <v>1</v>
      </c>
      <c r="BA44" s="37">
        <f t="shared" si="17"/>
        <v>1</v>
      </c>
    </row>
    <row r="45" spans="2:55" x14ac:dyDescent="0.25">
      <c r="AR45" s="38">
        <f t="shared" si="12"/>
        <v>303031</v>
      </c>
      <c r="AS45" s="40">
        <v>41796</v>
      </c>
      <c r="AT45" s="42">
        <v>59</v>
      </c>
      <c r="AU45" s="38">
        <v>303480</v>
      </c>
      <c r="AV45" s="38">
        <f>IF(AU45="","",AU45-AR45)</f>
        <v>449</v>
      </c>
      <c r="AW45" s="38">
        <v>118</v>
      </c>
      <c r="AX45" s="38">
        <f t="shared" si="11"/>
        <v>4358</v>
      </c>
      <c r="AY45" s="37"/>
      <c r="AZ45" s="37"/>
      <c r="BA45" s="37">
        <f t="shared" si="17"/>
        <v>59</v>
      </c>
    </row>
    <row r="46" spans="2:55" x14ac:dyDescent="0.25">
      <c r="AR46" s="38">
        <f t="shared" si="12"/>
        <v>303480</v>
      </c>
      <c r="AS46" s="40">
        <v>41802</v>
      </c>
      <c r="AT46" s="42">
        <v>52</v>
      </c>
      <c r="AU46" s="38">
        <v>303870</v>
      </c>
      <c r="AV46" s="38">
        <f t="shared" si="19"/>
        <v>390</v>
      </c>
      <c r="AW46" s="38">
        <v>78</v>
      </c>
      <c r="AX46" s="38">
        <f t="shared" si="11"/>
        <v>4436</v>
      </c>
      <c r="AY46" s="37">
        <f t="shared" si="18"/>
        <v>13.333333333333334</v>
      </c>
      <c r="AZ46" s="37">
        <f t="shared" si="16"/>
        <v>390</v>
      </c>
      <c r="BA46" s="37">
        <f t="shared" si="17"/>
        <v>52</v>
      </c>
    </row>
    <row r="47" spans="2:55" x14ac:dyDescent="0.25">
      <c r="AR47" s="38">
        <f t="shared" si="12"/>
        <v>303870</v>
      </c>
      <c r="AS47" s="40">
        <v>41808</v>
      </c>
      <c r="AT47" s="42">
        <v>52</v>
      </c>
      <c r="AU47" s="38">
        <v>304280</v>
      </c>
      <c r="AV47" s="38">
        <f t="shared" si="19"/>
        <v>410</v>
      </c>
      <c r="AW47" s="38">
        <v>78</v>
      </c>
      <c r="AX47" s="38">
        <f>IF(AW47="","",IF(AX46="",AX44+AW47,AX46+AW47))</f>
        <v>4514</v>
      </c>
      <c r="AY47" s="37">
        <f t="shared" si="18"/>
        <v>12.682926829268293</v>
      </c>
      <c r="AZ47" s="37">
        <f t="shared" si="16"/>
        <v>410</v>
      </c>
      <c r="BA47" s="37">
        <f t="shared" si="17"/>
        <v>52</v>
      </c>
    </row>
    <row r="48" spans="2:55" x14ac:dyDescent="0.25">
      <c r="AR48" s="38">
        <f t="shared" si="12"/>
        <v>304280</v>
      </c>
      <c r="AS48" s="40">
        <v>41811</v>
      </c>
      <c r="AT48" s="42">
        <v>36</v>
      </c>
      <c r="AU48" s="38">
        <v>304570</v>
      </c>
      <c r="AV48" s="38">
        <f t="shared" si="19"/>
        <v>290</v>
      </c>
      <c r="AW48" s="38">
        <v>72</v>
      </c>
      <c r="AX48" s="38">
        <f t="shared" si="11"/>
        <v>4586</v>
      </c>
      <c r="AY48" s="37">
        <f t="shared" si="18"/>
        <v>12.413793103448276</v>
      </c>
      <c r="AZ48" s="37">
        <f t="shared" si="16"/>
        <v>290</v>
      </c>
      <c r="BA48" s="37">
        <f t="shared" si="17"/>
        <v>36</v>
      </c>
    </row>
    <row r="49" spans="44:53" x14ac:dyDescent="0.25">
      <c r="AR49" s="38">
        <f t="shared" si="12"/>
        <v>304570</v>
      </c>
      <c r="AS49" s="40">
        <v>41811</v>
      </c>
      <c r="AT49" s="42">
        <v>55</v>
      </c>
      <c r="AU49" s="38">
        <v>304900</v>
      </c>
      <c r="AV49" s="38">
        <f t="shared" si="19"/>
        <v>330</v>
      </c>
      <c r="AW49" s="38">
        <v>110</v>
      </c>
      <c r="AX49" s="38">
        <f t="shared" si="11"/>
        <v>4696</v>
      </c>
      <c r="AY49" s="37">
        <f t="shared" si="18"/>
        <v>16.666666666666664</v>
      </c>
      <c r="AZ49" s="37">
        <f t="shared" si="16"/>
        <v>330</v>
      </c>
      <c r="BA49" s="37">
        <f t="shared" si="17"/>
        <v>55</v>
      </c>
    </row>
    <row r="50" spans="44:53" x14ac:dyDescent="0.25">
      <c r="AR50" s="38" t="str">
        <f t="shared" si="12"/>
        <v/>
      </c>
      <c r="AS50" s="40"/>
      <c r="AT50" s="42"/>
      <c r="AU50" s="38"/>
      <c r="AV50" s="38" t="str">
        <f t="shared" si="19"/>
        <v/>
      </c>
      <c r="AW50" s="38"/>
      <c r="AX50" s="38" t="str">
        <f t="shared" si="11"/>
        <v/>
      </c>
      <c r="AY50" s="37" t="str">
        <f t="shared" si="18"/>
        <v/>
      </c>
      <c r="AZ50" s="37" t="str">
        <f t="shared" si="16"/>
        <v/>
      </c>
      <c r="BA50" s="37">
        <f t="shared" si="17"/>
        <v>0</v>
      </c>
    </row>
    <row r="51" spans="44:53" x14ac:dyDescent="0.25">
      <c r="AR51" s="38" t="str">
        <f t="shared" si="12"/>
        <v/>
      </c>
      <c r="AS51" s="40"/>
      <c r="AT51" s="42"/>
      <c r="AU51" s="38"/>
      <c r="AV51" s="38" t="str">
        <f t="shared" si="19"/>
        <v/>
      </c>
      <c r="AW51" s="38"/>
      <c r="AX51" s="38" t="str">
        <f t="shared" si="11"/>
        <v/>
      </c>
      <c r="AY51" s="37" t="str">
        <f t="shared" si="18"/>
        <v/>
      </c>
      <c r="AZ51" s="37" t="str">
        <f t="shared" si="16"/>
        <v/>
      </c>
      <c r="BA51" s="37">
        <f t="shared" si="17"/>
        <v>0</v>
      </c>
    </row>
    <row r="52" spans="44:53" x14ac:dyDescent="0.25">
      <c r="AR52" s="38" t="str">
        <f t="shared" si="12"/>
        <v/>
      </c>
      <c r="AS52" s="40"/>
      <c r="AT52" s="42"/>
      <c r="AU52" s="38"/>
      <c r="AV52" s="38" t="str">
        <f t="shared" si="19"/>
        <v/>
      </c>
      <c r="AW52" s="38"/>
      <c r="AX52" s="38" t="str">
        <f t="shared" si="11"/>
        <v/>
      </c>
      <c r="AY52" s="37" t="str">
        <f t="shared" si="18"/>
        <v/>
      </c>
      <c r="AZ52" s="37" t="str">
        <f t="shared" si="16"/>
        <v/>
      </c>
      <c r="BA52" s="37">
        <f t="shared" si="17"/>
        <v>0</v>
      </c>
    </row>
    <row r="53" spans="44:53" x14ac:dyDescent="0.25">
      <c r="AR53" s="38" t="str">
        <f t="shared" si="12"/>
        <v/>
      </c>
      <c r="AS53" s="40"/>
      <c r="AT53" s="42"/>
      <c r="AU53" s="38"/>
      <c r="AV53" s="38" t="str">
        <f t="shared" si="19"/>
        <v/>
      </c>
      <c r="AW53" s="38"/>
      <c r="AX53" s="38" t="str">
        <f t="shared" si="11"/>
        <v/>
      </c>
      <c r="AY53" s="37" t="str">
        <f t="shared" si="18"/>
        <v/>
      </c>
      <c r="AZ53" s="37" t="str">
        <f t="shared" si="16"/>
        <v/>
      </c>
      <c r="BA53" s="37">
        <f t="shared" si="17"/>
        <v>0</v>
      </c>
    </row>
    <row r="54" spans="44:53" x14ac:dyDescent="0.25">
      <c r="AR54" s="38" t="str">
        <f t="shared" si="12"/>
        <v/>
      </c>
      <c r="AS54" s="40"/>
      <c r="AT54" s="42"/>
      <c r="AU54" s="38"/>
      <c r="AV54" s="38" t="str">
        <f t="shared" si="19"/>
        <v/>
      </c>
      <c r="AW54" s="38"/>
      <c r="AX54" s="38" t="str">
        <f t="shared" si="11"/>
        <v/>
      </c>
      <c r="AY54" s="37" t="str">
        <f t="shared" si="18"/>
        <v/>
      </c>
      <c r="AZ54" s="37" t="str">
        <f t="shared" si="16"/>
        <v/>
      </c>
      <c r="BA54" s="37">
        <f t="shared" si="17"/>
        <v>0</v>
      </c>
    </row>
    <row r="55" spans="44:53" x14ac:dyDescent="0.25">
      <c r="AR55" s="38" t="str">
        <f t="shared" si="12"/>
        <v/>
      </c>
      <c r="AS55" s="40"/>
      <c r="AT55" s="42"/>
      <c r="AU55" s="38"/>
      <c r="AV55" s="38" t="str">
        <f t="shared" si="19"/>
        <v/>
      </c>
      <c r="AW55" s="38"/>
      <c r="AX55" s="38" t="str">
        <f t="shared" si="11"/>
        <v/>
      </c>
      <c r="AY55" s="37" t="str">
        <f t="shared" si="18"/>
        <v/>
      </c>
      <c r="AZ55" s="37" t="str">
        <f t="shared" si="16"/>
        <v/>
      </c>
      <c r="BA55" s="37">
        <f t="shared" si="17"/>
        <v>0</v>
      </c>
    </row>
    <row r="56" spans="44:53" x14ac:dyDescent="0.25">
      <c r="AR56" s="38" t="str">
        <f t="shared" si="12"/>
        <v/>
      </c>
      <c r="AS56" s="40"/>
      <c r="AT56" s="42"/>
      <c r="AU56" s="38"/>
      <c r="AV56" s="38" t="str">
        <f t="shared" si="19"/>
        <v/>
      </c>
      <c r="AW56" s="38"/>
      <c r="AX56" s="38" t="str">
        <f t="shared" si="11"/>
        <v/>
      </c>
      <c r="AY56" s="37" t="str">
        <f t="shared" si="18"/>
        <v/>
      </c>
      <c r="AZ56" s="37" t="str">
        <f t="shared" si="16"/>
        <v/>
      </c>
      <c r="BA56" s="37">
        <f t="shared" si="17"/>
        <v>0</v>
      </c>
    </row>
    <row r="57" spans="44:53" x14ac:dyDescent="0.25">
      <c r="AR57" s="38" t="str">
        <f t="shared" si="12"/>
        <v/>
      </c>
      <c r="AS57" s="40"/>
      <c r="AT57" s="42"/>
      <c r="AU57" s="38"/>
      <c r="AV57" s="38" t="str">
        <f t="shared" si="19"/>
        <v/>
      </c>
      <c r="AW57" s="38"/>
      <c r="AX57" s="38" t="str">
        <f t="shared" si="11"/>
        <v/>
      </c>
      <c r="AY57" s="37" t="str">
        <f t="shared" si="18"/>
        <v/>
      </c>
      <c r="AZ57" s="37" t="str">
        <f t="shared" si="16"/>
        <v/>
      </c>
      <c r="BA57" s="37">
        <f t="shared" si="17"/>
        <v>0</v>
      </c>
    </row>
    <row r="58" spans="44:53" x14ac:dyDescent="0.25">
      <c r="AR58" s="38" t="str">
        <f t="shared" si="12"/>
        <v/>
      </c>
      <c r="AS58" s="40"/>
      <c r="AT58" s="42"/>
      <c r="AU58" s="38"/>
      <c r="AV58" s="38" t="str">
        <f t="shared" si="19"/>
        <v/>
      </c>
      <c r="AW58" s="38"/>
      <c r="AX58" s="38" t="str">
        <f t="shared" si="11"/>
        <v/>
      </c>
      <c r="AY58" s="37" t="str">
        <f t="shared" si="18"/>
        <v/>
      </c>
      <c r="AZ58" s="37" t="str">
        <f t="shared" si="16"/>
        <v/>
      </c>
      <c r="BA58" s="37">
        <f t="shared" si="17"/>
        <v>0</v>
      </c>
    </row>
    <row r="59" spans="44:53" x14ac:dyDescent="0.25">
      <c r="AR59" s="38" t="str">
        <f t="shared" si="12"/>
        <v/>
      </c>
      <c r="AS59" s="40"/>
      <c r="AT59" s="42"/>
      <c r="AU59" s="38"/>
      <c r="AV59" s="38" t="str">
        <f t="shared" si="19"/>
        <v/>
      </c>
      <c r="AW59" s="38"/>
      <c r="AX59" s="38" t="str">
        <f t="shared" si="11"/>
        <v/>
      </c>
      <c r="AY59" s="37" t="str">
        <f t="shared" si="18"/>
        <v/>
      </c>
      <c r="AZ59" s="37" t="str">
        <f t="shared" si="16"/>
        <v/>
      </c>
      <c r="BA59" s="37">
        <f t="shared" si="17"/>
        <v>0</v>
      </c>
    </row>
    <row r="60" spans="44:53" x14ac:dyDescent="0.25">
      <c r="AR60" s="38" t="str">
        <f t="shared" si="12"/>
        <v/>
      </c>
      <c r="AS60" s="40"/>
      <c r="AT60" s="42"/>
      <c r="AU60" s="38"/>
      <c r="AV60" s="38" t="str">
        <f t="shared" si="19"/>
        <v/>
      </c>
      <c r="AW60" s="38"/>
      <c r="AX60" s="38" t="str">
        <f t="shared" si="11"/>
        <v/>
      </c>
      <c r="AY60" s="37" t="str">
        <f t="shared" si="18"/>
        <v/>
      </c>
      <c r="AZ60" s="37" t="str">
        <f t="shared" si="16"/>
        <v/>
      </c>
      <c r="BA60" s="37">
        <f t="shared" si="17"/>
        <v>0</v>
      </c>
    </row>
    <row r="61" spans="44:53" x14ac:dyDescent="0.25">
      <c r="AR61" s="38" t="str">
        <f t="shared" si="12"/>
        <v/>
      </c>
      <c r="AS61" s="40"/>
      <c r="AT61" s="42"/>
      <c r="AU61" s="38"/>
      <c r="AV61" s="38" t="str">
        <f t="shared" si="19"/>
        <v/>
      </c>
      <c r="AW61" s="38"/>
      <c r="AX61" s="38" t="str">
        <f t="shared" si="11"/>
        <v/>
      </c>
      <c r="AY61" s="37" t="str">
        <f t="shared" si="18"/>
        <v/>
      </c>
      <c r="AZ61" s="37" t="str">
        <f t="shared" si="16"/>
        <v/>
      </c>
      <c r="BA61" s="37">
        <f t="shared" si="17"/>
        <v>0</v>
      </c>
    </row>
    <row r="62" spans="44:53" x14ac:dyDescent="0.25">
      <c r="AR62" s="38" t="str">
        <f t="shared" si="12"/>
        <v/>
      </c>
      <c r="AS62" s="40"/>
      <c r="AT62" s="42"/>
      <c r="AU62" s="38"/>
      <c r="AV62" s="38" t="str">
        <f t="shared" si="19"/>
        <v/>
      </c>
      <c r="AW62" s="38"/>
      <c r="AX62" s="38" t="str">
        <f t="shared" si="11"/>
        <v/>
      </c>
      <c r="AY62" s="37" t="str">
        <f t="shared" si="18"/>
        <v/>
      </c>
      <c r="AZ62" s="37" t="str">
        <f t="shared" si="16"/>
        <v/>
      </c>
      <c r="BA62" s="37">
        <f t="shared" si="17"/>
        <v>0</v>
      </c>
    </row>
    <row r="63" spans="44:53" x14ac:dyDescent="0.25">
      <c r="AR63" s="38" t="str">
        <f t="shared" si="12"/>
        <v/>
      </c>
      <c r="AS63" s="40"/>
      <c r="AT63" s="42"/>
      <c r="AU63" s="38"/>
      <c r="AV63" s="38" t="str">
        <f t="shared" si="19"/>
        <v/>
      </c>
      <c r="AW63" s="38"/>
      <c r="AX63" s="38" t="str">
        <f t="shared" si="11"/>
        <v/>
      </c>
      <c r="AY63" s="37" t="str">
        <f t="shared" si="18"/>
        <v/>
      </c>
      <c r="AZ63" s="37" t="str">
        <f t="shared" si="16"/>
        <v/>
      </c>
      <c r="BA63" s="37">
        <f t="shared" si="17"/>
        <v>0</v>
      </c>
    </row>
    <row r="64" spans="44:53" x14ac:dyDescent="0.25">
      <c r="AR64" s="38" t="str">
        <f t="shared" si="12"/>
        <v/>
      </c>
      <c r="AS64" s="40"/>
      <c r="AT64" s="42"/>
      <c r="AU64" s="38"/>
      <c r="AV64" s="38" t="str">
        <f t="shared" si="19"/>
        <v/>
      </c>
      <c r="AW64" s="38"/>
      <c r="AX64" s="38" t="str">
        <f t="shared" si="11"/>
        <v/>
      </c>
      <c r="AY64" s="37" t="str">
        <f t="shared" si="18"/>
        <v/>
      </c>
      <c r="AZ64" s="37" t="str">
        <f t="shared" si="16"/>
        <v/>
      </c>
      <c r="BA64" s="37">
        <f t="shared" si="17"/>
        <v>0</v>
      </c>
    </row>
    <row r="65" spans="44:53" x14ac:dyDescent="0.25">
      <c r="AR65" s="38" t="str">
        <f t="shared" si="12"/>
        <v/>
      </c>
      <c r="AS65" s="40"/>
      <c r="AT65" s="42"/>
      <c r="AU65" s="38"/>
      <c r="AV65" s="38" t="str">
        <f t="shared" si="19"/>
        <v/>
      </c>
      <c r="AW65" s="38"/>
      <c r="AX65" s="38" t="str">
        <f t="shared" si="11"/>
        <v/>
      </c>
      <c r="AY65" s="37" t="str">
        <f t="shared" si="18"/>
        <v/>
      </c>
      <c r="AZ65" s="37" t="str">
        <f t="shared" si="16"/>
        <v/>
      </c>
      <c r="BA65" s="37">
        <f t="shared" si="17"/>
        <v>0</v>
      </c>
    </row>
    <row r="66" spans="44:53" x14ac:dyDescent="0.25">
      <c r="AR66" s="38" t="str">
        <f t="shared" si="12"/>
        <v/>
      </c>
      <c r="AS66" s="40"/>
      <c r="AT66" s="42"/>
      <c r="AU66" s="38"/>
      <c r="AV66" s="38" t="str">
        <f t="shared" si="19"/>
        <v/>
      </c>
      <c r="AW66" s="38"/>
      <c r="AX66" s="38" t="str">
        <f t="shared" si="11"/>
        <v/>
      </c>
      <c r="AY66" s="37" t="str">
        <f t="shared" si="18"/>
        <v/>
      </c>
      <c r="AZ66" s="37" t="str">
        <f t="shared" si="16"/>
        <v/>
      </c>
      <c r="BA66" s="37">
        <f t="shared" si="17"/>
        <v>0</v>
      </c>
    </row>
    <row r="67" spans="44:53" x14ac:dyDescent="0.25">
      <c r="AR67" s="38" t="str">
        <f t="shared" si="12"/>
        <v/>
      </c>
      <c r="AS67" s="40"/>
      <c r="AT67" s="42"/>
      <c r="AU67" s="38"/>
      <c r="AV67" s="38" t="str">
        <f t="shared" si="19"/>
        <v/>
      </c>
      <c r="AW67" s="38"/>
      <c r="AX67" s="38" t="str">
        <f t="shared" si="11"/>
        <v/>
      </c>
      <c r="AY67" s="37" t="str">
        <f t="shared" si="18"/>
        <v/>
      </c>
      <c r="AZ67" s="37" t="str">
        <f t="shared" si="16"/>
        <v/>
      </c>
      <c r="BA67" s="37">
        <f t="shared" si="17"/>
        <v>0</v>
      </c>
    </row>
    <row r="68" spans="44:53" x14ac:dyDescent="0.25">
      <c r="AR68" s="38" t="str">
        <f t="shared" si="12"/>
        <v/>
      </c>
      <c r="AS68" s="40"/>
      <c r="AT68" s="42"/>
      <c r="AU68" s="38"/>
      <c r="AV68" s="38" t="str">
        <f t="shared" si="19"/>
        <v/>
      </c>
      <c r="AW68" s="38"/>
      <c r="AX68" s="38" t="str">
        <f t="shared" si="11"/>
        <v/>
      </c>
      <c r="AY68" s="37" t="str">
        <f t="shared" si="18"/>
        <v/>
      </c>
      <c r="AZ68" s="37" t="str">
        <f t="shared" si="16"/>
        <v/>
      </c>
      <c r="BA68" s="37">
        <f t="shared" si="17"/>
        <v>0</v>
      </c>
    </row>
    <row r="69" spans="44:53" x14ac:dyDescent="0.25">
      <c r="AR69" s="38" t="str">
        <f t="shared" si="12"/>
        <v/>
      </c>
      <c r="AS69" s="40"/>
      <c r="AT69" s="42"/>
      <c r="AU69" s="38"/>
      <c r="AV69" s="38" t="str">
        <f t="shared" ref="AV69:AV94" si="20">IF(AU69="","",AU69-AR69)</f>
        <v/>
      </c>
      <c r="AW69" s="38"/>
      <c r="AX69" s="38" t="str">
        <f t="shared" si="11"/>
        <v/>
      </c>
      <c r="AY69" s="37" t="str">
        <f t="shared" si="18"/>
        <v/>
      </c>
      <c r="AZ69" s="37" t="str">
        <f t="shared" si="16"/>
        <v/>
      </c>
      <c r="BA69" s="37">
        <f t="shared" si="17"/>
        <v>0</v>
      </c>
    </row>
    <row r="70" spans="44:53" x14ac:dyDescent="0.25">
      <c r="AR70" s="38" t="str">
        <f t="shared" si="12"/>
        <v/>
      </c>
      <c r="AS70" s="40"/>
      <c r="AT70" s="42"/>
      <c r="AU70" s="38"/>
      <c r="AV70" s="38" t="str">
        <f t="shared" si="20"/>
        <v/>
      </c>
      <c r="AW70" s="38"/>
      <c r="AX70" s="38" t="str">
        <f t="shared" si="11"/>
        <v/>
      </c>
      <c r="AY70" s="37" t="str">
        <f t="shared" si="18"/>
        <v/>
      </c>
      <c r="AZ70" s="37" t="str">
        <f t="shared" si="16"/>
        <v/>
      </c>
      <c r="BA70" s="37">
        <f t="shared" si="17"/>
        <v>0</v>
      </c>
    </row>
    <row r="71" spans="44:53" x14ac:dyDescent="0.25">
      <c r="AR71" s="38" t="str">
        <f t="shared" si="12"/>
        <v/>
      </c>
      <c r="AS71" s="40"/>
      <c r="AT71" s="42"/>
      <c r="AU71" s="38"/>
      <c r="AV71" s="38" t="str">
        <f t="shared" si="20"/>
        <v/>
      </c>
      <c r="AW71" s="38"/>
      <c r="AX71" s="38" t="str">
        <f t="shared" si="11"/>
        <v/>
      </c>
      <c r="AY71" s="37" t="str">
        <f t="shared" si="18"/>
        <v/>
      </c>
      <c r="AZ71" s="37" t="str">
        <f t="shared" si="16"/>
        <v/>
      </c>
      <c r="BA71" s="37">
        <f t="shared" si="17"/>
        <v>0</v>
      </c>
    </row>
    <row r="72" spans="44:53" x14ac:dyDescent="0.25">
      <c r="AR72" s="38" t="str">
        <f t="shared" si="12"/>
        <v/>
      </c>
      <c r="AS72" s="40"/>
      <c r="AT72" s="42"/>
      <c r="AU72" s="38"/>
      <c r="AV72" s="38" t="str">
        <f t="shared" si="20"/>
        <v/>
      </c>
      <c r="AW72" s="38"/>
      <c r="AX72" s="38" t="str">
        <f t="shared" si="11"/>
        <v/>
      </c>
      <c r="AY72" s="37" t="str">
        <f t="shared" si="18"/>
        <v/>
      </c>
      <c r="AZ72" s="37" t="str">
        <f t="shared" si="16"/>
        <v/>
      </c>
      <c r="BA72" s="37">
        <f t="shared" si="17"/>
        <v>0</v>
      </c>
    </row>
    <row r="73" spans="44:53" x14ac:dyDescent="0.25">
      <c r="AR73" s="38" t="str">
        <f t="shared" si="12"/>
        <v/>
      </c>
      <c r="AS73" s="40"/>
      <c r="AT73" s="42"/>
      <c r="AU73" s="38"/>
      <c r="AV73" s="38" t="str">
        <f t="shared" si="20"/>
        <v/>
      </c>
      <c r="AW73" s="38"/>
      <c r="AX73" s="38" t="str">
        <f t="shared" si="11"/>
        <v/>
      </c>
      <c r="AY73" s="37" t="str">
        <f t="shared" si="18"/>
        <v/>
      </c>
      <c r="AZ73" s="37" t="str">
        <f t="shared" si="16"/>
        <v/>
      </c>
      <c r="BA73" s="37">
        <f t="shared" si="17"/>
        <v>0</v>
      </c>
    </row>
    <row r="74" spans="44:53" x14ac:dyDescent="0.25">
      <c r="AR74" s="38" t="str">
        <f t="shared" si="12"/>
        <v/>
      </c>
      <c r="AS74" s="40"/>
      <c r="AT74" s="42"/>
      <c r="AU74" s="38"/>
      <c r="AV74" s="38" t="str">
        <f t="shared" si="20"/>
        <v/>
      </c>
      <c r="AW74" s="38"/>
      <c r="AX74" s="38" t="str">
        <f t="shared" si="11"/>
        <v/>
      </c>
      <c r="AY74" s="37" t="str">
        <f t="shared" si="18"/>
        <v/>
      </c>
      <c r="AZ74" s="37" t="str">
        <f t="shared" si="16"/>
        <v/>
      </c>
      <c r="BA74" s="37">
        <f t="shared" si="17"/>
        <v>0</v>
      </c>
    </row>
    <row r="75" spans="44:53" x14ac:dyDescent="0.25">
      <c r="AR75" s="38" t="str">
        <f t="shared" si="12"/>
        <v/>
      </c>
      <c r="AS75" s="40"/>
      <c r="AT75" s="42"/>
      <c r="AU75" s="38"/>
      <c r="AV75" s="38" t="str">
        <f t="shared" si="20"/>
        <v/>
      </c>
      <c r="AW75" s="38"/>
      <c r="AX75" s="38" t="str">
        <f t="shared" si="11"/>
        <v/>
      </c>
      <c r="AY75" s="37" t="str">
        <f t="shared" si="18"/>
        <v/>
      </c>
      <c r="AZ75" s="37" t="str">
        <f t="shared" si="16"/>
        <v/>
      </c>
      <c r="BA75" s="37">
        <f t="shared" si="17"/>
        <v>0</v>
      </c>
    </row>
    <row r="76" spans="44:53" x14ac:dyDescent="0.25">
      <c r="AR76" s="38" t="str">
        <f t="shared" si="12"/>
        <v/>
      </c>
      <c r="AS76" s="40"/>
      <c r="AT76" s="42"/>
      <c r="AU76" s="38"/>
      <c r="AV76" s="38" t="str">
        <f t="shared" si="20"/>
        <v/>
      </c>
      <c r="AW76" s="38"/>
      <c r="AX76" s="38" t="str">
        <f t="shared" si="11"/>
        <v/>
      </c>
      <c r="AY76" s="37" t="str">
        <f t="shared" si="18"/>
        <v/>
      </c>
      <c r="AZ76" s="37" t="str">
        <f t="shared" si="16"/>
        <v/>
      </c>
      <c r="BA76" s="37">
        <f t="shared" si="17"/>
        <v>0</v>
      </c>
    </row>
    <row r="77" spans="44:53" x14ac:dyDescent="0.25">
      <c r="AR77" s="38" t="str">
        <f t="shared" si="12"/>
        <v/>
      </c>
      <c r="AS77" s="40"/>
      <c r="AT77" s="42"/>
      <c r="AU77" s="38"/>
      <c r="AV77" s="38" t="str">
        <f t="shared" si="20"/>
        <v/>
      </c>
      <c r="AW77" s="38"/>
      <c r="AX77" s="38" t="str">
        <f t="shared" si="11"/>
        <v/>
      </c>
      <c r="AY77" s="37" t="str">
        <f t="shared" si="18"/>
        <v/>
      </c>
      <c r="AZ77" s="37" t="str">
        <f t="shared" si="16"/>
        <v/>
      </c>
      <c r="BA77" s="37">
        <f t="shared" si="17"/>
        <v>0</v>
      </c>
    </row>
    <row r="78" spans="44:53" x14ac:dyDescent="0.25">
      <c r="AR78" s="38" t="str">
        <f t="shared" si="12"/>
        <v/>
      </c>
      <c r="AS78" s="40"/>
      <c r="AT78" s="42"/>
      <c r="AU78" s="38"/>
      <c r="AV78" s="38" t="str">
        <f t="shared" si="20"/>
        <v/>
      </c>
      <c r="AW78" s="38"/>
      <c r="AX78" s="38" t="str">
        <f t="shared" ref="AX78:AX94" si="21">IF(AW78="","",IF(AX77="",AX76+AW78,AX77+AW78))</f>
        <v/>
      </c>
      <c r="AY78" s="37" t="str">
        <f t="shared" si="18"/>
        <v/>
      </c>
      <c r="AZ78" s="37" t="str">
        <f t="shared" si="16"/>
        <v/>
      </c>
      <c r="BA78" s="37">
        <f t="shared" si="17"/>
        <v>0</v>
      </c>
    </row>
    <row r="79" spans="44:53" x14ac:dyDescent="0.25">
      <c r="AR79" s="38" t="str">
        <f t="shared" si="12"/>
        <v/>
      </c>
      <c r="AS79" s="40"/>
      <c r="AT79" s="42"/>
      <c r="AU79" s="38"/>
      <c r="AV79" s="38" t="str">
        <f t="shared" si="20"/>
        <v/>
      </c>
      <c r="AW79" s="38"/>
      <c r="AX79" s="38" t="str">
        <f t="shared" si="21"/>
        <v/>
      </c>
      <c r="AY79" s="37" t="str">
        <f t="shared" si="18"/>
        <v/>
      </c>
      <c r="AZ79" s="37" t="str">
        <f t="shared" si="16"/>
        <v/>
      </c>
      <c r="BA79" s="37">
        <f t="shared" si="17"/>
        <v>0</v>
      </c>
    </row>
    <row r="80" spans="44:53" x14ac:dyDescent="0.25">
      <c r="AR80" s="38" t="str">
        <f t="shared" ref="AR80:AR94" si="22">IF(AS80="","",AU79)</f>
        <v/>
      </c>
      <c r="AS80" s="40"/>
      <c r="AT80" s="42"/>
      <c r="AU80" s="38"/>
      <c r="AV80" s="38" t="str">
        <f t="shared" si="20"/>
        <v/>
      </c>
      <c r="AW80" s="38"/>
      <c r="AX80" s="38" t="str">
        <f t="shared" si="21"/>
        <v/>
      </c>
      <c r="AY80" s="37" t="str">
        <f t="shared" si="18"/>
        <v/>
      </c>
      <c r="AZ80" s="37" t="str">
        <f t="shared" si="16"/>
        <v/>
      </c>
      <c r="BA80" s="37">
        <f t="shared" si="17"/>
        <v>0</v>
      </c>
    </row>
    <row r="81" spans="44:53" x14ac:dyDescent="0.25">
      <c r="AR81" s="38" t="str">
        <f t="shared" si="22"/>
        <v/>
      </c>
      <c r="AS81" s="40"/>
      <c r="AT81" s="42"/>
      <c r="AU81" s="38"/>
      <c r="AV81" s="38" t="str">
        <f t="shared" si="20"/>
        <v/>
      </c>
      <c r="AW81" s="38"/>
      <c r="AX81" s="38" t="str">
        <f t="shared" si="21"/>
        <v/>
      </c>
      <c r="AY81" s="37" t="str">
        <f t="shared" si="18"/>
        <v/>
      </c>
      <c r="AZ81" s="37" t="str">
        <f t="shared" si="16"/>
        <v/>
      </c>
      <c r="BA81" s="37">
        <f t="shared" si="17"/>
        <v>0</v>
      </c>
    </row>
    <row r="82" spans="44:53" x14ac:dyDescent="0.25">
      <c r="AR82" s="38" t="str">
        <f t="shared" si="22"/>
        <v/>
      </c>
      <c r="AS82" s="40"/>
      <c r="AT82" s="42"/>
      <c r="AU82" s="38"/>
      <c r="AV82" s="38" t="str">
        <f t="shared" si="20"/>
        <v/>
      </c>
      <c r="AW82" s="38"/>
      <c r="AX82" s="38" t="str">
        <f t="shared" si="21"/>
        <v/>
      </c>
      <c r="AY82" s="37" t="str">
        <f t="shared" si="18"/>
        <v/>
      </c>
      <c r="AZ82" s="37" t="str">
        <f t="shared" si="16"/>
        <v/>
      </c>
      <c r="BA82" s="37">
        <f t="shared" si="17"/>
        <v>0</v>
      </c>
    </row>
    <row r="83" spans="44:53" x14ac:dyDescent="0.25">
      <c r="AR83" s="38" t="str">
        <f t="shared" si="22"/>
        <v/>
      </c>
      <c r="AS83" s="40"/>
      <c r="AT83" s="42"/>
      <c r="AU83" s="38"/>
      <c r="AV83" s="38" t="str">
        <f t="shared" si="20"/>
        <v/>
      </c>
      <c r="AW83" s="38"/>
      <c r="AX83" s="38" t="str">
        <f t="shared" si="21"/>
        <v/>
      </c>
      <c r="AY83" s="37" t="str">
        <f t="shared" si="18"/>
        <v/>
      </c>
      <c r="AZ83" s="37" t="str">
        <f t="shared" si="16"/>
        <v/>
      </c>
      <c r="BA83" s="37">
        <f t="shared" si="17"/>
        <v>0</v>
      </c>
    </row>
    <row r="84" spans="44:53" x14ac:dyDescent="0.25">
      <c r="AR84" s="38" t="str">
        <f t="shared" si="22"/>
        <v/>
      </c>
      <c r="AS84" s="40"/>
      <c r="AT84" s="42"/>
      <c r="AU84" s="38"/>
      <c r="AV84" s="38" t="str">
        <f t="shared" si="20"/>
        <v/>
      </c>
      <c r="AW84" s="38"/>
      <c r="AX84" s="38" t="str">
        <f t="shared" si="21"/>
        <v/>
      </c>
      <c r="AY84" s="37" t="str">
        <f t="shared" si="18"/>
        <v/>
      </c>
      <c r="AZ84" s="37" t="str">
        <f t="shared" si="16"/>
        <v/>
      </c>
      <c r="BA84" s="37">
        <f t="shared" si="17"/>
        <v>0</v>
      </c>
    </row>
    <row r="85" spans="44:53" x14ac:dyDescent="0.25">
      <c r="AR85" s="38" t="str">
        <f t="shared" si="22"/>
        <v/>
      </c>
      <c r="AS85" s="40"/>
      <c r="AT85" s="42"/>
      <c r="AU85" s="38"/>
      <c r="AV85" s="38" t="str">
        <f t="shared" si="20"/>
        <v/>
      </c>
      <c r="AW85" s="38"/>
      <c r="AX85" s="38" t="str">
        <f t="shared" si="21"/>
        <v/>
      </c>
      <c r="AY85" s="37" t="str">
        <f t="shared" si="18"/>
        <v/>
      </c>
      <c r="AZ85" s="37" t="str">
        <f t="shared" si="16"/>
        <v/>
      </c>
      <c r="BA85" s="37">
        <f t="shared" si="17"/>
        <v>0</v>
      </c>
    </row>
    <row r="86" spans="44:53" x14ac:dyDescent="0.25">
      <c r="AR86" s="38" t="str">
        <f t="shared" si="22"/>
        <v/>
      </c>
      <c r="AS86" s="40"/>
      <c r="AT86" s="42"/>
      <c r="AU86" s="38"/>
      <c r="AV86" s="38" t="str">
        <f t="shared" si="20"/>
        <v/>
      </c>
      <c r="AW86" s="38"/>
      <c r="AX86" s="38" t="str">
        <f t="shared" si="21"/>
        <v/>
      </c>
      <c r="AY86" s="37" t="str">
        <f t="shared" si="18"/>
        <v/>
      </c>
      <c r="AZ86" s="37" t="str">
        <f t="shared" si="16"/>
        <v/>
      </c>
      <c r="BA86" s="37">
        <f t="shared" si="17"/>
        <v>0</v>
      </c>
    </row>
    <row r="87" spans="44:53" x14ac:dyDescent="0.25">
      <c r="AR87" s="38" t="str">
        <f t="shared" si="22"/>
        <v/>
      </c>
      <c r="AS87" s="40"/>
      <c r="AT87" s="42"/>
      <c r="AU87" s="38"/>
      <c r="AV87" s="38" t="str">
        <f t="shared" si="20"/>
        <v/>
      </c>
      <c r="AW87" s="38"/>
      <c r="AX87" s="38" t="str">
        <f t="shared" si="21"/>
        <v/>
      </c>
      <c r="AY87" s="37" t="str">
        <f t="shared" si="18"/>
        <v/>
      </c>
      <c r="AZ87" s="37" t="str">
        <f t="shared" si="16"/>
        <v/>
      </c>
      <c r="BA87" s="37">
        <f t="shared" si="17"/>
        <v>0</v>
      </c>
    </row>
    <row r="88" spans="44:53" x14ac:dyDescent="0.25">
      <c r="AR88" s="38" t="str">
        <f t="shared" si="22"/>
        <v/>
      </c>
      <c r="AS88" s="40"/>
      <c r="AT88" s="42"/>
      <c r="AU88" s="38"/>
      <c r="AV88" s="38" t="str">
        <f t="shared" si="20"/>
        <v/>
      </c>
      <c r="AW88" s="38"/>
      <c r="AX88" s="38" t="str">
        <f t="shared" si="21"/>
        <v/>
      </c>
      <c r="AY88" s="37" t="str">
        <f t="shared" si="18"/>
        <v/>
      </c>
      <c r="AZ88" s="37" t="str">
        <f t="shared" si="16"/>
        <v/>
      </c>
      <c r="BA88" s="37">
        <f t="shared" si="17"/>
        <v>0</v>
      </c>
    </row>
    <row r="89" spans="44:53" x14ac:dyDescent="0.25">
      <c r="AR89" s="38" t="str">
        <f t="shared" si="22"/>
        <v/>
      </c>
      <c r="AS89" s="40"/>
      <c r="AT89" s="42"/>
      <c r="AU89" s="38"/>
      <c r="AV89" s="38" t="str">
        <f t="shared" si="20"/>
        <v/>
      </c>
      <c r="AW89" s="38"/>
      <c r="AX89" s="38" t="str">
        <f t="shared" si="21"/>
        <v/>
      </c>
      <c r="AY89" s="37" t="str">
        <f t="shared" si="18"/>
        <v/>
      </c>
      <c r="AZ89" s="37" t="str">
        <f t="shared" si="16"/>
        <v/>
      </c>
      <c r="BA89" s="37">
        <f t="shared" si="17"/>
        <v>0</v>
      </c>
    </row>
    <row r="90" spans="44:53" x14ac:dyDescent="0.25">
      <c r="AR90" s="38" t="str">
        <f t="shared" si="22"/>
        <v/>
      </c>
      <c r="AS90" s="40"/>
      <c r="AT90" s="42"/>
      <c r="AU90" s="38"/>
      <c r="AV90" s="38" t="str">
        <f t="shared" si="20"/>
        <v/>
      </c>
      <c r="AW90" s="38"/>
      <c r="AX90" s="38" t="str">
        <f t="shared" si="21"/>
        <v/>
      </c>
      <c r="AY90" s="37" t="str">
        <f t="shared" si="18"/>
        <v/>
      </c>
      <c r="AZ90" s="37" t="str">
        <f t="shared" si="16"/>
        <v/>
      </c>
      <c r="BA90" s="37">
        <f t="shared" si="17"/>
        <v>0</v>
      </c>
    </row>
    <row r="91" spans="44:53" x14ac:dyDescent="0.25">
      <c r="AR91" s="38" t="str">
        <f t="shared" si="22"/>
        <v/>
      </c>
      <c r="AS91" s="40"/>
      <c r="AT91" s="42"/>
      <c r="AU91" s="38"/>
      <c r="AV91" s="38" t="str">
        <f t="shared" si="20"/>
        <v/>
      </c>
      <c r="AW91" s="38"/>
      <c r="AX91" s="38" t="str">
        <f t="shared" si="21"/>
        <v/>
      </c>
      <c r="AY91" s="37" t="str">
        <f t="shared" si="18"/>
        <v/>
      </c>
      <c r="AZ91" s="37" t="str">
        <f t="shared" si="16"/>
        <v/>
      </c>
      <c r="BA91" s="37">
        <f t="shared" si="17"/>
        <v>0</v>
      </c>
    </row>
    <row r="92" spans="44:53" x14ac:dyDescent="0.25">
      <c r="AR92" s="38" t="str">
        <f t="shared" si="22"/>
        <v/>
      </c>
      <c r="AS92" s="40"/>
      <c r="AT92" s="42"/>
      <c r="AU92" s="38"/>
      <c r="AV92" s="38" t="str">
        <f t="shared" si="20"/>
        <v/>
      </c>
      <c r="AW92" s="38"/>
      <c r="AX92" s="38" t="str">
        <f t="shared" si="21"/>
        <v/>
      </c>
      <c r="AY92" s="37" t="str">
        <f t="shared" si="18"/>
        <v/>
      </c>
      <c r="AZ92" s="37" t="str">
        <f t="shared" si="16"/>
        <v/>
      </c>
      <c r="BA92" s="37">
        <f t="shared" si="17"/>
        <v>0</v>
      </c>
    </row>
    <row r="93" spans="44:53" x14ac:dyDescent="0.25">
      <c r="AR93" s="38" t="str">
        <f t="shared" si="22"/>
        <v/>
      </c>
      <c r="AS93" s="40"/>
      <c r="AT93" s="42"/>
      <c r="AU93" s="38"/>
      <c r="AV93" s="38" t="str">
        <f t="shared" si="20"/>
        <v/>
      </c>
      <c r="AW93" s="38"/>
      <c r="AX93" s="38" t="str">
        <f t="shared" si="21"/>
        <v/>
      </c>
      <c r="AY93" s="37" t="str">
        <f t="shared" si="18"/>
        <v/>
      </c>
      <c r="AZ93" s="37" t="str">
        <f t="shared" si="16"/>
        <v/>
      </c>
      <c r="BA93" s="37">
        <f t="shared" si="17"/>
        <v>0</v>
      </c>
    </row>
    <row r="94" spans="44:53" x14ac:dyDescent="0.25">
      <c r="AR94" s="38" t="str">
        <f t="shared" si="22"/>
        <v/>
      </c>
      <c r="AS94" s="40"/>
      <c r="AT94" s="42"/>
      <c r="AU94" s="38"/>
      <c r="AV94" s="38" t="str">
        <f t="shared" si="20"/>
        <v/>
      </c>
      <c r="AW94" s="38"/>
      <c r="AX94" s="38" t="str">
        <f t="shared" si="21"/>
        <v/>
      </c>
      <c r="AY94" s="37" t="str">
        <f t="shared" si="18"/>
        <v/>
      </c>
      <c r="AZ94" s="55" t="str">
        <f t="shared" si="16"/>
        <v/>
      </c>
      <c r="BA94" s="55">
        <f t="shared" si="17"/>
        <v>0</v>
      </c>
    </row>
    <row r="95" spans="44:53" x14ac:dyDescent="0.25">
      <c r="AR95" s="89"/>
      <c r="AS95" s="91"/>
      <c r="AT95" s="90"/>
      <c r="AU95" s="89"/>
      <c r="AV95" s="89"/>
      <c r="AW95" s="89"/>
      <c r="AX95" s="89"/>
      <c r="AY95" s="89"/>
      <c r="AZ95" s="89"/>
      <c r="BA95" s="89"/>
    </row>
    <row r="96" spans="44:53" x14ac:dyDescent="0.25">
      <c r="AR96" s="92"/>
      <c r="AS96" s="94"/>
      <c r="AT96" s="93"/>
      <c r="AU96" s="92"/>
      <c r="AV96" s="92"/>
      <c r="AW96" s="92"/>
      <c r="AX96" s="92"/>
      <c r="AY96" s="92"/>
      <c r="AZ96" s="92"/>
      <c r="BA96" s="92"/>
    </row>
  </sheetData>
  <sheetProtection selectLockedCells="1" sort="0" autoFilter="0" pivotTables="0"/>
  <protectedRanges>
    <protectedRange password="CEFD" sqref="AR2:AR94" name="Plage1"/>
  </protectedRanges>
  <mergeCells count="2">
    <mergeCell ref="AD4:AO5"/>
    <mergeCell ref="AD2:AP3"/>
  </mergeCells>
  <conditionalFormatting sqref="AJ7:AJ16">
    <cfRule type="cellIs" dxfId="42" priority="19" stopIfTrue="1" operator="notEqual">
      <formula>AG7</formula>
    </cfRule>
  </conditionalFormatting>
  <conditionalFormatting sqref="AK7">
    <cfRule type="cellIs" dxfId="41" priority="24" stopIfTrue="1" operator="equal">
      <formula>$AK$7</formula>
    </cfRule>
  </conditionalFormatting>
  <conditionalFormatting sqref="AN7:AN16">
    <cfRule type="containsBlanks" priority="10" stopIfTrue="1">
      <formula>LEN(TRIM(AN7))=0</formula>
    </cfRule>
    <cfRule type="cellIs" dxfId="40" priority="11" stopIfTrue="1" operator="notEqual">
      <formula>AF7</formula>
    </cfRule>
    <cfRule type="cellIs" dxfId="39" priority="23" stopIfTrue="1" operator="greaterThan">
      <formula>0</formula>
    </cfRule>
  </conditionalFormatting>
  <conditionalFormatting sqref="AJ16 AL7:AL16">
    <cfRule type="cellIs" dxfId="38" priority="21" stopIfTrue="1" operator="equal">
      <formula>AH7+AI7</formula>
    </cfRule>
  </conditionalFormatting>
  <conditionalFormatting sqref="AO7:AO16">
    <cfRule type="cellIs" dxfId="37" priority="20" stopIfTrue="1" operator="equal">
      <formula>AL7+AM7+AN7</formula>
    </cfRule>
  </conditionalFormatting>
  <conditionalFormatting sqref="AJ7:AJ16">
    <cfRule type="cellIs" dxfId="36" priority="18" stopIfTrue="1" operator="equal">
      <formula>AH7+AI7</formula>
    </cfRule>
  </conditionalFormatting>
  <conditionalFormatting sqref="AQ8:AQ17 AR3:AR5 AT3:AW5 AP7:AP16">
    <cfRule type="cellIs" dxfId="35" priority="15" stopIfTrue="1" operator="equal">
      <formula>"ok"</formula>
    </cfRule>
    <cfRule type="containsBlanks" priority="16" stopIfTrue="1">
      <formula>LEN(TRIM(AP3))=0</formula>
    </cfRule>
  </conditionalFormatting>
  <conditionalFormatting sqref="AJ7:AJ16">
    <cfRule type="cellIs" dxfId="34" priority="14" stopIfTrue="1" operator="equal">
      <formula>AH7+AI7</formula>
    </cfRule>
  </conditionalFormatting>
  <conditionalFormatting sqref="AF7:AF16">
    <cfRule type="notContainsBlanks" dxfId="33" priority="13" stopIfTrue="1">
      <formula>LEN(TRIM(AF7))&gt;0</formula>
    </cfRule>
  </conditionalFormatting>
  <conditionalFormatting sqref="AT2:AT96">
    <cfRule type="cellIs" dxfId="32" priority="6" stopIfTrue="1" operator="equal">
      <formula>"Rt Ledegem"</formula>
    </cfRule>
  </conditionalFormatting>
  <conditionalFormatting sqref="AD2:AP3">
    <cfRule type="expression" dxfId="31" priority="3" stopIfTrue="1">
      <formula>AND(VarEclairage,AD2=TODAY())</formula>
    </cfRule>
  </conditionalFormatting>
  <dataValidations count="3">
    <dataValidation type="list" allowBlank="1" showInputMessage="1" showErrorMessage="1" sqref="AD7:AD16">
      <formula1>Mois_scolaire</formula1>
    </dataValidation>
    <dataValidation type="list" allowBlank="1" showInputMessage="1" showErrorMessage="1" sqref="AH7:AH16 AN7:AN16">
      <formula1>acompte</formula1>
    </dataValidation>
    <dataValidation type="list" allowBlank="1" showInputMessage="1" showErrorMessage="1" sqref="AK7:AK16">
      <formula1>Acc_Tra</formula1>
    </dataValidation>
  </dataValidations>
  <hyperlinks>
    <hyperlink ref="BK1" r:id="rId1"/>
  </hyperlinks>
  <pageMargins left="0.39370078740157483" right="0" top="0" bottom="0" header="0.31496062992125984" footer="0.31496062992125984"/>
  <pageSetup paperSize="9" orientation="landscape" r:id="rId2"/>
  <ignoredErrors>
    <ignoredError sqref="AP7:AP15 AF17" calculatedColumn="1"/>
    <ignoredError sqref="AV2 AY44" evalError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503" r:id="rId5" name="Button 19 Mise A Jour">
              <controlPr defaultSize="0" print="0" autoFill="0" autoPict="0" macro="[0]!OuvreUsf_gasoil">
                <anchor>
                  <from>
                    <xdr:col>68</xdr:col>
                    <xdr:colOff>142875</xdr:colOff>
                    <xdr:row>2</xdr:row>
                    <xdr:rowOff>123825</xdr:rowOff>
                  </from>
                  <to>
                    <xdr:col>69</xdr:col>
                    <xdr:colOff>400050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6" r:id="rId6" name="Button 146">
              <controlPr defaultSize="0" print="0" autoFill="0" autoPict="0" macro="[0]!OuvreUsf_gasoil">
                <anchor>
                  <from>
                    <xdr:col>54</xdr:col>
                    <xdr:colOff>390525</xdr:colOff>
                    <xdr:row>0</xdr:row>
                    <xdr:rowOff>190500</xdr:rowOff>
                  </from>
                  <to>
                    <xdr:col>55</xdr:col>
                    <xdr:colOff>647700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7" r:id="rId7" name="Button 147">
              <controlPr defaultSize="0" print="0" autoFill="0" autoPict="0" macro="[0]!Cellule_vide">
                <anchor moveWithCells="1" sizeWithCells="1">
                  <from>
                    <xdr:col>56</xdr:col>
                    <xdr:colOff>381000</xdr:colOff>
                    <xdr:row>0</xdr:row>
                    <xdr:rowOff>190500</xdr:rowOff>
                  </from>
                  <to>
                    <xdr:col>58</xdr:col>
                    <xdr:colOff>552450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</sheetPr>
  <dimension ref="A1:L57"/>
  <sheetViews>
    <sheetView workbookViewId="0">
      <selection activeCell="L27" sqref="L27"/>
    </sheetView>
  </sheetViews>
  <sheetFormatPr baseColWidth="10" defaultRowHeight="12.75" x14ac:dyDescent="0.2"/>
  <cols>
    <col min="3" max="3" width="31" style="1" bestFit="1" customWidth="1"/>
    <col min="6" max="6" width="31" style="1" bestFit="1" customWidth="1"/>
    <col min="9" max="9" width="31" style="1" bestFit="1" customWidth="1"/>
    <col min="12" max="12" width="31" style="1" bestFit="1" customWidth="1"/>
  </cols>
  <sheetData>
    <row r="1" spans="1:12" x14ac:dyDescent="0.2">
      <c r="A1" s="110">
        <v>2014</v>
      </c>
      <c r="B1" s="111"/>
      <c r="C1" s="112"/>
      <c r="D1" s="116">
        <v>2015</v>
      </c>
      <c r="E1" s="117"/>
      <c r="F1" s="118"/>
      <c r="G1" s="122">
        <v>2016</v>
      </c>
      <c r="H1" s="123"/>
      <c r="I1" s="124"/>
      <c r="J1" s="110">
        <v>2017</v>
      </c>
      <c r="K1" s="111"/>
      <c r="L1" s="112"/>
    </row>
    <row r="2" spans="1:12" x14ac:dyDescent="0.2">
      <c r="A2" s="113"/>
      <c r="B2" s="114"/>
      <c r="C2" s="115"/>
      <c r="D2" s="119"/>
      <c r="E2" s="120"/>
      <c r="F2" s="121"/>
      <c r="G2" s="125"/>
      <c r="H2" s="126"/>
      <c r="I2" s="127"/>
      <c r="J2" s="113"/>
      <c r="K2" s="114"/>
      <c r="L2" s="115"/>
    </row>
    <row r="3" spans="1:12" ht="27.75" x14ac:dyDescent="0.4">
      <c r="A3" s="107" t="s">
        <v>41</v>
      </c>
      <c r="B3" s="108"/>
      <c r="C3" s="109"/>
      <c r="D3" s="107" t="s">
        <v>60</v>
      </c>
      <c r="E3" s="108"/>
      <c r="F3" s="109"/>
      <c r="G3" s="107" t="s">
        <v>61</v>
      </c>
      <c r="H3" s="108"/>
      <c r="I3" s="109"/>
      <c r="J3" s="107" t="s">
        <v>62</v>
      </c>
      <c r="K3" s="108"/>
      <c r="L3" s="109"/>
    </row>
    <row r="4" spans="1:12" x14ac:dyDescent="0.2">
      <c r="A4" s="66"/>
      <c r="B4" s="31"/>
      <c r="C4" s="65"/>
      <c r="G4" s="66"/>
      <c r="H4" s="31"/>
      <c r="I4" s="65"/>
      <c r="J4" s="66"/>
      <c r="K4" s="31"/>
      <c r="L4" s="65"/>
    </row>
    <row r="5" spans="1:12" x14ac:dyDescent="0.2">
      <c r="A5" s="67" t="s">
        <v>15</v>
      </c>
      <c r="B5" s="68">
        <v>41640</v>
      </c>
      <c r="C5" s="65" t="s">
        <v>42</v>
      </c>
      <c r="D5" s="67" t="s">
        <v>16</v>
      </c>
      <c r="E5" s="68">
        <v>42005</v>
      </c>
      <c r="F5" s="65" t="s">
        <v>42</v>
      </c>
      <c r="G5" s="67" t="s">
        <v>17</v>
      </c>
      <c r="H5" s="68">
        <v>42370</v>
      </c>
      <c r="I5" s="65" t="s">
        <v>42</v>
      </c>
      <c r="J5" s="67" t="s">
        <v>45</v>
      </c>
      <c r="K5" s="68">
        <v>42736</v>
      </c>
      <c r="L5" s="65" t="s">
        <v>42</v>
      </c>
    </row>
    <row r="6" spans="1:12" x14ac:dyDescent="0.2">
      <c r="A6" s="67" t="s">
        <v>45</v>
      </c>
      <c r="B6" s="68">
        <v>41749</v>
      </c>
      <c r="C6" s="65" t="s">
        <v>40</v>
      </c>
      <c r="D6" s="67" t="s">
        <v>45</v>
      </c>
      <c r="E6" s="68">
        <v>42099</v>
      </c>
      <c r="F6" s="65" t="s">
        <v>40</v>
      </c>
      <c r="G6" s="67" t="s">
        <v>45</v>
      </c>
      <c r="H6" s="68">
        <v>42456</v>
      </c>
      <c r="I6" s="65" t="s">
        <v>40</v>
      </c>
      <c r="J6" s="67" t="s">
        <v>45</v>
      </c>
      <c r="K6" s="68">
        <v>42841</v>
      </c>
      <c r="L6" s="65" t="s">
        <v>40</v>
      </c>
    </row>
    <row r="7" spans="1:12" x14ac:dyDescent="0.2">
      <c r="A7" s="67" t="s">
        <v>13</v>
      </c>
      <c r="B7" s="68">
        <v>41750</v>
      </c>
      <c r="C7" s="65" t="s">
        <v>46</v>
      </c>
      <c r="D7" s="67" t="s">
        <v>13</v>
      </c>
      <c r="E7" s="68">
        <v>42100</v>
      </c>
      <c r="F7" s="65" t="s">
        <v>46</v>
      </c>
      <c r="G7" s="67" t="s">
        <v>13</v>
      </c>
      <c r="H7" s="68">
        <v>42457</v>
      </c>
      <c r="I7" s="65" t="s">
        <v>46</v>
      </c>
      <c r="J7" s="67" t="s">
        <v>13</v>
      </c>
      <c r="K7" s="68">
        <v>42842</v>
      </c>
      <c r="L7" s="65" t="s">
        <v>46</v>
      </c>
    </row>
    <row r="8" spans="1:12" x14ac:dyDescent="0.2">
      <c r="A8" s="76" t="s">
        <v>16</v>
      </c>
      <c r="B8" s="77">
        <v>41760</v>
      </c>
      <c r="C8" s="78" t="s">
        <v>47</v>
      </c>
      <c r="D8" s="76" t="s">
        <v>17</v>
      </c>
      <c r="E8" s="77">
        <v>42125</v>
      </c>
      <c r="F8" s="78" t="s">
        <v>47</v>
      </c>
      <c r="G8" s="76" t="s">
        <v>45</v>
      </c>
      <c r="H8" s="77">
        <v>42491</v>
      </c>
      <c r="I8" s="78" t="s">
        <v>47</v>
      </c>
      <c r="J8" s="67" t="s">
        <v>13</v>
      </c>
      <c r="K8" s="68">
        <v>42856</v>
      </c>
      <c r="L8" s="65" t="s">
        <v>47</v>
      </c>
    </row>
    <row r="9" spans="1:12" x14ac:dyDescent="0.2">
      <c r="A9" s="67" t="s">
        <v>16</v>
      </c>
      <c r="B9" s="68">
        <v>41788</v>
      </c>
      <c r="C9" s="65" t="s">
        <v>49</v>
      </c>
      <c r="D9" s="67" t="s">
        <v>16</v>
      </c>
      <c r="E9" s="68">
        <v>42138</v>
      </c>
      <c r="F9" s="65" t="s">
        <v>49</v>
      </c>
      <c r="G9" s="67" t="s">
        <v>16</v>
      </c>
      <c r="H9" s="68">
        <v>42495</v>
      </c>
      <c r="I9" s="65" t="s">
        <v>49</v>
      </c>
      <c r="J9" s="67" t="s">
        <v>16</v>
      </c>
      <c r="K9" s="68">
        <v>42880</v>
      </c>
      <c r="L9" s="65" t="s">
        <v>49</v>
      </c>
    </row>
    <row r="10" spans="1:12" x14ac:dyDescent="0.2">
      <c r="A10" s="67" t="s">
        <v>45</v>
      </c>
      <c r="B10" s="68">
        <v>41798</v>
      </c>
      <c r="C10" s="65" t="s">
        <v>51</v>
      </c>
      <c r="D10" s="67" t="s">
        <v>45</v>
      </c>
      <c r="E10" s="68">
        <v>42148</v>
      </c>
      <c r="F10" s="65" t="s">
        <v>51</v>
      </c>
      <c r="G10" s="67" t="s">
        <v>45</v>
      </c>
      <c r="H10" s="68">
        <v>42505</v>
      </c>
      <c r="I10" s="65" t="s">
        <v>51</v>
      </c>
      <c r="J10" s="67" t="s">
        <v>45</v>
      </c>
      <c r="K10" s="68">
        <v>42890</v>
      </c>
      <c r="L10" s="65" t="s">
        <v>51</v>
      </c>
    </row>
    <row r="11" spans="1:12" x14ac:dyDescent="0.2">
      <c r="A11" s="67" t="s">
        <v>13</v>
      </c>
      <c r="B11" s="68">
        <v>41799</v>
      </c>
      <c r="C11" s="65" t="s">
        <v>52</v>
      </c>
      <c r="D11" s="67" t="s">
        <v>13</v>
      </c>
      <c r="E11" s="68">
        <v>42149</v>
      </c>
      <c r="F11" s="65" t="s">
        <v>52</v>
      </c>
      <c r="G11" s="67" t="s">
        <v>13</v>
      </c>
      <c r="H11" s="68">
        <v>42506</v>
      </c>
      <c r="I11" s="65" t="s">
        <v>52</v>
      </c>
      <c r="J11" s="67" t="s">
        <v>13</v>
      </c>
      <c r="K11" s="68">
        <v>42891</v>
      </c>
      <c r="L11" s="65" t="s">
        <v>52</v>
      </c>
    </row>
    <row r="12" spans="1:12" x14ac:dyDescent="0.2">
      <c r="A12" s="67" t="s">
        <v>13</v>
      </c>
      <c r="B12" s="68">
        <v>41841</v>
      </c>
      <c r="C12" s="65" t="s">
        <v>53</v>
      </c>
      <c r="D12" s="67" t="s">
        <v>14</v>
      </c>
      <c r="E12" s="68">
        <v>42206</v>
      </c>
      <c r="F12" s="65" t="s">
        <v>53</v>
      </c>
      <c r="G12" s="67" t="s">
        <v>16</v>
      </c>
      <c r="H12" s="68">
        <v>42572</v>
      </c>
      <c r="I12" s="65" t="s">
        <v>53</v>
      </c>
      <c r="J12" s="67" t="s">
        <v>17</v>
      </c>
      <c r="K12" s="68">
        <v>42937</v>
      </c>
      <c r="L12" s="65" t="s">
        <v>53</v>
      </c>
    </row>
    <row r="13" spans="1:12" x14ac:dyDescent="0.2">
      <c r="A13" s="67" t="s">
        <v>17</v>
      </c>
      <c r="B13" s="68">
        <v>41866</v>
      </c>
      <c r="C13" s="65" t="s">
        <v>54</v>
      </c>
      <c r="D13" s="67" t="s">
        <v>55</v>
      </c>
      <c r="E13" s="68">
        <v>42231</v>
      </c>
      <c r="F13" s="65" t="s">
        <v>54</v>
      </c>
      <c r="G13" s="67" t="s">
        <v>13</v>
      </c>
      <c r="H13" s="68">
        <v>42597</v>
      </c>
      <c r="I13" s="65" t="s">
        <v>54</v>
      </c>
      <c r="J13" s="67" t="s">
        <v>14</v>
      </c>
      <c r="K13" s="68">
        <v>42962</v>
      </c>
      <c r="L13" s="65" t="s">
        <v>54</v>
      </c>
    </row>
    <row r="14" spans="1:12" x14ac:dyDescent="0.2">
      <c r="A14" s="67" t="s">
        <v>55</v>
      </c>
      <c r="B14" s="68">
        <v>41909</v>
      </c>
      <c r="C14" s="65" t="s">
        <v>56</v>
      </c>
      <c r="D14" s="67" t="s">
        <v>45</v>
      </c>
      <c r="E14" s="68">
        <v>42274</v>
      </c>
      <c r="F14" s="65" t="s">
        <v>56</v>
      </c>
      <c r="G14" s="67" t="s">
        <v>14</v>
      </c>
      <c r="H14" s="68">
        <v>42640</v>
      </c>
      <c r="I14" s="65" t="s">
        <v>56</v>
      </c>
      <c r="J14" s="67" t="s">
        <v>15</v>
      </c>
      <c r="K14" s="68">
        <v>43005</v>
      </c>
      <c r="L14" s="65" t="s">
        <v>56</v>
      </c>
    </row>
    <row r="15" spans="1:12" x14ac:dyDescent="0.2">
      <c r="A15" s="67" t="s">
        <v>55</v>
      </c>
      <c r="B15" s="68">
        <v>41944</v>
      </c>
      <c r="C15" s="65" t="s">
        <v>38</v>
      </c>
      <c r="D15" s="67" t="s">
        <v>45</v>
      </c>
      <c r="E15" s="68">
        <v>42309</v>
      </c>
      <c r="F15" s="65" t="s">
        <v>38</v>
      </c>
      <c r="G15" s="67" t="s">
        <v>14</v>
      </c>
      <c r="H15" s="68">
        <v>42675</v>
      </c>
      <c r="I15" s="65" t="s">
        <v>38</v>
      </c>
      <c r="J15" s="67" t="s">
        <v>15</v>
      </c>
      <c r="K15" s="68">
        <v>43040</v>
      </c>
      <c r="L15" s="65" t="s">
        <v>38</v>
      </c>
    </row>
    <row r="16" spans="1:12" x14ac:dyDescent="0.2">
      <c r="A16" s="67" t="s">
        <v>14</v>
      </c>
      <c r="B16" s="68">
        <v>41954</v>
      </c>
      <c r="C16" s="65" t="s">
        <v>58</v>
      </c>
      <c r="D16" s="67" t="s">
        <v>15</v>
      </c>
      <c r="E16" s="68">
        <v>42319</v>
      </c>
      <c r="F16" s="65" t="s">
        <v>58</v>
      </c>
      <c r="G16" s="67" t="s">
        <v>17</v>
      </c>
      <c r="H16" s="68">
        <v>42685</v>
      </c>
      <c r="I16" s="65" t="s">
        <v>58</v>
      </c>
      <c r="J16" s="67" t="s">
        <v>55</v>
      </c>
      <c r="K16" s="68">
        <v>43050</v>
      </c>
      <c r="L16" s="65" t="s">
        <v>58</v>
      </c>
    </row>
    <row r="17" spans="1:12" ht="13.5" thickBot="1" x14ac:dyDescent="0.25">
      <c r="A17" s="69" t="s">
        <v>16</v>
      </c>
      <c r="B17" s="70">
        <v>41998</v>
      </c>
      <c r="C17" s="71" t="s">
        <v>39</v>
      </c>
      <c r="D17" s="69" t="s">
        <v>17</v>
      </c>
      <c r="E17" s="70">
        <v>42363</v>
      </c>
      <c r="F17" s="71" t="s">
        <v>39</v>
      </c>
      <c r="G17" s="69" t="s">
        <v>45</v>
      </c>
      <c r="H17" s="70">
        <v>42729</v>
      </c>
      <c r="I17" s="71" t="s">
        <v>39</v>
      </c>
      <c r="J17" s="69" t="s">
        <v>13</v>
      </c>
      <c r="K17" s="70">
        <v>43094</v>
      </c>
      <c r="L17" s="71" t="s">
        <v>39</v>
      </c>
    </row>
    <row r="18" spans="1:12" x14ac:dyDescent="0.2">
      <c r="A18" s="79" t="s">
        <v>13</v>
      </c>
      <c r="B18" s="80">
        <v>41645</v>
      </c>
      <c r="C18" s="81" t="s">
        <v>43</v>
      </c>
      <c r="D18" s="79" t="s">
        <v>14</v>
      </c>
      <c r="E18" s="80">
        <v>42010</v>
      </c>
      <c r="F18" s="81" t="s">
        <v>43</v>
      </c>
      <c r="G18" s="79" t="s">
        <v>15</v>
      </c>
      <c r="H18" s="80">
        <v>42375</v>
      </c>
      <c r="I18" s="81" t="s">
        <v>43</v>
      </c>
      <c r="J18" s="79" t="s">
        <v>17</v>
      </c>
      <c r="K18" s="80">
        <v>42741</v>
      </c>
      <c r="L18" s="81" t="s">
        <v>43</v>
      </c>
    </row>
    <row r="19" spans="1:12" x14ac:dyDescent="0.2">
      <c r="A19" s="74" t="s">
        <v>17</v>
      </c>
      <c r="B19" s="75">
        <v>41684</v>
      </c>
      <c r="C19" s="82" t="s">
        <v>44</v>
      </c>
      <c r="D19" s="74" t="s">
        <v>55</v>
      </c>
      <c r="E19" s="75">
        <v>42049</v>
      </c>
      <c r="F19" s="82" t="s">
        <v>44</v>
      </c>
      <c r="G19" s="74" t="s">
        <v>45</v>
      </c>
      <c r="H19" s="75">
        <v>42414</v>
      </c>
      <c r="I19" s="82" t="s">
        <v>44</v>
      </c>
      <c r="J19" s="74" t="s">
        <v>14</v>
      </c>
      <c r="K19" s="75">
        <v>42780</v>
      </c>
      <c r="L19" s="82" t="s">
        <v>44</v>
      </c>
    </row>
    <row r="20" spans="1:12" x14ac:dyDescent="0.2">
      <c r="A20" s="74" t="s">
        <v>45</v>
      </c>
      <c r="B20" s="75">
        <v>41770</v>
      </c>
      <c r="C20" s="82" t="s">
        <v>48</v>
      </c>
      <c r="D20" s="74" t="s">
        <v>45</v>
      </c>
      <c r="E20" s="75">
        <v>42134</v>
      </c>
      <c r="F20" s="82" t="s">
        <v>48</v>
      </c>
      <c r="G20" s="74" t="s">
        <v>45</v>
      </c>
      <c r="H20" s="75">
        <v>42498</v>
      </c>
      <c r="I20" s="82" t="s">
        <v>48</v>
      </c>
      <c r="J20" s="74" t="s">
        <v>45</v>
      </c>
      <c r="K20" s="75">
        <v>42869</v>
      </c>
      <c r="L20" s="82" t="s">
        <v>48</v>
      </c>
    </row>
    <row r="21" spans="1:12" x14ac:dyDescent="0.2">
      <c r="A21" s="74" t="s">
        <v>45</v>
      </c>
      <c r="B21" s="75">
        <v>41798</v>
      </c>
      <c r="C21" s="82" t="s">
        <v>50</v>
      </c>
      <c r="D21" s="74" t="s">
        <v>45</v>
      </c>
      <c r="E21" s="75">
        <v>42169</v>
      </c>
      <c r="F21" s="82" t="s">
        <v>50</v>
      </c>
      <c r="G21" s="74" t="s">
        <v>45</v>
      </c>
      <c r="H21" s="75">
        <v>42533</v>
      </c>
      <c r="I21" s="82" t="s">
        <v>50</v>
      </c>
      <c r="J21" s="74" t="s">
        <v>45</v>
      </c>
      <c r="K21" s="75">
        <v>42897</v>
      </c>
      <c r="L21" s="82" t="s">
        <v>50</v>
      </c>
    </row>
    <row r="22" spans="1:12" x14ac:dyDescent="0.2">
      <c r="A22" s="74" t="s">
        <v>45</v>
      </c>
      <c r="B22" s="75">
        <v>41945</v>
      </c>
      <c r="C22" s="82" t="s">
        <v>57</v>
      </c>
      <c r="D22" s="74" t="s">
        <v>13</v>
      </c>
      <c r="E22" s="75">
        <v>42310</v>
      </c>
      <c r="F22" s="82" t="s">
        <v>57</v>
      </c>
      <c r="G22" s="74" t="s">
        <v>15</v>
      </c>
      <c r="H22" s="75">
        <v>42676</v>
      </c>
      <c r="I22" s="82" t="s">
        <v>57</v>
      </c>
      <c r="J22" s="74" t="s">
        <v>16</v>
      </c>
      <c r="K22" s="75">
        <v>43041</v>
      </c>
      <c r="L22" s="82" t="s">
        <v>57</v>
      </c>
    </row>
    <row r="23" spans="1:12" ht="13.5" thickBot="1" x14ac:dyDescent="0.25">
      <c r="A23" s="83" t="s">
        <v>55</v>
      </c>
      <c r="B23" s="84">
        <v>41979</v>
      </c>
      <c r="C23" s="85" t="s">
        <v>59</v>
      </c>
      <c r="D23" s="83" t="s">
        <v>45</v>
      </c>
      <c r="E23" s="84">
        <v>42344</v>
      </c>
      <c r="F23" s="85" t="s">
        <v>59</v>
      </c>
      <c r="G23" s="83" t="s">
        <v>14</v>
      </c>
      <c r="H23" s="84">
        <v>42710</v>
      </c>
      <c r="I23" s="85" t="s">
        <v>59</v>
      </c>
      <c r="J23" s="83" t="s">
        <v>15</v>
      </c>
      <c r="K23" s="84">
        <v>43075</v>
      </c>
      <c r="L23" s="85" t="s">
        <v>59</v>
      </c>
    </row>
    <row r="24" spans="1:12" ht="13.5" thickBot="1" x14ac:dyDescent="0.25"/>
    <row r="25" spans="1:12" x14ac:dyDescent="0.2">
      <c r="A25" s="110">
        <v>2018</v>
      </c>
      <c r="B25" s="111"/>
      <c r="C25" s="112"/>
      <c r="D25" s="110">
        <v>2019</v>
      </c>
      <c r="E25" s="111"/>
      <c r="F25" s="112"/>
      <c r="G25" s="122">
        <v>2020</v>
      </c>
      <c r="H25" s="123"/>
      <c r="I25" s="124"/>
    </row>
    <row r="26" spans="1:12" x14ac:dyDescent="0.2">
      <c r="A26" s="113"/>
      <c r="B26" s="114"/>
      <c r="C26" s="115"/>
      <c r="D26" s="113"/>
      <c r="E26" s="114"/>
      <c r="F26" s="115"/>
      <c r="G26" s="125"/>
      <c r="H26" s="126"/>
      <c r="I26" s="127"/>
    </row>
    <row r="27" spans="1:12" ht="27.75" x14ac:dyDescent="0.4">
      <c r="A27" s="107" t="s">
        <v>63</v>
      </c>
      <c r="B27" s="108"/>
      <c r="C27" s="109"/>
      <c r="D27" s="107" t="s">
        <v>64</v>
      </c>
      <c r="E27" s="108"/>
      <c r="F27" s="109"/>
      <c r="G27" s="107" t="s">
        <v>65</v>
      </c>
      <c r="H27" s="108"/>
      <c r="I27" s="109"/>
    </row>
    <row r="28" spans="1:12" x14ac:dyDescent="0.2">
      <c r="A28" s="67" t="s">
        <v>13</v>
      </c>
      <c r="B28" s="68">
        <v>43101</v>
      </c>
      <c r="C28" s="72" t="s">
        <v>42</v>
      </c>
      <c r="D28" s="67" t="s">
        <v>14</v>
      </c>
      <c r="E28" s="68">
        <v>43466</v>
      </c>
      <c r="F28" s="72" t="s">
        <v>42</v>
      </c>
      <c r="G28" s="67" t="s">
        <v>15</v>
      </c>
      <c r="H28" s="68">
        <v>43831</v>
      </c>
      <c r="I28" s="72" t="s">
        <v>42</v>
      </c>
    </row>
    <row r="29" spans="1:12" x14ac:dyDescent="0.2">
      <c r="A29" s="67" t="s">
        <v>55</v>
      </c>
      <c r="B29" s="68">
        <v>43211</v>
      </c>
      <c r="C29" s="72" t="s">
        <v>40</v>
      </c>
      <c r="D29" s="67" t="s">
        <v>45</v>
      </c>
      <c r="E29" s="68">
        <v>43576</v>
      </c>
      <c r="F29" s="72" t="s">
        <v>40</v>
      </c>
      <c r="G29" s="67" t="s">
        <v>45</v>
      </c>
      <c r="H29" s="68">
        <v>43933</v>
      </c>
      <c r="I29" s="72" t="s">
        <v>40</v>
      </c>
    </row>
    <row r="30" spans="1:12" x14ac:dyDescent="0.2">
      <c r="A30" s="67" t="s">
        <v>45</v>
      </c>
      <c r="B30" s="68">
        <v>43212</v>
      </c>
      <c r="C30" s="72" t="s">
        <v>46</v>
      </c>
      <c r="D30" s="67" t="s">
        <v>13</v>
      </c>
      <c r="E30" s="68">
        <v>43577</v>
      </c>
      <c r="F30" s="72" t="s">
        <v>46</v>
      </c>
      <c r="G30" s="67" t="s">
        <v>13</v>
      </c>
      <c r="H30" s="68">
        <v>43934</v>
      </c>
      <c r="I30" s="72" t="s">
        <v>46</v>
      </c>
    </row>
    <row r="31" spans="1:12" x14ac:dyDescent="0.2">
      <c r="A31" s="67" t="s">
        <v>14</v>
      </c>
      <c r="B31" s="68">
        <v>43221</v>
      </c>
      <c r="C31" s="72" t="s">
        <v>47</v>
      </c>
      <c r="D31" s="67" t="s">
        <v>15</v>
      </c>
      <c r="E31" s="68">
        <v>43586</v>
      </c>
      <c r="F31" s="72" t="s">
        <v>47</v>
      </c>
      <c r="G31" s="67" t="s">
        <v>17</v>
      </c>
      <c r="H31" s="68">
        <v>43952</v>
      </c>
      <c r="I31" s="72" t="s">
        <v>47</v>
      </c>
    </row>
    <row r="32" spans="1:12" x14ac:dyDescent="0.2">
      <c r="A32" s="67" t="s">
        <v>16</v>
      </c>
      <c r="B32" s="68">
        <v>43230</v>
      </c>
      <c r="C32" s="72" t="s">
        <v>49</v>
      </c>
      <c r="D32" s="67" t="s">
        <v>16</v>
      </c>
      <c r="E32" s="68">
        <v>43615</v>
      </c>
      <c r="F32" s="72" t="s">
        <v>49</v>
      </c>
      <c r="G32" s="67" t="s">
        <v>16</v>
      </c>
      <c r="H32" s="68">
        <v>43972</v>
      </c>
      <c r="I32" s="72" t="s">
        <v>49</v>
      </c>
    </row>
    <row r="33" spans="1:9" x14ac:dyDescent="0.2">
      <c r="A33" s="67" t="s">
        <v>55</v>
      </c>
      <c r="B33" s="68">
        <v>43260</v>
      </c>
      <c r="C33" s="72" t="s">
        <v>51</v>
      </c>
      <c r="D33" s="67" t="s">
        <v>45</v>
      </c>
      <c r="E33" s="68">
        <v>43625</v>
      </c>
      <c r="F33" s="72" t="s">
        <v>51</v>
      </c>
      <c r="G33" s="67" t="s">
        <v>45</v>
      </c>
      <c r="H33" s="68">
        <v>43982</v>
      </c>
      <c r="I33" s="72" t="s">
        <v>51</v>
      </c>
    </row>
    <row r="34" spans="1:9" x14ac:dyDescent="0.2">
      <c r="A34" s="67" t="s">
        <v>45</v>
      </c>
      <c r="B34" s="68">
        <v>43261</v>
      </c>
      <c r="C34" s="72" t="s">
        <v>52</v>
      </c>
      <c r="D34" s="67" t="s">
        <v>13</v>
      </c>
      <c r="E34" s="68">
        <v>43626</v>
      </c>
      <c r="F34" s="72" t="s">
        <v>52</v>
      </c>
      <c r="G34" s="67" t="s">
        <v>13</v>
      </c>
      <c r="H34" s="68">
        <v>43983</v>
      </c>
      <c r="I34" s="72" t="s">
        <v>52</v>
      </c>
    </row>
    <row r="35" spans="1:9" x14ac:dyDescent="0.2">
      <c r="A35" s="67" t="s">
        <v>55</v>
      </c>
      <c r="B35" s="68">
        <v>43302</v>
      </c>
      <c r="C35" s="72" t="s">
        <v>53</v>
      </c>
      <c r="D35" s="67" t="s">
        <v>45</v>
      </c>
      <c r="E35" s="68">
        <v>43667</v>
      </c>
      <c r="F35" s="72" t="s">
        <v>53</v>
      </c>
      <c r="G35" s="67" t="s">
        <v>14</v>
      </c>
      <c r="H35" s="68">
        <v>44033</v>
      </c>
      <c r="I35" s="72" t="s">
        <v>53</v>
      </c>
    </row>
    <row r="36" spans="1:9" x14ac:dyDescent="0.2">
      <c r="A36" s="67" t="s">
        <v>15</v>
      </c>
      <c r="B36" s="68">
        <v>43327</v>
      </c>
      <c r="C36" s="72" t="s">
        <v>54</v>
      </c>
      <c r="D36" s="67" t="s">
        <v>16</v>
      </c>
      <c r="E36" s="68">
        <v>43692</v>
      </c>
      <c r="F36" s="72" t="s">
        <v>54</v>
      </c>
      <c r="G36" s="67" t="s">
        <v>55</v>
      </c>
      <c r="H36" s="68">
        <v>44058</v>
      </c>
      <c r="I36" s="72" t="s">
        <v>54</v>
      </c>
    </row>
    <row r="37" spans="1:9" x14ac:dyDescent="0.2">
      <c r="A37" s="67" t="s">
        <v>16</v>
      </c>
      <c r="B37" s="68">
        <v>43370</v>
      </c>
      <c r="C37" s="72" t="s">
        <v>56</v>
      </c>
      <c r="D37" s="67" t="s">
        <v>17</v>
      </c>
      <c r="E37" s="68">
        <v>43735</v>
      </c>
      <c r="F37" s="72" t="s">
        <v>56</v>
      </c>
      <c r="G37" s="67" t="s">
        <v>45</v>
      </c>
      <c r="H37" s="68">
        <v>44101</v>
      </c>
      <c r="I37" s="72" t="s">
        <v>56</v>
      </c>
    </row>
    <row r="38" spans="1:9" x14ac:dyDescent="0.2">
      <c r="A38" s="67" t="s">
        <v>16</v>
      </c>
      <c r="B38" s="68">
        <v>43405</v>
      </c>
      <c r="C38" s="72" t="s">
        <v>38</v>
      </c>
      <c r="D38" s="67" t="s">
        <v>17</v>
      </c>
      <c r="E38" s="68">
        <v>43770</v>
      </c>
      <c r="F38" s="72" t="s">
        <v>38</v>
      </c>
      <c r="G38" s="67" t="s">
        <v>45</v>
      </c>
      <c r="H38" s="68">
        <v>44136</v>
      </c>
      <c r="I38" s="72" t="s">
        <v>38</v>
      </c>
    </row>
    <row r="39" spans="1:9" x14ac:dyDescent="0.2">
      <c r="A39" s="67" t="s">
        <v>45</v>
      </c>
      <c r="B39" s="68">
        <v>43415</v>
      </c>
      <c r="C39" s="72" t="s">
        <v>58</v>
      </c>
      <c r="D39" s="67" t="s">
        <v>13</v>
      </c>
      <c r="E39" s="68">
        <v>43780</v>
      </c>
      <c r="F39" s="72" t="s">
        <v>58</v>
      </c>
      <c r="G39" s="67" t="s">
        <v>15</v>
      </c>
      <c r="H39" s="68">
        <v>44146</v>
      </c>
      <c r="I39" s="72" t="s">
        <v>58</v>
      </c>
    </row>
    <row r="40" spans="1:9" ht="13.5" thickBot="1" x14ac:dyDescent="0.25">
      <c r="A40" s="69" t="s">
        <v>14</v>
      </c>
      <c r="B40" s="70">
        <v>43459</v>
      </c>
      <c r="C40" s="73" t="s">
        <v>39</v>
      </c>
      <c r="D40" s="69" t="s">
        <v>15</v>
      </c>
      <c r="E40" s="70">
        <v>43824</v>
      </c>
      <c r="F40" s="73" t="s">
        <v>39</v>
      </c>
      <c r="G40" s="69" t="s">
        <v>17</v>
      </c>
      <c r="H40" s="70">
        <v>44190</v>
      </c>
      <c r="I40" s="73" t="s">
        <v>39</v>
      </c>
    </row>
    <row r="41" spans="1:9" x14ac:dyDescent="0.2">
      <c r="A41" s="79" t="s">
        <v>55</v>
      </c>
      <c r="B41" s="80">
        <v>43106</v>
      </c>
      <c r="C41" s="87" t="s">
        <v>43</v>
      </c>
      <c r="D41" s="79" t="s">
        <v>45</v>
      </c>
      <c r="E41" s="80">
        <v>43471</v>
      </c>
      <c r="F41" s="87" t="s">
        <v>43</v>
      </c>
      <c r="G41" s="79" t="s">
        <v>13</v>
      </c>
      <c r="H41" s="80">
        <v>43836</v>
      </c>
      <c r="I41" s="87" t="s">
        <v>43</v>
      </c>
    </row>
    <row r="42" spans="1:9" x14ac:dyDescent="0.2">
      <c r="A42" s="74" t="s">
        <v>15</v>
      </c>
      <c r="B42" s="75">
        <v>43145</v>
      </c>
      <c r="C42" s="82" t="s">
        <v>44</v>
      </c>
      <c r="D42" s="74" t="s">
        <v>16</v>
      </c>
      <c r="E42" s="75">
        <v>43510</v>
      </c>
      <c r="F42" s="82" t="s">
        <v>44</v>
      </c>
      <c r="G42" s="74" t="s">
        <v>17</v>
      </c>
      <c r="H42" s="75">
        <v>43875</v>
      </c>
      <c r="I42" s="82" t="s">
        <v>44</v>
      </c>
    </row>
    <row r="43" spans="1:9" x14ac:dyDescent="0.2">
      <c r="A43" s="74" t="s">
        <v>45</v>
      </c>
      <c r="B43" s="75">
        <v>43233</v>
      </c>
      <c r="C43" s="82" t="s">
        <v>48</v>
      </c>
      <c r="D43" s="74" t="s">
        <v>45</v>
      </c>
      <c r="E43" s="75">
        <v>43597</v>
      </c>
      <c r="F43" s="82" t="s">
        <v>48</v>
      </c>
      <c r="G43" s="74" t="s">
        <v>45</v>
      </c>
      <c r="H43" s="75">
        <v>43961</v>
      </c>
      <c r="I43" s="82" t="s">
        <v>48</v>
      </c>
    </row>
    <row r="44" spans="1:9" x14ac:dyDescent="0.2">
      <c r="A44" s="74" t="s">
        <v>45</v>
      </c>
      <c r="B44" s="75">
        <v>43261</v>
      </c>
      <c r="C44" s="82" t="s">
        <v>50</v>
      </c>
      <c r="D44" s="74" t="s">
        <v>45</v>
      </c>
      <c r="E44" s="75">
        <v>43625</v>
      </c>
      <c r="F44" s="82" t="s">
        <v>50</v>
      </c>
      <c r="G44" s="74" t="s">
        <v>45</v>
      </c>
      <c r="H44" s="75">
        <v>43996</v>
      </c>
      <c r="I44" s="82" t="s">
        <v>50</v>
      </c>
    </row>
    <row r="45" spans="1:9" x14ac:dyDescent="0.2">
      <c r="A45" s="74" t="s">
        <v>17</v>
      </c>
      <c r="B45" s="75">
        <v>43406</v>
      </c>
      <c r="C45" s="82" t="s">
        <v>57</v>
      </c>
      <c r="D45" s="74" t="s">
        <v>55</v>
      </c>
      <c r="E45" s="75">
        <v>43771</v>
      </c>
      <c r="F45" s="82" t="s">
        <v>57</v>
      </c>
      <c r="G45" s="74" t="s">
        <v>13</v>
      </c>
      <c r="H45" s="75">
        <v>44137</v>
      </c>
      <c r="I45" s="82" t="s">
        <v>57</v>
      </c>
    </row>
    <row r="46" spans="1:9" ht="13.5" thickBot="1" x14ac:dyDescent="0.25">
      <c r="A46" s="83" t="s">
        <v>16</v>
      </c>
      <c r="B46" s="84">
        <v>43440</v>
      </c>
      <c r="C46" s="85" t="s">
        <v>59</v>
      </c>
      <c r="D46" s="83" t="s">
        <v>17</v>
      </c>
      <c r="E46" s="84">
        <v>43805</v>
      </c>
      <c r="F46" s="85" t="s">
        <v>59</v>
      </c>
      <c r="G46" s="83" t="s">
        <v>45</v>
      </c>
      <c r="H46" s="84">
        <v>44171</v>
      </c>
      <c r="I46" s="85" t="s">
        <v>59</v>
      </c>
    </row>
    <row r="57" spans="1:1" x14ac:dyDescent="0.2">
      <c r="A57" s="86"/>
    </row>
  </sheetData>
  <sheetProtection password="CEFD" sheet="1" objects="1" scenarios="1" selectLockedCells="1" selectUnlockedCells="1"/>
  <mergeCells count="14">
    <mergeCell ref="J3:L3"/>
    <mergeCell ref="A27:C27"/>
    <mergeCell ref="J1:L2"/>
    <mergeCell ref="A3:C3"/>
    <mergeCell ref="D3:F3"/>
    <mergeCell ref="G3:I3"/>
    <mergeCell ref="D27:F27"/>
    <mergeCell ref="G27:I27"/>
    <mergeCell ref="A1:C2"/>
    <mergeCell ref="D1:F2"/>
    <mergeCell ref="G25:I26"/>
    <mergeCell ref="D25:F26"/>
    <mergeCell ref="A25:C26"/>
    <mergeCell ref="G1:I2"/>
  </mergeCells>
  <hyperlinks>
    <hyperlink ref="A1" r:id="rId1" tooltip="Jours Fériés Wallonie 2014" display="http://www.web-calendar.org/fr/holidays/wallonia/2014"/>
    <hyperlink ref="D1" r:id="rId2" tooltip="Jours Fériés Wallonie 2015" display="http://www.web-calendar.org/fr/holidays/wallonia/2015"/>
    <hyperlink ref="G1" r:id="rId3" tooltip="Jours Fériés Wallonie 2016" display="http://www.web-calendar.org/fr/holidays/wallonia/2016"/>
    <hyperlink ref="J1" r:id="rId4" tooltip="Jours Fériés Wallonie 2017" display="http://www.web-calendar.org/fr/holidays/wallonia/2017"/>
    <hyperlink ref="D25" r:id="rId5" tooltip="Jours Fériés Wallonie 2019" display="http://www.web-calendar.org/fr/holidays/wallonia/2019"/>
    <hyperlink ref="G25" r:id="rId6" tooltip="Jours Fériés Wallonie 2020" display="http://www.web-calendar.org/fr/holidays/wallonia/2020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1073" r:id="rId9" name="Button 1">
              <controlPr defaultSize="0" print="0" autoFill="0" autoPict="0" macro="[0]!Onglet_de_départ">
                <anchor moveWithCells="1">
                  <from>
                    <xdr:col>10</xdr:col>
                    <xdr:colOff>9525</xdr:colOff>
                    <xdr:row>26</xdr:row>
                    <xdr:rowOff>28575</xdr:rowOff>
                  </from>
                  <to>
                    <xdr:col>11</xdr:col>
                    <xdr:colOff>1314450</xdr:colOff>
                    <xdr:row>26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gasoil</vt:lpstr>
      <vt:lpstr>Fériés 2014 - 2020</vt:lpstr>
      <vt:lpstr>_gasoil</vt:lpstr>
      <vt:lpstr>Acc_Tra</vt:lpstr>
      <vt:lpstr>acompte</vt:lpstr>
      <vt:lpstr>Férié_2018_2020</vt:lpstr>
      <vt:lpstr>Fiche_de_paie</vt:lpstr>
      <vt:lpstr>Mois_scolaire</vt:lpstr>
      <vt:lpstr>salaire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Michel</cp:lastModifiedBy>
  <cp:lastPrinted>2014-06-30T10:38:30Z</cp:lastPrinted>
  <dcterms:created xsi:type="dcterms:W3CDTF">2012-09-27T12:24:18Z</dcterms:created>
  <dcterms:modified xsi:type="dcterms:W3CDTF">2014-10-13T19:18:33Z</dcterms:modified>
</cp:coreProperties>
</file>