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00" windowWidth="18495" windowHeight="11700"/>
  </bookViews>
  <sheets>
    <sheet name="Accueil" sheetId="4" r:id="rId1"/>
    <sheet name="Feuil1" sheetId="1" r:id="rId2"/>
    <sheet name="Feuil2" sheetId="2" r:id="rId3"/>
    <sheet name="Feuil3" sheetId="3" r:id="rId4"/>
  </sheets>
  <functionGroups builtInGroupCount="17"/>
  <externalReferences>
    <externalReference r:id="rId5"/>
  </externalReferences>
  <calcPr calcId="145621"/>
</workbook>
</file>

<file path=xl/calcChain.xml><?xml version="1.0" encoding="utf-8"?>
<calcChain xmlns="http://schemas.openxmlformats.org/spreadsheetml/2006/main">
  <c r="A376" i="1" l="1"/>
  <c r="A279" i="1"/>
  <c r="I371" i="1"/>
  <c r="G371" i="1"/>
  <c r="A181" i="1"/>
  <c r="A84" i="1"/>
  <c r="I176" i="1"/>
  <c r="H176" i="1"/>
  <c r="G176" i="1"/>
  <c r="CC2" i="1"/>
  <c r="BY2" i="1"/>
  <c r="BU2" i="1"/>
  <c r="BQ2" i="1"/>
  <c r="BM2" i="1"/>
  <c r="BI2" i="1"/>
  <c r="BE2" i="1"/>
  <c r="BA2" i="1"/>
  <c r="AW2" i="1"/>
  <c r="AS2" i="1"/>
  <c r="AO2" i="1"/>
  <c r="AK2" i="1"/>
  <c r="AG2" i="1"/>
  <c r="AC2" i="1"/>
  <c r="Y2" i="1"/>
  <c r="U2" i="1"/>
  <c r="Q2" i="1"/>
  <c r="CD2" i="1" l="1"/>
  <c r="CB2" i="1"/>
  <c r="BZ2" i="1"/>
  <c r="BX2" i="1"/>
  <c r="BV2" i="1"/>
  <c r="BT2" i="1"/>
  <c r="BR2" i="1"/>
  <c r="BP2" i="1"/>
  <c r="BN2" i="1"/>
  <c r="BL2" i="1"/>
  <c r="BJ2" i="1"/>
  <c r="BH2" i="1"/>
  <c r="BF2" i="1"/>
  <c r="BD2" i="1"/>
  <c r="BB2" i="1"/>
  <c r="AZ2" i="1"/>
  <c r="AX2" i="1"/>
  <c r="AV2" i="1"/>
  <c r="AT2" i="1"/>
  <c r="AR2" i="1"/>
  <c r="AP2" i="1"/>
  <c r="AN2" i="1"/>
  <c r="AL2" i="1"/>
  <c r="AJ2" i="1"/>
  <c r="AH2" i="1"/>
  <c r="AF2" i="1"/>
  <c r="AD2" i="1"/>
  <c r="AB2" i="1"/>
  <c r="Z2" i="1"/>
  <c r="X2" i="1"/>
  <c r="V2" i="1"/>
  <c r="T2" i="1"/>
  <c r="R2" i="1"/>
  <c r="P2" i="1"/>
  <c r="O2" i="1"/>
  <c r="S2" i="1"/>
  <c r="W2" i="1"/>
  <c r="AA2" i="1"/>
  <c r="AE2" i="1"/>
  <c r="AI2" i="1"/>
  <c r="AM2" i="1"/>
  <c r="AQ2" i="1"/>
  <c r="AU2" i="1"/>
  <c r="AY2" i="1"/>
  <c r="BC2" i="1"/>
  <c r="BG2" i="1"/>
  <c r="BK2" i="1"/>
  <c r="BO2" i="1"/>
  <c r="BS2" i="1"/>
  <c r="BW2" i="1"/>
  <c r="CA2" i="1"/>
  <c r="J176" i="1"/>
  <c r="CB469" i="1" l="1"/>
  <c r="BX469" i="1"/>
  <c r="BT469" i="1"/>
  <c r="BP469" i="1"/>
  <c r="BL469" i="1"/>
  <c r="BH469" i="1"/>
  <c r="BD469" i="1"/>
  <c r="AZ469" i="1"/>
  <c r="AV469" i="1"/>
  <c r="AR469" i="1"/>
  <c r="AN469" i="1"/>
  <c r="AJ469" i="1"/>
  <c r="AF469" i="1"/>
  <c r="AB469" i="1"/>
  <c r="X469" i="1"/>
  <c r="T469" i="1"/>
  <c r="P469" i="1"/>
  <c r="L469" i="1"/>
  <c r="BY469" i="1"/>
  <c r="BQ469" i="1"/>
  <c r="BI469" i="1"/>
  <c r="BA469" i="1"/>
  <c r="AS469" i="1"/>
  <c r="AK469" i="1"/>
  <c r="AC469" i="1"/>
  <c r="U469" i="1"/>
  <c r="M469" i="1"/>
  <c r="CD469" i="1"/>
  <c r="H371" i="1"/>
  <c r="J371" i="1" s="1"/>
  <c r="Q469" i="1" l="1"/>
  <c r="Y469" i="1"/>
  <c r="AG469" i="1"/>
  <c r="AO469" i="1"/>
  <c r="AW469" i="1"/>
  <c r="BE469" i="1"/>
  <c r="BM469" i="1"/>
  <c r="BU469" i="1"/>
  <c r="CC469" i="1"/>
  <c r="S469" i="1"/>
  <c r="AA469" i="1"/>
  <c r="AI469" i="1"/>
  <c r="AQ469" i="1"/>
  <c r="AY469" i="1"/>
  <c r="BG469" i="1"/>
  <c r="BO469" i="1"/>
  <c r="BW469" i="1"/>
  <c r="N469" i="1"/>
  <c r="V469" i="1"/>
  <c r="AD469" i="1"/>
  <c r="AL469" i="1"/>
  <c r="AT469" i="1"/>
  <c r="BB469" i="1"/>
  <c r="BJ469" i="1"/>
  <c r="BR469" i="1"/>
  <c r="BZ469" i="1"/>
  <c r="O469" i="1"/>
  <c r="W469" i="1"/>
  <c r="AE469" i="1"/>
  <c r="AM469" i="1"/>
  <c r="AU469" i="1"/>
  <c r="BC469" i="1"/>
  <c r="BK469" i="1"/>
  <c r="BS469" i="1"/>
  <c r="CA469" i="1"/>
  <c r="R469" i="1"/>
  <c r="Z469" i="1"/>
  <c r="AH469" i="1"/>
  <c r="AP469" i="1"/>
  <c r="AX469" i="1"/>
  <c r="BF469" i="1"/>
  <c r="BN469" i="1"/>
  <c r="BV469" i="1"/>
  <c r="D177" i="1"/>
  <c r="D372" i="1" l="1"/>
</calcChain>
</file>

<file path=xl/sharedStrings.xml><?xml version="1.0" encoding="utf-8"?>
<sst xmlns="http://schemas.openxmlformats.org/spreadsheetml/2006/main" count="83" uniqueCount="24">
  <si>
    <t>Date</t>
  </si>
  <si>
    <t>Poste</t>
  </si>
  <si>
    <t>Ligne</t>
  </si>
  <si>
    <t>Cde article</t>
  </si>
  <si>
    <t>Nom produit</t>
  </si>
  <si>
    <t>Client</t>
  </si>
  <si>
    <t>Pers prépa</t>
  </si>
  <si>
    <t>Pers assem</t>
  </si>
  <si>
    <t>Pers emb</t>
  </si>
  <si>
    <t>remarque</t>
  </si>
  <si>
    <t>lundi</t>
  </si>
  <si>
    <t>Matin</t>
  </si>
  <si>
    <t>Total</t>
  </si>
  <si>
    <t/>
  </si>
  <si>
    <t>Journée</t>
  </si>
  <si>
    <t>Ap midi</t>
  </si>
  <si>
    <t>GM manquant</t>
  </si>
  <si>
    <t>Mardi</t>
  </si>
  <si>
    <t>Mercredi</t>
  </si>
  <si>
    <t>Jeudi</t>
  </si>
  <si>
    <t>Vendredi</t>
  </si>
  <si>
    <t>SI(D2="";"";RECHERCHEV(D2;'Base de données'!$A$2:$E$7040;2;FAUX))</t>
  </si>
  <si>
    <t>SI(D2&amp;E2="";"";(SI($D2="";RECHERCHEV($E2;'Base de données'!$B:$FU;8;FAUX);RECHERCHEV($D2;'Base de données'!$1:$1048576;9;FAUX))))</t>
  </si>
  <si>
    <t>http://forum.excel-pratique.com/excel/archiver-une-feuille-sur-un-autre-classeur-t54159.html</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</si>
</sst>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9"/>
      <color indexed="20"/>
      <name val="Calibri"/>
      <family val="2"/>
      <scheme val="minor"/>
    </font>
    <font>
      <sz val="9"/>
      <color theme="1"/>
      <name val="Calibri"/>
      <family val="2"/>
      <scheme val="minor"/>
    </font>
    <font>
      <sz val="9"/>
      <color rgb="FF7030A0"/>
      <name val="Calibri"/>
      <family val="2"/>
      <scheme val="minor"/>
    </font>
    <font>
      <sz val="9"/>
      <name val="Calibri"/>
      <family val="2"/>
      <scheme val="minor"/>
    </font>
    <font>
      <sz val="9"/>
      <color rgb="FFFF0000"/>
      <name val="Calibri"/>
      <family val="2"/>
      <scheme val="minor"/>
    </font>
    <font>
      <b/>
      <sz val="10"/>
      <color rgb="FFFF0000"/>
      <name val="Calibri"/>
      <family val="2"/>
      <scheme val="minor"/>
    </font>
    <font>
      <u/>
      <sz val="11"/>
      <color theme="10"/>
      <name val="Calibri"/>
      <family val="2"/>
      <scheme val="minor"/>
    </font>
  </fonts>
  <fills count="4">
    <fill>
      <patternFill patternType="none"/>
    </fill>
    <fill>
      <patternFill patternType="gray125"/>
    </fill>
    <fill>
      <patternFill patternType="solid">
        <fgColor rgb="FF92D050"/>
        <bgColor indexed="64"/>
      </patternFill>
    </fill>
    <fill>
      <patternFill patternType="solid">
        <fgColor rgb="FFFFC000"/>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style="hair">
        <color indexed="8"/>
      </top>
      <bottom style="hair">
        <color indexed="8"/>
      </bottom>
      <diagonal/>
    </border>
    <border>
      <left/>
      <right/>
      <top style="hair">
        <color indexed="8"/>
      </top>
      <bottom/>
      <diagonal/>
    </border>
    <border>
      <left style="hair">
        <color indexed="8"/>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47">
    <xf numFmtId="0" fontId="0" fillId="0" borderId="0" xfId="0"/>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49" fontId="1" fillId="0" borderId="2" xfId="0" applyNumberFormat="1" applyFont="1" applyFill="1" applyBorder="1" applyAlignment="1">
      <alignment horizontal="center" vertical="center"/>
    </xf>
    <xf numFmtId="3" fontId="1" fillId="0" borderId="2" xfId="0" applyNumberFormat="1" applyFont="1" applyFill="1" applyBorder="1" applyAlignment="1">
      <alignment horizontal="center" vertical="center"/>
    </xf>
    <xf numFmtId="2"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xf>
    <xf numFmtId="0" fontId="2" fillId="0" borderId="0" xfId="0" applyFont="1" applyFill="1" applyAlignment="1">
      <alignment horizontal="center" vertical="center"/>
    </xf>
    <xf numFmtId="0" fontId="3" fillId="0" borderId="4" xfId="0" applyFont="1" applyFill="1" applyBorder="1" applyAlignment="1">
      <alignment horizontal="center"/>
    </xf>
    <xf numFmtId="0" fontId="4" fillId="0" borderId="5"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0" xfId="0" applyAlignment="1">
      <alignment horizontal="center" vertical="center"/>
    </xf>
    <xf numFmtId="14" fontId="4" fillId="0" borderId="5" xfId="0" applyNumberFormat="1" applyFont="1" applyFill="1" applyBorder="1" applyAlignment="1">
      <alignment horizontal="center" vertical="center"/>
    </xf>
    <xf numFmtId="3" fontId="4" fillId="0" borderId="6"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xf>
    <xf numFmtId="0" fontId="2" fillId="2" borderId="4" xfId="0" applyFont="1" applyFill="1" applyBorder="1" applyAlignment="1">
      <alignment horizontal="center" vertical="center"/>
    </xf>
    <xf numFmtId="0" fontId="0" fillId="2" borderId="0" xfId="0" applyFill="1" applyAlignment="1">
      <alignment horizontal="center"/>
    </xf>
    <xf numFmtId="0" fontId="2" fillId="0" borderId="0"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49" fontId="4" fillId="0" borderId="0" xfId="0" applyNumberFormat="1" applyFont="1" applyFill="1" applyBorder="1" applyAlignment="1">
      <alignment horizontal="center" vertical="center"/>
    </xf>
    <xf numFmtId="3" fontId="4" fillId="0" borderId="0" xfId="0" applyNumberFormat="1" applyFont="1" applyFill="1" applyBorder="1" applyAlignment="1">
      <alignment horizontal="center" vertical="center"/>
    </xf>
    <xf numFmtId="0" fontId="4" fillId="0" borderId="8" xfId="0" applyNumberFormat="1" applyFont="1" applyFill="1" applyBorder="1" applyAlignment="1">
      <alignment horizontal="center" vertical="center"/>
    </xf>
    <xf numFmtId="0" fontId="0" fillId="2" borderId="0" xfId="0"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49" fontId="4" fillId="0" borderId="2" xfId="0" applyNumberFormat="1" applyFont="1" applyFill="1" applyBorder="1" applyAlignment="1">
      <alignment horizontal="center" vertical="center"/>
    </xf>
    <xf numFmtId="3" fontId="4" fillId="0" borderId="2" xfId="0" applyNumberFormat="1" applyFont="1" applyFill="1" applyBorder="1" applyAlignment="1">
      <alignment horizontal="center" vertical="center"/>
    </xf>
    <xf numFmtId="0" fontId="4" fillId="0" borderId="2" xfId="0" applyNumberFormat="1" applyFont="1" applyFill="1" applyBorder="1" applyAlignment="1">
      <alignment horizontal="center" vertical="center"/>
    </xf>
    <xf numFmtId="0" fontId="4" fillId="0" borderId="3" xfId="0" applyNumberFormat="1" applyFont="1" applyFill="1" applyBorder="1" applyAlignment="1">
      <alignment horizontal="center" vertical="center"/>
    </xf>
    <xf numFmtId="0" fontId="2" fillId="3" borderId="4" xfId="0" applyFont="1" applyFill="1" applyBorder="1" applyAlignment="1">
      <alignment horizontal="center" vertical="center"/>
    </xf>
    <xf numFmtId="0" fontId="0" fillId="3" borderId="0" xfId="0" applyFill="1" applyAlignment="1">
      <alignment horizontal="center" vertical="center"/>
    </xf>
    <xf numFmtId="0" fontId="5" fillId="0" borderId="0" xfId="0" applyFont="1" applyFill="1" applyAlignment="1">
      <alignment horizontal="center" vertical="center"/>
    </xf>
    <xf numFmtId="3" fontId="2" fillId="0" borderId="0" xfId="0" applyNumberFormat="1" applyFont="1" applyFill="1" applyAlignment="1">
      <alignment horizontal="center" vertical="center"/>
    </xf>
    <xf numFmtId="0" fontId="4" fillId="0" borderId="6"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6" fillId="0" borderId="6" xfId="0" applyNumberFormat="1" applyFont="1" applyFill="1" applyBorder="1" applyAlignment="1">
      <alignment horizontal="center" vertical="center"/>
    </xf>
    <xf numFmtId="3" fontId="4" fillId="0" borderId="6" xfId="0" applyNumberFormat="1" applyFont="1" applyFill="1" applyBorder="1" applyAlignment="1">
      <alignment horizontal="center" vertical="center"/>
    </xf>
    <xf numFmtId="0" fontId="0" fillId="3" borderId="0" xfId="0" applyFill="1" applyAlignment="1">
      <alignment horizontal="center"/>
    </xf>
    <xf numFmtId="0" fontId="4" fillId="0" borderId="0" xfId="0"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4" fillId="0" borderId="0" xfId="0" applyFont="1" applyFill="1" applyBorder="1" applyAlignment="1">
      <alignment horizontal="center" vertical="center" wrapText="1"/>
    </xf>
    <xf numFmtId="0" fontId="7" fillId="0" borderId="0" xfId="1"/>
  </cellXfs>
  <cellStyles count="2">
    <cellStyle name="Lien hypertexte" xfId="1" builtinId="8"/>
    <cellStyle name="Normal" xfId="0" builtinId="0"/>
  </cellStyles>
  <dxfs count="1">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47625</xdr:colOff>
      <xdr:row>5</xdr:row>
      <xdr:rowOff>28575</xdr:rowOff>
    </xdr:from>
    <xdr:to>
      <xdr:col>8</xdr:col>
      <xdr:colOff>57150</xdr:colOff>
      <xdr:row>9</xdr:row>
      <xdr:rowOff>133350</xdr:rowOff>
    </xdr:to>
    <xdr:sp macro="[0]!OuvreUsf" textlink="">
      <xdr:nvSpPr>
        <xdr:cNvPr id="2" name="Rectangle à coins arrondis 1"/>
        <xdr:cNvSpPr/>
      </xdr:nvSpPr>
      <xdr:spPr>
        <a:xfrm>
          <a:off x="3857625" y="981075"/>
          <a:ext cx="2295525" cy="866775"/>
        </a:xfrm>
        <a:prstGeom prst="roundRect">
          <a:avLst/>
        </a:prstGeom>
        <a:solidFill>
          <a:schemeClr val="accent5">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Archivage</a:t>
          </a:r>
          <a:endParaRPr lang="fr-FR" sz="1100" b="1">
            <a:solidFill>
              <a:srgbClr val="FF0000"/>
            </a:solidFill>
          </a:endParaRPr>
        </a:p>
      </xdr:txBody>
    </xdr:sp>
    <xdr:clientData/>
  </xdr:twoCellAnchor>
  <xdr:twoCellAnchor>
    <xdr:from>
      <xdr:col>11</xdr:col>
      <xdr:colOff>123825</xdr:colOff>
      <xdr:row>6</xdr:row>
      <xdr:rowOff>9525</xdr:rowOff>
    </xdr:from>
    <xdr:to>
      <xdr:col>19</xdr:col>
      <xdr:colOff>266700</xdr:colOff>
      <xdr:row>22</xdr:row>
      <xdr:rowOff>104775</xdr:rowOff>
    </xdr:to>
    <xdr:sp macro="" textlink="">
      <xdr:nvSpPr>
        <xdr:cNvPr id="3" name="ZoneTexte 2"/>
        <xdr:cNvSpPr txBox="1"/>
      </xdr:nvSpPr>
      <xdr:spPr>
        <a:xfrm>
          <a:off x="8505825" y="1152525"/>
          <a:ext cx="6238875" cy="3143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Enfaite mon fichier est un planning donc il contient 52 feuilles, j'aimerai archiver les semaines passées sur un autre classeur, mais pas automatiquement dans l'idéale j'appuie sur un bouton pour archiver la feuille, mais si j'archive une 2eme semaine je ne veux pas qu'il écrase la 1er mais qu'il recrée une feuille pour archiver.</a:t>
          </a:r>
          <a:br>
            <a:rPr lang="fr-FR"/>
          </a:br>
          <a:r>
            <a:rPr lang="fr-FR"/>
            <a:t>Je souhaite conservé la mise en forme mais pas forcement les formules, les valeurs ça me va très bien.</a:t>
          </a:r>
          <a:br>
            <a:rPr lang="fr-FR"/>
          </a:br>
          <a:r>
            <a:rPr lang="fr-FR"/>
            <a:t>Merci.</a:t>
          </a:r>
          <a:br>
            <a:rPr lang="fr-FR"/>
          </a:br>
          <a:r>
            <a:rPr lang="fr-FR"/>
            <a:t/>
          </a:r>
          <a:br>
            <a:rPr lang="fr-FR"/>
          </a:br>
          <a:r>
            <a:rPr lang="fr-FR"/>
            <a:t>J'ai cherché sur le fofo mais je n'ai pas trouvé mon bonheur.</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Planning%202014%20Sem34%20du%203007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02"/>
      <sheetName val="SEM03"/>
      <sheetName val="SEM04"/>
      <sheetName val="SEM05"/>
      <sheetName val="Sem06"/>
      <sheetName val="Sem07"/>
      <sheetName val="Sem08"/>
      <sheetName val="Sem09"/>
      <sheetName val="SEM10"/>
      <sheetName val="SEM11"/>
      <sheetName val="SEM12"/>
      <sheetName val="SEM13"/>
      <sheetName val="Sem14"/>
      <sheetName val="Sem15"/>
      <sheetName val="Sem16"/>
      <sheetName val="Sem17"/>
      <sheetName val="Sem18"/>
      <sheetName val="SEM19"/>
      <sheetName val="SEM20"/>
      <sheetName val="SEM21"/>
      <sheetName val="SEM22"/>
      <sheetName val="Sem23"/>
      <sheetName val="Sem24"/>
      <sheetName val="Sem25"/>
      <sheetName val="Sem26"/>
      <sheetName val="SEM27"/>
      <sheetName val="SEM28"/>
      <sheetName val="SEM28 BIS"/>
      <sheetName val="SEM28BIS2"/>
      <sheetName val="SEM29"/>
      <sheetName val="SEM29BIS"/>
      <sheetName val="SEM29BIS2"/>
      <sheetName val="SEM29BIS3"/>
      <sheetName val="SEM29BIS4"/>
      <sheetName val="SEM30"/>
      <sheetName val="SEM30BIS"/>
      <sheetName val="SEM30BIS2"/>
      <sheetName val="SEM31-32-33"/>
      <sheetName val="Base de données"/>
      <sheetName val="Sem34"/>
      <sheetName val="Sem35"/>
      <sheetName val="SEM36"/>
      <sheetName val="SEM37"/>
      <sheetName val="SEM38"/>
      <sheetName val="SEM39"/>
      <sheetName val="SEM40"/>
      <sheetName val="sem 4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
          <cell r="A1" t="str">
            <v>Code article</v>
          </cell>
          <cell r="B1" t="str">
            <v>Nom produit</v>
          </cell>
          <cell r="C1" t="str">
            <v>Nom client</v>
          </cell>
          <cell r="D1" t="str">
            <v>Pers prép</v>
          </cell>
          <cell r="E1" t="str">
            <v>Pers assem</v>
          </cell>
          <cell r="F1" t="str">
            <v>Pers emb</v>
          </cell>
          <cell r="G1" t="str">
            <v>Cible en Kg SUR 8H</v>
          </cell>
          <cell r="H1" t="str">
            <v>Kg/h/Pers</v>
          </cell>
          <cell r="I1" t="str">
            <v>Agrafeuse</v>
          </cell>
          <cell r="J1" t="str">
            <v>Batteur VMI</v>
          </cell>
          <cell r="K1" t="str">
            <v xml:space="preserve">Batteurs </v>
          </cell>
          <cell r="L1" t="str">
            <v>Broyeur</v>
          </cell>
          <cell r="M1" t="str">
            <v>Cellule à azote</v>
          </cell>
          <cell r="N1" t="str">
            <v xml:space="preserve">Cloches </v>
          </cell>
          <cell r="O1" t="str">
            <v xml:space="preserve">Convoyeurs flow </v>
          </cell>
          <cell r="P1" t="str">
            <v>Convoyeurs (Grand tapis bleue)</v>
          </cell>
          <cell r="Q1" t="str">
            <v>Convoyeurs Tunnel 1</v>
          </cell>
          <cell r="R1" t="str">
            <v xml:space="preserve">Convoyeurs Séria </v>
          </cell>
          <cell r="S1" t="str">
            <v>Convoyeur vert</v>
          </cell>
          <cell r="T1" t="str">
            <v>Coupe saucisse</v>
          </cell>
          <cell r="U1" t="str">
            <v xml:space="preserve">Cutters </v>
          </cell>
          <cell r="V1" t="str">
            <v xml:space="preserve">Datteur </v>
          </cell>
          <cell r="W1" t="str">
            <v xml:space="preserve">Détecteur </v>
          </cell>
          <cell r="X1" t="str">
            <v>Doseuse 1</v>
          </cell>
          <cell r="Y1" t="str">
            <v>Doseuse 2</v>
          </cell>
          <cell r="Z1" t="str">
            <v>Doseuse 3</v>
          </cell>
          <cell r="AA1" t="str">
            <v>Doseuse 4</v>
          </cell>
          <cell r="AB1" t="str">
            <v>Doseuse 5</v>
          </cell>
          <cell r="AC1" t="str">
            <v>Doseuse 6</v>
          </cell>
          <cell r="AD1" t="str">
            <v>Doseuse 7</v>
          </cell>
          <cell r="AE1" t="str">
            <v>Doseuse 8</v>
          </cell>
          <cell r="AF1" t="str">
            <v>Doseuse multistation</v>
          </cell>
          <cell r="AG1" t="str">
            <v>Etuyeuse à plat</v>
          </cell>
          <cell r="AH1" t="str">
            <v>Etuyeuse blanche (ancienne)</v>
          </cell>
          <cell r="AI1" t="str">
            <v xml:space="preserve">Etuyeuse bleue </v>
          </cell>
          <cell r="AJ1" t="str">
            <v>Flowpack</v>
          </cell>
          <cell r="AK1" t="str">
            <v>Formeuse à boudins + agrafeuse</v>
          </cell>
          <cell r="AL1" t="str">
            <v>Four bodson</v>
          </cell>
          <cell r="AM1" t="str">
            <v>Four rotatif</v>
          </cell>
          <cell r="AN1" t="str">
            <v>Four FRIMA vieux</v>
          </cell>
          <cell r="AO1" t="str">
            <v xml:space="preserve">Fours FRIMA </v>
          </cell>
          <cell r="AP1" t="str">
            <v>Girafe</v>
          </cell>
          <cell r="AQ1" t="str">
            <v>Jet d'eau 1</v>
          </cell>
          <cell r="AR1" t="str">
            <v>Jet d'eau 2</v>
          </cell>
          <cell r="AS1" t="str">
            <v>Kronen</v>
          </cell>
          <cell r="AT1" t="str">
            <v>Laminoir</v>
          </cell>
          <cell r="AU1" t="str">
            <v>Machine à boudins</v>
          </cell>
          <cell r="AV1" t="str">
            <v>Marmite</v>
          </cell>
          <cell r="AW1" t="str">
            <v xml:space="preserve">Mélangeurs </v>
          </cell>
          <cell r="AX1" t="str">
            <v>Mixeur</v>
          </cell>
          <cell r="AY1" t="str">
            <v>Multivac</v>
          </cell>
          <cell r="AZ1" t="str">
            <v>Petit cuisseur</v>
          </cell>
          <cell r="BA1" t="str">
            <v>Plaques à induction</v>
          </cell>
          <cell r="BB1" t="str">
            <v>Pompe de dosage</v>
          </cell>
          <cell r="BC1" t="str">
            <v xml:space="preserve">Pompeuse </v>
          </cell>
          <cell r="BD1" t="str">
            <v>Pompeuse (avec agrafe)</v>
          </cell>
          <cell r="BE1" t="str">
            <v>Poussoir</v>
          </cell>
          <cell r="BF1" t="str">
            <v>Pulvérisateur</v>
          </cell>
          <cell r="BG1" t="str">
            <v>Refroidisseur à eau</v>
          </cell>
          <cell r="BH1" t="str">
            <v>Refroidisseur à tambour</v>
          </cell>
          <cell r="BI1" t="str">
            <v>Rissoleuse</v>
          </cell>
          <cell r="BJ1" t="str">
            <v>Robot-coupe</v>
          </cell>
          <cell r="BK1" t="str">
            <v>Rühle</v>
          </cell>
          <cell r="BL1" t="str">
            <v>Salle de refroidissement</v>
          </cell>
          <cell r="BM1" t="str">
            <v xml:space="preserve">Scies </v>
          </cell>
          <cell r="BN1" t="str">
            <v>Scotchage manuel</v>
          </cell>
          <cell r="BO1" t="str">
            <v xml:space="preserve">Sfère </v>
          </cell>
          <cell r="BP1" t="str">
            <v>Soudeuse</v>
          </cell>
          <cell r="BQ1" t="str">
            <v>Steakeuse</v>
          </cell>
          <cell r="BR1" t="str">
            <v>Trancheur manuel</v>
          </cell>
          <cell r="BS1" t="str">
            <v>Trancheur trief</v>
          </cell>
          <cell r="BT1" t="str">
            <v>Trancheur ultra-sons</v>
          </cell>
          <cell r="BU1" t="str">
            <v>Tunnel 1</v>
          </cell>
          <cell r="BV1" t="str">
            <v>Tunnel 2</v>
          </cell>
          <cell r="BW1" t="str">
            <v>Tunnel 3</v>
          </cell>
          <cell r="BX1" t="str">
            <v>Tunnel 4</v>
          </cell>
          <cell r="BY1" t="str">
            <v>Tunnel 5</v>
          </cell>
          <cell r="BZ1" t="str">
            <v>Tunnel statique boucherie</v>
          </cell>
          <cell r="CA1" t="str">
            <v xml:space="preserve">Woks </v>
          </cell>
          <cell r="CB1" t="str">
            <v>Bac  bleu 2 couleurs</v>
          </cell>
          <cell r="CC1" t="str">
            <v>Bac 2 gris perforé</v>
          </cell>
          <cell r="CD1" t="str">
            <v>Bac 2 gris plein</v>
          </cell>
          <cell r="CE1" t="str">
            <v>Bac alu</v>
          </cell>
          <cell r="CF1" t="str">
            <v>Bac blanc</v>
          </cell>
          <cell r="CG1" t="str">
            <v>Bac blanc poisson</v>
          </cell>
          <cell r="CH1" t="str">
            <v>Bac bleu</v>
          </cell>
          <cell r="CI1" t="str">
            <v>Bac gris</v>
          </cell>
          <cell r="CJ1" t="str">
            <v>Bac inox  n°1</v>
          </cell>
          <cell r="CK1" t="str">
            <v>Bac inox n° 2</v>
          </cell>
          <cell r="CL1" t="str">
            <v>Bac marron</v>
          </cell>
          <cell r="CM1" t="str">
            <v>Bac rouge</v>
          </cell>
          <cell r="CN1" t="str">
            <v>Bac rouge ajouré</v>
          </cell>
          <cell r="CO1" t="str">
            <v>Bac rouge/beige</v>
          </cell>
          <cell r="CP1" t="str">
            <v>Bac vert</v>
          </cell>
          <cell r="CQ1" t="str">
            <v>Bacs europe</v>
          </cell>
          <cell r="CR1" t="str">
            <v>Bacs "table"</v>
          </cell>
          <cell r="CS1" t="str">
            <v>Bain marie</v>
          </cell>
          <cell r="CT1" t="str">
            <v>Balance</v>
          </cell>
          <cell r="CU1" t="str">
            <v>Baratte</v>
          </cell>
          <cell r="CV1" t="str">
            <v>Baton bûche saumon Toupargel</v>
          </cell>
          <cell r="CW1" t="str">
            <v>Biberons</v>
          </cell>
          <cell r="CX1" t="str">
            <v>Cadre évasion</v>
          </cell>
          <cell r="CY1" t="str">
            <v>Cadre inox 1 trou</v>
          </cell>
          <cell r="CZ1" t="str">
            <v>Cadre inox 2 trous</v>
          </cell>
          <cell r="DA1" t="str">
            <v>Cadre inox 3 trous</v>
          </cell>
          <cell r="DB1" t="str">
            <v>Cadre inox 4 trous</v>
          </cell>
          <cell r="DC1" t="str">
            <v>Cadre millefeuille</v>
          </cell>
          <cell r="DD1" t="str">
            <v>Cadre nylon rigide</v>
          </cell>
          <cell r="DE1" t="str">
            <v>Cadre nylon souple</v>
          </cell>
          <cell r="DF1" t="str">
            <v>Chariot caisson Werner</v>
          </cell>
          <cell r="DG1" t="str">
            <v>Chariot cellule</v>
          </cell>
          <cell r="DH1" t="str">
            <v>Chariot cuisson</v>
          </cell>
          <cell r="DI1" t="str">
            <v>Chariot Frima</v>
          </cell>
          <cell r="DJ1" t="str">
            <v>Chinois à piston</v>
          </cell>
          <cell r="DK1" t="str">
            <v>Cocotte</v>
          </cell>
          <cell r="DL1" t="str">
            <v>Corne</v>
          </cell>
          <cell r="DM1" t="str">
            <v>Coupe pâte</v>
          </cell>
          <cell r="DN1" t="str">
            <v>Couteau à fromage</v>
          </cell>
          <cell r="DO1" t="str">
            <v>Couteau à racler</v>
          </cell>
          <cell r="DP1" t="str">
            <v>Couteau moyen</v>
          </cell>
          <cell r="DQ1" t="str">
            <v>Cuillère à café</v>
          </cell>
          <cell r="DR1" t="str">
            <v>Cuillère à soupe</v>
          </cell>
          <cell r="DS1" t="str">
            <v>Cuve à batteur</v>
          </cell>
          <cell r="DT1" t="str">
            <v>Echelle à support</v>
          </cell>
          <cell r="DU1" t="str">
            <v>Echelle cellule</v>
          </cell>
          <cell r="DV1" t="str">
            <v>Ecumette</v>
          </cell>
          <cell r="DW1" t="str">
            <v>Fusil</v>
          </cell>
          <cell r="DX1" t="str">
            <v>Grand bac gastro plat</v>
          </cell>
          <cell r="DY1" t="str">
            <v>Grand couteau</v>
          </cell>
          <cell r="DZ1" t="str">
            <v>Grand fouet</v>
          </cell>
          <cell r="EA1" t="str">
            <v>Grande grille inox</v>
          </cell>
          <cell r="EB1" t="str">
            <v>Grande pelle à denrées</v>
          </cell>
          <cell r="EC1" t="str">
            <v>Grande plaque  cuisson</v>
          </cell>
          <cell r="ED1" t="str">
            <v>Grande spatule</v>
          </cell>
          <cell r="EE1" t="str">
            <v>Louche</v>
          </cell>
          <cell r="EF1" t="str">
            <v>Mandoline</v>
          </cell>
          <cell r="EG1" t="str">
            <v>Marise</v>
          </cell>
          <cell r="EH1" t="str">
            <v>Moule à brochette</v>
          </cell>
          <cell r="EI1" t="str">
            <v xml:space="preserve">Moule à royale
371*570*40mm
Volume : 8460ml
</v>
          </cell>
          <cell r="EJ1" t="str">
            <v>Moule à savarin carré</v>
          </cell>
          <cell r="EK1" t="str">
            <v>Moule bille</v>
          </cell>
          <cell r="EL1" t="str">
            <v>Moule carré</v>
          </cell>
          <cell r="EM1" t="str">
            <v>Moule cylindre</v>
          </cell>
          <cell r="EN1" t="str">
            <v xml:space="preserve">Moule dome
96 empreintes
Diamètre : 30mm
</v>
          </cell>
          <cell r="EO1" t="str">
            <v>Moule pastille</v>
          </cell>
          <cell r="EP1" t="str">
            <v>Moule percé pour piquage brochettes</v>
          </cell>
          <cell r="EQ1" t="str">
            <v>Moule pop cake</v>
          </cell>
          <cell r="ER1" t="str">
            <v>Moule pyramide</v>
          </cell>
          <cell r="ES1" t="str">
            <v>Moule pyramide orange</v>
          </cell>
          <cell r="ET1" t="str">
            <v>Moyen fouet</v>
          </cell>
          <cell r="EU1" t="str">
            <v>Moyenne Pelle à denrées</v>
          </cell>
          <cell r="EV1" t="str">
            <v>Passoire</v>
          </cell>
          <cell r="EW1" t="str">
            <v>Pelle inox</v>
          </cell>
          <cell r="EX1" t="str">
            <v>Petit bac gastro haut</v>
          </cell>
          <cell r="EY1" t="str">
            <v>Petit bac gastro plat</v>
          </cell>
          <cell r="EZ1" t="str">
            <v>Petit bac gastro plat perforé</v>
          </cell>
          <cell r="FA1" t="str">
            <v>Petit couteau</v>
          </cell>
          <cell r="FB1" t="str">
            <v>Petit fouet</v>
          </cell>
          <cell r="FC1" t="str">
            <v>Petit spatule</v>
          </cell>
          <cell r="FD1" t="str">
            <v>Petite grille inox</v>
          </cell>
          <cell r="FE1" t="str">
            <v>Petite pelle à denrées</v>
          </cell>
          <cell r="FF1" t="str">
            <v>Petite plaque cuisson</v>
          </cell>
          <cell r="FG1" t="str">
            <v>Pichet</v>
          </cell>
          <cell r="FH1" t="str">
            <v>Pince</v>
          </cell>
          <cell r="FI1" t="str">
            <v>Pinceau</v>
          </cell>
          <cell r="FJ1" t="str">
            <v>Planche à découper</v>
          </cell>
          <cell r="FK1" t="str">
            <v>Plaque nylon cône (témaki)</v>
          </cell>
          <cell r="FL1" t="str">
            <v>Plaque nylon perforé</v>
          </cell>
          <cell r="FM1" t="str">
            <v>Porte plateau</v>
          </cell>
          <cell r="FN1" t="str">
            <v>Roule bac</v>
          </cell>
          <cell r="FO1" t="str">
            <v>Roule bac surélevé</v>
          </cell>
          <cell r="FP1" t="str">
            <v>Rouleau à patisserie</v>
          </cell>
          <cell r="FQ1" t="str">
            <v>Sceau</v>
          </cell>
          <cell r="FR1" t="str">
            <v>Silpat</v>
          </cell>
          <cell r="FS1" t="str">
            <v>Spatule</v>
          </cell>
          <cell r="FT1" t="str">
            <v xml:space="preserve">Tasseur </v>
          </cell>
          <cell r="FU1" t="str">
            <v>Tasseur carré bleu</v>
          </cell>
        </row>
        <row r="2">
          <cell r="G2" t="str">
            <v>Inventaire</v>
          </cell>
          <cell r="I2">
            <v>1</v>
          </cell>
          <cell r="J2">
            <v>1</v>
          </cell>
          <cell r="K2">
            <v>5</v>
          </cell>
          <cell r="L2">
            <v>1</v>
          </cell>
          <cell r="M2">
            <v>1</v>
          </cell>
          <cell r="N2">
            <v>4</v>
          </cell>
          <cell r="O2">
            <v>2</v>
          </cell>
          <cell r="P2">
            <v>1</v>
          </cell>
          <cell r="Q2">
            <v>1</v>
          </cell>
          <cell r="R2">
            <v>3</v>
          </cell>
          <cell r="S2">
            <v>1</v>
          </cell>
          <cell r="T2">
            <v>1</v>
          </cell>
          <cell r="U2">
            <v>3</v>
          </cell>
          <cell r="V2">
            <v>3</v>
          </cell>
          <cell r="W2">
            <v>3</v>
          </cell>
          <cell r="X2">
            <v>1</v>
          </cell>
          <cell r="Y2">
            <v>1</v>
          </cell>
          <cell r="Z2">
            <v>1</v>
          </cell>
          <cell r="AA2">
            <v>1</v>
          </cell>
          <cell r="AB2">
            <v>1</v>
          </cell>
          <cell r="AC2">
            <v>1</v>
          </cell>
          <cell r="AD2">
            <v>1</v>
          </cell>
          <cell r="AE2">
            <v>1</v>
          </cell>
          <cell r="AF2">
            <v>1</v>
          </cell>
          <cell r="AG2">
            <v>1</v>
          </cell>
          <cell r="AH2">
            <v>1</v>
          </cell>
          <cell r="AI2">
            <v>2</v>
          </cell>
          <cell r="AJ2">
            <v>1</v>
          </cell>
          <cell r="AK2">
            <v>1</v>
          </cell>
          <cell r="AL2">
            <v>1</v>
          </cell>
          <cell r="AM2">
            <v>1</v>
          </cell>
          <cell r="AN2">
            <v>1</v>
          </cell>
          <cell r="AO2">
            <v>2</v>
          </cell>
          <cell r="AP2">
            <v>1</v>
          </cell>
          <cell r="AQ2">
            <v>1</v>
          </cell>
          <cell r="AR2">
            <v>1</v>
          </cell>
          <cell r="AS2">
            <v>1</v>
          </cell>
          <cell r="AT2">
            <v>1</v>
          </cell>
          <cell r="AU2">
            <v>1</v>
          </cell>
          <cell r="AV2">
            <v>1</v>
          </cell>
          <cell r="AW2">
            <v>2</v>
          </cell>
          <cell r="AX2">
            <v>2</v>
          </cell>
          <cell r="AY2">
            <v>1</v>
          </cell>
          <cell r="AZ2">
            <v>9999</v>
          </cell>
          <cell r="BA2">
            <v>9999</v>
          </cell>
          <cell r="BB2">
            <v>1</v>
          </cell>
          <cell r="BC2">
            <v>1</v>
          </cell>
          <cell r="BD2">
            <v>1</v>
          </cell>
          <cell r="BE2">
            <v>1</v>
          </cell>
          <cell r="BF2">
            <v>1</v>
          </cell>
          <cell r="BG2">
            <v>1</v>
          </cell>
          <cell r="BH2">
            <v>1</v>
          </cell>
          <cell r="BI2">
            <v>1</v>
          </cell>
          <cell r="BJ2">
            <v>1</v>
          </cell>
          <cell r="BK2">
            <v>1</v>
          </cell>
          <cell r="BL2">
            <v>1</v>
          </cell>
          <cell r="BM2">
            <v>6</v>
          </cell>
          <cell r="BN2">
            <v>9999</v>
          </cell>
          <cell r="BO2">
            <v>3</v>
          </cell>
          <cell r="BP2">
            <v>1</v>
          </cell>
          <cell r="BQ2">
            <v>1</v>
          </cell>
          <cell r="BR2">
            <v>1</v>
          </cell>
          <cell r="BS2">
            <v>2</v>
          </cell>
          <cell r="BT2">
            <v>1</v>
          </cell>
          <cell r="BU2">
            <v>1</v>
          </cell>
          <cell r="BV2">
            <v>1</v>
          </cell>
          <cell r="BW2">
            <v>1</v>
          </cell>
          <cell r="BX2">
            <v>1</v>
          </cell>
          <cell r="BY2">
            <v>1</v>
          </cell>
          <cell r="BZ2">
            <v>1</v>
          </cell>
          <cell r="CA2">
            <v>2</v>
          </cell>
          <cell r="CB2">
            <v>479</v>
          </cell>
          <cell r="CC2">
            <v>467</v>
          </cell>
          <cell r="CD2">
            <v>602</v>
          </cell>
          <cell r="CE2">
            <v>45</v>
          </cell>
          <cell r="CF2">
            <v>30</v>
          </cell>
          <cell r="CG2">
            <v>97</v>
          </cell>
          <cell r="CH2">
            <v>6</v>
          </cell>
          <cell r="CI2">
            <v>36</v>
          </cell>
          <cell r="CJ2">
            <v>93</v>
          </cell>
          <cell r="CK2">
            <v>152</v>
          </cell>
          <cell r="CL2">
            <v>314</v>
          </cell>
          <cell r="CM2">
            <v>611</v>
          </cell>
          <cell r="CN2">
            <v>319</v>
          </cell>
          <cell r="CO2">
            <v>522</v>
          </cell>
          <cell r="CP2">
            <v>139</v>
          </cell>
          <cell r="CQ2">
            <v>10</v>
          </cell>
          <cell r="CR2">
            <v>9999</v>
          </cell>
          <cell r="CS2">
            <v>1</v>
          </cell>
          <cell r="CT2">
            <v>9999</v>
          </cell>
          <cell r="CU2">
            <v>1</v>
          </cell>
          <cell r="CV2">
            <v>151</v>
          </cell>
          <cell r="CW2">
            <v>8</v>
          </cell>
          <cell r="CX2">
            <v>118</v>
          </cell>
          <cell r="CY2">
            <v>3</v>
          </cell>
          <cell r="CZ2">
            <v>3</v>
          </cell>
          <cell r="DA2">
            <v>4</v>
          </cell>
          <cell r="DB2">
            <v>6</v>
          </cell>
          <cell r="DC2">
            <v>88</v>
          </cell>
          <cell r="DD2">
            <v>22</v>
          </cell>
          <cell r="DE2">
            <v>8</v>
          </cell>
          <cell r="DF2">
            <v>4</v>
          </cell>
          <cell r="DG2">
            <v>9999</v>
          </cell>
          <cell r="DH2">
            <v>9999</v>
          </cell>
          <cell r="DI2">
            <v>7</v>
          </cell>
          <cell r="DJ2">
            <v>10</v>
          </cell>
          <cell r="DK2">
            <v>6</v>
          </cell>
          <cell r="DL2">
            <v>21</v>
          </cell>
          <cell r="DM2">
            <v>3</v>
          </cell>
          <cell r="DN2">
            <v>2</v>
          </cell>
          <cell r="DO2">
            <v>4</v>
          </cell>
          <cell r="DP2">
            <v>22</v>
          </cell>
          <cell r="DQ2">
            <v>18</v>
          </cell>
          <cell r="DR2">
            <v>12</v>
          </cell>
          <cell r="DS2">
            <v>10</v>
          </cell>
          <cell r="DT2">
            <v>22</v>
          </cell>
          <cell r="DU2">
            <v>32</v>
          </cell>
          <cell r="DV2">
            <v>8</v>
          </cell>
          <cell r="DW2">
            <v>4</v>
          </cell>
          <cell r="DX2">
            <v>26</v>
          </cell>
          <cell r="DY2">
            <v>11</v>
          </cell>
          <cell r="DZ2">
            <v>3</v>
          </cell>
          <cell r="EA2">
            <v>9</v>
          </cell>
          <cell r="EB2">
            <v>12</v>
          </cell>
          <cell r="EC2">
            <v>23</v>
          </cell>
          <cell r="ED2">
            <v>8</v>
          </cell>
          <cell r="EE2">
            <v>6</v>
          </cell>
          <cell r="EF2">
            <v>7</v>
          </cell>
          <cell r="EG2">
            <v>9999</v>
          </cell>
          <cell r="EH2">
            <v>4</v>
          </cell>
          <cell r="EI2">
            <v>79</v>
          </cell>
          <cell r="EJ2">
            <v>34</v>
          </cell>
          <cell r="EK2">
            <v>182</v>
          </cell>
          <cell r="EL2">
            <v>52</v>
          </cell>
          <cell r="EM2">
            <v>52</v>
          </cell>
          <cell r="EN2">
            <v>35</v>
          </cell>
          <cell r="EO2">
            <v>22</v>
          </cell>
          <cell r="EP2">
            <v>11</v>
          </cell>
          <cell r="EQ2">
            <v>918</v>
          </cell>
          <cell r="ER2">
            <v>45</v>
          </cell>
          <cell r="ES2">
            <v>20</v>
          </cell>
          <cell r="ET2">
            <v>1</v>
          </cell>
          <cell r="EU2">
            <v>16</v>
          </cell>
          <cell r="EV2">
            <v>3</v>
          </cell>
          <cell r="EW2">
            <v>7</v>
          </cell>
          <cell r="EX2">
            <v>80</v>
          </cell>
          <cell r="EY2">
            <v>1</v>
          </cell>
          <cell r="EZ2">
            <v>5</v>
          </cell>
          <cell r="FA2">
            <v>14</v>
          </cell>
          <cell r="FB2">
            <v>1</v>
          </cell>
          <cell r="FC2">
            <v>8</v>
          </cell>
          <cell r="FD2">
            <v>98</v>
          </cell>
          <cell r="FE2">
            <v>37</v>
          </cell>
          <cell r="FF2">
            <v>5</v>
          </cell>
          <cell r="FG2">
            <v>4</v>
          </cell>
          <cell r="FH2">
            <v>5</v>
          </cell>
          <cell r="FI2">
            <v>1</v>
          </cell>
          <cell r="FJ2">
            <v>3</v>
          </cell>
          <cell r="FK2">
            <v>11</v>
          </cell>
          <cell r="FL2">
            <v>30</v>
          </cell>
          <cell r="FM2">
            <v>11</v>
          </cell>
          <cell r="FN2">
            <v>42</v>
          </cell>
          <cell r="FO2">
            <v>23</v>
          </cell>
          <cell r="FP2">
            <v>3</v>
          </cell>
          <cell r="FQ2">
            <v>50</v>
          </cell>
          <cell r="FR2">
            <v>0</v>
          </cell>
          <cell r="FS2">
            <v>47</v>
          </cell>
          <cell r="FT2">
            <v>14</v>
          </cell>
          <cell r="FU2">
            <v>3</v>
          </cell>
        </row>
        <row r="3">
          <cell r="A3">
            <v>2842</v>
          </cell>
          <cell r="B3" t="str">
            <v>12 mignardises apéritives</v>
          </cell>
          <cell r="C3" t="str">
            <v>Picard</v>
          </cell>
          <cell r="D3">
            <v>2</v>
          </cell>
          <cell r="E3">
            <v>38</v>
          </cell>
          <cell r="F3">
            <v>5</v>
          </cell>
        </row>
        <row r="4">
          <cell r="A4">
            <v>1850</v>
          </cell>
          <cell r="B4" t="str">
            <v>16 minis lingots</v>
          </cell>
          <cell r="C4" t="str">
            <v>Thiriet</v>
          </cell>
        </row>
        <row r="5">
          <cell r="A5">
            <v>2848</v>
          </cell>
          <cell r="B5" t="str">
            <v>2 céramiques en cocotte</v>
          </cell>
          <cell r="C5" t="str">
            <v>Eismann</v>
          </cell>
        </row>
        <row r="6">
          <cell r="A6">
            <v>2810</v>
          </cell>
          <cell r="B6" t="str">
            <v>2 Cubistick</v>
          </cell>
          <cell r="C6" t="str">
            <v>Thiriet</v>
          </cell>
          <cell r="D6">
            <v>0</v>
          </cell>
          <cell r="E6">
            <v>28</v>
          </cell>
          <cell r="F6">
            <v>5</v>
          </cell>
        </row>
        <row r="7">
          <cell r="A7">
            <v>1661</v>
          </cell>
          <cell r="B7" t="str">
            <v>2 lingots de foie gras sur gelée de fruits</v>
          </cell>
          <cell r="C7" t="str">
            <v>Thiriet</v>
          </cell>
          <cell r="G7">
            <v>7700</v>
          </cell>
        </row>
        <row r="8">
          <cell r="A8">
            <v>2840</v>
          </cell>
          <cell r="B8" t="str">
            <v>2 millefeuille d'asperge</v>
          </cell>
          <cell r="C8" t="str">
            <v>Picard</v>
          </cell>
        </row>
        <row r="9">
          <cell r="A9">
            <v>4100</v>
          </cell>
          <cell r="B9" t="str">
            <v>2 soufflés écrevisse</v>
          </cell>
          <cell r="C9" t="str">
            <v>Thiriet</v>
          </cell>
          <cell r="E9">
            <v>13</v>
          </cell>
          <cell r="F9">
            <v>4</v>
          </cell>
        </row>
        <row r="10">
          <cell r="A10" t="str">
            <v>www?</v>
          </cell>
          <cell r="B10" t="str">
            <v>2 Tartares de saumon</v>
          </cell>
          <cell r="C10" t="str">
            <v>Intermarché</v>
          </cell>
          <cell r="D10">
            <v>4</v>
          </cell>
          <cell r="E10">
            <v>14</v>
          </cell>
          <cell r="F10">
            <v>4</v>
          </cell>
        </row>
        <row r="11">
          <cell r="A11">
            <v>1843</v>
          </cell>
          <cell r="B11" t="str">
            <v>2 Tartares saumon</v>
          </cell>
          <cell r="C11" t="str">
            <v>Thiriet</v>
          </cell>
          <cell r="D11">
            <v>4</v>
          </cell>
          <cell r="E11">
            <v>14</v>
          </cell>
          <cell r="F11">
            <v>4</v>
          </cell>
          <cell r="R11">
            <v>2</v>
          </cell>
          <cell r="AS11">
            <v>1</v>
          </cell>
          <cell r="AW11">
            <v>1</v>
          </cell>
          <cell r="AY11">
            <v>1</v>
          </cell>
          <cell r="CF11">
            <v>15</v>
          </cell>
          <cell r="CM11">
            <v>10</v>
          </cell>
          <cell r="CQ11">
            <v>3</v>
          </cell>
          <cell r="CR11">
            <v>40</v>
          </cell>
          <cell r="CT11">
            <v>8</v>
          </cell>
          <cell r="DL11">
            <v>2</v>
          </cell>
          <cell r="DR11">
            <v>6</v>
          </cell>
          <cell r="EB11">
            <v>3</v>
          </cell>
          <cell r="EG11">
            <v>3</v>
          </cell>
          <cell r="EX11">
            <v>2</v>
          </cell>
          <cell r="FE11">
            <v>2</v>
          </cell>
          <cell r="FN11">
            <v>4</v>
          </cell>
          <cell r="FO11">
            <v>2</v>
          </cell>
        </row>
        <row r="12">
          <cell r="A12">
            <v>3652</v>
          </cell>
          <cell r="B12" t="str">
            <v>2 Trio de mise en bouche façon carpaccio</v>
          </cell>
          <cell r="C12" t="str">
            <v>Thiriet</v>
          </cell>
          <cell r="D12">
            <v>1</v>
          </cell>
          <cell r="E12">
            <v>21</v>
          </cell>
          <cell r="F12">
            <v>6</v>
          </cell>
        </row>
        <row r="13">
          <cell r="A13">
            <v>2519</v>
          </cell>
          <cell r="B13" t="str">
            <v>20 mini brochettes</v>
          </cell>
          <cell r="C13" t="str">
            <v>Van den Casteele</v>
          </cell>
        </row>
        <row r="14">
          <cell r="A14">
            <v>1927</v>
          </cell>
          <cell r="B14" t="str">
            <v>24 coupelles chorizo</v>
          </cell>
          <cell r="C14" t="str">
            <v>Accor</v>
          </cell>
        </row>
        <row r="15">
          <cell r="A15">
            <v>2269</v>
          </cell>
          <cell r="B15" t="str">
            <v>45 mini brochettes</v>
          </cell>
          <cell r="C15" t="str">
            <v>Metro</v>
          </cell>
          <cell r="D15">
            <v>1</v>
          </cell>
          <cell r="E15">
            <v>52</v>
          </cell>
          <cell r="F15">
            <v>9</v>
          </cell>
          <cell r="O15">
            <v>1</v>
          </cell>
          <cell r="P15">
            <v>1</v>
          </cell>
          <cell r="R15">
            <v>1</v>
          </cell>
          <cell r="BX15">
            <v>1</v>
          </cell>
          <cell r="CB15">
            <v>5</v>
          </cell>
          <cell r="CR15">
            <v>60</v>
          </cell>
          <cell r="DT15">
            <v>11</v>
          </cell>
          <cell r="DV15">
            <v>1</v>
          </cell>
          <cell r="EU15">
            <v>4</v>
          </cell>
          <cell r="EX15">
            <v>30</v>
          </cell>
          <cell r="FA15">
            <v>6</v>
          </cell>
          <cell r="FO15">
            <v>2</v>
          </cell>
        </row>
        <row r="16">
          <cell r="A16">
            <v>2568</v>
          </cell>
          <cell r="B16" t="str">
            <v>48 céramiques terre et mer</v>
          </cell>
          <cell r="C16" t="str">
            <v>Even</v>
          </cell>
          <cell r="D16">
            <v>0</v>
          </cell>
          <cell r="E16">
            <v>21</v>
          </cell>
          <cell r="F16">
            <v>9</v>
          </cell>
          <cell r="N16">
            <v>1</v>
          </cell>
          <cell r="R16">
            <v>2</v>
          </cell>
          <cell r="BS16">
            <v>1</v>
          </cell>
          <cell r="BX16">
            <v>1</v>
          </cell>
          <cell r="CR16">
            <v>40</v>
          </cell>
          <cell r="CT16">
            <v>4</v>
          </cell>
          <cell r="DP16">
            <v>4</v>
          </cell>
          <cell r="EG16">
            <v>1</v>
          </cell>
          <cell r="EX16">
            <v>12</v>
          </cell>
          <cell r="FG16">
            <v>2</v>
          </cell>
          <cell r="FQ16">
            <v>4</v>
          </cell>
        </row>
        <row r="17">
          <cell r="A17">
            <v>3384</v>
          </cell>
          <cell r="B17" t="str">
            <v>6 cuilleres saumon fumé</v>
          </cell>
          <cell r="C17" t="str">
            <v>Argel</v>
          </cell>
          <cell r="D17">
            <v>2</v>
          </cell>
          <cell r="E17">
            <v>14</v>
          </cell>
          <cell r="F17">
            <v>6</v>
          </cell>
        </row>
        <row r="18">
          <cell r="A18">
            <v>2806</v>
          </cell>
          <cell r="B18" t="str">
            <v>6 mini céramiques chaudes</v>
          </cell>
          <cell r="C18" t="str">
            <v>Thiriet</v>
          </cell>
          <cell r="D18">
            <v>2</v>
          </cell>
          <cell r="E18">
            <v>15</v>
          </cell>
          <cell r="F18">
            <v>6</v>
          </cell>
        </row>
        <row r="19">
          <cell r="A19">
            <v>2523</v>
          </cell>
          <cell r="B19" t="str">
            <v>6 mini tartares</v>
          </cell>
          <cell r="C19" t="str">
            <v>Thiriet</v>
          </cell>
          <cell r="D19">
            <v>4</v>
          </cell>
          <cell r="E19">
            <v>22</v>
          </cell>
          <cell r="F19">
            <v>6</v>
          </cell>
          <cell r="K19">
            <v>1</v>
          </cell>
          <cell r="R19">
            <v>2</v>
          </cell>
          <cell r="U19">
            <v>1</v>
          </cell>
          <cell r="AI19">
            <v>1</v>
          </cell>
          <cell r="AS19">
            <v>1</v>
          </cell>
          <cell r="AW19">
            <v>1</v>
          </cell>
          <cell r="BO19">
            <v>1</v>
          </cell>
          <cell r="BX19">
            <v>1</v>
          </cell>
          <cell r="CB19">
            <v>5</v>
          </cell>
          <cell r="CR19">
            <v>20</v>
          </cell>
          <cell r="CT19">
            <v>4</v>
          </cell>
          <cell r="DL19">
            <v>1</v>
          </cell>
          <cell r="DP19">
            <v>1</v>
          </cell>
          <cell r="DT19">
            <v>10</v>
          </cell>
          <cell r="DY19">
            <v>2</v>
          </cell>
          <cell r="EG19">
            <v>5</v>
          </cell>
          <cell r="EX19">
            <v>30</v>
          </cell>
          <cell r="FG19">
            <v>3</v>
          </cell>
          <cell r="FO19">
            <v>2</v>
          </cell>
        </row>
        <row r="20">
          <cell r="A20">
            <v>3334</v>
          </cell>
          <cell r="B20" t="str">
            <v>8 bulles apéritives</v>
          </cell>
          <cell r="C20" t="str">
            <v>Système U</v>
          </cell>
          <cell r="D20">
            <v>2</v>
          </cell>
          <cell r="E20">
            <v>24</v>
          </cell>
          <cell r="F20">
            <v>5</v>
          </cell>
        </row>
        <row r="21">
          <cell r="A21">
            <v>4031</v>
          </cell>
          <cell r="B21" t="str">
            <v>8 bulles cocktail</v>
          </cell>
          <cell r="C21" t="str">
            <v>Van Den Casteele</v>
          </cell>
          <cell r="D21">
            <v>2</v>
          </cell>
          <cell r="E21">
            <v>24</v>
          </cell>
          <cell r="F21">
            <v>5</v>
          </cell>
          <cell r="J21">
            <v>1</v>
          </cell>
          <cell r="K21">
            <v>1</v>
          </cell>
          <cell r="Q21">
            <v>1</v>
          </cell>
          <cell r="U21">
            <v>1</v>
          </cell>
          <cell r="AL21">
            <v>1</v>
          </cell>
          <cell r="AW21">
            <v>1</v>
          </cell>
          <cell r="BU21">
            <v>1</v>
          </cell>
        </row>
        <row r="22">
          <cell r="A22">
            <v>2173</v>
          </cell>
          <cell r="B22" t="str">
            <v>80 MB chèvre pomme abricot</v>
          </cell>
          <cell r="C22" t="str">
            <v>Cnudde</v>
          </cell>
        </row>
        <row r="23">
          <cell r="A23">
            <v>1924</v>
          </cell>
          <cell r="B23" t="str">
            <v>80 mini brochettes abricots</v>
          </cell>
          <cell r="C23" t="str">
            <v>Servair</v>
          </cell>
          <cell r="D23">
            <v>0</v>
          </cell>
          <cell r="E23">
            <v>25</v>
          </cell>
          <cell r="F23">
            <v>4</v>
          </cell>
        </row>
        <row r="24">
          <cell r="A24">
            <v>1926</v>
          </cell>
          <cell r="B24" t="str">
            <v>80 mini brochettes grison</v>
          </cell>
          <cell r="C24" t="str">
            <v>Servair</v>
          </cell>
          <cell r="D24">
            <v>0</v>
          </cell>
          <cell r="E24">
            <v>30</v>
          </cell>
          <cell r="F24">
            <v>4</v>
          </cell>
        </row>
        <row r="25">
          <cell r="B25" t="str">
            <v>amande bâtonnet torréfié</v>
          </cell>
          <cell r="C25" t="str">
            <v>Picard</v>
          </cell>
        </row>
        <row r="26">
          <cell r="A26">
            <v>4260</v>
          </cell>
          <cell r="B26" t="str">
            <v>Ass 21 mini brochettes</v>
          </cell>
          <cell r="C26" t="str">
            <v>Room Saveurs</v>
          </cell>
          <cell r="D26">
            <v>1</v>
          </cell>
          <cell r="E26">
            <v>62</v>
          </cell>
          <cell r="F26">
            <v>4</v>
          </cell>
          <cell r="N26">
            <v>1</v>
          </cell>
          <cell r="R26">
            <v>3</v>
          </cell>
          <cell r="BX26">
            <v>1</v>
          </cell>
          <cell r="CB26">
            <v>2</v>
          </cell>
          <cell r="CR26">
            <v>40</v>
          </cell>
          <cell r="CT26">
            <v>2</v>
          </cell>
          <cell r="DT26">
            <v>12</v>
          </cell>
          <cell r="DV26">
            <v>1</v>
          </cell>
          <cell r="DY26">
            <v>1</v>
          </cell>
          <cell r="DZ26">
            <v>1</v>
          </cell>
          <cell r="EU26">
            <v>3</v>
          </cell>
          <cell r="EX26">
            <v>40</v>
          </cell>
          <cell r="FA26">
            <v>4</v>
          </cell>
          <cell r="FE26">
            <v>1</v>
          </cell>
          <cell r="FO26">
            <v>4</v>
          </cell>
          <cell r="FQ26">
            <v>2</v>
          </cell>
          <cell r="FS26">
            <v>2</v>
          </cell>
        </row>
        <row r="27">
          <cell r="A27" t="str">
            <v>XX</v>
          </cell>
          <cell r="B27" t="str">
            <v>Ass verrines framboise + passion</v>
          </cell>
          <cell r="C27" t="str">
            <v>Maximo</v>
          </cell>
          <cell r="D27">
            <v>2</v>
          </cell>
          <cell r="E27">
            <v>29</v>
          </cell>
          <cell r="F27">
            <v>4</v>
          </cell>
        </row>
        <row r="28">
          <cell r="A28">
            <v>1929</v>
          </cell>
          <cell r="B28" t="str">
            <v xml:space="preserve">assemblage 48 mini roulés </v>
          </cell>
          <cell r="C28" t="str">
            <v>Accor</v>
          </cell>
          <cell r="D28">
            <v>0</v>
          </cell>
          <cell r="E28">
            <v>11</v>
          </cell>
          <cell r="F28">
            <v>5</v>
          </cell>
        </row>
        <row r="29">
          <cell r="A29" t="str">
            <v>3835s</v>
          </cell>
          <cell r="B29" t="str">
            <v>assemblage 6 lingots d'or</v>
          </cell>
          <cell r="C29" t="str">
            <v>Thiriet</v>
          </cell>
          <cell r="D29">
            <v>0</v>
          </cell>
          <cell r="E29">
            <v>16</v>
          </cell>
          <cell r="F29">
            <v>4</v>
          </cell>
        </row>
        <row r="30">
          <cell r="A30" t="str">
            <v>3962s</v>
          </cell>
          <cell r="B30" t="str">
            <v>assemblage émotions subtiles</v>
          </cell>
          <cell r="C30" t="str">
            <v>Coup de Pâtes</v>
          </cell>
          <cell r="D30">
            <v>1</v>
          </cell>
          <cell r="E30">
            <v>27</v>
          </cell>
          <cell r="F30">
            <v>3</v>
          </cell>
        </row>
        <row r="31">
          <cell r="A31">
            <v>4336</v>
          </cell>
          <cell r="B31" t="str">
            <v>Assemblage Plateau gourmet traiteur</v>
          </cell>
          <cell r="C31" t="str">
            <v>Davigel</v>
          </cell>
          <cell r="D31">
            <v>3</v>
          </cell>
          <cell r="E31">
            <v>68</v>
          </cell>
          <cell r="F31">
            <v>13</v>
          </cell>
          <cell r="K31">
            <v>1</v>
          </cell>
          <cell r="O31">
            <v>1</v>
          </cell>
          <cell r="R31">
            <v>2</v>
          </cell>
          <cell r="S31">
            <v>1</v>
          </cell>
          <cell r="U31">
            <v>2</v>
          </cell>
          <cell r="AW31">
            <v>1</v>
          </cell>
          <cell r="BX31">
            <v>1</v>
          </cell>
          <cell r="CR31">
            <v>65</v>
          </cell>
          <cell r="CT31">
            <v>3</v>
          </cell>
          <cell r="DL31">
            <v>4</v>
          </cell>
          <cell r="DP31">
            <v>1</v>
          </cell>
          <cell r="DS31">
            <v>2</v>
          </cell>
          <cell r="DT31">
            <v>10</v>
          </cell>
          <cell r="EB31">
            <v>7</v>
          </cell>
          <cell r="EG31">
            <v>4</v>
          </cell>
          <cell r="EU31">
            <v>7</v>
          </cell>
          <cell r="EX31">
            <v>40</v>
          </cell>
          <cell r="FE31">
            <v>7</v>
          </cell>
          <cell r="FG31">
            <v>1</v>
          </cell>
          <cell r="FO31">
            <v>6</v>
          </cell>
          <cell r="FQ31">
            <v>3</v>
          </cell>
        </row>
        <row r="32">
          <cell r="A32">
            <v>4099</v>
          </cell>
          <cell r="B32" t="str">
            <v>Assemblage Pop cakes</v>
          </cell>
          <cell r="C32" t="str">
            <v>Picard</v>
          </cell>
          <cell r="D32">
            <v>0</v>
          </cell>
          <cell r="E32">
            <v>0</v>
          </cell>
          <cell r="F32">
            <v>12</v>
          </cell>
          <cell r="O32">
            <v>1</v>
          </cell>
          <cell r="V32">
            <v>1</v>
          </cell>
          <cell r="BN32">
            <v>1</v>
          </cell>
          <cell r="BY32">
            <v>1</v>
          </cell>
          <cell r="CO32">
            <v>30</v>
          </cell>
          <cell r="FO32">
            <v>6</v>
          </cell>
        </row>
        <row r="33">
          <cell r="A33" t="str">
            <v>3811s</v>
          </cell>
          <cell r="B33" t="str">
            <v>Assemblage Révélation des saveurs</v>
          </cell>
          <cell r="C33" t="str">
            <v>Flunch</v>
          </cell>
        </row>
        <row r="34">
          <cell r="A34">
            <v>949</v>
          </cell>
          <cell r="B34" t="str">
            <v>Assortiment 12 mini brochettes</v>
          </cell>
          <cell r="C34" t="str">
            <v>Picard</v>
          </cell>
          <cell r="D34">
            <v>1</v>
          </cell>
          <cell r="E34">
            <v>60</v>
          </cell>
          <cell r="F34">
            <v>7</v>
          </cell>
          <cell r="G34">
            <v>1000</v>
          </cell>
          <cell r="H34">
            <v>1.84</v>
          </cell>
        </row>
        <row r="35">
          <cell r="A35">
            <v>3418</v>
          </cell>
          <cell r="B35" t="str">
            <v>Assortiment 40 mini brochettes</v>
          </cell>
          <cell r="C35" t="str">
            <v>DS Restauration</v>
          </cell>
          <cell r="D35">
            <v>0</v>
          </cell>
          <cell r="E35">
            <v>38</v>
          </cell>
          <cell r="F35">
            <v>8</v>
          </cell>
          <cell r="N35">
            <v>1</v>
          </cell>
          <cell r="O35">
            <v>1</v>
          </cell>
          <cell r="R35">
            <v>1</v>
          </cell>
          <cell r="S35">
            <v>1</v>
          </cell>
          <cell r="CC35">
            <v>4</v>
          </cell>
          <cell r="CR35">
            <v>15</v>
          </cell>
          <cell r="DT35">
            <v>8</v>
          </cell>
          <cell r="DV35">
            <v>1</v>
          </cell>
          <cell r="DZ35">
            <v>1</v>
          </cell>
          <cell r="EB35">
            <v>1</v>
          </cell>
          <cell r="EU35">
            <v>2</v>
          </cell>
          <cell r="EX35">
            <v>23</v>
          </cell>
        </row>
        <row r="36">
          <cell r="A36">
            <v>1310</v>
          </cell>
          <cell r="B36" t="str">
            <v>Assortiment 6 mini cuillères</v>
          </cell>
          <cell r="C36" t="str">
            <v>Système U</v>
          </cell>
          <cell r="D36">
            <v>2</v>
          </cell>
          <cell r="E36">
            <v>14</v>
          </cell>
          <cell r="F36">
            <v>6</v>
          </cell>
          <cell r="G36">
            <v>216</v>
          </cell>
          <cell r="H36">
            <v>1.23</v>
          </cell>
        </row>
        <row r="37">
          <cell r="A37">
            <v>3288</v>
          </cell>
          <cell r="B37" t="str">
            <v>Assortiment 6 mini tartare</v>
          </cell>
          <cell r="C37" t="str">
            <v>Toupargel</v>
          </cell>
          <cell r="D37">
            <v>3</v>
          </cell>
          <cell r="E37">
            <v>20</v>
          </cell>
          <cell r="F37">
            <v>8</v>
          </cell>
        </row>
        <row r="38">
          <cell r="A38">
            <v>3289</v>
          </cell>
          <cell r="B38" t="str">
            <v>Assortiment 6 mini verrines</v>
          </cell>
          <cell r="C38" t="str">
            <v>Toupargel</v>
          </cell>
          <cell r="D38">
            <v>2</v>
          </cell>
          <cell r="E38">
            <v>21</v>
          </cell>
          <cell r="F38">
            <v>6</v>
          </cell>
        </row>
        <row r="39">
          <cell r="A39">
            <v>3386</v>
          </cell>
          <cell r="B39" t="str">
            <v>Assortiment bol tahi</v>
          </cell>
          <cell r="C39" t="str">
            <v>Argel</v>
          </cell>
        </row>
        <row r="40">
          <cell r="A40">
            <v>3423</v>
          </cell>
          <cell r="B40" t="str">
            <v>Assortiment bol thai</v>
          </cell>
          <cell r="C40" t="str">
            <v>Eismann</v>
          </cell>
        </row>
        <row r="41">
          <cell r="A41">
            <v>3483</v>
          </cell>
          <cell r="B41" t="str">
            <v>Assortiment bol thaï</v>
          </cell>
          <cell r="C41" t="str">
            <v>Eismann</v>
          </cell>
        </row>
        <row r="42">
          <cell r="A42">
            <v>3481</v>
          </cell>
          <cell r="B42" t="str">
            <v>Assortiment bulles saveurs</v>
          </cell>
          <cell r="C42" t="str">
            <v>Even</v>
          </cell>
          <cell r="D42">
            <v>2</v>
          </cell>
          <cell r="E42">
            <v>20</v>
          </cell>
          <cell r="F42">
            <v>6</v>
          </cell>
        </row>
        <row r="43">
          <cell r="A43">
            <v>3536</v>
          </cell>
          <cell r="B43" t="str">
            <v>Assortiment carpaccio</v>
          </cell>
          <cell r="C43" t="str">
            <v>France frais</v>
          </cell>
        </row>
        <row r="44">
          <cell r="A44">
            <v>3083</v>
          </cell>
          <cell r="B44" t="str">
            <v>Assortiment carpaccio terre et mer</v>
          </cell>
          <cell r="C44" t="str">
            <v>Accor</v>
          </cell>
          <cell r="D44">
            <v>1</v>
          </cell>
          <cell r="E44">
            <v>12</v>
          </cell>
          <cell r="F44">
            <v>7</v>
          </cell>
        </row>
        <row r="45">
          <cell r="A45">
            <v>3419</v>
          </cell>
          <cell r="B45" t="str">
            <v>Assortiment cuilleres dégustation</v>
          </cell>
          <cell r="C45" t="str">
            <v>DS Restauration</v>
          </cell>
          <cell r="D45">
            <v>2</v>
          </cell>
          <cell r="E45">
            <v>14</v>
          </cell>
          <cell r="F45">
            <v>6</v>
          </cell>
        </row>
        <row r="46">
          <cell r="A46">
            <v>321</v>
          </cell>
          <cell r="B46" t="str">
            <v>Assortiment de godets</v>
          </cell>
          <cell r="C46" t="str">
            <v>Système U</v>
          </cell>
          <cell r="D46">
            <v>5</v>
          </cell>
          <cell r="E46">
            <v>13</v>
          </cell>
          <cell r="F46">
            <v>8</v>
          </cell>
          <cell r="G46">
            <v>980</v>
          </cell>
          <cell r="H46">
            <v>4.71</v>
          </cell>
        </row>
        <row r="47">
          <cell r="A47">
            <v>4007</v>
          </cell>
          <cell r="B47" t="str">
            <v>Assortiment de MB</v>
          </cell>
          <cell r="C47" t="str">
            <v>Croque Gel</v>
          </cell>
        </row>
        <row r="48">
          <cell r="A48">
            <v>3417</v>
          </cell>
          <cell r="B48" t="str">
            <v>Assortiment délices salés</v>
          </cell>
          <cell r="C48" t="str">
            <v>Flunch</v>
          </cell>
          <cell r="D48">
            <v>2</v>
          </cell>
          <cell r="E48">
            <v>18</v>
          </cell>
          <cell r="F48">
            <v>4</v>
          </cell>
        </row>
        <row r="49">
          <cell r="A49">
            <v>2859</v>
          </cell>
          <cell r="B49" t="str">
            <v>Assortiment maki</v>
          </cell>
          <cell r="C49" t="str">
            <v>DS Restauration</v>
          </cell>
          <cell r="D49">
            <v>1</v>
          </cell>
          <cell r="E49">
            <v>29</v>
          </cell>
          <cell r="F49">
            <v>9</v>
          </cell>
        </row>
        <row r="50">
          <cell r="A50">
            <v>1960</v>
          </cell>
          <cell r="B50" t="str">
            <v xml:space="preserve">Assortiment mini brochettes </v>
          </cell>
          <cell r="C50" t="str">
            <v>Flunch</v>
          </cell>
          <cell r="D50">
            <v>0</v>
          </cell>
          <cell r="E50">
            <v>48</v>
          </cell>
          <cell r="F50">
            <v>7</v>
          </cell>
        </row>
        <row r="51">
          <cell r="A51">
            <v>3794</v>
          </cell>
          <cell r="B51" t="str">
            <v>Assortiment mini bulles cocktail</v>
          </cell>
          <cell r="C51" t="str">
            <v>Boncolac</v>
          </cell>
          <cell r="D51">
            <v>2</v>
          </cell>
          <cell r="E51">
            <v>28</v>
          </cell>
          <cell r="F51">
            <v>3</v>
          </cell>
        </row>
        <row r="52">
          <cell r="A52">
            <v>3095</v>
          </cell>
          <cell r="B52" t="str">
            <v>Assortiment mini canapés</v>
          </cell>
          <cell r="C52" t="str">
            <v>Flunch</v>
          </cell>
        </row>
        <row r="53">
          <cell r="A53">
            <v>2860</v>
          </cell>
          <cell r="B53" t="str">
            <v>Assortiment mini tartares</v>
          </cell>
          <cell r="C53" t="str">
            <v>DS Restauration</v>
          </cell>
          <cell r="D53">
            <v>2</v>
          </cell>
          <cell r="E53">
            <v>16</v>
          </cell>
          <cell r="F53">
            <v>7</v>
          </cell>
        </row>
        <row r="54">
          <cell r="A54">
            <v>4004</v>
          </cell>
          <cell r="B54" t="str">
            <v>Assortiment nouvelles cuilleres dégustation</v>
          </cell>
          <cell r="C54" t="str">
            <v>DS Restauration</v>
          </cell>
          <cell r="D54">
            <v>2</v>
          </cell>
          <cell r="E54">
            <v>14</v>
          </cell>
          <cell r="F54">
            <v>6</v>
          </cell>
        </row>
        <row r="55">
          <cell r="A55">
            <v>3097</v>
          </cell>
          <cell r="B55" t="str">
            <v>Assortiment verrines salées</v>
          </cell>
          <cell r="C55" t="str">
            <v>Flunch</v>
          </cell>
          <cell r="D55">
            <v>3</v>
          </cell>
          <cell r="E55">
            <v>28</v>
          </cell>
          <cell r="F55">
            <v>5</v>
          </cell>
          <cell r="J55">
            <v>1</v>
          </cell>
          <cell r="R55">
            <v>2</v>
          </cell>
          <cell r="U55">
            <v>1</v>
          </cell>
          <cell r="AW55">
            <v>1</v>
          </cell>
          <cell r="BO55">
            <v>1</v>
          </cell>
          <cell r="BX55">
            <v>1</v>
          </cell>
          <cell r="CG55">
            <v>4</v>
          </cell>
          <cell r="CN55">
            <v>7</v>
          </cell>
          <cell r="CQ55">
            <v>1</v>
          </cell>
          <cell r="CR55">
            <v>35</v>
          </cell>
          <cell r="CT55">
            <v>4</v>
          </cell>
          <cell r="DL55">
            <v>1</v>
          </cell>
          <cell r="DP55">
            <v>2</v>
          </cell>
          <cell r="DS55">
            <v>4</v>
          </cell>
          <cell r="EG55">
            <v>4</v>
          </cell>
          <cell r="ET55">
            <v>1</v>
          </cell>
          <cell r="EU55">
            <v>4</v>
          </cell>
          <cell r="EX55">
            <v>5</v>
          </cell>
          <cell r="FE55">
            <v>2</v>
          </cell>
          <cell r="FG55">
            <v>1</v>
          </cell>
        </row>
        <row r="56">
          <cell r="A56">
            <v>3096</v>
          </cell>
          <cell r="B56" t="str">
            <v>Assortiment verrines sucrées</v>
          </cell>
          <cell r="C56" t="str">
            <v>Flunch</v>
          </cell>
          <cell r="D56">
            <v>2</v>
          </cell>
          <cell r="E56">
            <v>27</v>
          </cell>
          <cell r="F56">
            <v>4</v>
          </cell>
        </row>
        <row r="57">
          <cell r="A57">
            <v>2266</v>
          </cell>
          <cell r="B57" t="str">
            <v>Assortiment wraps</v>
          </cell>
          <cell r="C57" t="str">
            <v>Eismann</v>
          </cell>
        </row>
        <row r="58">
          <cell r="A58">
            <v>2547</v>
          </cell>
          <cell r="B58" t="str">
            <v>Assortiments 24 coupelles</v>
          </cell>
          <cell r="C58" t="str">
            <v>Accor</v>
          </cell>
          <cell r="D58">
            <v>1</v>
          </cell>
          <cell r="E58">
            <v>11</v>
          </cell>
          <cell r="F58">
            <v>6</v>
          </cell>
          <cell r="J58">
            <v>1</v>
          </cell>
          <cell r="K58">
            <v>1</v>
          </cell>
          <cell r="N58">
            <v>1</v>
          </cell>
          <cell r="O58">
            <v>1</v>
          </cell>
          <cell r="U58">
            <v>1</v>
          </cell>
          <cell r="AW58">
            <v>1</v>
          </cell>
          <cell r="AX58">
            <v>1</v>
          </cell>
          <cell r="BW58">
            <v>1</v>
          </cell>
          <cell r="CB58">
            <v>16</v>
          </cell>
          <cell r="CR58">
            <v>30</v>
          </cell>
          <cell r="CT58">
            <v>2</v>
          </cell>
          <cell r="DL58">
            <v>2</v>
          </cell>
          <cell r="DS58">
            <v>1</v>
          </cell>
          <cell r="DU58">
            <v>2</v>
          </cell>
          <cell r="EB58">
            <v>7</v>
          </cell>
          <cell r="EG58">
            <v>2</v>
          </cell>
          <cell r="EX58">
            <v>5</v>
          </cell>
          <cell r="FB58">
            <v>1</v>
          </cell>
          <cell r="FO58">
            <v>3</v>
          </cell>
        </row>
        <row r="59">
          <cell r="A59">
            <v>1552</v>
          </cell>
          <cell r="B59" t="str">
            <v xml:space="preserve">Assortiments 24 coupelles </v>
          </cell>
          <cell r="C59" t="str">
            <v>Compass</v>
          </cell>
          <cell r="D59">
            <v>2</v>
          </cell>
          <cell r="E59">
            <v>17</v>
          </cell>
          <cell r="F59">
            <v>7</v>
          </cell>
          <cell r="J59">
            <v>1</v>
          </cell>
          <cell r="K59">
            <v>1</v>
          </cell>
          <cell r="N59">
            <v>1</v>
          </cell>
          <cell r="O59">
            <v>1</v>
          </cell>
          <cell r="U59">
            <v>1</v>
          </cell>
          <cell r="AW59">
            <v>1</v>
          </cell>
          <cell r="AX59">
            <v>1</v>
          </cell>
          <cell r="BW59">
            <v>1</v>
          </cell>
          <cell r="CB59">
            <v>16</v>
          </cell>
          <cell r="CR59">
            <v>30</v>
          </cell>
          <cell r="CT59">
            <v>2</v>
          </cell>
          <cell r="DL59">
            <v>2</v>
          </cell>
          <cell r="DS59">
            <v>1</v>
          </cell>
          <cell r="DU59">
            <v>2</v>
          </cell>
          <cell r="EB59">
            <v>7</v>
          </cell>
          <cell r="EG59">
            <v>2</v>
          </cell>
          <cell r="EX59">
            <v>5</v>
          </cell>
          <cell r="FB59">
            <v>1</v>
          </cell>
          <cell r="FO59">
            <v>3</v>
          </cell>
        </row>
        <row r="60">
          <cell r="A60">
            <v>2355</v>
          </cell>
          <cell r="B60" t="str">
            <v>Assortiments 6 céramiques</v>
          </cell>
          <cell r="C60" t="str">
            <v>Eismann</v>
          </cell>
        </row>
        <row r="61">
          <cell r="A61">
            <v>1689</v>
          </cell>
          <cell r="B61" t="str">
            <v>Assortiments 6 céramiques froides</v>
          </cell>
          <cell r="C61" t="str">
            <v>Casino</v>
          </cell>
          <cell r="D61">
            <v>1</v>
          </cell>
          <cell r="E61">
            <v>21</v>
          </cell>
          <cell r="F61">
            <v>8</v>
          </cell>
        </row>
        <row r="62">
          <cell r="A62">
            <v>2548</v>
          </cell>
          <cell r="B62" t="str">
            <v>Assortiments 60 brochettes</v>
          </cell>
          <cell r="C62" t="str">
            <v>Accor</v>
          </cell>
          <cell r="D62">
            <v>1</v>
          </cell>
          <cell r="E62">
            <v>62</v>
          </cell>
          <cell r="F62">
            <v>4</v>
          </cell>
          <cell r="BX62">
            <v>1</v>
          </cell>
        </row>
        <row r="63">
          <cell r="A63">
            <v>2549</v>
          </cell>
          <cell r="B63" t="str">
            <v>Assortiments 64 canapés</v>
          </cell>
          <cell r="C63" t="str">
            <v>Accor</v>
          </cell>
        </row>
        <row r="64">
          <cell r="A64">
            <v>4385</v>
          </cell>
          <cell r="B64" t="str">
            <v>Assortiments brochettes</v>
          </cell>
          <cell r="C64" t="str">
            <v>Boncolac</v>
          </cell>
          <cell r="D64">
            <v>1</v>
          </cell>
          <cell r="E64">
            <v>55</v>
          </cell>
          <cell r="F64">
            <v>7</v>
          </cell>
        </row>
        <row r="65">
          <cell r="A65">
            <v>1963</v>
          </cell>
          <cell r="B65" t="str">
            <v>Assortiments céramiques froides</v>
          </cell>
          <cell r="C65" t="str">
            <v>Flunch</v>
          </cell>
          <cell r="D65">
            <v>2</v>
          </cell>
          <cell r="E65">
            <v>14</v>
          </cell>
          <cell r="F65">
            <v>7</v>
          </cell>
        </row>
        <row r="66">
          <cell r="A66">
            <v>1627</v>
          </cell>
          <cell r="B66" t="str">
            <v xml:space="preserve">Assortiments céramiques froides </v>
          </cell>
          <cell r="C66" t="str">
            <v>Maximo</v>
          </cell>
          <cell r="D66">
            <v>1</v>
          </cell>
          <cell r="E66">
            <v>19</v>
          </cell>
          <cell r="F66">
            <v>7</v>
          </cell>
        </row>
        <row r="67">
          <cell r="A67">
            <v>3116</v>
          </cell>
          <cell r="B67" t="str">
            <v>Assortiments coupelles apéritives</v>
          </cell>
          <cell r="C67" t="str">
            <v>Maximo</v>
          </cell>
          <cell r="D67">
            <v>1</v>
          </cell>
          <cell r="E67">
            <v>18</v>
          </cell>
          <cell r="F67">
            <v>8</v>
          </cell>
        </row>
        <row r="68">
          <cell r="A68">
            <v>1668</v>
          </cell>
          <cell r="B68" t="str">
            <v>Assortiments godets</v>
          </cell>
          <cell r="C68" t="str">
            <v>Argel</v>
          </cell>
          <cell r="D68">
            <v>3</v>
          </cell>
          <cell r="E68">
            <v>19</v>
          </cell>
          <cell r="F68">
            <v>8</v>
          </cell>
        </row>
        <row r="69">
          <cell r="A69">
            <v>3245</v>
          </cell>
          <cell r="B69" t="str">
            <v>Assortiments maki</v>
          </cell>
          <cell r="C69" t="str">
            <v>Métro</v>
          </cell>
          <cell r="D69">
            <v>2</v>
          </cell>
          <cell r="E69">
            <v>31</v>
          </cell>
          <cell r="F69">
            <v>9</v>
          </cell>
        </row>
        <row r="70">
          <cell r="A70">
            <v>2608</v>
          </cell>
          <cell r="B70" t="str">
            <v>Assortiments mini Carpaccio</v>
          </cell>
          <cell r="C70" t="str">
            <v>Flunch</v>
          </cell>
          <cell r="D70">
            <v>1</v>
          </cell>
          <cell r="E70">
            <v>14</v>
          </cell>
          <cell r="F70">
            <v>7</v>
          </cell>
        </row>
        <row r="71">
          <cell r="A71">
            <v>1310</v>
          </cell>
          <cell r="B71" t="str">
            <v>Assortiments mini cuillères</v>
          </cell>
          <cell r="C71" t="str">
            <v>Argel</v>
          </cell>
          <cell r="D71">
            <v>2</v>
          </cell>
          <cell r="E71">
            <v>14</v>
          </cell>
          <cell r="F71">
            <v>6</v>
          </cell>
        </row>
        <row r="72">
          <cell r="A72">
            <v>2607</v>
          </cell>
          <cell r="B72" t="str">
            <v>Assortiments mini cuillères</v>
          </cell>
          <cell r="C72" t="str">
            <v>Flunch</v>
          </cell>
          <cell r="D72">
            <v>1</v>
          </cell>
          <cell r="E72">
            <v>20</v>
          </cell>
          <cell r="F72">
            <v>6</v>
          </cell>
        </row>
        <row r="73">
          <cell r="A73">
            <v>3196</v>
          </cell>
          <cell r="B73" t="str">
            <v>Assortiments wraps</v>
          </cell>
          <cell r="C73" t="str">
            <v>Flunch</v>
          </cell>
        </row>
        <row r="74">
          <cell r="A74">
            <v>3850</v>
          </cell>
          <cell r="B74" t="str">
            <v>Autour du saumon</v>
          </cell>
          <cell r="C74" t="str">
            <v>Picard</v>
          </cell>
          <cell r="D74">
            <v>1</v>
          </cell>
          <cell r="E74">
            <v>47</v>
          </cell>
          <cell r="F74">
            <v>6</v>
          </cell>
          <cell r="J74">
            <v>1</v>
          </cell>
          <cell r="O74">
            <v>1</v>
          </cell>
          <cell r="R74">
            <v>2</v>
          </cell>
          <cell r="U74">
            <v>1</v>
          </cell>
          <cell r="AI74">
            <v>1</v>
          </cell>
          <cell r="AS74">
            <v>1</v>
          </cell>
          <cell r="AW74">
            <v>1</v>
          </cell>
          <cell r="AX74">
            <v>1</v>
          </cell>
          <cell r="BJ74">
            <v>1</v>
          </cell>
          <cell r="BK74">
            <v>1</v>
          </cell>
          <cell r="BO74">
            <v>1</v>
          </cell>
          <cell r="BW74">
            <v>1</v>
          </cell>
          <cell r="CB74">
            <v>15</v>
          </cell>
          <cell r="CF74">
            <v>6</v>
          </cell>
          <cell r="CG74">
            <v>2</v>
          </cell>
          <cell r="CQ74">
            <v>3</v>
          </cell>
          <cell r="CR74">
            <v>60</v>
          </cell>
          <cell r="CT74">
            <v>4</v>
          </cell>
          <cell r="DJ74">
            <v>2</v>
          </cell>
          <cell r="DL74">
            <v>2</v>
          </cell>
          <cell r="DP74">
            <v>7</v>
          </cell>
          <cell r="DS74">
            <v>2</v>
          </cell>
          <cell r="DW74">
            <v>1</v>
          </cell>
          <cell r="DY74">
            <v>2</v>
          </cell>
          <cell r="EB74">
            <v>6</v>
          </cell>
          <cell r="EE74">
            <v>1</v>
          </cell>
          <cell r="EG74">
            <v>4</v>
          </cell>
          <cell r="EU74">
            <v>4</v>
          </cell>
          <cell r="EX74">
            <v>16</v>
          </cell>
          <cell r="FA74">
            <v>2</v>
          </cell>
          <cell r="FO74">
            <v>3</v>
          </cell>
        </row>
        <row r="75">
          <cell r="A75">
            <v>3170</v>
          </cell>
          <cell r="B75" t="str">
            <v>Baba</v>
          </cell>
          <cell r="C75" t="str">
            <v>Flunch</v>
          </cell>
        </row>
        <row r="76">
          <cell r="A76">
            <v>2910</v>
          </cell>
          <cell r="B76" t="str">
            <v>Base croustillant pour majestick</v>
          </cell>
          <cell r="C76" t="str">
            <v>Thiriet</v>
          </cell>
        </row>
        <row r="77">
          <cell r="A77">
            <v>1740</v>
          </cell>
          <cell r="B77" t="str">
            <v>Base culinaire</v>
          </cell>
          <cell r="C77" t="str">
            <v>Monin</v>
          </cell>
        </row>
        <row r="78">
          <cell r="A78">
            <v>3307</v>
          </cell>
          <cell r="B78" t="str">
            <v>Base gélatine</v>
          </cell>
          <cell r="C78" t="str">
            <v>Thiriet</v>
          </cell>
          <cell r="AV78">
            <v>1</v>
          </cell>
          <cell r="AX78">
            <v>1</v>
          </cell>
          <cell r="CG78">
            <v>2</v>
          </cell>
          <cell r="CM78">
            <v>5</v>
          </cell>
          <cell r="CT78">
            <v>1</v>
          </cell>
          <cell r="DL78">
            <v>1</v>
          </cell>
          <cell r="DV78">
            <v>1</v>
          </cell>
          <cell r="EG78">
            <v>1</v>
          </cell>
          <cell r="ET78">
            <v>1</v>
          </cell>
          <cell r="EX78">
            <v>3</v>
          </cell>
          <cell r="FQ78">
            <v>3</v>
          </cell>
        </row>
        <row r="79">
          <cell r="A79">
            <v>1006</v>
          </cell>
          <cell r="B79" t="str">
            <v>Bavette 1kg</v>
          </cell>
          <cell r="C79" t="str">
            <v>Eismann</v>
          </cell>
          <cell r="D79">
            <v>0</v>
          </cell>
          <cell r="E79">
            <v>4</v>
          </cell>
          <cell r="F79">
            <v>2</v>
          </cell>
        </row>
        <row r="80">
          <cell r="A80">
            <v>131</v>
          </cell>
          <cell r="B80" t="str">
            <v>Bavette 5kg</v>
          </cell>
          <cell r="C80" t="str">
            <v>Eismann</v>
          </cell>
          <cell r="D80">
            <v>0</v>
          </cell>
          <cell r="E80">
            <v>4</v>
          </cell>
          <cell r="F80">
            <v>2</v>
          </cell>
        </row>
        <row r="81">
          <cell r="A81">
            <v>3254</v>
          </cell>
          <cell r="B81" t="str">
            <v>Biscuit au parmesan</v>
          </cell>
          <cell r="C81" t="str">
            <v>Picard</v>
          </cell>
          <cell r="D81">
            <v>0</v>
          </cell>
          <cell r="E81">
            <v>3</v>
          </cell>
          <cell r="F81">
            <v>0</v>
          </cell>
        </row>
        <row r="82">
          <cell r="A82">
            <v>3374</v>
          </cell>
          <cell r="B82" t="str">
            <v>Biscuit aux figues</v>
          </cell>
          <cell r="C82" t="str">
            <v>Picard</v>
          </cell>
          <cell r="D82">
            <v>0</v>
          </cell>
          <cell r="E82">
            <v>9</v>
          </cell>
          <cell r="F82">
            <v>0</v>
          </cell>
        </row>
        <row r="83">
          <cell r="A83">
            <v>3280</v>
          </cell>
          <cell r="B83" t="str">
            <v>Biscuit aux herbes</v>
          </cell>
          <cell r="C83" t="str">
            <v>Thiriet</v>
          </cell>
        </row>
        <row r="84">
          <cell r="A84">
            <v>3292</v>
          </cell>
          <cell r="B84" t="str">
            <v>Biscuit noix parmesan</v>
          </cell>
          <cell r="C84" t="str">
            <v>Thiriet</v>
          </cell>
          <cell r="D84">
            <v>1</v>
          </cell>
          <cell r="E84">
            <v>0</v>
          </cell>
          <cell r="F84">
            <v>0</v>
          </cell>
        </row>
        <row r="85">
          <cell r="A85">
            <v>3236</v>
          </cell>
          <cell r="B85" t="str">
            <v>Boite a bento</v>
          </cell>
          <cell r="C85" t="str">
            <v>Picard</v>
          </cell>
          <cell r="D85">
            <v>2</v>
          </cell>
          <cell r="E85">
            <v>50</v>
          </cell>
          <cell r="F85">
            <v>7</v>
          </cell>
          <cell r="G85">
            <v>6300</v>
          </cell>
        </row>
        <row r="86">
          <cell r="A86">
            <v>2642</v>
          </cell>
          <cell r="B86" t="str">
            <v>Boite au cantal</v>
          </cell>
          <cell r="C86" t="str">
            <v>Eismann</v>
          </cell>
        </row>
        <row r="87">
          <cell r="A87">
            <v>3027</v>
          </cell>
          <cell r="B87" t="str">
            <v>Bol st jacques concassé</v>
          </cell>
          <cell r="C87" t="str">
            <v>Servair</v>
          </cell>
          <cell r="D87">
            <v>1</v>
          </cell>
          <cell r="E87">
            <v>11</v>
          </cell>
          <cell r="F87">
            <v>5</v>
          </cell>
        </row>
        <row r="88">
          <cell r="A88">
            <v>2794</v>
          </cell>
          <cell r="B88" t="str">
            <v>Bol thai SF lég cuisinés</v>
          </cell>
          <cell r="C88" t="str">
            <v>Servair</v>
          </cell>
          <cell r="D88">
            <v>1</v>
          </cell>
          <cell r="E88">
            <v>16</v>
          </cell>
          <cell r="F88">
            <v>6</v>
          </cell>
          <cell r="N88">
            <v>1</v>
          </cell>
          <cell r="O88">
            <v>1</v>
          </cell>
          <cell r="AS88">
            <v>1</v>
          </cell>
          <cell r="BX88">
            <v>1</v>
          </cell>
          <cell r="CG88">
            <v>4</v>
          </cell>
          <cell r="CR88">
            <v>5</v>
          </cell>
          <cell r="CT88">
            <v>2</v>
          </cell>
          <cell r="EG88">
            <v>1</v>
          </cell>
          <cell r="FN88">
            <v>1</v>
          </cell>
          <cell r="FO88">
            <v>2</v>
          </cell>
          <cell r="FQ88">
            <v>1</v>
          </cell>
        </row>
        <row r="89">
          <cell r="A89">
            <v>2197</v>
          </cell>
          <cell r="B89" t="str">
            <v>Bonbons foie gras</v>
          </cell>
          <cell r="C89" t="str">
            <v>Thiriet</v>
          </cell>
          <cell r="D89">
            <v>0</v>
          </cell>
          <cell r="E89">
            <v>21</v>
          </cell>
          <cell r="F89">
            <v>6</v>
          </cell>
        </row>
        <row r="90">
          <cell r="A90">
            <v>1364</v>
          </cell>
          <cell r="B90" t="str">
            <v>Boudins jambon Serrano</v>
          </cell>
          <cell r="C90" t="str">
            <v>Werner</v>
          </cell>
        </row>
        <row r="91">
          <cell r="A91">
            <v>1363</v>
          </cell>
          <cell r="B91" t="str">
            <v>Boudins saumon tzatziki</v>
          </cell>
          <cell r="C91" t="str">
            <v>Werner</v>
          </cell>
        </row>
        <row r="92">
          <cell r="A92">
            <v>2907</v>
          </cell>
          <cell r="B92" t="str">
            <v>Bouillon épaissi</v>
          </cell>
          <cell r="C92" t="str">
            <v>Picard</v>
          </cell>
          <cell r="D92">
            <v>1</v>
          </cell>
          <cell r="E92">
            <v>0</v>
          </cell>
          <cell r="F92">
            <v>0</v>
          </cell>
        </row>
        <row r="93">
          <cell r="A93">
            <v>3867</v>
          </cell>
          <cell r="B93" t="str">
            <v>brochette olive kalamata tomate</v>
          </cell>
          <cell r="C93" t="str">
            <v>Autret</v>
          </cell>
          <cell r="D93">
            <v>0</v>
          </cell>
          <cell r="E93">
            <v>29</v>
          </cell>
          <cell r="F93">
            <v>3</v>
          </cell>
        </row>
        <row r="94">
          <cell r="A94">
            <v>1886</v>
          </cell>
          <cell r="B94" t="str">
            <v>Brochettes ananas crevette</v>
          </cell>
          <cell r="C94" t="str">
            <v>DS Restauration</v>
          </cell>
        </row>
        <row r="95">
          <cell r="A95">
            <v>2777</v>
          </cell>
          <cell r="B95" t="str">
            <v>Brochettes coktail</v>
          </cell>
          <cell r="C95" t="str">
            <v>Davigel</v>
          </cell>
          <cell r="D95">
            <v>0</v>
          </cell>
          <cell r="E95">
            <v>43</v>
          </cell>
          <cell r="F95">
            <v>9</v>
          </cell>
        </row>
        <row r="96">
          <cell r="A96">
            <v>1891</v>
          </cell>
          <cell r="B96" t="str">
            <v>Brochettes pastrami</v>
          </cell>
          <cell r="C96" t="str">
            <v>DS Restauration</v>
          </cell>
        </row>
        <row r="97">
          <cell r="A97">
            <v>3478</v>
          </cell>
          <cell r="B97" t="str">
            <v>Brochettes patissière</v>
          </cell>
          <cell r="C97" t="str">
            <v>Picard</v>
          </cell>
          <cell r="D97">
            <v>0</v>
          </cell>
          <cell r="E97">
            <v>50</v>
          </cell>
          <cell r="F97">
            <v>6</v>
          </cell>
        </row>
        <row r="98">
          <cell r="A98">
            <v>1693</v>
          </cell>
          <cell r="B98" t="str">
            <v>Brochettes saumon</v>
          </cell>
          <cell r="C98" t="str">
            <v>Coup de Pâtes</v>
          </cell>
          <cell r="D98">
            <v>1</v>
          </cell>
          <cell r="E98">
            <v>12</v>
          </cell>
          <cell r="F98">
            <v>5</v>
          </cell>
        </row>
        <row r="99">
          <cell r="A99">
            <v>1889</v>
          </cell>
          <cell r="B99" t="str">
            <v>Brochettes saumon fumé</v>
          </cell>
          <cell r="C99" t="str">
            <v>DS Restauration</v>
          </cell>
        </row>
        <row r="100">
          <cell r="A100">
            <v>1344</v>
          </cell>
          <cell r="B100" t="str">
            <v>Brochettes saumon fumé ananas pour plateau dinatoire</v>
          </cell>
          <cell r="C100" t="str">
            <v>Brake</v>
          </cell>
        </row>
        <row r="101">
          <cell r="A101">
            <v>1343</v>
          </cell>
          <cell r="B101" t="str">
            <v>Brochettes toast magret pour plateau dinatoire</v>
          </cell>
          <cell r="C101" t="str">
            <v>Brake</v>
          </cell>
        </row>
        <row r="102">
          <cell r="A102">
            <v>1350</v>
          </cell>
          <cell r="B102" t="str">
            <v>Brochettes tomates mozzarella pour plateau dinatoire</v>
          </cell>
          <cell r="C102" t="str">
            <v>Brake</v>
          </cell>
        </row>
        <row r="103">
          <cell r="A103">
            <v>3148</v>
          </cell>
          <cell r="B103" t="str">
            <v>Bruschetta serrano</v>
          </cell>
          <cell r="C103" t="str">
            <v>Accor</v>
          </cell>
          <cell r="D103">
            <v>3</v>
          </cell>
          <cell r="E103">
            <v>14</v>
          </cell>
          <cell r="F103">
            <v>4</v>
          </cell>
        </row>
        <row r="104">
          <cell r="A104">
            <v>3305</v>
          </cell>
          <cell r="B104" t="str">
            <v>Buche saumon</v>
          </cell>
          <cell r="C104" t="str">
            <v>Toupargel</v>
          </cell>
        </row>
        <row r="105">
          <cell r="A105">
            <v>3222</v>
          </cell>
          <cell r="B105" t="str">
            <v>Buchette de saumon</v>
          </cell>
          <cell r="C105" t="str">
            <v>Thiriet</v>
          </cell>
        </row>
        <row r="106">
          <cell r="A106">
            <v>3331</v>
          </cell>
          <cell r="B106" t="str">
            <v>Bulle guacamole</v>
          </cell>
          <cell r="C106" t="str">
            <v>Casino cafeteria</v>
          </cell>
        </row>
        <row r="107">
          <cell r="A107">
            <v>3332</v>
          </cell>
          <cell r="B107" t="str">
            <v>Bulle légumes</v>
          </cell>
          <cell r="C107" t="str">
            <v>Casino cafeteria</v>
          </cell>
        </row>
        <row r="108">
          <cell r="A108">
            <v>3333</v>
          </cell>
          <cell r="B108" t="str">
            <v>Bulle saumon</v>
          </cell>
          <cell r="C108" t="str">
            <v>Casino cafeteria</v>
          </cell>
        </row>
        <row r="109">
          <cell r="A109">
            <v>4259</v>
          </cell>
          <cell r="B109" t="str">
            <v>Bulles cocktail *20</v>
          </cell>
          <cell r="C109" t="str">
            <v>Room Saveurs</v>
          </cell>
          <cell r="D109">
            <v>2</v>
          </cell>
          <cell r="E109">
            <v>24</v>
          </cell>
          <cell r="F109">
            <v>5</v>
          </cell>
          <cell r="J109">
            <v>1</v>
          </cell>
          <cell r="K109">
            <v>1</v>
          </cell>
          <cell r="Q109">
            <v>1</v>
          </cell>
          <cell r="U109">
            <v>1</v>
          </cell>
          <cell r="AL109">
            <v>1</v>
          </cell>
        </row>
        <row r="110">
          <cell r="A110">
            <v>2230</v>
          </cell>
          <cell r="B110" t="str">
            <v>Bulles douceurs</v>
          </cell>
          <cell r="C110" t="str">
            <v>Flunch</v>
          </cell>
          <cell r="D110">
            <v>7</v>
          </cell>
          <cell r="E110">
            <v>36</v>
          </cell>
          <cell r="F110">
            <v>7</v>
          </cell>
        </row>
        <row r="111">
          <cell r="A111">
            <v>2951</v>
          </cell>
          <cell r="B111" t="str">
            <v>Bulles douceurs</v>
          </cell>
          <cell r="C111" t="str">
            <v>DS Restauration</v>
          </cell>
          <cell r="D111">
            <v>7</v>
          </cell>
          <cell r="E111">
            <v>39</v>
          </cell>
          <cell r="F111">
            <v>9</v>
          </cell>
        </row>
        <row r="112">
          <cell r="A112">
            <v>2338</v>
          </cell>
          <cell r="B112" t="str">
            <v>Bulles salées</v>
          </cell>
          <cell r="C112" t="str">
            <v>DS restauration</v>
          </cell>
          <cell r="D112">
            <v>4</v>
          </cell>
          <cell r="E112">
            <v>28</v>
          </cell>
          <cell r="F112">
            <v>7</v>
          </cell>
        </row>
        <row r="113">
          <cell r="A113">
            <v>2941</v>
          </cell>
          <cell r="B113" t="str">
            <v>Bulles sucrées</v>
          </cell>
          <cell r="C113" t="str">
            <v>Argel</v>
          </cell>
        </row>
        <row r="114">
          <cell r="A114">
            <v>3497</v>
          </cell>
          <cell r="B114" t="str">
            <v>Bulles surimi</v>
          </cell>
          <cell r="C114" t="str">
            <v>Aldi</v>
          </cell>
          <cell r="D114">
            <v>2</v>
          </cell>
          <cell r="E114">
            <v>18</v>
          </cell>
          <cell r="F114">
            <v>8</v>
          </cell>
        </row>
        <row r="115">
          <cell r="A115">
            <v>3496</v>
          </cell>
          <cell r="B115" t="str">
            <v>Bulles veau</v>
          </cell>
          <cell r="C115" t="str">
            <v>Aldi</v>
          </cell>
          <cell r="D115">
            <v>2</v>
          </cell>
          <cell r="E115">
            <v>16</v>
          </cell>
          <cell r="F115">
            <v>8</v>
          </cell>
        </row>
        <row r="116">
          <cell r="A116">
            <v>4079</v>
          </cell>
          <cell r="B116" t="str">
            <v>cabillaud - crème de poivron doux - poche</v>
          </cell>
          <cell r="C116" t="str">
            <v>Accor</v>
          </cell>
          <cell r="D116">
            <v>1</v>
          </cell>
          <cell r="E116">
            <v>4</v>
          </cell>
          <cell r="F116">
            <v>1</v>
          </cell>
          <cell r="AC116">
            <v>1</v>
          </cell>
          <cell r="AY116">
            <v>1</v>
          </cell>
          <cell r="CR116">
            <v>20</v>
          </cell>
          <cell r="CT116">
            <v>1</v>
          </cell>
          <cell r="EX116">
            <v>1</v>
          </cell>
        </row>
        <row r="117">
          <cell r="A117">
            <v>1742</v>
          </cell>
          <cell r="B117" t="str">
            <v>Cabillaud 80g</v>
          </cell>
          <cell r="C117" t="str">
            <v>Picard</v>
          </cell>
          <cell r="E117">
            <v>2</v>
          </cell>
        </row>
        <row r="118">
          <cell r="A118">
            <v>4035</v>
          </cell>
          <cell r="B118" t="str">
            <v>Canapés craquants</v>
          </cell>
          <cell r="C118" t="str">
            <v>Croque Gel</v>
          </cell>
        </row>
        <row r="119">
          <cell r="A119">
            <v>3787</v>
          </cell>
          <cell r="B119" t="str">
            <v>Canapés craquants *60</v>
          </cell>
          <cell r="C119" t="str">
            <v>DS Restauration</v>
          </cell>
          <cell r="D119">
            <v>1</v>
          </cell>
          <cell r="E119">
            <v>37</v>
          </cell>
          <cell r="F119">
            <v>7</v>
          </cell>
        </row>
        <row r="120">
          <cell r="A120">
            <v>3232</v>
          </cell>
          <cell r="B120" t="str">
            <v>Canapés prestige</v>
          </cell>
          <cell r="C120" t="str">
            <v>Thiriet</v>
          </cell>
          <cell r="D120">
            <v>1</v>
          </cell>
          <cell r="E120">
            <v>37</v>
          </cell>
          <cell r="F120">
            <v>3</v>
          </cell>
        </row>
        <row r="121">
          <cell r="A121" t="str">
            <v>3672t</v>
          </cell>
          <cell r="B121" t="str">
            <v>Canapés prestige Le savoureux</v>
          </cell>
          <cell r="C121" t="str">
            <v>Coup de Pâtes</v>
          </cell>
          <cell r="D121">
            <v>1</v>
          </cell>
          <cell r="E121">
            <v>7</v>
          </cell>
          <cell r="F121">
            <v>0</v>
          </cell>
        </row>
        <row r="122">
          <cell r="A122">
            <v>3255</v>
          </cell>
          <cell r="B122" t="str">
            <v>carottes marinées</v>
          </cell>
          <cell r="C122" t="str">
            <v>Boncolac</v>
          </cell>
          <cell r="D122">
            <v>1</v>
          </cell>
          <cell r="E122">
            <v>4</v>
          </cell>
          <cell r="F122">
            <v>0</v>
          </cell>
        </row>
        <row r="123">
          <cell r="B123" t="str">
            <v>carottes vapeur</v>
          </cell>
          <cell r="C123" t="str">
            <v>picard</v>
          </cell>
          <cell r="D123">
            <v>1</v>
          </cell>
          <cell r="AL123">
            <v>1</v>
          </cell>
          <cell r="AO123">
            <v>2</v>
          </cell>
          <cell r="BL123">
            <v>1</v>
          </cell>
          <cell r="CB123">
            <v>20</v>
          </cell>
          <cell r="CR123">
            <v>4</v>
          </cell>
          <cell r="CT123">
            <v>1</v>
          </cell>
          <cell r="DH123">
            <v>2</v>
          </cell>
          <cell r="DI123">
            <v>4</v>
          </cell>
          <cell r="DX123">
            <v>22</v>
          </cell>
          <cell r="EB123">
            <v>2</v>
          </cell>
          <cell r="EY123">
            <v>6</v>
          </cell>
          <cell r="FE123">
            <v>4</v>
          </cell>
        </row>
        <row r="124">
          <cell r="A124">
            <v>2566</v>
          </cell>
          <cell r="B124" t="str">
            <v>Carpaccio assiette charolais</v>
          </cell>
          <cell r="C124" t="str">
            <v>Even</v>
          </cell>
          <cell r="D124">
            <v>0</v>
          </cell>
          <cell r="E124">
            <v>6</v>
          </cell>
          <cell r="F124">
            <v>3</v>
          </cell>
        </row>
        <row r="125">
          <cell r="A125">
            <v>103</v>
          </cell>
          <cell r="B125" t="str">
            <v>Carpaccio bœuf</v>
          </cell>
          <cell r="C125" t="str">
            <v>Il Ristorante</v>
          </cell>
          <cell r="D125">
            <v>0</v>
          </cell>
          <cell r="E125">
            <v>6</v>
          </cell>
          <cell r="F125">
            <v>2</v>
          </cell>
          <cell r="BE125">
            <v>1</v>
          </cell>
          <cell r="BS125">
            <v>1</v>
          </cell>
          <cell r="BY125">
            <v>1</v>
          </cell>
          <cell r="CM125">
            <v>22</v>
          </cell>
          <cell r="CO125">
            <v>5</v>
          </cell>
          <cell r="CR125">
            <v>10</v>
          </cell>
          <cell r="CT125">
            <v>2</v>
          </cell>
          <cell r="DC125">
            <v>3</v>
          </cell>
          <cell r="DY125">
            <v>1</v>
          </cell>
          <cell r="EX125">
            <v>2</v>
          </cell>
          <cell r="FO125">
            <v>2</v>
          </cell>
        </row>
        <row r="126">
          <cell r="A126">
            <v>2135</v>
          </cell>
          <cell r="B126" t="str">
            <v>Carpaccio bœuf</v>
          </cell>
          <cell r="C126" t="str">
            <v>Convergence</v>
          </cell>
          <cell r="D126">
            <v>0</v>
          </cell>
          <cell r="E126">
            <v>6</v>
          </cell>
          <cell r="F126">
            <v>3</v>
          </cell>
          <cell r="BE126">
            <v>1</v>
          </cell>
          <cell r="BS126">
            <v>1</v>
          </cell>
          <cell r="BY126">
            <v>1</v>
          </cell>
          <cell r="CM126">
            <v>22</v>
          </cell>
          <cell r="CO126">
            <v>5</v>
          </cell>
          <cell r="CR126">
            <v>10</v>
          </cell>
          <cell r="CT126">
            <v>2</v>
          </cell>
          <cell r="DC126">
            <v>3</v>
          </cell>
          <cell r="DY126">
            <v>1</v>
          </cell>
          <cell r="EX126">
            <v>2</v>
          </cell>
          <cell r="FO126">
            <v>2</v>
          </cell>
        </row>
        <row r="127">
          <cell r="A127">
            <v>2179</v>
          </cell>
          <cell r="B127" t="str">
            <v>Carpaccio bœuf</v>
          </cell>
          <cell r="C127" t="str">
            <v>Pizza Paï</v>
          </cell>
          <cell r="D127">
            <v>0</v>
          </cell>
          <cell r="E127">
            <v>6</v>
          </cell>
          <cell r="F127">
            <v>2</v>
          </cell>
          <cell r="G127">
            <v>620</v>
          </cell>
          <cell r="H127">
            <v>9.69</v>
          </cell>
          <cell r="BE127">
            <v>1</v>
          </cell>
          <cell r="BS127">
            <v>1</v>
          </cell>
          <cell r="BY127">
            <v>1</v>
          </cell>
          <cell r="CM127">
            <v>22</v>
          </cell>
          <cell r="CO127">
            <v>5</v>
          </cell>
          <cell r="CR127">
            <v>10</v>
          </cell>
          <cell r="CT127">
            <v>2</v>
          </cell>
          <cell r="DC127">
            <v>3</v>
          </cell>
          <cell r="DY127">
            <v>1</v>
          </cell>
          <cell r="EX127">
            <v>2</v>
          </cell>
          <cell r="FO127">
            <v>2</v>
          </cell>
        </row>
        <row r="128">
          <cell r="A128">
            <v>1981</v>
          </cell>
          <cell r="B128" t="str">
            <v>Carpaccio bœuf charolais</v>
          </cell>
          <cell r="C128" t="str">
            <v>Coup de Pâtes</v>
          </cell>
          <cell r="D128">
            <v>0</v>
          </cell>
          <cell r="E128">
            <v>6</v>
          </cell>
          <cell r="F128">
            <v>3</v>
          </cell>
          <cell r="BE128">
            <v>1</v>
          </cell>
          <cell r="BS128">
            <v>1</v>
          </cell>
          <cell r="BY128">
            <v>1</v>
          </cell>
          <cell r="CM128">
            <v>22</v>
          </cell>
          <cell r="CO128">
            <v>5</v>
          </cell>
          <cell r="CR128">
            <v>10</v>
          </cell>
          <cell r="CT128">
            <v>2</v>
          </cell>
          <cell r="DC128">
            <v>3</v>
          </cell>
          <cell r="DY128">
            <v>1</v>
          </cell>
          <cell r="EX128">
            <v>2</v>
          </cell>
          <cell r="FO128">
            <v>2</v>
          </cell>
        </row>
        <row r="129">
          <cell r="A129">
            <v>1928</v>
          </cell>
          <cell r="B129" t="str">
            <v>Carpaccio bœuf coupelle</v>
          </cell>
          <cell r="C129" t="str">
            <v>Accor</v>
          </cell>
        </row>
        <row r="130">
          <cell r="A130">
            <v>2272</v>
          </cell>
          <cell r="B130" t="str">
            <v>Carpaccio bœuf coupelles</v>
          </cell>
          <cell r="C130" t="str">
            <v>Flunch</v>
          </cell>
        </row>
        <row r="131">
          <cell r="A131">
            <v>105</v>
          </cell>
          <cell r="B131" t="str">
            <v>Carpaccio charolais</v>
          </cell>
          <cell r="C131" t="str">
            <v>Eismann/Gastronomie service</v>
          </cell>
          <cell r="D131">
            <v>0</v>
          </cell>
          <cell r="E131">
            <v>6</v>
          </cell>
          <cell r="F131">
            <v>2</v>
          </cell>
          <cell r="G131">
            <v>570</v>
          </cell>
          <cell r="H131">
            <v>8.91</v>
          </cell>
          <cell r="BE131">
            <v>1</v>
          </cell>
          <cell r="BS131">
            <v>1</v>
          </cell>
          <cell r="BY131">
            <v>1</v>
          </cell>
          <cell r="CM131">
            <v>22</v>
          </cell>
          <cell r="CO131">
            <v>5</v>
          </cell>
          <cell r="CR131">
            <v>10</v>
          </cell>
          <cell r="CT131">
            <v>2</v>
          </cell>
          <cell r="DC131">
            <v>3</v>
          </cell>
          <cell r="DY131">
            <v>1</v>
          </cell>
          <cell r="EX131">
            <v>2</v>
          </cell>
          <cell r="FO131">
            <v>2</v>
          </cell>
        </row>
        <row r="132">
          <cell r="A132">
            <v>2692</v>
          </cell>
          <cell r="B132" t="str">
            <v>Carpaccio charolais 120 g RECTANGLE</v>
          </cell>
          <cell r="C132" t="str">
            <v>Accor</v>
          </cell>
          <cell r="D132">
            <v>1</v>
          </cell>
          <cell r="E132">
            <v>5</v>
          </cell>
          <cell r="F132">
            <v>2</v>
          </cell>
        </row>
        <row r="133">
          <cell r="A133">
            <v>2624</v>
          </cell>
          <cell r="B133" t="str">
            <v>Carpaccio charolais 120 g ROND</v>
          </cell>
          <cell r="C133" t="str">
            <v>Accor</v>
          </cell>
        </row>
        <row r="134">
          <cell r="A134">
            <v>3152</v>
          </cell>
          <cell r="B134" t="str">
            <v>Carpaccio charolais 240 g ROND</v>
          </cell>
          <cell r="C134" t="str">
            <v>Accor</v>
          </cell>
          <cell r="D134">
            <v>1</v>
          </cell>
          <cell r="E134">
            <v>5</v>
          </cell>
          <cell r="F134">
            <v>2</v>
          </cell>
        </row>
        <row r="135">
          <cell r="A135">
            <v>143</v>
          </cell>
          <cell r="B135" t="str">
            <v>Carpaccio de bœuf et son parmesan</v>
          </cell>
          <cell r="C135" t="str">
            <v>Coup de Pâtes</v>
          </cell>
          <cell r="D135">
            <v>0</v>
          </cell>
          <cell r="E135">
            <v>13</v>
          </cell>
          <cell r="F135">
            <v>5</v>
          </cell>
          <cell r="G135">
            <v>490</v>
          </cell>
          <cell r="H135">
            <v>3.4</v>
          </cell>
        </row>
        <row r="136">
          <cell r="A136">
            <v>3147</v>
          </cell>
          <cell r="B136" t="str">
            <v>Carpaccio de bressaola 80 g</v>
          </cell>
          <cell r="C136" t="str">
            <v>Accor</v>
          </cell>
          <cell r="D136">
            <v>0</v>
          </cell>
          <cell r="E136">
            <v>13</v>
          </cell>
          <cell r="F136">
            <v>3</v>
          </cell>
        </row>
        <row r="137">
          <cell r="A137">
            <v>4082</v>
          </cell>
          <cell r="B137" t="str">
            <v>carpaccio de saumon 80G</v>
          </cell>
          <cell r="C137" t="str">
            <v>Accor</v>
          </cell>
          <cell r="D137">
            <v>0</v>
          </cell>
          <cell r="E137">
            <v>8</v>
          </cell>
          <cell r="F137">
            <v>3</v>
          </cell>
          <cell r="O137">
            <v>1</v>
          </cell>
          <cell r="BR137">
            <v>1</v>
          </cell>
          <cell r="BY137">
            <v>1</v>
          </cell>
          <cell r="CR137">
            <v>20</v>
          </cell>
          <cell r="CT137">
            <v>4</v>
          </cell>
          <cell r="FO137">
            <v>1</v>
          </cell>
        </row>
        <row r="138">
          <cell r="A138">
            <v>3780</v>
          </cell>
          <cell r="B138" t="str">
            <v>carpaccio de saumon au citron semi confit</v>
          </cell>
          <cell r="C138" t="str">
            <v>Accor</v>
          </cell>
          <cell r="D138">
            <v>1</v>
          </cell>
          <cell r="E138">
            <v>7</v>
          </cell>
          <cell r="F138">
            <v>3</v>
          </cell>
        </row>
        <row r="139">
          <cell r="A139">
            <v>1691</v>
          </cell>
          <cell r="B139" t="str">
            <v>Carpaccio de saumon coupelles</v>
          </cell>
          <cell r="C139" t="str">
            <v>Coup de Pâtes</v>
          </cell>
          <cell r="D139">
            <v>0</v>
          </cell>
          <cell r="E139">
            <v>10</v>
          </cell>
          <cell r="F139">
            <v>7</v>
          </cell>
          <cell r="G139" t="str">
            <v>340 kg de dsaumon</v>
          </cell>
          <cell r="N139">
            <v>1</v>
          </cell>
          <cell r="O139">
            <v>1</v>
          </cell>
          <cell r="BS139">
            <v>1</v>
          </cell>
          <cell r="BY139">
            <v>1</v>
          </cell>
          <cell r="CB139">
            <v>5</v>
          </cell>
          <cell r="CN139">
            <v>9</v>
          </cell>
          <cell r="CR139">
            <v>30</v>
          </cell>
          <cell r="CT139">
            <v>1</v>
          </cell>
          <cell r="DG139">
            <v>2</v>
          </cell>
          <cell r="DS139">
            <v>1</v>
          </cell>
          <cell r="DT139">
            <v>5</v>
          </cell>
          <cell r="DY139">
            <v>1</v>
          </cell>
          <cell r="DZ139">
            <v>2</v>
          </cell>
          <cell r="EE139">
            <v>1</v>
          </cell>
          <cell r="EG139">
            <v>1</v>
          </cell>
          <cell r="EX139">
            <v>20</v>
          </cell>
          <cell r="FO139">
            <v>2</v>
          </cell>
          <cell r="FQ139">
            <v>1</v>
          </cell>
        </row>
        <row r="140">
          <cell r="A140">
            <v>101</v>
          </cell>
          <cell r="B140" t="str">
            <v>Carpaccio pochette</v>
          </cell>
          <cell r="C140" t="str">
            <v>Maximo</v>
          </cell>
          <cell r="D140">
            <v>0</v>
          </cell>
          <cell r="E140">
            <v>7</v>
          </cell>
          <cell r="F140">
            <v>5</v>
          </cell>
          <cell r="BS140">
            <v>1</v>
          </cell>
          <cell r="BY140">
            <v>1</v>
          </cell>
        </row>
        <row r="141">
          <cell r="A141">
            <v>2267</v>
          </cell>
          <cell r="B141" t="str">
            <v>Carpaccio pochette</v>
          </cell>
          <cell r="C141" t="str">
            <v>Eismann</v>
          </cell>
          <cell r="D141">
            <v>0</v>
          </cell>
          <cell r="E141">
            <v>7</v>
          </cell>
          <cell r="F141">
            <v>5</v>
          </cell>
        </row>
        <row r="142">
          <cell r="A142">
            <v>1040</v>
          </cell>
          <cell r="B142" t="str">
            <v>Carpaccio saumon</v>
          </cell>
          <cell r="C142" t="str">
            <v>Davigel</v>
          </cell>
          <cell r="D142">
            <v>0</v>
          </cell>
          <cell r="E142">
            <v>8</v>
          </cell>
          <cell r="F142">
            <v>3</v>
          </cell>
          <cell r="G142">
            <v>680</v>
          </cell>
          <cell r="H142">
            <v>9.44</v>
          </cell>
        </row>
        <row r="143">
          <cell r="A143">
            <v>1488</v>
          </cell>
          <cell r="B143" t="str">
            <v>Carpaccio saumon</v>
          </cell>
          <cell r="C143" t="str">
            <v>Croque Gel</v>
          </cell>
          <cell r="D143">
            <v>0</v>
          </cell>
          <cell r="E143">
            <v>8</v>
          </cell>
          <cell r="F143">
            <v>2</v>
          </cell>
          <cell r="H143">
            <v>0</v>
          </cell>
        </row>
        <row r="144">
          <cell r="A144">
            <v>2133</v>
          </cell>
          <cell r="B144" t="str">
            <v>Carpaccio Saumon</v>
          </cell>
          <cell r="C144" t="str">
            <v>Pizza Paï</v>
          </cell>
          <cell r="D144">
            <v>0</v>
          </cell>
          <cell r="E144">
            <v>8</v>
          </cell>
          <cell r="F144">
            <v>3</v>
          </cell>
        </row>
        <row r="145">
          <cell r="A145">
            <v>2262</v>
          </cell>
          <cell r="B145" t="str">
            <v>Carpaccio saumon</v>
          </cell>
          <cell r="C145" t="str">
            <v>Even</v>
          </cell>
          <cell r="D145">
            <v>0</v>
          </cell>
          <cell r="E145">
            <v>8</v>
          </cell>
          <cell r="F145">
            <v>3</v>
          </cell>
        </row>
        <row r="146">
          <cell r="A146">
            <v>96</v>
          </cell>
          <cell r="B146" t="str">
            <v>Carpaccio saumon 70g</v>
          </cell>
          <cell r="C146" t="str">
            <v>Accor</v>
          </cell>
        </row>
        <row r="147">
          <cell r="A147">
            <v>1980</v>
          </cell>
          <cell r="B147" t="str">
            <v>Carpaccio saumon assiette</v>
          </cell>
          <cell r="C147" t="str">
            <v>Coup de Pâtes</v>
          </cell>
          <cell r="D147">
            <v>0</v>
          </cell>
          <cell r="E147">
            <v>7</v>
          </cell>
          <cell r="F147">
            <v>3</v>
          </cell>
          <cell r="N147">
            <v>1</v>
          </cell>
          <cell r="BS147">
            <v>1</v>
          </cell>
          <cell r="BY147">
            <v>1</v>
          </cell>
          <cell r="CT147">
            <v>2</v>
          </cell>
          <cell r="DY147">
            <v>1</v>
          </cell>
          <cell r="EX147">
            <v>2</v>
          </cell>
        </row>
        <row r="148">
          <cell r="A148">
            <v>1978</v>
          </cell>
          <cell r="B148" t="str">
            <v>Carpaccio thon</v>
          </cell>
          <cell r="C148" t="str">
            <v>Coup de Pâtes</v>
          </cell>
          <cell r="D148">
            <v>0</v>
          </cell>
          <cell r="E148">
            <v>8</v>
          </cell>
          <cell r="F148">
            <v>3</v>
          </cell>
        </row>
        <row r="149">
          <cell r="A149">
            <v>1979</v>
          </cell>
          <cell r="B149" t="str">
            <v>Carpaccio VBF</v>
          </cell>
          <cell r="C149" t="str">
            <v>Coup de Pâtes</v>
          </cell>
          <cell r="D149">
            <v>0</v>
          </cell>
          <cell r="E149">
            <v>6</v>
          </cell>
          <cell r="F149">
            <v>3</v>
          </cell>
        </row>
        <row r="150">
          <cell r="A150">
            <v>3515</v>
          </cell>
          <cell r="B150" t="str">
            <v>Carré gelée fruits rouges</v>
          </cell>
          <cell r="C150" t="str">
            <v>Picard</v>
          </cell>
        </row>
        <row r="151">
          <cell r="A151" t="str">
            <v>ND41</v>
          </cell>
          <cell r="B151" t="str">
            <v>Cassolette</v>
          </cell>
          <cell r="C151" t="str">
            <v>DS restauration</v>
          </cell>
          <cell r="D151">
            <v>1</v>
          </cell>
          <cell r="E151">
            <v>7</v>
          </cell>
          <cell r="F151">
            <v>2</v>
          </cell>
        </row>
        <row r="152">
          <cell r="A152">
            <v>4005</v>
          </cell>
          <cell r="B152" t="str">
            <v>Cassolette</v>
          </cell>
          <cell r="C152" t="str">
            <v>DS restauration</v>
          </cell>
          <cell r="D152">
            <v>1</v>
          </cell>
          <cell r="E152">
            <v>7</v>
          </cell>
          <cell r="F152">
            <v>2</v>
          </cell>
        </row>
        <row r="153">
          <cell r="A153">
            <v>1703</v>
          </cell>
          <cell r="B153" t="str">
            <v>Cassolette cabillaud</v>
          </cell>
          <cell r="C153" t="str">
            <v>DS restauration</v>
          </cell>
        </row>
        <row r="154">
          <cell r="A154">
            <v>1472</v>
          </cell>
          <cell r="B154" t="str">
            <v>Cassolette du pecheur</v>
          </cell>
          <cell r="C154" t="str">
            <v>Eismann</v>
          </cell>
          <cell r="D154">
            <v>0</v>
          </cell>
          <cell r="E154">
            <v>9</v>
          </cell>
          <cell r="F154">
            <v>6</v>
          </cell>
        </row>
        <row r="155">
          <cell r="A155">
            <v>2933</v>
          </cell>
          <cell r="B155" t="str">
            <v>Cassolette Eglefin ecrvisse</v>
          </cell>
          <cell r="C155" t="str">
            <v>Eismann</v>
          </cell>
        </row>
        <row r="156">
          <cell r="A156">
            <v>2715</v>
          </cell>
          <cell r="B156" t="str">
            <v>Cassolette eglefin st jacques crevettes</v>
          </cell>
          <cell r="C156" t="str">
            <v>DS restauration</v>
          </cell>
        </row>
        <row r="157">
          <cell r="A157">
            <v>2872</v>
          </cell>
          <cell r="B157" t="str">
            <v>Cassolette saint Pierre sauce champagne</v>
          </cell>
          <cell r="C157" t="str">
            <v>DS Restauration</v>
          </cell>
          <cell r="D157">
            <v>2</v>
          </cell>
          <cell r="E157">
            <v>17</v>
          </cell>
          <cell r="F157">
            <v>3</v>
          </cell>
        </row>
        <row r="158">
          <cell r="A158">
            <v>1273</v>
          </cell>
          <cell r="B158" t="str">
            <v>Cassolette vague</v>
          </cell>
          <cell r="C158" t="str">
            <v>Eismann</v>
          </cell>
          <cell r="D158">
            <v>0</v>
          </cell>
          <cell r="E158">
            <v>13</v>
          </cell>
          <cell r="F158">
            <v>5</v>
          </cell>
        </row>
        <row r="159">
          <cell r="A159">
            <v>3183</v>
          </cell>
          <cell r="B159" t="str">
            <v>Caviar aubergine</v>
          </cell>
          <cell r="BD159">
            <v>1</v>
          </cell>
          <cell r="BH159">
            <v>1</v>
          </cell>
          <cell r="BL159">
            <v>1</v>
          </cell>
          <cell r="CA159">
            <v>1</v>
          </cell>
          <cell r="CR159">
            <v>6</v>
          </cell>
          <cell r="DL159">
            <v>1</v>
          </cell>
          <cell r="DY159">
            <v>1</v>
          </cell>
          <cell r="EB159">
            <v>2</v>
          </cell>
          <cell r="EG159">
            <v>1</v>
          </cell>
          <cell r="EU159">
            <v>3</v>
          </cell>
          <cell r="EX159">
            <v>5</v>
          </cell>
          <cell r="FE159">
            <v>2</v>
          </cell>
        </row>
        <row r="160">
          <cell r="A160">
            <v>3183</v>
          </cell>
          <cell r="B160" t="str">
            <v>Caviar aubergine</v>
          </cell>
          <cell r="C160" t="str">
            <v>Davigel</v>
          </cell>
          <cell r="BD160">
            <v>1</v>
          </cell>
          <cell r="BH160">
            <v>1</v>
          </cell>
          <cell r="BL160">
            <v>1</v>
          </cell>
          <cell r="CA160">
            <v>1</v>
          </cell>
          <cell r="CR160">
            <v>6</v>
          </cell>
          <cell r="DL160">
            <v>1</v>
          </cell>
          <cell r="DY160">
            <v>1</v>
          </cell>
          <cell r="EB160">
            <v>2</v>
          </cell>
          <cell r="EG160">
            <v>1</v>
          </cell>
          <cell r="EU160">
            <v>3</v>
          </cell>
          <cell r="EX160">
            <v>5</v>
          </cell>
          <cell r="FE160">
            <v>2</v>
          </cell>
        </row>
        <row r="161">
          <cell r="A161">
            <v>2766</v>
          </cell>
          <cell r="B161" t="str">
            <v>Céramiques nippones</v>
          </cell>
          <cell r="C161" t="str">
            <v>Vandencasteele</v>
          </cell>
        </row>
        <row r="162">
          <cell r="A162">
            <v>2932</v>
          </cell>
          <cell r="B162" t="str">
            <v>Céramiques nippones</v>
          </cell>
          <cell r="C162" t="str">
            <v>Eismann</v>
          </cell>
        </row>
        <row r="163">
          <cell r="A163">
            <v>2339</v>
          </cell>
          <cell r="B163" t="str">
            <v>Céramiques saumon fumé</v>
          </cell>
          <cell r="C163" t="str">
            <v>Servair</v>
          </cell>
          <cell r="D163">
            <v>1</v>
          </cell>
          <cell r="E163">
            <v>21</v>
          </cell>
          <cell r="F163">
            <v>5</v>
          </cell>
        </row>
        <row r="164">
          <cell r="A164">
            <v>2242</v>
          </cell>
          <cell r="B164" t="str">
            <v>Champignon cuisinés</v>
          </cell>
          <cell r="C164" t="str">
            <v>Picard</v>
          </cell>
          <cell r="AL164">
            <v>1</v>
          </cell>
          <cell r="BD164">
            <v>1</v>
          </cell>
          <cell r="BH164">
            <v>1</v>
          </cell>
          <cell r="CA164">
            <v>1</v>
          </cell>
          <cell r="CB164">
            <v>10</v>
          </cell>
          <cell r="CT164">
            <v>1</v>
          </cell>
          <cell r="DL164">
            <v>1</v>
          </cell>
          <cell r="DX164">
            <v>21</v>
          </cell>
          <cell r="EG164">
            <v>1</v>
          </cell>
          <cell r="EX164">
            <v>4</v>
          </cell>
        </row>
        <row r="165">
          <cell r="A165">
            <v>78</v>
          </cell>
          <cell r="B165" t="str">
            <v>Chipolatas 4x250g</v>
          </cell>
          <cell r="C165" t="str">
            <v>Eismann</v>
          </cell>
          <cell r="D165">
            <v>1</v>
          </cell>
          <cell r="E165">
            <v>3</v>
          </cell>
          <cell r="F165">
            <v>4</v>
          </cell>
          <cell r="G165">
            <v>2100</v>
          </cell>
          <cell r="H165">
            <v>32.81</v>
          </cell>
        </row>
        <row r="166">
          <cell r="A166">
            <v>3645</v>
          </cell>
          <cell r="B166" t="str">
            <v>Chutney ananas</v>
          </cell>
          <cell r="C166" t="str">
            <v>Flunch</v>
          </cell>
          <cell r="AV166">
            <v>1</v>
          </cell>
          <cell r="BD166">
            <v>1</v>
          </cell>
          <cell r="BH166">
            <v>1</v>
          </cell>
          <cell r="CB166">
            <v>6</v>
          </cell>
          <cell r="CF166">
            <v>2</v>
          </cell>
          <cell r="CM166">
            <v>5</v>
          </cell>
          <cell r="CT166">
            <v>1</v>
          </cell>
          <cell r="FQ166">
            <v>2</v>
          </cell>
        </row>
        <row r="167">
          <cell r="A167">
            <v>2900</v>
          </cell>
          <cell r="B167" t="str">
            <v>Chutney de cèpes</v>
          </cell>
          <cell r="C167" t="str">
            <v>Picard</v>
          </cell>
          <cell r="D167">
            <v>1</v>
          </cell>
          <cell r="E167">
            <v>0</v>
          </cell>
          <cell r="F167">
            <v>0</v>
          </cell>
        </row>
        <row r="168">
          <cell r="A168">
            <v>2990</v>
          </cell>
          <cell r="B168" t="str">
            <v>chutney de figue</v>
          </cell>
          <cell r="I168">
            <v>1</v>
          </cell>
          <cell r="U168">
            <v>1</v>
          </cell>
          <cell r="BH168">
            <v>1</v>
          </cell>
          <cell r="CA168">
            <v>1</v>
          </cell>
          <cell r="CF168">
            <v>10</v>
          </cell>
          <cell r="CT168">
            <v>1</v>
          </cell>
          <cell r="DL168">
            <v>1</v>
          </cell>
          <cell r="DO168">
            <v>1</v>
          </cell>
          <cell r="DZ168">
            <v>1</v>
          </cell>
          <cell r="EG168">
            <v>1</v>
          </cell>
          <cell r="EX168">
            <v>3</v>
          </cell>
          <cell r="FP168">
            <v>1</v>
          </cell>
        </row>
        <row r="169">
          <cell r="A169">
            <v>2811</v>
          </cell>
          <cell r="B169" t="str">
            <v>Chutney de figues</v>
          </cell>
          <cell r="C169" t="str">
            <v>Thiriet</v>
          </cell>
          <cell r="D169">
            <v>1</v>
          </cell>
          <cell r="E169">
            <v>0</v>
          </cell>
          <cell r="F169">
            <v>0</v>
          </cell>
        </row>
        <row r="170">
          <cell r="A170">
            <v>3458</v>
          </cell>
          <cell r="B170" t="str">
            <v>Chutney Fraise Basilic</v>
          </cell>
          <cell r="C170" t="str">
            <v>Boncolac</v>
          </cell>
        </row>
        <row r="171">
          <cell r="A171">
            <v>1999</v>
          </cell>
          <cell r="B171" t="str">
            <v>Chutney peche basilic</v>
          </cell>
          <cell r="C171" t="str">
            <v>TDL</v>
          </cell>
          <cell r="U171">
            <v>1</v>
          </cell>
          <cell r="BD171">
            <v>1</v>
          </cell>
          <cell r="BH171">
            <v>1</v>
          </cell>
          <cell r="BL171">
            <v>1</v>
          </cell>
          <cell r="CA171">
            <v>1</v>
          </cell>
          <cell r="CB171">
            <v>3</v>
          </cell>
          <cell r="CT171">
            <v>1</v>
          </cell>
          <cell r="DL171">
            <v>1</v>
          </cell>
          <cell r="EG171">
            <v>1</v>
          </cell>
          <cell r="EU171">
            <v>5</v>
          </cell>
          <cell r="EX171">
            <v>1</v>
          </cell>
          <cell r="FN171">
            <v>2</v>
          </cell>
          <cell r="FO171">
            <v>1</v>
          </cell>
        </row>
        <row r="172">
          <cell r="A172">
            <v>3320</v>
          </cell>
          <cell r="B172" t="str">
            <v>Chutney pomme figue</v>
          </cell>
          <cell r="C172" t="str">
            <v>Monin</v>
          </cell>
        </row>
        <row r="173">
          <cell r="A173">
            <v>3339</v>
          </cell>
          <cell r="B173" t="str">
            <v>Club sandwich épinard</v>
          </cell>
          <cell r="C173" t="str">
            <v>Casino cafeteria</v>
          </cell>
        </row>
        <row r="174">
          <cell r="A174">
            <v>3338</v>
          </cell>
          <cell r="B174" t="str">
            <v>Club sandwich foie gras</v>
          </cell>
          <cell r="C174" t="str">
            <v>Casino cafeteria</v>
          </cell>
        </row>
        <row r="175">
          <cell r="A175">
            <v>3340</v>
          </cell>
          <cell r="B175" t="str">
            <v>Club sandwich saumon yuzu</v>
          </cell>
          <cell r="C175" t="str">
            <v>Casino cafeteria</v>
          </cell>
        </row>
        <row r="176">
          <cell r="A176">
            <v>1704</v>
          </cell>
          <cell r="B176" t="str">
            <v>Collection bouchees prestige</v>
          </cell>
          <cell r="C176" t="str">
            <v>DS restauration</v>
          </cell>
          <cell r="D176">
            <v>2</v>
          </cell>
          <cell r="E176">
            <v>22</v>
          </cell>
          <cell r="F176">
            <v>7</v>
          </cell>
        </row>
        <row r="177">
          <cell r="A177">
            <v>3406</v>
          </cell>
          <cell r="B177" t="str">
            <v>Compotée de figue</v>
          </cell>
          <cell r="C177" t="str">
            <v>Boncolac</v>
          </cell>
          <cell r="D177">
            <v>2</v>
          </cell>
          <cell r="E177">
            <v>0</v>
          </cell>
          <cell r="F177">
            <v>0</v>
          </cell>
        </row>
        <row r="178">
          <cell r="A178">
            <v>3901</v>
          </cell>
          <cell r="B178" t="str">
            <v>Compotée de fraise</v>
          </cell>
          <cell r="C178" t="str">
            <v>Flunch</v>
          </cell>
          <cell r="BD178">
            <v>1</v>
          </cell>
          <cell r="BH178">
            <v>1</v>
          </cell>
          <cell r="BL178">
            <v>1</v>
          </cell>
          <cell r="CA178">
            <v>1</v>
          </cell>
          <cell r="CB178">
            <v>20</v>
          </cell>
          <cell r="DL178">
            <v>1</v>
          </cell>
          <cell r="DO178">
            <v>1</v>
          </cell>
          <cell r="EG178">
            <v>1</v>
          </cell>
          <cell r="EU178">
            <v>4</v>
          </cell>
          <cell r="EX178">
            <v>4</v>
          </cell>
        </row>
        <row r="179">
          <cell r="A179">
            <v>4306</v>
          </cell>
          <cell r="B179" t="str">
            <v>Compotée de poivron</v>
          </cell>
          <cell r="C179" t="str">
            <v>Accor</v>
          </cell>
          <cell r="D179">
            <v>1</v>
          </cell>
          <cell r="U179">
            <v>1</v>
          </cell>
          <cell r="BD179">
            <v>1</v>
          </cell>
          <cell r="BH179">
            <v>1</v>
          </cell>
          <cell r="BL179">
            <v>1</v>
          </cell>
          <cell r="CA179">
            <v>1</v>
          </cell>
          <cell r="CB179">
            <v>15</v>
          </cell>
          <cell r="CQ179">
            <v>1</v>
          </cell>
          <cell r="CR179">
            <v>20</v>
          </cell>
          <cell r="CT179">
            <v>1</v>
          </cell>
          <cell r="DL179">
            <v>1</v>
          </cell>
          <cell r="EB179">
            <v>5</v>
          </cell>
          <cell r="EG179">
            <v>2</v>
          </cell>
          <cell r="EU179">
            <v>2</v>
          </cell>
          <cell r="EX179">
            <v>4</v>
          </cell>
          <cell r="FA179">
            <v>1</v>
          </cell>
          <cell r="FN179">
            <v>4</v>
          </cell>
          <cell r="FO179">
            <v>3</v>
          </cell>
          <cell r="FQ179">
            <v>8</v>
          </cell>
        </row>
        <row r="180">
          <cell r="A180">
            <v>3184</v>
          </cell>
          <cell r="B180" t="str">
            <v>Compotée de poivron rouge</v>
          </cell>
          <cell r="C180" t="str">
            <v>Thiriet</v>
          </cell>
        </row>
        <row r="181">
          <cell r="A181">
            <v>4066</v>
          </cell>
          <cell r="B181" t="str">
            <v>Compotée de pommes</v>
          </cell>
          <cell r="C181" t="str">
            <v>Picard</v>
          </cell>
          <cell r="D181">
            <v>1</v>
          </cell>
          <cell r="E181">
            <v>0</v>
          </cell>
          <cell r="F181">
            <v>0</v>
          </cell>
        </row>
        <row r="182">
          <cell r="A182">
            <v>2639</v>
          </cell>
          <cell r="B182" t="str">
            <v>Compotée oignons rouges</v>
          </cell>
          <cell r="C182" t="str">
            <v>Thiriet</v>
          </cell>
        </row>
        <row r="183">
          <cell r="A183">
            <v>3909</v>
          </cell>
          <cell r="B183" t="str">
            <v>Compotée pêche mangue</v>
          </cell>
          <cell r="C183" t="str">
            <v>Flunch</v>
          </cell>
          <cell r="BD183">
            <v>1</v>
          </cell>
          <cell r="BH183">
            <v>1</v>
          </cell>
          <cell r="BL183">
            <v>1</v>
          </cell>
          <cell r="CA183">
            <v>1</v>
          </cell>
          <cell r="CB183">
            <v>20</v>
          </cell>
          <cell r="DL183">
            <v>1</v>
          </cell>
          <cell r="DO183">
            <v>1</v>
          </cell>
          <cell r="EG183">
            <v>1</v>
          </cell>
          <cell r="EU183">
            <v>4</v>
          </cell>
          <cell r="EX183">
            <v>4</v>
          </cell>
        </row>
        <row r="184">
          <cell r="A184">
            <v>2456</v>
          </cell>
          <cell r="B184" t="str">
            <v>Concassé de tomate</v>
          </cell>
          <cell r="C184" t="str">
            <v>Thiriet</v>
          </cell>
          <cell r="BD184">
            <v>1</v>
          </cell>
          <cell r="BH184">
            <v>1</v>
          </cell>
          <cell r="BL184">
            <v>1</v>
          </cell>
          <cell r="CA184">
            <v>1</v>
          </cell>
          <cell r="CB184">
            <v>5</v>
          </cell>
          <cell r="CQ184">
            <v>1</v>
          </cell>
          <cell r="CR184">
            <v>10</v>
          </cell>
          <cell r="CT184">
            <v>1</v>
          </cell>
          <cell r="DL184">
            <v>1</v>
          </cell>
          <cell r="EG184">
            <v>1</v>
          </cell>
          <cell r="EU184">
            <v>7</v>
          </cell>
          <cell r="EX184">
            <v>2</v>
          </cell>
          <cell r="FN184">
            <v>2</v>
          </cell>
          <cell r="FO184">
            <v>2</v>
          </cell>
          <cell r="FQ184">
            <v>1</v>
          </cell>
        </row>
        <row r="185">
          <cell r="A185">
            <v>1783</v>
          </cell>
          <cell r="B185" t="str">
            <v>Coulis d'abricot</v>
          </cell>
          <cell r="D185">
            <v>1</v>
          </cell>
          <cell r="E185">
            <v>0</v>
          </cell>
          <cell r="F185">
            <v>0</v>
          </cell>
        </row>
        <row r="186">
          <cell r="A186">
            <v>4305</v>
          </cell>
          <cell r="B186" t="str">
            <v>Coulis de poivron</v>
          </cell>
          <cell r="C186" t="str">
            <v>Accor</v>
          </cell>
          <cell r="D186">
            <v>1</v>
          </cell>
          <cell r="AP186">
            <v>1</v>
          </cell>
          <cell r="BD186">
            <v>1</v>
          </cell>
          <cell r="BH186">
            <v>1</v>
          </cell>
          <cell r="CA186">
            <v>1</v>
          </cell>
          <cell r="CB186">
            <v>9</v>
          </cell>
          <cell r="CQ186">
            <v>1</v>
          </cell>
          <cell r="CT186">
            <v>1</v>
          </cell>
          <cell r="DL186">
            <v>1</v>
          </cell>
          <cell r="DY186">
            <v>1</v>
          </cell>
          <cell r="DZ186">
            <v>1</v>
          </cell>
          <cell r="EG186">
            <v>1</v>
          </cell>
          <cell r="FQ186">
            <v>4</v>
          </cell>
        </row>
        <row r="187">
          <cell r="A187">
            <v>3168</v>
          </cell>
          <cell r="B187" t="str">
            <v>Coulis framboise</v>
          </cell>
          <cell r="C187" t="str">
            <v>Flunch</v>
          </cell>
        </row>
        <row r="188">
          <cell r="A188">
            <v>3169</v>
          </cell>
          <cell r="B188" t="str">
            <v>Coulis mangue</v>
          </cell>
          <cell r="C188" t="str">
            <v>Flunch</v>
          </cell>
        </row>
        <row r="189">
          <cell r="A189" t="str">
            <v>1693t</v>
          </cell>
          <cell r="B189" t="str">
            <v>Coupe brochettes saumon</v>
          </cell>
          <cell r="C189" t="str">
            <v>Coup de Pâtes</v>
          </cell>
          <cell r="D189">
            <v>0</v>
          </cell>
          <cell r="E189">
            <v>6</v>
          </cell>
          <cell r="F189">
            <v>3</v>
          </cell>
          <cell r="N189">
            <v>1</v>
          </cell>
          <cell r="CT189">
            <v>2</v>
          </cell>
          <cell r="DP189">
            <v>6</v>
          </cell>
          <cell r="EX189">
            <v>3</v>
          </cell>
          <cell r="FA189">
            <v>2</v>
          </cell>
        </row>
        <row r="190">
          <cell r="A190">
            <v>3181</v>
          </cell>
          <cell r="B190" t="str">
            <v>Coupe saumon 140 g</v>
          </cell>
          <cell r="C190" t="str">
            <v>Accor</v>
          </cell>
        </row>
        <row r="191">
          <cell r="A191">
            <v>2352</v>
          </cell>
          <cell r="B191" t="str">
            <v>Coupelles foie gras</v>
          </cell>
          <cell r="C191" t="str">
            <v>Servair</v>
          </cell>
          <cell r="D191">
            <v>0</v>
          </cell>
          <cell r="E191">
            <v>12</v>
          </cell>
          <cell r="F191">
            <v>5</v>
          </cell>
          <cell r="BW191">
            <v>1</v>
          </cell>
        </row>
        <row r="192">
          <cell r="A192">
            <v>1697</v>
          </cell>
          <cell r="B192" t="str">
            <v>Coupelles nippones</v>
          </cell>
          <cell r="C192" t="str">
            <v>Eismann</v>
          </cell>
        </row>
        <row r="193">
          <cell r="A193">
            <v>1403</v>
          </cell>
          <cell r="B193" t="str">
            <v>Coupelles roulé foie gras</v>
          </cell>
          <cell r="C193" t="str">
            <v>Accor</v>
          </cell>
        </row>
        <row r="194">
          <cell r="A194">
            <v>3559</v>
          </cell>
          <cell r="B194" t="str">
            <v>Creme betterave pomme</v>
          </cell>
          <cell r="C194" t="str">
            <v>Monin</v>
          </cell>
        </row>
        <row r="195">
          <cell r="A195">
            <v>3906</v>
          </cell>
          <cell r="B195" t="str">
            <v>Creme caramel sirop de macaron</v>
          </cell>
          <cell r="C195" t="str">
            <v>Flunch</v>
          </cell>
        </row>
        <row r="196">
          <cell r="A196">
            <v>3903</v>
          </cell>
          <cell r="B196" t="str">
            <v>Creme framboise</v>
          </cell>
          <cell r="C196" t="str">
            <v>Flunch</v>
          </cell>
          <cell r="AV196">
            <v>1</v>
          </cell>
          <cell r="BD196">
            <v>1</v>
          </cell>
          <cell r="BH196">
            <v>1</v>
          </cell>
          <cell r="CF196">
            <v>2</v>
          </cell>
          <cell r="CT196">
            <v>1</v>
          </cell>
          <cell r="DL196">
            <v>1</v>
          </cell>
          <cell r="DO196">
            <v>1</v>
          </cell>
          <cell r="EG196">
            <v>1</v>
          </cell>
          <cell r="EU196">
            <v>3</v>
          </cell>
          <cell r="EX196">
            <v>1</v>
          </cell>
          <cell r="FQ196">
            <v>3</v>
          </cell>
        </row>
        <row r="197">
          <cell r="A197">
            <v>3908</v>
          </cell>
          <cell r="B197" t="str">
            <v>Creme vanille</v>
          </cell>
          <cell r="C197" t="str">
            <v>Flunch</v>
          </cell>
          <cell r="AV197">
            <v>1</v>
          </cell>
          <cell r="BD197">
            <v>1</v>
          </cell>
          <cell r="BH197">
            <v>1</v>
          </cell>
          <cell r="CF197">
            <v>2</v>
          </cell>
          <cell r="CT197">
            <v>1</v>
          </cell>
          <cell r="DL197">
            <v>1</v>
          </cell>
          <cell r="DO197">
            <v>1</v>
          </cell>
          <cell r="EG197">
            <v>1</v>
          </cell>
          <cell r="EU197">
            <v>3</v>
          </cell>
          <cell r="EX197">
            <v>1</v>
          </cell>
          <cell r="FQ197">
            <v>3</v>
          </cell>
        </row>
        <row r="198">
          <cell r="A198">
            <v>3706</v>
          </cell>
          <cell r="B198" t="str">
            <v>Crevette chorizo piquillos en terra cotta</v>
          </cell>
          <cell r="C198" t="str">
            <v>Accor</v>
          </cell>
          <cell r="D198">
            <v>2</v>
          </cell>
          <cell r="E198">
            <v>22</v>
          </cell>
          <cell r="F198">
            <v>6</v>
          </cell>
        </row>
        <row r="199">
          <cell r="A199">
            <v>4291</v>
          </cell>
          <cell r="B199" t="str">
            <v>Croque monsieur à la volaille</v>
          </cell>
          <cell r="C199" t="str">
            <v>Accor</v>
          </cell>
          <cell r="D199">
            <v>2</v>
          </cell>
          <cell r="E199">
            <v>14</v>
          </cell>
          <cell r="F199">
            <v>2</v>
          </cell>
          <cell r="K199">
            <v>1</v>
          </cell>
          <cell r="O199">
            <v>1</v>
          </cell>
          <cell r="U199">
            <v>1</v>
          </cell>
          <cell r="Z199">
            <v>1</v>
          </cell>
          <cell r="BO199">
            <v>1</v>
          </cell>
          <cell r="BW199">
            <v>1</v>
          </cell>
          <cell r="CB199">
            <v>7</v>
          </cell>
          <cell r="CR199">
            <v>15</v>
          </cell>
          <cell r="CT199">
            <v>1</v>
          </cell>
          <cell r="EB199">
            <v>1</v>
          </cell>
          <cell r="EG199">
            <v>1</v>
          </cell>
          <cell r="FO199">
            <v>1</v>
          </cell>
        </row>
        <row r="200">
          <cell r="A200">
            <v>2864</v>
          </cell>
          <cell r="B200" t="str">
            <v>Crumble</v>
          </cell>
          <cell r="C200" t="str">
            <v>Accor</v>
          </cell>
        </row>
        <row r="201">
          <cell r="A201">
            <v>4231</v>
          </cell>
          <cell r="B201" t="str">
            <v>Crumble</v>
          </cell>
          <cell r="C201" t="str">
            <v>Picard</v>
          </cell>
          <cell r="U201">
            <v>1</v>
          </cell>
          <cell r="AM201">
            <v>1</v>
          </cell>
          <cell r="CB201">
            <v>40</v>
          </cell>
          <cell r="CF201">
            <v>3</v>
          </cell>
          <cell r="CT201">
            <v>2</v>
          </cell>
          <cell r="EX201">
            <v>4</v>
          </cell>
          <cell r="FF201">
            <v>108</v>
          </cell>
        </row>
        <row r="202">
          <cell r="A202">
            <v>319</v>
          </cell>
          <cell r="B202" t="str">
            <v>Crumble de saumon et saint jacques aux poireaux</v>
          </cell>
          <cell r="C202" t="str">
            <v>Metro</v>
          </cell>
          <cell r="D202">
            <v>2</v>
          </cell>
          <cell r="E202">
            <v>11</v>
          </cell>
          <cell r="F202">
            <v>5</v>
          </cell>
          <cell r="G202">
            <v>1845</v>
          </cell>
          <cell r="H202">
            <v>12.81</v>
          </cell>
        </row>
        <row r="203">
          <cell r="A203">
            <v>3392</v>
          </cell>
          <cell r="B203" t="str">
            <v>Crumble pomme cannelle</v>
          </cell>
          <cell r="C203" t="str">
            <v>Accor</v>
          </cell>
          <cell r="D203">
            <v>2</v>
          </cell>
          <cell r="E203">
            <v>9</v>
          </cell>
          <cell r="F203">
            <v>2</v>
          </cell>
        </row>
        <row r="204">
          <cell r="A204">
            <v>3957</v>
          </cell>
          <cell r="B204" t="str">
            <v>crumble pommes poires cuisinées</v>
          </cell>
          <cell r="C204" t="str">
            <v>Accor</v>
          </cell>
          <cell r="D204">
            <v>1</v>
          </cell>
          <cell r="E204">
            <v>8</v>
          </cell>
          <cell r="F204">
            <v>4</v>
          </cell>
        </row>
        <row r="205">
          <cell r="A205">
            <v>2861</v>
          </cell>
          <cell r="B205" t="str">
            <v>Crumble sucré</v>
          </cell>
          <cell r="C205" t="str">
            <v>Accor</v>
          </cell>
          <cell r="D205">
            <v>2</v>
          </cell>
          <cell r="E205">
            <v>9</v>
          </cell>
          <cell r="F205">
            <v>2</v>
          </cell>
        </row>
        <row r="206">
          <cell r="A206">
            <v>2909</v>
          </cell>
          <cell r="B206" t="str">
            <v>Crumble sucré</v>
          </cell>
          <cell r="C206" t="str">
            <v>Accor</v>
          </cell>
          <cell r="D206">
            <v>1</v>
          </cell>
          <cell r="E206">
            <v>0</v>
          </cell>
          <cell r="F206">
            <v>0</v>
          </cell>
        </row>
        <row r="207">
          <cell r="A207">
            <v>2775</v>
          </cell>
          <cell r="B207" t="str">
            <v>Crumle légumes au chèvre</v>
          </cell>
          <cell r="C207" t="str">
            <v>Accor</v>
          </cell>
        </row>
        <row r="208">
          <cell r="A208">
            <v>3225</v>
          </cell>
          <cell r="B208" t="str">
            <v>Cube au homard et aux noix de st jacques</v>
          </cell>
          <cell r="C208" t="str">
            <v>Autret</v>
          </cell>
        </row>
        <row r="209">
          <cell r="A209">
            <v>2195</v>
          </cell>
          <cell r="B209" t="str">
            <v>Cubipops</v>
          </cell>
          <cell r="C209" t="str">
            <v>Thiriet</v>
          </cell>
        </row>
        <row r="210">
          <cell r="A210">
            <v>1683</v>
          </cell>
          <cell r="B210" t="str">
            <v>Cuilleres de la mer</v>
          </cell>
          <cell r="C210" t="str">
            <v>Maximo</v>
          </cell>
        </row>
        <row r="211">
          <cell r="A211">
            <v>2191</v>
          </cell>
          <cell r="B211" t="str">
            <v>Cuillères de la mer</v>
          </cell>
          <cell r="C211" t="str">
            <v>Thiriet</v>
          </cell>
          <cell r="D211">
            <v>2</v>
          </cell>
          <cell r="E211">
            <v>20</v>
          </cell>
          <cell r="F211">
            <v>8</v>
          </cell>
        </row>
        <row r="212">
          <cell r="A212">
            <v>3336</v>
          </cell>
          <cell r="B212" t="str">
            <v>Cuillères fromage de brebis</v>
          </cell>
          <cell r="C212" t="str">
            <v>Casino cafeteria</v>
          </cell>
        </row>
        <row r="213">
          <cell r="A213">
            <v>3337</v>
          </cell>
          <cell r="B213" t="str">
            <v>Cuillères magret chutney de framboise</v>
          </cell>
          <cell r="C213" t="str">
            <v>Casino cafeteria</v>
          </cell>
        </row>
        <row r="214">
          <cell r="A214">
            <v>1342</v>
          </cell>
          <cell r="B214" t="str">
            <v>Cuilleres poulet tandoori pour plateau dinatoire</v>
          </cell>
          <cell r="C214" t="str">
            <v>Brake</v>
          </cell>
        </row>
        <row r="215">
          <cell r="A215">
            <v>1341</v>
          </cell>
          <cell r="B215" t="str">
            <v>Cuilleres saumon tzatziki pour plateau dinatoire</v>
          </cell>
          <cell r="C215" t="str">
            <v>Brake</v>
          </cell>
        </row>
        <row r="216">
          <cell r="A216">
            <v>3335</v>
          </cell>
          <cell r="B216" t="str">
            <v>Cuillères St jacques</v>
          </cell>
          <cell r="C216" t="str">
            <v>Casino cafeteria</v>
          </cell>
        </row>
        <row r="217">
          <cell r="A217" t="str">
            <v>3821c</v>
          </cell>
          <cell r="B217" t="str">
            <v>Cuissons Crèpes de Bretagne</v>
          </cell>
          <cell r="C217" t="str">
            <v>Flunch</v>
          </cell>
          <cell r="D217">
            <v>2</v>
          </cell>
          <cell r="E217">
            <v>0</v>
          </cell>
          <cell r="F217">
            <v>0</v>
          </cell>
        </row>
        <row r="218">
          <cell r="A218">
            <v>2986</v>
          </cell>
          <cell r="B218" t="str">
            <v>Découpe cake carotte</v>
          </cell>
          <cell r="C218" t="str">
            <v>Picard</v>
          </cell>
          <cell r="D218">
            <v>0</v>
          </cell>
          <cell r="E218">
            <v>2</v>
          </cell>
          <cell r="F218">
            <v>0</v>
          </cell>
        </row>
        <row r="219">
          <cell r="A219" t="str">
            <v>3281s</v>
          </cell>
          <cell r="B219" t="str">
            <v>Découpe plaque base croustillante aux herbes</v>
          </cell>
          <cell r="C219" t="str">
            <v>Thiriet</v>
          </cell>
        </row>
        <row r="220">
          <cell r="A220">
            <v>2895</v>
          </cell>
          <cell r="B220" t="str">
            <v>Découpe plaques royale</v>
          </cell>
          <cell r="C220" t="str">
            <v>Picard</v>
          </cell>
          <cell r="D220">
            <v>0</v>
          </cell>
          <cell r="E220">
            <v>2</v>
          </cell>
          <cell r="F220">
            <v>0</v>
          </cell>
        </row>
        <row r="221">
          <cell r="A221">
            <v>1977</v>
          </cell>
          <cell r="B221" t="str">
            <v>Découvertes des saveurs</v>
          </cell>
          <cell r="C221" t="str">
            <v>Coup de Pâtes</v>
          </cell>
          <cell r="D221">
            <v>2</v>
          </cell>
          <cell r="E221">
            <v>17</v>
          </cell>
          <cell r="F221">
            <v>7</v>
          </cell>
          <cell r="K221">
            <v>2</v>
          </cell>
          <cell r="N221">
            <v>1</v>
          </cell>
          <cell r="R221">
            <v>1</v>
          </cell>
          <cell r="U221">
            <v>1</v>
          </cell>
          <cell r="BW221">
            <v>1</v>
          </cell>
          <cell r="CB221">
            <v>20</v>
          </cell>
          <cell r="CF221">
            <v>4</v>
          </cell>
          <cell r="CR221">
            <v>65</v>
          </cell>
          <cell r="CT221">
            <v>2</v>
          </cell>
          <cell r="DL221">
            <v>3</v>
          </cell>
          <cell r="DS221">
            <v>5</v>
          </cell>
          <cell r="DZ221">
            <v>1</v>
          </cell>
          <cell r="EG221">
            <v>6</v>
          </cell>
          <cell r="EX221">
            <v>17</v>
          </cell>
          <cell r="FA221">
            <v>2</v>
          </cell>
          <cell r="FN221">
            <v>5</v>
          </cell>
          <cell r="FQ221">
            <v>5</v>
          </cell>
        </row>
        <row r="222">
          <cell r="A222">
            <v>2589</v>
          </cell>
          <cell r="B222" t="str">
            <v>Découvertes des saveurs du terroir</v>
          </cell>
          <cell r="C222" t="str">
            <v>Coup de Pâtes</v>
          </cell>
          <cell r="D222">
            <v>2</v>
          </cell>
          <cell r="E222">
            <v>11</v>
          </cell>
          <cell r="F222">
            <v>6</v>
          </cell>
        </row>
        <row r="223">
          <cell r="A223">
            <v>3483</v>
          </cell>
          <cell r="B223" t="str">
            <v>Délice de saumon even</v>
          </cell>
        </row>
        <row r="224">
          <cell r="A224">
            <v>3511</v>
          </cell>
          <cell r="B224" t="str">
            <v>demi sphère gelée agrumes</v>
          </cell>
          <cell r="C224" t="str">
            <v>Picard</v>
          </cell>
          <cell r="D224">
            <v>0</v>
          </cell>
          <cell r="E224">
            <v>8</v>
          </cell>
          <cell r="F224">
            <v>3</v>
          </cell>
        </row>
        <row r="225">
          <cell r="A225">
            <v>2896</v>
          </cell>
          <cell r="B225" t="str">
            <v>Domes pour bouchées festives</v>
          </cell>
          <cell r="C225" t="str">
            <v>Picard</v>
          </cell>
          <cell r="D225">
            <v>1</v>
          </cell>
          <cell r="E225">
            <v>16</v>
          </cell>
          <cell r="F225">
            <v>2</v>
          </cell>
        </row>
        <row r="226">
          <cell r="A226">
            <v>3279</v>
          </cell>
          <cell r="B226" t="str">
            <v>Domes saumon canapés prestiges</v>
          </cell>
          <cell r="C226" t="str">
            <v>Thiriet</v>
          </cell>
          <cell r="D226">
            <v>1</v>
          </cell>
          <cell r="E226">
            <v>4</v>
          </cell>
          <cell r="F226">
            <v>2</v>
          </cell>
        </row>
        <row r="227">
          <cell r="A227">
            <v>1407</v>
          </cell>
          <cell r="B227" t="str">
            <v>Dos cabillaud 70 g</v>
          </cell>
          <cell r="C227" t="str">
            <v>Davigel</v>
          </cell>
          <cell r="D227">
            <v>1</v>
          </cell>
          <cell r="E227">
            <v>0</v>
          </cell>
          <cell r="F227">
            <v>0</v>
          </cell>
        </row>
        <row r="228">
          <cell r="A228">
            <v>311</v>
          </cell>
          <cell r="B228" t="str">
            <v>Duo de tartare de saumon et noix de saint jacques</v>
          </cell>
          <cell r="C228" t="str">
            <v>Coup de Pâtes</v>
          </cell>
          <cell r="D228">
            <v>2</v>
          </cell>
          <cell r="E228">
            <v>10</v>
          </cell>
          <cell r="F228">
            <v>5</v>
          </cell>
          <cell r="G228">
            <v>785.5</v>
          </cell>
          <cell r="H228">
            <v>5.78</v>
          </cell>
          <cell r="K228">
            <v>1</v>
          </cell>
          <cell r="N228">
            <v>1</v>
          </cell>
          <cell r="R228">
            <v>1</v>
          </cell>
          <cell r="AS228">
            <v>1</v>
          </cell>
          <cell r="BW228">
            <v>1</v>
          </cell>
          <cell r="CB228">
            <v>11</v>
          </cell>
          <cell r="CF228">
            <v>6</v>
          </cell>
          <cell r="CR228">
            <v>50</v>
          </cell>
          <cell r="CT228">
            <v>1</v>
          </cell>
          <cell r="DL228">
            <v>1</v>
          </cell>
          <cell r="DR228">
            <v>8</v>
          </cell>
          <cell r="EB228">
            <v>2</v>
          </cell>
          <cell r="EG228">
            <v>2</v>
          </cell>
          <cell r="EU228">
            <v>1</v>
          </cell>
          <cell r="EX228">
            <v>2</v>
          </cell>
          <cell r="FE228">
            <v>1</v>
          </cell>
          <cell r="FQ228">
            <v>2</v>
          </cell>
        </row>
        <row r="229">
          <cell r="A229">
            <v>1628</v>
          </cell>
          <cell r="B229" t="str">
            <v>Duo foie gras pain épices</v>
          </cell>
          <cell r="C229" t="str">
            <v>Toupargel</v>
          </cell>
          <cell r="D229">
            <v>13</v>
          </cell>
          <cell r="E229">
            <v>10</v>
          </cell>
          <cell r="F229">
            <v>5</v>
          </cell>
          <cell r="G229">
            <v>7700</v>
          </cell>
        </row>
        <row r="230">
          <cell r="A230">
            <v>3361</v>
          </cell>
          <cell r="B230" t="str">
            <v>Duo pdt pommes marrons</v>
          </cell>
          <cell r="C230" t="str">
            <v>Picard</v>
          </cell>
          <cell r="D230">
            <v>7</v>
          </cell>
          <cell r="E230">
            <v>24</v>
          </cell>
          <cell r="F230">
            <v>6</v>
          </cell>
        </row>
        <row r="231">
          <cell r="A231">
            <v>2850</v>
          </cell>
          <cell r="B231" t="str">
            <v>Ecrasé pommes de terre cabillaud</v>
          </cell>
          <cell r="C231" t="str">
            <v>class croute</v>
          </cell>
        </row>
        <row r="232">
          <cell r="A232">
            <v>3962</v>
          </cell>
          <cell r="B232" t="str">
            <v>émotions subtiles</v>
          </cell>
          <cell r="C232" t="str">
            <v>Coup de Pâtes</v>
          </cell>
        </row>
        <row r="233">
          <cell r="A233">
            <v>3631</v>
          </cell>
          <cell r="B233" t="str">
            <v>Escapade marine</v>
          </cell>
          <cell r="C233" t="str">
            <v>Flunch</v>
          </cell>
          <cell r="D233">
            <v>3</v>
          </cell>
          <cell r="E233">
            <v>18</v>
          </cell>
          <cell r="F233">
            <v>5</v>
          </cell>
        </row>
        <row r="234">
          <cell r="A234">
            <v>3812</v>
          </cell>
          <cell r="B234" t="str">
            <v>Festival de coupelles</v>
          </cell>
          <cell r="C234" t="str">
            <v>Flunch</v>
          </cell>
          <cell r="D234">
            <v>0</v>
          </cell>
          <cell r="E234">
            <v>32</v>
          </cell>
          <cell r="F234">
            <v>6</v>
          </cell>
        </row>
        <row r="235">
          <cell r="A235">
            <v>3041</v>
          </cell>
          <cell r="B235" t="str">
            <v>Financier (doseuse)</v>
          </cell>
          <cell r="C235" t="str">
            <v>Picard</v>
          </cell>
          <cell r="D235">
            <v>1</v>
          </cell>
          <cell r="E235">
            <v>12</v>
          </cell>
          <cell r="F235">
            <v>1</v>
          </cell>
        </row>
        <row r="236">
          <cell r="A236" t="str">
            <v>4215t1</v>
          </cell>
          <cell r="B236" t="str">
            <v>Flan pour duo de courgettes</v>
          </cell>
          <cell r="C236" t="str">
            <v>Picard</v>
          </cell>
          <cell r="E236">
            <v>5</v>
          </cell>
          <cell r="AM236">
            <v>1</v>
          </cell>
          <cell r="AP236">
            <v>1</v>
          </cell>
          <cell r="AS236">
            <v>1</v>
          </cell>
          <cell r="BL236">
            <v>1</v>
          </cell>
          <cell r="BU236">
            <v>1</v>
          </cell>
        </row>
        <row r="237">
          <cell r="A237">
            <v>3961</v>
          </cell>
          <cell r="B237" t="str">
            <v>focaccia chèvre courgette</v>
          </cell>
          <cell r="C237" t="str">
            <v>Accor</v>
          </cell>
          <cell r="D237">
            <v>1</v>
          </cell>
          <cell r="E237">
            <v>14</v>
          </cell>
          <cell r="F237">
            <v>4</v>
          </cell>
        </row>
        <row r="238">
          <cell r="A238">
            <v>3911</v>
          </cell>
          <cell r="B238" t="str">
            <v>Fondue de poire</v>
          </cell>
          <cell r="C238" t="str">
            <v>Flunch</v>
          </cell>
          <cell r="BD238">
            <v>1</v>
          </cell>
          <cell r="BH238">
            <v>1</v>
          </cell>
          <cell r="BL238">
            <v>1</v>
          </cell>
          <cell r="CA238">
            <v>1</v>
          </cell>
          <cell r="CB238">
            <v>20</v>
          </cell>
          <cell r="DL238">
            <v>1</v>
          </cell>
          <cell r="DO238">
            <v>1</v>
          </cell>
          <cell r="EG238">
            <v>1</v>
          </cell>
          <cell r="EU238">
            <v>4</v>
          </cell>
          <cell r="EX238">
            <v>4</v>
          </cell>
        </row>
        <row r="239">
          <cell r="A239">
            <v>3905</v>
          </cell>
          <cell r="B239" t="str">
            <v>Fondue de pomme</v>
          </cell>
          <cell r="C239" t="str">
            <v>Flunch</v>
          </cell>
          <cell r="BD239">
            <v>1</v>
          </cell>
          <cell r="BH239">
            <v>1</v>
          </cell>
          <cell r="BL239">
            <v>1</v>
          </cell>
          <cell r="CA239">
            <v>1</v>
          </cell>
          <cell r="CB239">
            <v>20</v>
          </cell>
          <cell r="DL239">
            <v>1</v>
          </cell>
          <cell r="DO239">
            <v>1</v>
          </cell>
          <cell r="EG239">
            <v>1</v>
          </cell>
          <cell r="EU239">
            <v>4</v>
          </cell>
          <cell r="EX239">
            <v>4</v>
          </cell>
        </row>
        <row r="240">
          <cell r="A240">
            <v>3847</v>
          </cell>
          <cell r="B240" t="str">
            <v>Fondue d'épinards</v>
          </cell>
          <cell r="C240" t="str">
            <v>Picard</v>
          </cell>
          <cell r="CA240">
            <v>1</v>
          </cell>
          <cell r="CB240">
            <v>20</v>
          </cell>
          <cell r="CF240">
            <v>12</v>
          </cell>
          <cell r="CM240">
            <v>10</v>
          </cell>
          <cell r="CT240">
            <v>1</v>
          </cell>
          <cell r="DL240">
            <v>1</v>
          </cell>
          <cell r="EB240">
            <v>1</v>
          </cell>
          <cell r="EG240">
            <v>1</v>
          </cell>
          <cell r="EU240">
            <v>2</v>
          </cell>
          <cell r="EX240">
            <v>10</v>
          </cell>
          <cell r="FN240">
            <v>5</v>
          </cell>
        </row>
        <row r="241">
          <cell r="A241">
            <v>3395</v>
          </cell>
          <cell r="B241" t="str">
            <v>GARNITURE POUR VOL AU VENT A LA POULE DE LICQUES</v>
          </cell>
          <cell r="C241" t="str">
            <v>Accor</v>
          </cell>
        </row>
        <row r="242">
          <cell r="A242">
            <v>3505</v>
          </cell>
          <cell r="B242" t="str">
            <v>Gelée abricot/passion</v>
          </cell>
          <cell r="C242" t="str">
            <v>Picard</v>
          </cell>
        </row>
        <row r="243">
          <cell r="A243">
            <v>3510</v>
          </cell>
          <cell r="B243" t="str">
            <v>Gelée agrumes</v>
          </cell>
          <cell r="C243" t="str">
            <v>Picard</v>
          </cell>
        </row>
        <row r="244">
          <cell r="A244">
            <v>2898</v>
          </cell>
          <cell r="B244" t="str">
            <v>Gelée de carottes</v>
          </cell>
          <cell r="C244" t="str">
            <v>Picard</v>
          </cell>
          <cell r="D244">
            <v>1</v>
          </cell>
          <cell r="E244">
            <v>0</v>
          </cell>
          <cell r="F244">
            <v>0</v>
          </cell>
        </row>
        <row r="245">
          <cell r="A245">
            <v>3568</v>
          </cell>
          <cell r="B245" t="str">
            <v>Gelée de framboise</v>
          </cell>
          <cell r="C245" t="str">
            <v>Boncolac</v>
          </cell>
        </row>
        <row r="246">
          <cell r="A246">
            <v>4112</v>
          </cell>
          <cell r="B246" t="str">
            <v>Gelée de framboise</v>
          </cell>
          <cell r="C246" t="str">
            <v>Picard</v>
          </cell>
          <cell r="D246">
            <v>1</v>
          </cell>
          <cell r="E246">
            <v>0</v>
          </cell>
          <cell r="F246">
            <v>0</v>
          </cell>
        </row>
        <row r="247">
          <cell r="A247">
            <v>4232</v>
          </cell>
          <cell r="B247" t="str">
            <v>Gelée de kalamansi</v>
          </cell>
          <cell r="C247" t="str">
            <v>Picard</v>
          </cell>
          <cell r="D247">
            <v>1</v>
          </cell>
          <cell r="E247">
            <v>0</v>
          </cell>
          <cell r="F247">
            <v>0</v>
          </cell>
          <cell r="AV247">
            <v>1</v>
          </cell>
          <cell r="BD247">
            <v>1</v>
          </cell>
          <cell r="BH247">
            <v>1</v>
          </cell>
          <cell r="BL247">
            <v>1</v>
          </cell>
          <cell r="CB247">
            <v>2</v>
          </cell>
          <cell r="CG247">
            <v>3</v>
          </cell>
          <cell r="CT247">
            <v>1</v>
          </cell>
          <cell r="DL247">
            <v>1</v>
          </cell>
          <cell r="DS247">
            <v>1</v>
          </cell>
          <cell r="EB247">
            <v>3</v>
          </cell>
          <cell r="EG247">
            <v>1</v>
          </cell>
          <cell r="FO247">
            <v>1</v>
          </cell>
          <cell r="FQ247">
            <v>6</v>
          </cell>
        </row>
        <row r="248">
          <cell r="A248">
            <v>3471</v>
          </cell>
          <cell r="B248" t="str">
            <v>Gelée de pamplemousse</v>
          </cell>
        </row>
        <row r="249">
          <cell r="A249">
            <v>2906</v>
          </cell>
          <cell r="B249" t="str">
            <v>Gelée de passion</v>
          </cell>
          <cell r="C249" t="str">
            <v>Picard</v>
          </cell>
          <cell r="D249">
            <v>1</v>
          </cell>
          <cell r="E249">
            <v>0</v>
          </cell>
          <cell r="F249">
            <v>0</v>
          </cell>
        </row>
        <row r="250">
          <cell r="A250">
            <v>3112</v>
          </cell>
          <cell r="B250" t="str">
            <v>Gelée de pesto</v>
          </cell>
          <cell r="D250">
            <v>1</v>
          </cell>
          <cell r="E250">
            <v>0</v>
          </cell>
          <cell r="F250">
            <v>0</v>
          </cell>
        </row>
        <row r="251">
          <cell r="A251">
            <v>3569</v>
          </cell>
          <cell r="B251" t="str">
            <v>Gelée de poivrons rouges</v>
          </cell>
          <cell r="C251" t="str">
            <v>Boncolac</v>
          </cell>
        </row>
        <row r="252">
          <cell r="A252">
            <v>3185</v>
          </cell>
          <cell r="B252" t="str">
            <v>Gelée de tomate</v>
          </cell>
          <cell r="C252" t="str">
            <v>Thiriet</v>
          </cell>
        </row>
        <row r="253">
          <cell r="A253">
            <v>2047</v>
          </cell>
          <cell r="B253" t="str">
            <v>Gelée de tomate</v>
          </cell>
          <cell r="C253" t="str">
            <v>Accor</v>
          </cell>
        </row>
        <row r="254">
          <cell r="A254">
            <v>3514</v>
          </cell>
          <cell r="B254" t="str">
            <v>Gelée fruits rouges</v>
          </cell>
          <cell r="C254" t="str">
            <v>Picard</v>
          </cell>
          <cell r="D254">
            <v>1</v>
          </cell>
          <cell r="E254">
            <v>0</v>
          </cell>
          <cell r="F254">
            <v>0</v>
          </cell>
        </row>
        <row r="255">
          <cell r="A255">
            <v>2903</v>
          </cell>
          <cell r="B255" t="str">
            <v>Gelée pour domes</v>
          </cell>
          <cell r="C255" t="str">
            <v>Picard</v>
          </cell>
          <cell r="D255">
            <v>1</v>
          </cell>
          <cell r="E255">
            <v>0</v>
          </cell>
          <cell r="F255">
            <v>0</v>
          </cell>
        </row>
        <row r="256">
          <cell r="A256">
            <v>3823</v>
          </cell>
          <cell r="B256" t="str">
            <v>Goumandise salée en verrines</v>
          </cell>
          <cell r="C256" t="str">
            <v>Flunch</v>
          </cell>
        </row>
        <row r="257">
          <cell r="A257">
            <v>3193</v>
          </cell>
          <cell r="B257" t="str">
            <v>Gourmandise bloc de foie gras</v>
          </cell>
          <cell r="C257" t="str">
            <v>Pomona</v>
          </cell>
        </row>
        <row r="258">
          <cell r="A258">
            <v>2648</v>
          </cell>
          <cell r="B258" t="str">
            <v>Gratin choux fleur</v>
          </cell>
          <cell r="C258" t="str">
            <v>Eismann</v>
          </cell>
          <cell r="D258">
            <v>1</v>
          </cell>
          <cell r="E258">
            <v>10</v>
          </cell>
          <cell r="F258">
            <v>5</v>
          </cell>
        </row>
        <row r="259">
          <cell r="A259">
            <v>2863</v>
          </cell>
          <cell r="B259" t="str">
            <v>Gratin de légumes</v>
          </cell>
          <cell r="C259" t="str">
            <v>Accor</v>
          </cell>
          <cell r="D259">
            <v>3</v>
          </cell>
          <cell r="E259">
            <v>9</v>
          </cell>
          <cell r="F259">
            <v>3</v>
          </cell>
        </row>
        <row r="260">
          <cell r="A260">
            <v>2647</v>
          </cell>
          <cell r="B260" t="str">
            <v>Gratin pommes de terre</v>
          </cell>
          <cell r="C260" t="str">
            <v>Eismann</v>
          </cell>
        </row>
        <row r="261">
          <cell r="A261">
            <v>2099</v>
          </cell>
          <cell r="B261" t="str">
            <v>jus ail épinard</v>
          </cell>
          <cell r="C261" t="str">
            <v>CdP</v>
          </cell>
          <cell r="AV261">
            <v>1</v>
          </cell>
          <cell r="BD261">
            <v>1</v>
          </cell>
          <cell r="BH261">
            <v>1</v>
          </cell>
          <cell r="CT261">
            <v>1</v>
          </cell>
          <cell r="DL261">
            <v>1</v>
          </cell>
          <cell r="EG261">
            <v>1</v>
          </cell>
          <cell r="EX261">
            <v>1</v>
          </cell>
          <cell r="FQ261">
            <v>4</v>
          </cell>
        </row>
        <row r="262">
          <cell r="A262">
            <v>2099</v>
          </cell>
          <cell r="B262" t="str">
            <v>Jus epinard ail</v>
          </cell>
          <cell r="C262" t="str">
            <v>Coup de Pâtes</v>
          </cell>
          <cell r="D262">
            <v>1</v>
          </cell>
          <cell r="E262">
            <v>0</v>
          </cell>
          <cell r="F262">
            <v>0</v>
          </cell>
          <cell r="AV262">
            <v>1</v>
          </cell>
          <cell r="BD262">
            <v>1</v>
          </cell>
          <cell r="BH262">
            <v>1</v>
          </cell>
          <cell r="CT262">
            <v>1</v>
          </cell>
          <cell r="DL262">
            <v>1</v>
          </cell>
          <cell r="EG262">
            <v>1</v>
          </cell>
          <cell r="EX262">
            <v>1</v>
          </cell>
          <cell r="FQ262">
            <v>4</v>
          </cell>
        </row>
        <row r="263">
          <cell r="A263">
            <v>4290</v>
          </cell>
          <cell r="B263" t="str">
            <v>Kit parillada - poche</v>
          </cell>
          <cell r="C263" t="str">
            <v>Accor</v>
          </cell>
          <cell r="D263">
            <v>1</v>
          </cell>
          <cell r="E263">
            <v>7</v>
          </cell>
          <cell r="F263">
            <v>1</v>
          </cell>
          <cell r="AX263">
            <v>1</v>
          </cell>
          <cell r="AY263">
            <v>1</v>
          </cell>
          <cell r="CF263">
            <v>1</v>
          </cell>
          <cell r="CM263">
            <v>6</v>
          </cell>
          <cell r="CP263">
            <v>1</v>
          </cell>
          <cell r="CR263">
            <v>25</v>
          </cell>
          <cell r="CT263">
            <v>1</v>
          </cell>
          <cell r="DS263">
            <v>2</v>
          </cell>
          <cell r="EU263">
            <v>4</v>
          </cell>
          <cell r="EX263">
            <v>2</v>
          </cell>
          <cell r="FO263">
            <v>2</v>
          </cell>
          <cell r="FQ263">
            <v>5</v>
          </cell>
        </row>
        <row r="264">
          <cell r="A264">
            <v>3400</v>
          </cell>
          <cell r="B264" t="str">
            <v>Kit salade</v>
          </cell>
          <cell r="C264" t="str">
            <v>Accor</v>
          </cell>
        </row>
        <row r="265">
          <cell r="A265">
            <v>3753</v>
          </cell>
          <cell r="B265" t="str">
            <v>Kit salade estivale</v>
          </cell>
          <cell r="C265" t="str">
            <v>Accor</v>
          </cell>
          <cell r="D265">
            <v>1</v>
          </cell>
          <cell r="E265">
            <v>6</v>
          </cell>
          <cell r="F265">
            <v>3</v>
          </cell>
        </row>
        <row r="266">
          <cell r="A266">
            <v>3960</v>
          </cell>
          <cell r="B266" t="str">
            <v>kit salade lentille</v>
          </cell>
          <cell r="C266" t="str">
            <v>Accor</v>
          </cell>
          <cell r="D266">
            <v>1</v>
          </cell>
          <cell r="E266">
            <v>10</v>
          </cell>
          <cell r="F266">
            <v>3</v>
          </cell>
        </row>
        <row r="267">
          <cell r="A267">
            <v>4080</v>
          </cell>
          <cell r="B267" t="str">
            <v>Kit salade niçoise</v>
          </cell>
          <cell r="C267" t="str">
            <v>Accor</v>
          </cell>
          <cell r="D267">
            <v>1</v>
          </cell>
          <cell r="E267">
            <v>6</v>
          </cell>
          <cell r="F267">
            <v>3</v>
          </cell>
          <cell r="R267">
            <v>1</v>
          </cell>
          <cell r="AW267">
            <v>1</v>
          </cell>
          <cell r="AX267">
            <v>1</v>
          </cell>
          <cell r="BO267">
            <v>1</v>
          </cell>
          <cell r="BX267">
            <v>1</v>
          </cell>
          <cell r="CB267">
            <v>1</v>
          </cell>
          <cell r="CQ267">
            <v>4</v>
          </cell>
          <cell r="CR267">
            <v>35</v>
          </cell>
          <cell r="CT267">
            <v>6</v>
          </cell>
          <cell r="DZ267">
            <v>1</v>
          </cell>
          <cell r="EB267">
            <v>6</v>
          </cell>
          <cell r="EE267">
            <v>1</v>
          </cell>
          <cell r="EG267">
            <v>2</v>
          </cell>
          <cell r="FG267">
            <v>1</v>
          </cell>
          <cell r="FO267">
            <v>1</v>
          </cell>
          <cell r="FQ267">
            <v>5</v>
          </cell>
        </row>
        <row r="268">
          <cell r="A268">
            <v>2457</v>
          </cell>
          <cell r="B268" t="str">
            <v>Légumes crémeux</v>
          </cell>
          <cell r="C268" t="str">
            <v>Thiriet</v>
          </cell>
          <cell r="D268">
            <v>1</v>
          </cell>
          <cell r="BD268">
            <v>1</v>
          </cell>
          <cell r="BH268">
            <v>1</v>
          </cell>
          <cell r="CA268">
            <v>1</v>
          </cell>
          <cell r="CB268">
            <v>15</v>
          </cell>
          <cell r="CT268">
            <v>1</v>
          </cell>
          <cell r="DL268">
            <v>1</v>
          </cell>
          <cell r="DZ268">
            <v>1</v>
          </cell>
          <cell r="EG268">
            <v>2</v>
          </cell>
          <cell r="EU268">
            <v>2</v>
          </cell>
          <cell r="EX268">
            <v>4</v>
          </cell>
          <cell r="FA268">
            <v>1</v>
          </cell>
          <cell r="FE268">
            <v>3</v>
          </cell>
          <cell r="FN268">
            <v>2</v>
          </cell>
          <cell r="FO268">
            <v>2</v>
          </cell>
          <cell r="FQ268">
            <v>3</v>
          </cell>
        </row>
        <row r="269">
          <cell r="A269">
            <v>3547</v>
          </cell>
          <cell r="B269" t="str">
            <v>Légumes cuisinés</v>
          </cell>
          <cell r="C269" t="str">
            <v>Toupargel</v>
          </cell>
          <cell r="D269">
            <v>1</v>
          </cell>
          <cell r="E269">
            <v>0</v>
          </cell>
          <cell r="F269">
            <v>0</v>
          </cell>
        </row>
        <row r="270">
          <cell r="A270">
            <v>1060</v>
          </cell>
          <cell r="B270" t="str">
            <v>L'évasion</v>
          </cell>
          <cell r="C270" t="str">
            <v>Coup de Pâtes</v>
          </cell>
        </row>
        <row r="271">
          <cell r="B271" t="str">
            <v>longe de thon vapeur</v>
          </cell>
          <cell r="C271" t="str">
            <v>Accor</v>
          </cell>
          <cell r="D271">
            <v>1</v>
          </cell>
          <cell r="E271">
            <v>0</v>
          </cell>
          <cell r="F271">
            <v>0</v>
          </cell>
          <cell r="AO271">
            <v>1</v>
          </cell>
          <cell r="CG271">
            <v>20</v>
          </cell>
          <cell r="CM271">
            <v>4</v>
          </cell>
          <cell r="CT271">
            <v>1</v>
          </cell>
          <cell r="DI271">
            <v>2</v>
          </cell>
          <cell r="DL271">
            <v>1</v>
          </cell>
          <cell r="FN271">
            <v>2</v>
          </cell>
        </row>
        <row r="272">
          <cell r="A272">
            <v>3867</v>
          </cell>
          <cell r="B272" t="str">
            <v>MB olives kalamata</v>
          </cell>
          <cell r="C272" t="str">
            <v>Autret</v>
          </cell>
          <cell r="D272">
            <v>0</v>
          </cell>
          <cell r="E272">
            <v>29</v>
          </cell>
          <cell r="F272">
            <v>3</v>
          </cell>
        </row>
        <row r="273">
          <cell r="A273">
            <v>3789</v>
          </cell>
          <cell r="B273" t="str">
            <v>MB olives kalamata 2</v>
          </cell>
          <cell r="C273" t="str">
            <v>Autret</v>
          </cell>
          <cell r="D273">
            <v>0</v>
          </cell>
          <cell r="E273">
            <v>29</v>
          </cell>
          <cell r="F273">
            <v>3</v>
          </cell>
        </row>
        <row r="274">
          <cell r="A274">
            <v>72</v>
          </cell>
          <cell r="B274" t="str">
            <v>Merguez 4*250g</v>
          </cell>
          <cell r="C274" t="str">
            <v>Eismann</v>
          </cell>
        </row>
        <row r="275">
          <cell r="B275" t="str">
            <v>Mettre saumon sur chariot</v>
          </cell>
          <cell r="C275" t="str">
            <v>Thiriet</v>
          </cell>
          <cell r="D275">
            <v>2</v>
          </cell>
          <cell r="E275">
            <v>0</v>
          </cell>
          <cell r="F275">
            <v>0</v>
          </cell>
        </row>
        <row r="276">
          <cell r="A276">
            <v>2868</v>
          </cell>
          <cell r="B276" t="str">
            <v>Millefeuille artichauts</v>
          </cell>
          <cell r="C276" t="str">
            <v>Even</v>
          </cell>
        </row>
        <row r="277">
          <cell r="A277">
            <v>2698</v>
          </cell>
          <cell r="B277" t="str">
            <v>Millefeuille chèvre tomate</v>
          </cell>
          <cell r="C277" t="str">
            <v>Autret</v>
          </cell>
        </row>
        <row r="278">
          <cell r="A278">
            <v>372</v>
          </cell>
          <cell r="B278" t="str">
            <v>Millefeuille de foie gras au pain d'épices 2x70g</v>
          </cell>
          <cell r="C278" t="str">
            <v>Toupargel/Argel</v>
          </cell>
          <cell r="D278">
            <v>0</v>
          </cell>
          <cell r="E278">
            <v>15</v>
          </cell>
          <cell r="F278">
            <v>6</v>
          </cell>
          <cell r="H278">
            <v>0</v>
          </cell>
        </row>
        <row r="279">
          <cell r="A279">
            <v>1852</v>
          </cell>
          <cell r="B279" t="str">
            <v>Millefeuille saumon</v>
          </cell>
          <cell r="C279" t="str">
            <v>Autret</v>
          </cell>
        </row>
        <row r="280">
          <cell r="A280">
            <v>2697</v>
          </cell>
          <cell r="B280" t="str">
            <v>Millefeuille saumon artichaut</v>
          </cell>
          <cell r="C280" t="str">
            <v>Servair</v>
          </cell>
        </row>
        <row r="281">
          <cell r="A281">
            <v>3198</v>
          </cell>
          <cell r="B281" t="str">
            <v>Mini bol chèvre artichaut</v>
          </cell>
          <cell r="C281" t="str">
            <v>Servair</v>
          </cell>
          <cell r="D281">
            <v>0</v>
          </cell>
          <cell r="E281">
            <v>14</v>
          </cell>
          <cell r="F281">
            <v>4</v>
          </cell>
        </row>
        <row r="282">
          <cell r="A282">
            <v>2643</v>
          </cell>
          <cell r="B282" t="str">
            <v>Mini bouchée à la reine</v>
          </cell>
          <cell r="C282" t="str">
            <v>Eismann</v>
          </cell>
          <cell r="D282">
            <v>2</v>
          </cell>
          <cell r="E282">
            <v>7</v>
          </cell>
          <cell r="F282">
            <v>4</v>
          </cell>
        </row>
        <row r="283">
          <cell r="A283">
            <v>1705</v>
          </cell>
          <cell r="B283" t="str">
            <v>mini brochettes</v>
          </cell>
          <cell r="C283" t="str">
            <v>DS restauration</v>
          </cell>
          <cell r="D283">
            <v>1</v>
          </cell>
          <cell r="E283">
            <v>35</v>
          </cell>
          <cell r="F283">
            <v>10</v>
          </cell>
        </row>
        <row r="284">
          <cell r="A284">
            <v>1200</v>
          </cell>
          <cell r="B284" t="str">
            <v>mini brochettes</v>
          </cell>
          <cell r="C284" t="str">
            <v>Compass</v>
          </cell>
        </row>
        <row r="285">
          <cell r="A285">
            <v>3607</v>
          </cell>
          <cell r="B285" t="str">
            <v>Mini brochettes crevette ananas</v>
          </cell>
          <cell r="C285" t="str">
            <v>Autret</v>
          </cell>
          <cell r="D285">
            <v>0</v>
          </cell>
          <cell r="E285">
            <v>34</v>
          </cell>
          <cell r="F285">
            <v>6</v>
          </cell>
        </row>
        <row r="286">
          <cell r="A286">
            <v>1231</v>
          </cell>
          <cell r="B286" t="str">
            <v>Mini brochettes crevette Jamaïcaine</v>
          </cell>
          <cell r="C286" t="str">
            <v>Autret</v>
          </cell>
          <cell r="D286">
            <v>0</v>
          </cell>
          <cell r="E286">
            <v>26</v>
          </cell>
          <cell r="F286">
            <v>3</v>
          </cell>
        </row>
        <row r="287">
          <cell r="A287">
            <v>1611</v>
          </cell>
          <cell r="B287" t="str">
            <v>Mini brochettes olives kalamata</v>
          </cell>
          <cell r="C287" t="str">
            <v>Autret</v>
          </cell>
          <cell r="D287">
            <v>0</v>
          </cell>
          <cell r="E287">
            <v>29</v>
          </cell>
          <cell r="F287">
            <v>3</v>
          </cell>
        </row>
        <row r="288">
          <cell r="A288">
            <v>1505</v>
          </cell>
          <cell r="B288" t="str">
            <v>Mini bruschetta</v>
          </cell>
          <cell r="C288" t="str">
            <v>Coup de Pâtes</v>
          </cell>
          <cell r="D288">
            <v>2</v>
          </cell>
          <cell r="E288">
            <v>28</v>
          </cell>
          <cell r="F288">
            <v>10</v>
          </cell>
          <cell r="H288">
            <v>0</v>
          </cell>
          <cell r="K288">
            <v>1</v>
          </cell>
          <cell r="N288">
            <v>1</v>
          </cell>
          <cell r="O288">
            <v>1</v>
          </cell>
          <cell r="R288">
            <v>3</v>
          </cell>
          <cell r="U288">
            <v>1</v>
          </cell>
          <cell r="BX288">
            <v>1</v>
          </cell>
          <cell r="CB288">
            <v>10</v>
          </cell>
          <cell r="CF288">
            <v>2</v>
          </cell>
          <cell r="CR288">
            <v>72</v>
          </cell>
          <cell r="CT288">
            <v>4</v>
          </cell>
          <cell r="DL288">
            <v>2</v>
          </cell>
          <cell r="DP288">
            <v>4</v>
          </cell>
          <cell r="DS288">
            <v>2</v>
          </cell>
          <cell r="DT288">
            <v>10</v>
          </cell>
          <cell r="DZ288">
            <v>1</v>
          </cell>
          <cell r="EG288">
            <v>3</v>
          </cell>
          <cell r="EU288">
            <v>1</v>
          </cell>
          <cell r="EX288">
            <v>22</v>
          </cell>
          <cell r="FS288">
            <v>2</v>
          </cell>
        </row>
        <row r="289">
          <cell r="A289">
            <v>4013</v>
          </cell>
          <cell r="B289" t="str">
            <v>Mini bulles cocktail</v>
          </cell>
          <cell r="C289" t="str">
            <v>Croque Gel</v>
          </cell>
          <cell r="D289">
            <v>2</v>
          </cell>
          <cell r="E289">
            <v>28</v>
          </cell>
          <cell r="F289">
            <v>3</v>
          </cell>
        </row>
        <row r="290">
          <cell r="A290">
            <v>2740</v>
          </cell>
          <cell r="B290" t="str">
            <v>Mini carpaccio saumon</v>
          </cell>
          <cell r="C290" t="str">
            <v>Croque gel</v>
          </cell>
        </row>
        <row r="291">
          <cell r="A291">
            <v>4032</v>
          </cell>
          <cell r="B291" t="str">
            <v>mini cocotte</v>
          </cell>
          <cell r="C291" t="str">
            <v>Eismann</v>
          </cell>
          <cell r="D291">
            <v>1</v>
          </cell>
          <cell r="E291">
            <v>7</v>
          </cell>
          <cell r="F291">
            <v>4</v>
          </cell>
          <cell r="O291">
            <v>2</v>
          </cell>
          <cell r="X291">
            <v>1</v>
          </cell>
          <cell r="AH291">
            <v>1</v>
          </cell>
          <cell r="BO291">
            <v>1</v>
          </cell>
          <cell r="BV291">
            <v>2</v>
          </cell>
        </row>
        <row r="292">
          <cell r="A292">
            <v>2975</v>
          </cell>
          <cell r="B292" t="str">
            <v>Mini croque jambon</v>
          </cell>
          <cell r="C292" t="str">
            <v>Croque gel</v>
          </cell>
          <cell r="D292">
            <v>0</v>
          </cell>
          <cell r="E292">
            <v>4</v>
          </cell>
          <cell r="F292">
            <v>4</v>
          </cell>
        </row>
        <row r="293">
          <cell r="A293">
            <v>2645</v>
          </cell>
          <cell r="B293" t="str">
            <v>Mini croque monsieur</v>
          </cell>
          <cell r="C293" t="str">
            <v>Eismann</v>
          </cell>
        </row>
        <row r="294">
          <cell r="A294">
            <v>2976</v>
          </cell>
          <cell r="B294" t="str">
            <v>Mini croque saumon</v>
          </cell>
          <cell r="C294" t="str">
            <v>Croque gel</v>
          </cell>
          <cell r="D294">
            <v>0</v>
          </cell>
          <cell r="E294">
            <v>4</v>
          </cell>
          <cell r="F294">
            <v>4</v>
          </cell>
        </row>
        <row r="295">
          <cell r="A295">
            <v>1053</v>
          </cell>
          <cell r="B295" t="str">
            <v>Mini macarons</v>
          </cell>
          <cell r="C295" t="str">
            <v>Coup de Pâtes</v>
          </cell>
          <cell r="D295">
            <v>1</v>
          </cell>
          <cell r="E295">
            <v>13</v>
          </cell>
          <cell r="F295">
            <v>5</v>
          </cell>
          <cell r="G295">
            <v>630</v>
          </cell>
          <cell r="H295">
            <v>4.1399999999999997</v>
          </cell>
        </row>
        <row r="296">
          <cell r="A296">
            <v>1078</v>
          </cell>
          <cell r="B296" t="str">
            <v>mini naam</v>
          </cell>
          <cell r="C296" t="str">
            <v>Coup de Pâtes</v>
          </cell>
          <cell r="D296">
            <v>1</v>
          </cell>
          <cell r="E296">
            <v>13</v>
          </cell>
          <cell r="F296">
            <v>4</v>
          </cell>
          <cell r="G296">
            <v>530</v>
          </cell>
          <cell r="H296">
            <v>3.68</v>
          </cell>
          <cell r="U296">
            <v>1</v>
          </cell>
          <cell r="AW296">
            <v>1</v>
          </cell>
          <cell r="BA296">
            <v>1</v>
          </cell>
          <cell r="CB296">
            <v>2</v>
          </cell>
          <cell r="CR296">
            <v>10</v>
          </cell>
          <cell r="CT296">
            <v>1</v>
          </cell>
          <cell r="DL296">
            <v>1</v>
          </cell>
          <cell r="DP296">
            <v>1</v>
          </cell>
          <cell r="EB296">
            <v>2</v>
          </cell>
          <cell r="EG296">
            <v>1</v>
          </cell>
          <cell r="EU296">
            <v>2</v>
          </cell>
          <cell r="EX296">
            <v>4</v>
          </cell>
          <cell r="FE296">
            <v>2</v>
          </cell>
          <cell r="FN296">
            <v>3</v>
          </cell>
          <cell r="FO296">
            <v>2</v>
          </cell>
        </row>
        <row r="297">
          <cell r="A297">
            <v>2812</v>
          </cell>
          <cell r="B297" t="str">
            <v>Morceaux genoise au chutney pour majestick</v>
          </cell>
          <cell r="C297" t="str">
            <v>Thiriet</v>
          </cell>
          <cell r="D297">
            <v>1</v>
          </cell>
          <cell r="E297">
            <v>10</v>
          </cell>
          <cell r="F297">
            <v>0</v>
          </cell>
        </row>
        <row r="298">
          <cell r="A298">
            <v>4067</v>
          </cell>
          <cell r="B298" t="str">
            <v>Nouveau carpaccio de saumon</v>
          </cell>
          <cell r="C298" t="str">
            <v>Davigel</v>
          </cell>
          <cell r="D298">
            <v>0</v>
          </cell>
          <cell r="E298">
            <v>8</v>
          </cell>
          <cell r="F298">
            <v>2</v>
          </cell>
          <cell r="N298">
            <v>1</v>
          </cell>
          <cell r="R298">
            <v>1</v>
          </cell>
          <cell r="BF298">
            <v>1</v>
          </cell>
          <cell r="BY298">
            <v>1</v>
          </cell>
          <cell r="CR298">
            <v>30</v>
          </cell>
          <cell r="CT298">
            <v>6</v>
          </cell>
          <cell r="DG298">
            <v>2</v>
          </cell>
          <cell r="EE298">
            <v>1</v>
          </cell>
          <cell r="EG298">
            <v>1</v>
          </cell>
          <cell r="EX298">
            <v>8</v>
          </cell>
          <cell r="FB298">
            <v>1</v>
          </cell>
          <cell r="FQ298">
            <v>1</v>
          </cell>
        </row>
        <row r="299">
          <cell r="A299">
            <v>1680</v>
          </cell>
          <cell r="B299" t="str">
            <v>Nouveaux canapés</v>
          </cell>
          <cell r="C299" t="str">
            <v>Picard</v>
          </cell>
          <cell r="D299">
            <v>0</v>
          </cell>
          <cell r="E299">
            <v>33</v>
          </cell>
          <cell r="F299">
            <v>4</v>
          </cell>
          <cell r="G299">
            <v>5000</v>
          </cell>
        </row>
        <row r="300">
          <cell r="A300">
            <v>4313</v>
          </cell>
          <cell r="B300" t="str">
            <v>Nouvelle Papillote Eglefin</v>
          </cell>
          <cell r="C300" t="str">
            <v>Picard</v>
          </cell>
          <cell r="D300">
            <v>2</v>
          </cell>
          <cell r="E300">
            <v>13</v>
          </cell>
          <cell r="F300">
            <v>8</v>
          </cell>
          <cell r="R300">
            <v>1</v>
          </cell>
          <cell r="U300">
            <v>1</v>
          </cell>
          <cell r="X300">
            <v>1</v>
          </cell>
          <cell r="AG300">
            <v>1</v>
          </cell>
          <cell r="AP300">
            <v>1</v>
          </cell>
          <cell r="AX300">
            <v>1</v>
          </cell>
          <cell r="BL300">
            <v>1</v>
          </cell>
          <cell r="BV300">
            <v>1</v>
          </cell>
          <cell r="CA300">
            <v>1</v>
          </cell>
          <cell r="CF300">
            <v>12</v>
          </cell>
          <cell r="CG300">
            <v>100</v>
          </cell>
          <cell r="CM300">
            <v>30</v>
          </cell>
          <cell r="CP300">
            <v>7</v>
          </cell>
          <cell r="CQ300">
            <v>2</v>
          </cell>
          <cell r="CR300">
            <v>30</v>
          </cell>
          <cell r="CT300">
            <v>8</v>
          </cell>
          <cell r="DL300">
            <v>2</v>
          </cell>
          <cell r="DP300">
            <v>1</v>
          </cell>
          <cell r="DZ300">
            <v>1</v>
          </cell>
          <cell r="EB300">
            <v>3</v>
          </cell>
          <cell r="EG300">
            <v>5</v>
          </cell>
          <cell r="EU300">
            <v>4</v>
          </cell>
          <cell r="FE300">
            <v>6</v>
          </cell>
          <cell r="FN300">
            <v>30</v>
          </cell>
          <cell r="FO300">
            <v>2</v>
          </cell>
        </row>
        <row r="301">
          <cell r="A301">
            <v>3845</v>
          </cell>
          <cell r="B301" t="str">
            <v>Nouvelle papillote saumon</v>
          </cell>
          <cell r="C301" t="str">
            <v>Picard</v>
          </cell>
          <cell r="D301">
            <v>2</v>
          </cell>
          <cell r="E301">
            <v>13</v>
          </cell>
          <cell r="F301">
            <v>8</v>
          </cell>
          <cell r="R301">
            <v>1</v>
          </cell>
          <cell r="Z301">
            <v>1</v>
          </cell>
          <cell r="AG301">
            <v>1</v>
          </cell>
          <cell r="BV301">
            <v>1</v>
          </cell>
          <cell r="CA301">
            <v>1</v>
          </cell>
          <cell r="CB301">
            <v>10</v>
          </cell>
          <cell r="CF301">
            <v>15</v>
          </cell>
          <cell r="CG301">
            <v>40</v>
          </cell>
          <cell r="CR301">
            <v>15</v>
          </cell>
          <cell r="CT301">
            <v>5</v>
          </cell>
          <cell r="DL301">
            <v>1</v>
          </cell>
          <cell r="EB301">
            <v>1</v>
          </cell>
          <cell r="EG301">
            <v>1</v>
          </cell>
          <cell r="EU301">
            <v>4</v>
          </cell>
          <cell r="EX301">
            <v>8</v>
          </cell>
          <cell r="FN301">
            <v>6</v>
          </cell>
          <cell r="FO301">
            <v>3</v>
          </cell>
        </row>
        <row r="302">
          <cell r="A302">
            <v>3846</v>
          </cell>
          <cell r="B302" t="str">
            <v>nouvelle sauce papillote saumon</v>
          </cell>
          <cell r="C302" t="str">
            <v>Picard</v>
          </cell>
          <cell r="D302">
            <v>1</v>
          </cell>
          <cell r="E302">
            <v>0</v>
          </cell>
          <cell r="F302">
            <v>0</v>
          </cell>
          <cell r="AV302">
            <v>1</v>
          </cell>
          <cell r="BD302">
            <v>1</v>
          </cell>
          <cell r="BH302">
            <v>1</v>
          </cell>
          <cell r="BL302">
            <v>1</v>
          </cell>
          <cell r="CF302">
            <v>1</v>
          </cell>
          <cell r="CM302">
            <v>10</v>
          </cell>
          <cell r="CT302">
            <v>1</v>
          </cell>
          <cell r="DL302">
            <v>1</v>
          </cell>
          <cell r="DP302">
            <v>1</v>
          </cell>
          <cell r="DZ302">
            <v>2</v>
          </cell>
          <cell r="EB302">
            <v>5</v>
          </cell>
          <cell r="EG302">
            <v>2</v>
          </cell>
          <cell r="EU302">
            <v>4</v>
          </cell>
          <cell r="EX302">
            <v>3</v>
          </cell>
          <cell r="FE302">
            <v>1</v>
          </cell>
          <cell r="FO302">
            <v>1</v>
          </cell>
          <cell r="FQ302">
            <v>8</v>
          </cell>
        </row>
        <row r="303">
          <cell r="A303">
            <v>4096</v>
          </cell>
          <cell r="B303" t="str">
            <v>Nouvelles brochettes apéritives</v>
          </cell>
          <cell r="C303" t="str">
            <v>Picard</v>
          </cell>
          <cell r="D303">
            <v>1</v>
          </cell>
          <cell r="E303">
            <v>74</v>
          </cell>
          <cell r="F303">
            <v>7</v>
          </cell>
          <cell r="K303">
            <v>1</v>
          </cell>
          <cell r="N303">
            <v>1</v>
          </cell>
          <cell r="O303">
            <v>2</v>
          </cell>
          <cell r="AI303">
            <v>1</v>
          </cell>
          <cell r="BO303">
            <v>1</v>
          </cell>
          <cell r="BS303">
            <v>1</v>
          </cell>
          <cell r="BX303">
            <v>1</v>
          </cell>
          <cell r="CR303">
            <v>30</v>
          </cell>
          <cell r="DN303">
            <v>1</v>
          </cell>
          <cell r="DY303">
            <v>1</v>
          </cell>
          <cell r="EF303">
            <v>2</v>
          </cell>
          <cell r="EX303">
            <v>15</v>
          </cell>
          <cell r="FA303">
            <v>3</v>
          </cell>
        </row>
        <row r="304">
          <cell r="A304">
            <v>2897</v>
          </cell>
          <cell r="B304" t="str">
            <v>Oignons pour bouchées festives</v>
          </cell>
          <cell r="C304" t="str">
            <v>Picard</v>
          </cell>
          <cell r="D304">
            <v>1</v>
          </cell>
          <cell r="E304">
            <v>0</v>
          </cell>
          <cell r="F304">
            <v>0</v>
          </cell>
        </row>
        <row r="305">
          <cell r="A305">
            <v>1005</v>
          </cell>
          <cell r="B305" t="str">
            <v>Onglet de bœuf</v>
          </cell>
          <cell r="C305" t="str">
            <v>Eismann</v>
          </cell>
        </row>
        <row r="306">
          <cell r="A306">
            <v>2204</v>
          </cell>
          <cell r="B306" t="str">
            <v>Opéra saumon fumé</v>
          </cell>
          <cell r="C306" t="str">
            <v>Davigel</v>
          </cell>
          <cell r="D306">
            <v>3</v>
          </cell>
          <cell r="E306">
            <v>17</v>
          </cell>
          <cell r="F306">
            <v>6</v>
          </cell>
        </row>
        <row r="307">
          <cell r="A307">
            <v>1089</v>
          </cell>
          <cell r="B307" t="str">
            <v>Origami de cabillaud Davigel</v>
          </cell>
          <cell r="C307" t="str">
            <v>Davigel</v>
          </cell>
          <cell r="D307">
            <v>0</v>
          </cell>
          <cell r="E307">
            <v>17</v>
          </cell>
          <cell r="F307">
            <v>10</v>
          </cell>
          <cell r="H307">
            <v>0</v>
          </cell>
        </row>
        <row r="308">
          <cell r="A308">
            <v>3509</v>
          </cell>
          <cell r="B308" t="str">
            <v>Pain de gènes amande (carré)</v>
          </cell>
          <cell r="C308" t="str">
            <v>Picard</v>
          </cell>
        </row>
        <row r="309">
          <cell r="A309">
            <v>3513</v>
          </cell>
          <cell r="B309" t="str">
            <v>Pain de gènes canelle (doseuse)</v>
          </cell>
          <cell r="C309" t="str">
            <v>Picard</v>
          </cell>
        </row>
        <row r="310">
          <cell r="A310">
            <v>3341</v>
          </cell>
          <cell r="B310" t="str">
            <v>Pain roulé au jambon</v>
          </cell>
          <cell r="C310" t="str">
            <v>Casino cafeteria</v>
          </cell>
        </row>
        <row r="311">
          <cell r="A311">
            <v>3342</v>
          </cell>
          <cell r="B311" t="str">
            <v>Pain roulé au saumon</v>
          </cell>
          <cell r="C311" t="str">
            <v>Casino cafeteria</v>
          </cell>
        </row>
        <row r="312">
          <cell r="A312">
            <v>2973</v>
          </cell>
          <cell r="B312" t="str">
            <v>Pain surprise</v>
          </cell>
          <cell r="C312" t="str">
            <v>Vandencasteele</v>
          </cell>
        </row>
        <row r="313">
          <cell r="A313">
            <v>4341</v>
          </cell>
          <cell r="B313" t="str">
            <v>Pao de Queijo (travailler dans l'atelier et non en cuisson)</v>
          </cell>
          <cell r="C313" t="str">
            <v>Eismann</v>
          </cell>
          <cell r="D313">
            <v>1</v>
          </cell>
          <cell r="E313">
            <v>6</v>
          </cell>
          <cell r="F313">
            <v>6</v>
          </cell>
          <cell r="K313">
            <v>1</v>
          </cell>
          <cell r="AF313">
            <v>1</v>
          </cell>
          <cell r="AI313">
            <v>1</v>
          </cell>
          <cell r="AM313">
            <v>1</v>
          </cell>
          <cell r="AY313">
            <v>1</v>
          </cell>
          <cell r="BA313">
            <v>2</v>
          </cell>
          <cell r="BI313">
            <v>1</v>
          </cell>
          <cell r="CF313">
            <v>6</v>
          </cell>
          <cell r="CM313">
            <v>25</v>
          </cell>
          <cell r="CT313">
            <v>2</v>
          </cell>
          <cell r="DF313">
            <v>3</v>
          </cell>
          <cell r="DG313">
            <v>4</v>
          </cell>
          <cell r="DJ313">
            <v>1</v>
          </cell>
          <cell r="DK313">
            <v>5</v>
          </cell>
          <cell r="DS313">
            <v>4</v>
          </cell>
          <cell r="DX313">
            <v>2</v>
          </cell>
          <cell r="DZ313">
            <v>2</v>
          </cell>
          <cell r="EB313">
            <v>3</v>
          </cell>
          <cell r="EU313">
            <v>3</v>
          </cell>
          <cell r="EX313">
            <v>6</v>
          </cell>
          <cell r="FE313">
            <v>3</v>
          </cell>
          <cell r="FO313">
            <v>5</v>
          </cell>
          <cell r="FQ313">
            <v>14</v>
          </cell>
        </row>
        <row r="314">
          <cell r="A314">
            <v>2580</v>
          </cell>
          <cell r="B314" t="str">
            <v>Papillote bio eglefin legumes du soleil</v>
          </cell>
          <cell r="C314" t="str">
            <v>Biocoop</v>
          </cell>
        </row>
        <row r="315">
          <cell r="A315">
            <v>2210</v>
          </cell>
          <cell r="B315" t="str">
            <v>Papillote cabillaud</v>
          </cell>
          <cell r="C315" t="str">
            <v>Maximo</v>
          </cell>
          <cell r="D315">
            <v>2</v>
          </cell>
          <cell r="E315">
            <v>12</v>
          </cell>
          <cell r="F315">
            <v>10</v>
          </cell>
        </row>
        <row r="316">
          <cell r="A316">
            <v>4237</v>
          </cell>
          <cell r="B316" t="str">
            <v>Papillote cabillaud</v>
          </cell>
          <cell r="C316" t="str">
            <v>Simplot</v>
          </cell>
          <cell r="D316">
            <v>2</v>
          </cell>
          <cell r="E316">
            <v>13</v>
          </cell>
          <cell r="F316">
            <v>8</v>
          </cell>
        </row>
        <row r="317">
          <cell r="A317">
            <v>2057</v>
          </cell>
          <cell r="B317" t="str">
            <v>Papillote cabillaud Picard</v>
          </cell>
          <cell r="C317" t="str">
            <v>Picard</v>
          </cell>
          <cell r="D317">
            <v>2</v>
          </cell>
          <cell r="E317">
            <v>13</v>
          </cell>
          <cell r="F317">
            <v>8</v>
          </cell>
          <cell r="R317">
            <v>1</v>
          </cell>
          <cell r="X317">
            <v>1</v>
          </cell>
          <cell r="AG317">
            <v>1</v>
          </cell>
          <cell r="AP317">
            <v>1</v>
          </cell>
          <cell r="BC317">
            <v>1</v>
          </cell>
          <cell r="BV317">
            <v>1</v>
          </cell>
          <cell r="CA317">
            <v>1</v>
          </cell>
          <cell r="CB317">
            <v>8</v>
          </cell>
          <cell r="CF317">
            <v>12</v>
          </cell>
          <cell r="CM317">
            <v>12</v>
          </cell>
          <cell r="CQ317">
            <v>1</v>
          </cell>
          <cell r="CR317">
            <v>20</v>
          </cell>
          <cell r="CT317">
            <v>6</v>
          </cell>
          <cell r="DL317">
            <v>1</v>
          </cell>
          <cell r="EB317">
            <v>4</v>
          </cell>
          <cell r="EG317">
            <v>1</v>
          </cell>
          <cell r="EU317">
            <v>2</v>
          </cell>
          <cell r="EX317">
            <v>10</v>
          </cell>
          <cell r="FE317">
            <v>6</v>
          </cell>
          <cell r="FG317">
            <v>1</v>
          </cell>
          <cell r="FN317">
            <v>6</v>
          </cell>
          <cell r="FO317">
            <v>4</v>
          </cell>
        </row>
        <row r="318">
          <cell r="A318">
            <v>1883</v>
          </cell>
          <cell r="B318" t="str">
            <v>Papillote cabillaud riesling</v>
          </cell>
          <cell r="C318" t="str">
            <v>Eismann</v>
          </cell>
        </row>
        <row r="319">
          <cell r="A319">
            <v>2181</v>
          </cell>
          <cell r="B319" t="str">
            <v>Papillote cabillaud sauce riesling</v>
          </cell>
          <cell r="C319" t="str">
            <v>Cundde</v>
          </cell>
        </row>
        <row r="320">
          <cell r="A320">
            <v>4240</v>
          </cell>
          <cell r="B320" t="str">
            <v>Papillote calamars</v>
          </cell>
          <cell r="C320" t="str">
            <v>Simplot</v>
          </cell>
          <cell r="D320">
            <v>2</v>
          </cell>
          <cell r="E320">
            <v>13</v>
          </cell>
          <cell r="F320">
            <v>8</v>
          </cell>
        </row>
        <row r="321">
          <cell r="A321">
            <v>3163</v>
          </cell>
          <cell r="B321" t="str">
            <v>Papillote crevette</v>
          </cell>
          <cell r="C321" t="str">
            <v>Picard</v>
          </cell>
          <cell r="D321">
            <v>4</v>
          </cell>
          <cell r="E321">
            <v>20</v>
          </cell>
          <cell r="F321">
            <v>8</v>
          </cell>
          <cell r="R321">
            <v>1</v>
          </cell>
          <cell r="S321">
            <v>1</v>
          </cell>
          <cell r="X321">
            <v>1</v>
          </cell>
          <cell r="AG321">
            <v>1</v>
          </cell>
          <cell r="AL321">
            <v>1</v>
          </cell>
          <cell r="AO321">
            <v>1</v>
          </cell>
          <cell r="AP321">
            <v>1</v>
          </cell>
          <cell r="AW321">
            <v>1</v>
          </cell>
          <cell r="AX321">
            <v>1</v>
          </cell>
          <cell r="BV321">
            <v>1</v>
          </cell>
          <cell r="CA321">
            <v>1</v>
          </cell>
          <cell r="CB321">
            <v>45</v>
          </cell>
          <cell r="CG321">
            <v>40</v>
          </cell>
          <cell r="CQ321">
            <v>3</v>
          </cell>
          <cell r="CR321">
            <v>25</v>
          </cell>
          <cell r="CT321">
            <v>10</v>
          </cell>
          <cell r="DI321">
            <v>2</v>
          </cell>
          <cell r="DL321">
            <v>1</v>
          </cell>
          <cell r="DN321">
            <v>1</v>
          </cell>
          <cell r="DP321">
            <v>2</v>
          </cell>
          <cell r="EB321">
            <v>3</v>
          </cell>
          <cell r="EG321">
            <v>2</v>
          </cell>
          <cell r="EU321">
            <v>2</v>
          </cell>
          <cell r="EX321">
            <v>12</v>
          </cell>
          <cell r="FE321">
            <v>6</v>
          </cell>
          <cell r="FG321">
            <v>1</v>
          </cell>
          <cell r="FN321">
            <v>20</v>
          </cell>
          <cell r="FO321">
            <v>1</v>
          </cell>
          <cell r="FQ321">
            <v>4</v>
          </cell>
        </row>
        <row r="322">
          <cell r="A322">
            <v>3394</v>
          </cell>
          <cell r="B322" t="str">
            <v>Papillote crevette</v>
          </cell>
          <cell r="C322" t="str">
            <v>Accor</v>
          </cell>
          <cell r="D322">
            <v>4</v>
          </cell>
          <cell r="E322">
            <v>22</v>
          </cell>
          <cell r="F322">
            <v>6</v>
          </cell>
        </row>
        <row r="323">
          <cell r="A323">
            <v>3660</v>
          </cell>
          <cell r="B323" t="str">
            <v>Papillote crevette</v>
          </cell>
          <cell r="C323" t="str">
            <v>boncolac</v>
          </cell>
        </row>
        <row r="324">
          <cell r="A324">
            <v>4238</v>
          </cell>
          <cell r="B324" t="str">
            <v>Papillote crevette</v>
          </cell>
          <cell r="C324" t="str">
            <v>Simplot</v>
          </cell>
          <cell r="D324">
            <v>4</v>
          </cell>
          <cell r="E324">
            <v>20</v>
          </cell>
          <cell r="F324">
            <v>8</v>
          </cell>
        </row>
        <row r="325">
          <cell r="A325">
            <v>3742</v>
          </cell>
          <cell r="B325" t="str">
            <v>Papillote crevette chorizo piquillos</v>
          </cell>
          <cell r="C325" t="str">
            <v>Accor</v>
          </cell>
          <cell r="D325">
            <v>3</v>
          </cell>
          <cell r="E325">
            <v>16</v>
          </cell>
          <cell r="F325">
            <v>8</v>
          </cell>
        </row>
        <row r="326">
          <cell r="A326">
            <v>2649</v>
          </cell>
          <cell r="B326" t="str">
            <v>Papillote de cabillaud légumes vinaigrette</v>
          </cell>
          <cell r="C326" t="str">
            <v>Eismann</v>
          </cell>
          <cell r="D326">
            <v>1</v>
          </cell>
          <cell r="E326">
            <v>15</v>
          </cell>
          <cell r="F326">
            <v>8</v>
          </cell>
        </row>
        <row r="327">
          <cell r="A327">
            <v>4241</v>
          </cell>
          <cell r="B327" t="str">
            <v>Papillote de fruit 1</v>
          </cell>
          <cell r="C327" t="str">
            <v>Simplot</v>
          </cell>
          <cell r="D327">
            <v>3</v>
          </cell>
          <cell r="E327">
            <v>16</v>
          </cell>
          <cell r="F327">
            <v>11</v>
          </cell>
        </row>
        <row r="328">
          <cell r="A328">
            <v>4242</v>
          </cell>
          <cell r="B328" t="str">
            <v>Papillote de fruit 2</v>
          </cell>
          <cell r="C328" t="str">
            <v>Simplot</v>
          </cell>
          <cell r="D328">
            <v>0</v>
          </cell>
          <cell r="E328">
            <v>20</v>
          </cell>
          <cell r="F328">
            <v>9</v>
          </cell>
        </row>
        <row r="329">
          <cell r="A329">
            <v>2855</v>
          </cell>
          <cell r="B329" t="str">
            <v>Papillote de fruits du verger</v>
          </cell>
          <cell r="C329" t="str">
            <v>Picard</v>
          </cell>
          <cell r="D329">
            <v>3</v>
          </cell>
          <cell r="E329">
            <v>16</v>
          </cell>
          <cell r="F329">
            <v>11</v>
          </cell>
        </row>
        <row r="330">
          <cell r="A330">
            <v>3611</v>
          </cell>
          <cell r="B330" t="str">
            <v>Papillote de fruits exotiques</v>
          </cell>
          <cell r="C330" t="str">
            <v>Picard</v>
          </cell>
          <cell r="D330">
            <v>0</v>
          </cell>
          <cell r="E330">
            <v>20</v>
          </cell>
          <cell r="F330">
            <v>9</v>
          </cell>
          <cell r="R330">
            <v>1</v>
          </cell>
          <cell r="AI330">
            <v>1</v>
          </cell>
          <cell r="AM330">
            <v>1</v>
          </cell>
          <cell r="AW330">
            <v>1</v>
          </cell>
          <cell r="BX330">
            <v>1</v>
          </cell>
          <cell r="CB330">
            <v>10</v>
          </cell>
          <cell r="CC330">
            <v>10</v>
          </cell>
          <cell r="CP330">
            <v>6</v>
          </cell>
          <cell r="CQ330">
            <v>2</v>
          </cell>
          <cell r="CT330">
            <v>8</v>
          </cell>
          <cell r="DP330">
            <v>2</v>
          </cell>
          <cell r="EB330">
            <v>4</v>
          </cell>
          <cell r="EG330">
            <v>3</v>
          </cell>
          <cell r="EX330">
            <v>6</v>
          </cell>
          <cell r="FE330">
            <v>4</v>
          </cell>
          <cell r="FN330">
            <v>8</v>
          </cell>
          <cell r="FQ330">
            <v>6</v>
          </cell>
        </row>
        <row r="331">
          <cell r="A331">
            <v>2650</v>
          </cell>
          <cell r="B331" t="str">
            <v>Papillote de merlu poivrons sauce coco citron vert</v>
          </cell>
          <cell r="C331" t="str">
            <v>Eismann</v>
          </cell>
          <cell r="D331">
            <v>3</v>
          </cell>
          <cell r="E331">
            <v>14</v>
          </cell>
          <cell r="F331">
            <v>8</v>
          </cell>
        </row>
        <row r="332">
          <cell r="A332">
            <v>3149</v>
          </cell>
          <cell r="B332" t="str">
            <v>Papillote de rouget</v>
          </cell>
          <cell r="C332" t="str">
            <v>Accor</v>
          </cell>
          <cell r="D332">
            <v>2</v>
          </cell>
          <cell r="E332">
            <v>12</v>
          </cell>
          <cell r="F332">
            <v>7</v>
          </cell>
        </row>
        <row r="333">
          <cell r="A333">
            <v>3150</v>
          </cell>
          <cell r="B333" t="str">
            <v>Papillote de saumon bio</v>
          </cell>
          <cell r="C333" t="str">
            <v>Accor</v>
          </cell>
          <cell r="D333">
            <v>3</v>
          </cell>
          <cell r="E333">
            <v>12</v>
          </cell>
          <cell r="F333">
            <v>7</v>
          </cell>
        </row>
        <row r="334">
          <cell r="A334">
            <v>2651</v>
          </cell>
          <cell r="B334" t="str">
            <v>Papillote de saumon carotte jus de citron</v>
          </cell>
          <cell r="C334" t="str">
            <v>Eismann</v>
          </cell>
          <cell r="D334">
            <v>3</v>
          </cell>
          <cell r="E334">
            <v>12</v>
          </cell>
          <cell r="F334">
            <v>8</v>
          </cell>
        </row>
        <row r="335">
          <cell r="A335">
            <v>2022</v>
          </cell>
          <cell r="B335" t="str">
            <v>Papillote dos merlu</v>
          </cell>
          <cell r="C335" t="str">
            <v>Accor</v>
          </cell>
          <cell r="D335">
            <v>1</v>
          </cell>
          <cell r="E335">
            <v>12</v>
          </cell>
          <cell r="F335">
            <v>8</v>
          </cell>
        </row>
        <row r="336">
          <cell r="A336">
            <v>2636</v>
          </cell>
          <cell r="B336" t="str">
            <v>Papillote dos merlu noix st jacques</v>
          </cell>
          <cell r="C336" t="str">
            <v>Picard</v>
          </cell>
          <cell r="D336">
            <v>2</v>
          </cell>
          <cell r="E336">
            <v>12</v>
          </cell>
          <cell r="F336">
            <v>8</v>
          </cell>
          <cell r="R336">
            <v>1</v>
          </cell>
          <cell r="U336">
            <v>1</v>
          </cell>
          <cell r="Y336">
            <v>1</v>
          </cell>
          <cell r="AG336">
            <v>1</v>
          </cell>
          <cell r="AP336">
            <v>1</v>
          </cell>
          <cell r="AW336">
            <v>1</v>
          </cell>
          <cell r="BC336">
            <v>1</v>
          </cell>
          <cell r="BV336">
            <v>1</v>
          </cell>
          <cell r="CF336">
            <v>9</v>
          </cell>
          <cell r="CQ336">
            <v>7</v>
          </cell>
          <cell r="CR336">
            <v>110</v>
          </cell>
          <cell r="CT336">
            <v>9</v>
          </cell>
          <cell r="DL336">
            <v>2</v>
          </cell>
          <cell r="EB336">
            <v>2</v>
          </cell>
          <cell r="EG336">
            <v>3</v>
          </cell>
          <cell r="EX336">
            <v>3</v>
          </cell>
          <cell r="FE336">
            <v>5</v>
          </cell>
        </row>
        <row r="337">
          <cell r="A337">
            <v>2056</v>
          </cell>
          <cell r="B337" t="str">
            <v>Papillote Eglefin</v>
          </cell>
          <cell r="C337" t="str">
            <v>Picard</v>
          </cell>
          <cell r="D337">
            <v>2</v>
          </cell>
          <cell r="E337">
            <v>13</v>
          </cell>
          <cell r="F337">
            <v>8</v>
          </cell>
          <cell r="R337">
            <v>1</v>
          </cell>
          <cell r="U337">
            <v>1</v>
          </cell>
          <cell r="X337">
            <v>1</v>
          </cell>
          <cell r="AG337">
            <v>1</v>
          </cell>
          <cell r="AP337">
            <v>1</v>
          </cell>
          <cell r="AX337">
            <v>1</v>
          </cell>
          <cell r="BL337">
            <v>1</v>
          </cell>
          <cell r="BV337">
            <v>1</v>
          </cell>
          <cell r="CA337">
            <v>1</v>
          </cell>
          <cell r="CF337">
            <v>12</v>
          </cell>
          <cell r="CG337">
            <v>100</v>
          </cell>
          <cell r="CM337">
            <v>30</v>
          </cell>
          <cell r="CP337">
            <v>7</v>
          </cell>
          <cell r="CQ337">
            <v>2</v>
          </cell>
          <cell r="CR337">
            <v>30</v>
          </cell>
          <cell r="CT337">
            <v>8</v>
          </cell>
          <cell r="DL337">
            <v>2</v>
          </cell>
          <cell r="DP337">
            <v>1</v>
          </cell>
          <cell r="DZ337">
            <v>1</v>
          </cell>
          <cell r="EB337">
            <v>3</v>
          </cell>
          <cell r="EG337">
            <v>5</v>
          </cell>
          <cell r="EU337">
            <v>4</v>
          </cell>
          <cell r="FE337">
            <v>6</v>
          </cell>
          <cell r="FN337">
            <v>30</v>
          </cell>
          <cell r="FO337">
            <v>2</v>
          </cell>
        </row>
        <row r="338">
          <cell r="A338">
            <v>2579</v>
          </cell>
          <cell r="B338" t="str">
            <v>Papillote eglefin</v>
          </cell>
          <cell r="C338" t="str">
            <v>Biocoop</v>
          </cell>
        </row>
        <row r="339">
          <cell r="A339">
            <v>2623</v>
          </cell>
          <cell r="B339" t="str">
            <v xml:space="preserve">Papillote Eglefin pesto </v>
          </cell>
          <cell r="C339" t="str">
            <v>Accor</v>
          </cell>
        </row>
        <row r="340">
          <cell r="A340">
            <v>3740</v>
          </cell>
          <cell r="B340" t="str">
            <v>Papillote filet de merlu à la tomate</v>
          </cell>
          <cell r="C340" t="str">
            <v>Accor</v>
          </cell>
          <cell r="D340">
            <v>2</v>
          </cell>
          <cell r="E340">
            <v>11</v>
          </cell>
          <cell r="F340">
            <v>7</v>
          </cell>
        </row>
        <row r="341">
          <cell r="A341">
            <v>3258</v>
          </cell>
          <cell r="B341" t="str">
            <v>Papillote merlu</v>
          </cell>
          <cell r="C341" t="str">
            <v>Trader Joe</v>
          </cell>
          <cell r="D341">
            <v>2</v>
          </cell>
          <cell r="E341">
            <v>13</v>
          </cell>
          <cell r="F341">
            <v>8</v>
          </cell>
          <cell r="R341">
            <v>1</v>
          </cell>
          <cell r="Y341">
            <v>1</v>
          </cell>
          <cell r="AG341">
            <v>1</v>
          </cell>
          <cell r="BB341">
            <v>1</v>
          </cell>
          <cell r="BH341">
            <v>1</v>
          </cell>
          <cell r="BV341">
            <v>1</v>
          </cell>
          <cell r="CA341">
            <v>1</v>
          </cell>
          <cell r="CB341">
            <v>62</v>
          </cell>
          <cell r="CM341">
            <v>10</v>
          </cell>
          <cell r="CQ341">
            <v>2</v>
          </cell>
          <cell r="CR341">
            <v>65</v>
          </cell>
          <cell r="CT341">
            <v>7</v>
          </cell>
          <cell r="DL341">
            <v>1</v>
          </cell>
          <cell r="EB341">
            <v>6</v>
          </cell>
          <cell r="EG341">
            <v>1</v>
          </cell>
          <cell r="EU341">
            <v>2</v>
          </cell>
          <cell r="EX341">
            <v>20</v>
          </cell>
          <cell r="FE341">
            <v>6</v>
          </cell>
          <cell r="FN341">
            <v>17</v>
          </cell>
          <cell r="FO341">
            <v>1</v>
          </cell>
        </row>
        <row r="342">
          <cell r="A342">
            <v>3667</v>
          </cell>
          <cell r="B342" t="str">
            <v>Papillote merlu</v>
          </cell>
          <cell r="C342" t="str">
            <v>Boncolac</v>
          </cell>
        </row>
        <row r="343">
          <cell r="A343">
            <v>4239</v>
          </cell>
          <cell r="B343" t="str">
            <v>Papillote merlu</v>
          </cell>
          <cell r="C343" t="str">
            <v>Simplot</v>
          </cell>
          <cell r="D343">
            <v>2</v>
          </cell>
          <cell r="E343">
            <v>14</v>
          </cell>
          <cell r="F343">
            <v>8</v>
          </cell>
        </row>
        <row r="344">
          <cell r="A344">
            <v>2862</v>
          </cell>
          <cell r="B344" t="str">
            <v>Papillote merlu agrumes</v>
          </cell>
          <cell r="C344" t="str">
            <v>Accor</v>
          </cell>
          <cell r="D344">
            <v>2</v>
          </cell>
          <cell r="E344">
            <v>12</v>
          </cell>
          <cell r="F344">
            <v>7</v>
          </cell>
        </row>
        <row r="345">
          <cell r="A345">
            <v>3959</v>
          </cell>
          <cell r="B345" t="str">
            <v>papillote merlu leg hiver sce agrume</v>
          </cell>
          <cell r="C345" t="str">
            <v>Accor</v>
          </cell>
          <cell r="D345">
            <v>1</v>
          </cell>
          <cell r="E345">
            <v>9</v>
          </cell>
          <cell r="F345">
            <v>4</v>
          </cell>
        </row>
        <row r="346">
          <cell r="A346">
            <v>4083</v>
          </cell>
          <cell r="B346" t="str">
            <v>Papillote plat cuisiné poulet</v>
          </cell>
          <cell r="C346" t="str">
            <v>Accor</v>
          </cell>
          <cell r="D346">
            <v>1</v>
          </cell>
          <cell r="E346">
            <v>17</v>
          </cell>
          <cell r="F346">
            <v>6</v>
          </cell>
          <cell r="R346">
            <v>1</v>
          </cell>
          <cell r="U346">
            <v>1</v>
          </cell>
          <cell r="W346">
            <v>1</v>
          </cell>
          <cell r="Y346">
            <v>1</v>
          </cell>
          <cell r="AG346">
            <v>1</v>
          </cell>
          <cell r="AP346">
            <v>1</v>
          </cell>
          <cell r="BB346">
            <v>1</v>
          </cell>
          <cell r="BL346">
            <v>1</v>
          </cell>
          <cell r="BV346">
            <v>1</v>
          </cell>
          <cell r="CA346">
            <v>1</v>
          </cell>
          <cell r="CF346">
            <v>2</v>
          </cell>
          <cell r="CM346">
            <v>15</v>
          </cell>
          <cell r="CQ346">
            <v>3</v>
          </cell>
          <cell r="CT346">
            <v>2</v>
          </cell>
          <cell r="DL346">
            <v>1</v>
          </cell>
          <cell r="DP346">
            <v>2</v>
          </cell>
          <cell r="DZ346">
            <v>1</v>
          </cell>
          <cell r="EG346">
            <v>3</v>
          </cell>
          <cell r="EX346">
            <v>15</v>
          </cell>
          <cell r="FO346">
            <v>3</v>
          </cell>
          <cell r="FQ346">
            <v>1</v>
          </cell>
        </row>
        <row r="347">
          <cell r="A347">
            <v>3958</v>
          </cell>
          <cell r="B347" t="str">
            <v>papillote riz poulet sce girolle</v>
          </cell>
          <cell r="C347" t="str">
            <v>Accor</v>
          </cell>
          <cell r="D347">
            <v>1</v>
          </cell>
          <cell r="E347">
            <v>12</v>
          </cell>
          <cell r="F347">
            <v>6</v>
          </cell>
        </row>
        <row r="348">
          <cell r="A348">
            <v>2101</v>
          </cell>
          <cell r="B348" t="str">
            <v>Papillote saumon</v>
          </cell>
          <cell r="C348" t="str">
            <v>Picard</v>
          </cell>
          <cell r="D348">
            <v>2</v>
          </cell>
          <cell r="E348">
            <v>13</v>
          </cell>
          <cell r="F348">
            <v>8</v>
          </cell>
        </row>
        <row r="349">
          <cell r="A349">
            <v>2209</v>
          </cell>
          <cell r="B349" t="str">
            <v>Papillote saumon</v>
          </cell>
          <cell r="C349" t="str">
            <v>Maximo</v>
          </cell>
          <cell r="D349">
            <v>0</v>
          </cell>
          <cell r="E349">
            <v>11</v>
          </cell>
          <cell r="F349">
            <v>9</v>
          </cell>
        </row>
        <row r="350">
          <cell r="A350">
            <v>3665</v>
          </cell>
          <cell r="B350" t="str">
            <v>Papillote saumon</v>
          </cell>
          <cell r="C350" t="str">
            <v>Boncolac</v>
          </cell>
        </row>
        <row r="351">
          <cell r="A351">
            <v>3150</v>
          </cell>
          <cell r="B351" t="str">
            <v>Papillote saumon bio</v>
          </cell>
          <cell r="C351" t="str">
            <v>Accor</v>
          </cell>
          <cell r="D351">
            <v>2</v>
          </cell>
          <cell r="E351">
            <v>12</v>
          </cell>
          <cell r="F351">
            <v>8</v>
          </cell>
        </row>
        <row r="352">
          <cell r="A352">
            <v>1690</v>
          </cell>
          <cell r="B352" t="str">
            <v>Papilotte cabillaud</v>
          </cell>
          <cell r="C352" t="str">
            <v>Picard</v>
          </cell>
          <cell r="D352">
            <v>2</v>
          </cell>
          <cell r="E352">
            <v>13</v>
          </cell>
          <cell r="F352">
            <v>8</v>
          </cell>
          <cell r="G352">
            <v>7700</v>
          </cell>
        </row>
        <row r="353">
          <cell r="B353" t="str">
            <v>Parage + mise saumon en bacs</v>
          </cell>
          <cell r="C353" t="str">
            <v>Davigel</v>
          </cell>
          <cell r="D353">
            <v>2</v>
          </cell>
          <cell r="CD353">
            <v>120</v>
          </cell>
          <cell r="CQ353">
            <v>1</v>
          </cell>
          <cell r="DW353">
            <v>1</v>
          </cell>
          <cell r="DY353">
            <v>2</v>
          </cell>
          <cell r="FN353">
            <v>1</v>
          </cell>
          <cell r="FO353">
            <v>1</v>
          </cell>
        </row>
        <row r="354">
          <cell r="B354" t="str">
            <v>Parage + mise saumon en bacs</v>
          </cell>
          <cell r="C354" t="str">
            <v>Accor</v>
          </cell>
          <cell r="D354">
            <v>2</v>
          </cell>
          <cell r="E354">
            <v>0</v>
          </cell>
          <cell r="F354">
            <v>0</v>
          </cell>
          <cell r="CD354">
            <v>120</v>
          </cell>
          <cell r="CQ354">
            <v>1</v>
          </cell>
          <cell r="DW354">
            <v>1</v>
          </cell>
          <cell r="DY354">
            <v>2</v>
          </cell>
          <cell r="FN354">
            <v>1</v>
          </cell>
          <cell r="FO354">
            <v>1</v>
          </cell>
        </row>
        <row r="355">
          <cell r="B355" t="str">
            <v>parage thon</v>
          </cell>
          <cell r="C355" t="str">
            <v>CdP</v>
          </cell>
          <cell r="D355">
            <v>2</v>
          </cell>
          <cell r="E355">
            <v>0</v>
          </cell>
          <cell r="F355">
            <v>0</v>
          </cell>
        </row>
        <row r="356">
          <cell r="A356">
            <v>327</v>
          </cell>
          <cell r="B356" t="str">
            <v>Parmentière de cabillaud et sa crème fromagère</v>
          </cell>
          <cell r="C356" t="str">
            <v>Coup de Pâtes</v>
          </cell>
          <cell r="D356">
            <v>1</v>
          </cell>
          <cell r="E356">
            <v>7</v>
          </cell>
          <cell r="F356">
            <v>6</v>
          </cell>
          <cell r="G356">
            <v>738</v>
          </cell>
          <cell r="H356">
            <v>6.59</v>
          </cell>
        </row>
        <row r="357">
          <cell r="A357">
            <v>2985</v>
          </cell>
          <cell r="B357" t="str">
            <v>Pastille gelée de carotte</v>
          </cell>
          <cell r="C357" t="str">
            <v>Picard</v>
          </cell>
          <cell r="D357">
            <v>1</v>
          </cell>
          <cell r="E357">
            <v>5</v>
          </cell>
          <cell r="F357">
            <v>1</v>
          </cell>
        </row>
        <row r="358">
          <cell r="A358">
            <v>3192</v>
          </cell>
          <cell r="B358" t="str">
            <v>Pateau accord sucré salé</v>
          </cell>
          <cell r="C358" t="str">
            <v>Pomona</v>
          </cell>
          <cell r="D358">
            <v>2</v>
          </cell>
          <cell r="E358">
            <v>23</v>
          </cell>
          <cell r="F358">
            <v>4</v>
          </cell>
        </row>
        <row r="359">
          <cell r="A359">
            <v>141</v>
          </cell>
          <cell r="B359" t="str">
            <v>Pavé de Rumsteack</v>
          </cell>
          <cell r="C359" t="str">
            <v>Eismann</v>
          </cell>
        </row>
        <row r="360">
          <cell r="A360">
            <v>3151</v>
          </cell>
          <cell r="B360" t="str">
            <v>Pavé saumon à l'estragon</v>
          </cell>
          <cell r="C360" t="str">
            <v>Accor</v>
          </cell>
          <cell r="D360">
            <v>0</v>
          </cell>
          <cell r="E360">
            <v>3</v>
          </cell>
          <cell r="F360">
            <v>2</v>
          </cell>
        </row>
        <row r="361">
          <cell r="A361">
            <v>3820</v>
          </cell>
          <cell r="B361" t="str">
            <v>perle FG griotte</v>
          </cell>
          <cell r="C361" t="str">
            <v>Pomona</v>
          </cell>
          <cell r="D361">
            <v>0</v>
          </cell>
          <cell r="E361">
            <v>20</v>
          </cell>
          <cell r="F361">
            <v>3</v>
          </cell>
        </row>
        <row r="362">
          <cell r="A362">
            <v>2573</v>
          </cell>
          <cell r="B362" t="str">
            <v>Pignon de pin</v>
          </cell>
          <cell r="D362">
            <v>1</v>
          </cell>
          <cell r="E362">
            <v>0</v>
          </cell>
          <cell r="F362">
            <v>0</v>
          </cell>
        </row>
        <row r="363">
          <cell r="A363">
            <v>2571</v>
          </cell>
          <cell r="B363" t="str">
            <v>pignon de pin</v>
          </cell>
          <cell r="C363" t="str">
            <v>TJ/Picard</v>
          </cell>
          <cell r="D363">
            <v>1</v>
          </cell>
          <cell r="E363">
            <v>0</v>
          </cell>
          <cell r="F363">
            <v>0</v>
          </cell>
          <cell r="AV363">
            <v>1</v>
          </cell>
          <cell r="BL363">
            <v>1</v>
          </cell>
          <cell r="CA363">
            <v>1</v>
          </cell>
          <cell r="CB363">
            <v>1</v>
          </cell>
          <cell r="CT363">
            <v>1</v>
          </cell>
          <cell r="DL363">
            <v>1</v>
          </cell>
          <cell r="EG363">
            <v>1</v>
          </cell>
        </row>
        <row r="364">
          <cell r="A364">
            <v>2571</v>
          </cell>
          <cell r="B364" t="str">
            <v xml:space="preserve">PIGNON DE PIN </v>
          </cell>
          <cell r="AV364">
            <v>1</v>
          </cell>
          <cell r="BL364">
            <v>1</v>
          </cell>
          <cell r="CA364">
            <v>1</v>
          </cell>
          <cell r="CB364">
            <v>1</v>
          </cell>
          <cell r="CT364">
            <v>1</v>
          </cell>
          <cell r="DL364">
            <v>1</v>
          </cell>
          <cell r="EG364">
            <v>1</v>
          </cell>
        </row>
        <row r="365">
          <cell r="A365">
            <v>3281</v>
          </cell>
          <cell r="B365" t="str">
            <v>Plaque base croustillante aux herbes</v>
          </cell>
          <cell r="C365" t="str">
            <v>Thiriet</v>
          </cell>
          <cell r="D365">
            <v>2</v>
          </cell>
          <cell r="E365">
            <v>12</v>
          </cell>
          <cell r="F365">
            <v>0</v>
          </cell>
        </row>
        <row r="366">
          <cell r="B366" t="str">
            <v>Plaque foie gras magestick</v>
          </cell>
          <cell r="C366" t="str">
            <v>Thiriet</v>
          </cell>
          <cell r="D366">
            <v>1</v>
          </cell>
          <cell r="E366">
            <v>3</v>
          </cell>
          <cell r="F366">
            <v>1</v>
          </cell>
        </row>
        <row r="367">
          <cell r="A367">
            <v>2911</v>
          </cell>
          <cell r="B367" t="str">
            <v>Plaque foie gras pour majestick</v>
          </cell>
          <cell r="C367" t="str">
            <v>Thiriet</v>
          </cell>
        </row>
        <row r="368">
          <cell r="A368">
            <v>3295</v>
          </cell>
          <cell r="B368" t="str">
            <v>Plaque jambon canapés prestiges</v>
          </cell>
          <cell r="C368" t="str">
            <v>Thiriet</v>
          </cell>
          <cell r="D368">
            <v>0</v>
          </cell>
          <cell r="E368">
            <v>3</v>
          </cell>
          <cell r="F368">
            <v>1</v>
          </cell>
        </row>
        <row r="369">
          <cell r="A369">
            <v>3290</v>
          </cell>
          <cell r="B369" t="str">
            <v>Plaque pain concassé tomate</v>
          </cell>
          <cell r="C369" t="str">
            <v>Thiriet</v>
          </cell>
          <cell r="D369">
            <v>1</v>
          </cell>
          <cell r="E369">
            <v>6</v>
          </cell>
          <cell r="F369">
            <v>1</v>
          </cell>
        </row>
        <row r="370">
          <cell r="A370">
            <v>3293</v>
          </cell>
          <cell r="B370" t="str">
            <v>plaque pain jaune biscuit noix</v>
          </cell>
          <cell r="C370" t="str">
            <v>Thiriet</v>
          </cell>
          <cell r="D370">
            <v>0</v>
          </cell>
          <cell r="E370">
            <v>2</v>
          </cell>
          <cell r="F370">
            <v>0</v>
          </cell>
        </row>
        <row r="371">
          <cell r="A371">
            <v>1035</v>
          </cell>
          <cell r="B371" t="str">
            <v>Plateau dinatoire</v>
          </cell>
          <cell r="C371" t="str">
            <v>Brake</v>
          </cell>
          <cell r="D371">
            <v>0</v>
          </cell>
          <cell r="E371">
            <v>22</v>
          </cell>
          <cell r="F371">
            <v>2</v>
          </cell>
        </row>
        <row r="372">
          <cell r="A372">
            <v>3217</v>
          </cell>
          <cell r="B372" t="str">
            <v>Plateau foccacia</v>
          </cell>
          <cell r="C372" t="str">
            <v>Davigel</v>
          </cell>
          <cell r="D372">
            <v>2</v>
          </cell>
          <cell r="E372">
            <v>35</v>
          </cell>
          <cell r="F372">
            <v>4</v>
          </cell>
          <cell r="K372">
            <v>1</v>
          </cell>
          <cell r="O372">
            <v>1</v>
          </cell>
          <cell r="R372">
            <v>2</v>
          </cell>
          <cell r="U372">
            <v>1</v>
          </cell>
          <cell r="BO372">
            <v>1</v>
          </cell>
          <cell r="BS372">
            <v>1</v>
          </cell>
          <cell r="BX372">
            <v>1</v>
          </cell>
          <cell r="CB372">
            <v>3</v>
          </cell>
          <cell r="CR372">
            <v>50</v>
          </cell>
          <cell r="CT372">
            <v>3</v>
          </cell>
          <cell r="DP372">
            <v>5</v>
          </cell>
          <cell r="DS372">
            <v>2</v>
          </cell>
          <cell r="DZ372">
            <v>1</v>
          </cell>
          <cell r="EG372">
            <v>4</v>
          </cell>
          <cell r="EU372">
            <v>2</v>
          </cell>
          <cell r="EX372">
            <v>13</v>
          </cell>
          <cell r="FE372">
            <v>3</v>
          </cell>
          <cell r="FO372">
            <v>7</v>
          </cell>
          <cell r="FQ372">
            <v>2</v>
          </cell>
        </row>
        <row r="373">
          <cell r="A373">
            <v>3802</v>
          </cell>
          <cell r="B373" t="str">
            <v>Plateau réception</v>
          </cell>
          <cell r="C373" t="str">
            <v>Boncolac</v>
          </cell>
          <cell r="D373">
            <v>4</v>
          </cell>
          <cell r="E373">
            <v>20</v>
          </cell>
          <cell r="F373">
            <v>5</v>
          </cell>
        </row>
        <row r="374">
          <cell r="A374">
            <v>3217</v>
          </cell>
          <cell r="B374" t="str">
            <v>Plateau tapas</v>
          </cell>
          <cell r="C374" t="str">
            <v>Davigel</v>
          </cell>
          <cell r="D374">
            <v>2</v>
          </cell>
          <cell r="E374">
            <v>32</v>
          </cell>
          <cell r="F374">
            <v>3</v>
          </cell>
          <cell r="K374">
            <v>1</v>
          </cell>
          <cell r="O374">
            <v>1</v>
          </cell>
          <cell r="R374">
            <v>2</v>
          </cell>
          <cell r="U374">
            <v>1</v>
          </cell>
          <cell r="BO374">
            <v>1</v>
          </cell>
          <cell r="BS374">
            <v>1</v>
          </cell>
          <cell r="BX374">
            <v>1</v>
          </cell>
          <cell r="CB374">
            <v>3</v>
          </cell>
          <cell r="CR374">
            <v>50</v>
          </cell>
          <cell r="CT374">
            <v>3</v>
          </cell>
          <cell r="DP374">
            <v>5</v>
          </cell>
          <cell r="DS374">
            <v>2</v>
          </cell>
          <cell r="DZ374">
            <v>1</v>
          </cell>
          <cell r="EG374">
            <v>4</v>
          </cell>
          <cell r="EU374">
            <v>2</v>
          </cell>
          <cell r="EX374">
            <v>13</v>
          </cell>
          <cell r="FE374">
            <v>3</v>
          </cell>
          <cell r="FO374">
            <v>7</v>
          </cell>
          <cell r="FQ374">
            <v>2</v>
          </cell>
        </row>
        <row r="375">
          <cell r="A375">
            <v>4062</v>
          </cell>
          <cell r="B375" t="str">
            <v>Plateau tapas 12 pièces</v>
          </cell>
          <cell r="C375" t="str">
            <v>Flunch</v>
          </cell>
          <cell r="D375">
            <v>2</v>
          </cell>
          <cell r="E375">
            <v>36</v>
          </cell>
          <cell r="F375">
            <v>5</v>
          </cell>
        </row>
        <row r="376">
          <cell r="A376">
            <v>2620</v>
          </cell>
          <cell r="B376" t="str">
            <v>Plateau terroir</v>
          </cell>
          <cell r="C376" t="str">
            <v>Coup de Pâtes</v>
          </cell>
          <cell r="D376">
            <v>3</v>
          </cell>
          <cell r="E376">
            <v>51</v>
          </cell>
          <cell r="F376">
            <v>14</v>
          </cell>
        </row>
        <row r="377">
          <cell r="B377" t="str">
            <v xml:space="preserve">Plateaux mini brochettes </v>
          </cell>
          <cell r="C377" t="str">
            <v>Eismann</v>
          </cell>
        </row>
        <row r="378">
          <cell r="A378">
            <v>1501</v>
          </cell>
          <cell r="B378" t="str">
            <v>Plateaux tentations canapés</v>
          </cell>
          <cell r="C378" t="str">
            <v>Coup de Pâtes</v>
          </cell>
          <cell r="H378" t="e">
            <v>#DIV/0!</v>
          </cell>
        </row>
        <row r="379">
          <cell r="A379">
            <v>3501</v>
          </cell>
          <cell r="B379" t="str">
            <v xml:space="preserve">Poélée de légumes </v>
          </cell>
          <cell r="C379" t="str">
            <v>Picard</v>
          </cell>
        </row>
        <row r="380">
          <cell r="B380" t="str">
            <v>Pommes d'amour</v>
          </cell>
          <cell r="C380" t="str">
            <v>Picard</v>
          </cell>
          <cell r="D380">
            <v>1</v>
          </cell>
          <cell r="E380">
            <v>19</v>
          </cell>
          <cell r="F380">
            <v>5</v>
          </cell>
        </row>
        <row r="381">
          <cell r="A381" t="str">
            <v>4099r1</v>
          </cell>
          <cell r="B381" t="str">
            <v>Pop cakes chèvre tomate</v>
          </cell>
          <cell r="C381" t="str">
            <v>Picard</v>
          </cell>
          <cell r="D381">
            <v>8</v>
          </cell>
          <cell r="E381">
            <v>3</v>
          </cell>
          <cell r="F381">
            <v>0</v>
          </cell>
          <cell r="K381">
            <v>1</v>
          </cell>
          <cell r="U381">
            <v>1</v>
          </cell>
          <cell r="AE381">
            <v>1</v>
          </cell>
          <cell r="AM381">
            <v>1</v>
          </cell>
          <cell r="BF381">
            <v>1</v>
          </cell>
          <cell r="CB381">
            <v>10</v>
          </cell>
          <cell r="CM381">
            <v>15</v>
          </cell>
          <cell r="CT381">
            <v>1</v>
          </cell>
          <cell r="DL381">
            <v>2</v>
          </cell>
          <cell r="DS381">
            <v>2</v>
          </cell>
          <cell r="EB381">
            <v>4</v>
          </cell>
          <cell r="EG381">
            <v>3</v>
          </cell>
          <cell r="FA381">
            <v>2</v>
          </cell>
          <cell r="FO381">
            <v>1</v>
          </cell>
          <cell r="FQ381">
            <v>2</v>
          </cell>
        </row>
        <row r="382">
          <cell r="A382" t="str">
            <v>4099r2</v>
          </cell>
          <cell r="B382" t="str">
            <v>Pop cakes jambon olives</v>
          </cell>
          <cell r="C382" t="str">
            <v>Picard</v>
          </cell>
          <cell r="D382">
            <v>8</v>
          </cell>
          <cell r="E382">
            <v>3</v>
          </cell>
          <cell r="F382">
            <v>0</v>
          </cell>
          <cell r="K382">
            <v>1</v>
          </cell>
          <cell r="U382">
            <v>1</v>
          </cell>
          <cell r="AE382">
            <v>1</v>
          </cell>
          <cell r="AM382">
            <v>1</v>
          </cell>
          <cell r="BF382">
            <v>1</v>
          </cell>
          <cell r="CR382">
            <v>12</v>
          </cell>
          <cell r="CT382">
            <v>1</v>
          </cell>
          <cell r="DP382">
            <v>2</v>
          </cell>
          <cell r="DS382">
            <v>3</v>
          </cell>
          <cell r="EB382">
            <v>3</v>
          </cell>
          <cell r="EG382">
            <v>3</v>
          </cell>
          <cell r="EU382">
            <v>2</v>
          </cell>
          <cell r="EX382">
            <v>6</v>
          </cell>
          <cell r="FN382">
            <v>4</v>
          </cell>
          <cell r="FO382">
            <v>1</v>
          </cell>
          <cell r="FQ382">
            <v>4</v>
          </cell>
        </row>
        <row r="383">
          <cell r="A383" t="str">
            <v>4099r3</v>
          </cell>
          <cell r="B383" t="str">
            <v>Pop cakes serrano piquillos verte</v>
          </cell>
          <cell r="C383" t="str">
            <v>Picard</v>
          </cell>
          <cell r="D383">
            <v>8</v>
          </cell>
          <cell r="E383">
            <v>3</v>
          </cell>
          <cell r="F383">
            <v>0</v>
          </cell>
          <cell r="K383">
            <v>1</v>
          </cell>
          <cell r="U383">
            <v>1</v>
          </cell>
          <cell r="AE383">
            <v>1</v>
          </cell>
          <cell r="AM383">
            <v>1</v>
          </cell>
          <cell r="BF383">
            <v>1</v>
          </cell>
          <cell r="CR383">
            <v>12</v>
          </cell>
          <cell r="CT383">
            <v>1</v>
          </cell>
          <cell r="DP383">
            <v>2</v>
          </cell>
          <cell r="DS383">
            <v>3</v>
          </cell>
          <cell r="EB383">
            <v>3</v>
          </cell>
          <cell r="EG383">
            <v>3</v>
          </cell>
          <cell r="EU383">
            <v>2</v>
          </cell>
          <cell r="EX383">
            <v>6</v>
          </cell>
          <cell r="FN383">
            <v>4</v>
          </cell>
          <cell r="FO383">
            <v>1</v>
          </cell>
          <cell r="FQ383">
            <v>4</v>
          </cell>
        </row>
        <row r="384">
          <cell r="A384">
            <v>296</v>
          </cell>
          <cell r="B384" t="str">
            <v>Poulet à la marocaine sur lit de chutney de mangue</v>
          </cell>
          <cell r="C384" t="str">
            <v>Coup de Pâtes</v>
          </cell>
          <cell r="D384">
            <v>1</v>
          </cell>
          <cell r="E384">
            <v>11</v>
          </cell>
          <cell r="F384">
            <v>4</v>
          </cell>
          <cell r="G384">
            <v>480</v>
          </cell>
          <cell r="H384">
            <v>3.75</v>
          </cell>
          <cell r="N384">
            <v>2</v>
          </cell>
          <cell r="O384">
            <v>1</v>
          </cell>
          <cell r="BX384">
            <v>1</v>
          </cell>
          <cell r="CR384">
            <v>10</v>
          </cell>
          <cell r="CT384">
            <v>4</v>
          </cell>
          <cell r="DT384">
            <v>7</v>
          </cell>
          <cell r="EX384">
            <v>20</v>
          </cell>
        </row>
        <row r="385">
          <cell r="A385">
            <v>3252</v>
          </cell>
          <cell r="B385" t="str">
            <v>Poussage boudins celeri pomme (bento)</v>
          </cell>
          <cell r="C385" t="str">
            <v>Picard</v>
          </cell>
          <cell r="D385">
            <v>0</v>
          </cell>
          <cell r="E385">
            <v>3</v>
          </cell>
          <cell r="F385">
            <v>0</v>
          </cell>
        </row>
        <row r="386">
          <cell r="A386" t="str">
            <v>1929P</v>
          </cell>
          <cell r="B386" t="str">
            <v>Poussage boudins mini roulés</v>
          </cell>
          <cell r="C386" t="str">
            <v>Accor</v>
          </cell>
          <cell r="D386">
            <v>0</v>
          </cell>
          <cell r="E386">
            <v>1</v>
          </cell>
          <cell r="F386">
            <v>0</v>
          </cell>
        </row>
        <row r="387">
          <cell r="A387">
            <v>3634</v>
          </cell>
          <cell r="B387" t="str">
            <v>Poussage lentilles gélifiées</v>
          </cell>
          <cell r="C387" t="str">
            <v>Flunch</v>
          </cell>
          <cell r="D387">
            <v>3</v>
          </cell>
          <cell r="E387">
            <v>0</v>
          </cell>
          <cell r="F387">
            <v>0</v>
          </cell>
        </row>
        <row r="388">
          <cell r="A388">
            <v>2904</v>
          </cell>
          <cell r="B388" t="str">
            <v>Poussage maki saumon pour bouchees festives</v>
          </cell>
          <cell r="C388" t="str">
            <v>Picard</v>
          </cell>
          <cell r="D388">
            <v>1</v>
          </cell>
          <cell r="E388">
            <v>2</v>
          </cell>
          <cell r="F388">
            <v>0</v>
          </cell>
        </row>
        <row r="389">
          <cell r="A389" t="str">
            <v>2P</v>
          </cell>
          <cell r="B389" t="str">
            <v>Poussage pressé St Jacques</v>
          </cell>
          <cell r="C389" t="str">
            <v>Coup de Pâtes</v>
          </cell>
          <cell r="D389">
            <v>0</v>
          </cell>
          <cell r="E389">
            <v>2</v>
          </cell>
          <cell r="F389">
            <v>0</v>
          </cell>
          <cell r="AW389">
            <v>1</v>
          </cell>
          <cell r="CM389">
            <v>5</v>
          </cell>
          <cell r="CQ389">
            <v>1</v>
          </cell>
          <cell r="CT389">
            <v>1</v>
          </cell>
          <cell r="DZ389">
            <v>1</v>
          </cell>
          <cell r="FQ389">
            <v>2</v>
          </cell>
        </row>
        <row r="390">
          <cell r="A390" t="str">
            <v>3850p</v>
          </cell>
          <cell r="B390" t="str">
            <v>prépa autour du saumon</v>
          </cell>
          <cell r="C390" t="str">
            <v>Picard</v>
          </cell>
          <cell r="E390">
            <v>5</v>
          </cell>
          <cell r="CB390">
            <v>10</v>
          </cell>
          <cell r="CD390">
            <v>40</v>
          </cell>
          <cell r="CM390">
            <v>5</v>
          </cell>
          <cell r="CQ390">
            <v>1</v>
          </cell>
          <cell r="CT390">
            <v>1</v>
          </cell>
          <cell r="DG390">
            <v>10</v>
          </cell>
          <cell r="DS390">
            <v>2</v>
          </cell>
          <cell r="DY390">
            <v>2</v>
          </cell>
          <cell r="EB390">
            <v>1</v>
          </cell>
          <cell r="EG390">
            <v>1</v>
          </cell>
          <cell r="EU390">
            <v>2</v>
          </cell>
          <cell r="EX390">
            <v>12</v>
          </cell>
          <cell r="FA390">
            <v>2</v>
          </cell>
        </row>
        <row r="391">
          <cell r="B391" t="str">
            <v xml:space="preserve">prépa mini fab </v>
          </cell>
          <cell r="C391" t="str">
            <v>Thiriet</v>
          </cell>
        </row>
        <row r="392">
          <cell r="A392" t="str">
            <v>2777p</v>
          </cell>
          <cell r="B392" t="str">
            <v>Préparation brochettes coktail</v>
          </cell>
          <cell r="C392" t="str">
            <v>Davigel</v>
          </cell>
        </row>
        <row r="393">
          <cell r="A393" t="str">
            <v>2230P</v>
          </cell>
          <cell r="B393" t="str">
            <v>Préparation des bulles douceurs</v>
          </cell>
          <cell r="C393" t="str">
            <v>Flunch</v>
          </cell>
          <cell r="D393">
            <v>5</v>
          </cell>
          <cell r="E393">
            <v>0</v>
          </cell>
          <cell r="F393">
            <v>0</v>
          </cell>
        </row>
        <row r="394">
          <cell r="A394" t="str">
            <v>2338P</v>
          </cell>
          <cell r="B394" t="str">
            <v>Préparation des bulles salées</v>
          </cell>
          <cell r="C394" t="str">
            <v>DS restauration</v>
          </cell>
          <cell r="D394">
            <v>2</v>
          </cell>
          <cell r="E394">
            <v>0</v>
          </cell>
          <cell r="F394">
            <v>0</v>
          </cell>
        </row>
        <row r="395">
          <cell r="A395">
            <v>3113</v>
          </cell>
          <cell r="B395" t="str">
            <v>Préparation du sablé</v>
          </cell>
          <cell r="C395" t="str">
            <v>Picard</v>
          </cell>
          <cell r="D395">
            <v>1</v>
          </cell>
          <cell r="E395">
            <v>0</v>
          </cell>
          <cell r="F395">
            <v>0</v>
          </cell>
          <cell r="U395">
            <v>1</v>
          </cell>
          <cell r="AO395">
            <v>1</v>
          </cell>
          <cell r="CB395">
            <v>20</v>
          </cell>
          <cell r="CT395">
            <v>1</v>
          </cell>
          <cell r="DL395">
            <v>1</v>
          </cell>
          <cell r="DO395">
            <v>1</v>
          </cell>
          <cell r="EB395">
            <v>1</v>
          </cell>
          <cell r="EX395">
            <v>3</v>
          </cell>
        </row>
        <row r="396">
          <cell r="A396">
            <v>3239</v>
          </cell>
          <cell r="B396" t="str">
            <v>Pressé de crevette</v>
          </cell>
          <cell r="C396" t="str">
            <v>Thiriet</v>
          </cell>
        </row>
        <row r="397">
          <cell r="A397">
            <v>2</v>
          </cell>
          <cell r="B397" t="str">
            <v>Pressé de saint jacques en carpaccio</v>
          </cell>
          <cell r="C397" t="str">
            <v>Coup de Pâtes</v>
          </cell>
          <cell r="D397">
            <v>0</v>
          </cell>
          <cell r="E397">
            <v>10</v>
          </cell>
          <cell r="F397">
            <v>5</v>
          </cell>
          <cell r="G397">
            <v>245</v>
          </cell>
          <cell r="H397">
            <v>1.7</v>
          </cell>
          <cell r="BW397">
            <v>1</v>
          </cell>
        </row>
        <row r="398">
          <cell r="A398">
            <v>2813</v>
          </cell>
          <cell r="B398" t="str">
            <v>Purée celeri</v>
          </cell>
          <cell r="C398" t="str">
            <v>Thiriet</v>
          </cell>
          <cell r="D398">
            <v>1</v>
          </cell>
          <cell r="E398">
            <v>0</v>
          </cell>
          <cell r="F398">
            <v>0</v>
          </cell>
        </row>
        <row r="399">
          <cell r="A399">
            <v>2815</v>
          </cell>
          <cell r="B399" t="str">
            <v>Purée petits pois</v>
          </cell>
          <cell r="C399" t="str">
            <v>Thiriet</v>
          </cell>
          <cell r="D399">
            <v>1</v>
          </cell>
          <cell r="E399">
            <v>0</v>
          </cell>
          <cell r="F399">
            <v>0</v>
          </cell>
        </row>
        <row r="400">
          <cell r="A400">
            <v>2814</v>
          </cell>
          <cell r="B400" t="str">
            <v>Purée potiron</v>
          </cell>
          <cell r="C400" t="str">
            <v>Thiriet</v>
          </cell>
          <cell r="D400">
            <v>1</v>
          </cell>
          <cell r="E400">
            <v>0</v>
          </cell>
          <cell r="F400">
            <v>0</v>
          </cell>
        </row>
        <row r="401">
          <cell r="A401">
            <v>328</v>
          </cell>
          <cell r="B401" t="str">
            <v>Pyramide de chèvre</v>
          </cell>
          <cell r="C401" t="str">
            <v>Coup de Pâtes</v>
          </cell>
          <cell r="D401">
            <v>1</v>
          </cell>
          <cell r="E401">
            <v>9</v>
          </cell>
          <cell r="F401">
            <v>6</v>
          </cell>
          <cell r="G401">
            <v>270</v>
          </cell>
          <cell r="H401">
            <v>2.11</v>
          </cell>
          <cell r="L401">
            <v>2</v>
          </cell>
          <cell r="N401">
            <v>1</v>
          </cell>
          <cell r="O401">
            <v>1</v>
          </cell>
          <cell r="AW401">
            <v>1</v>
          </cell>
          <cell r="BX401">
            <v>1</v>
          </cell>
          <cell r="CF401">
            <v>2</v>
          </cell>
          <cell r="CQ401">
            <v>1</v>
          </cell>
          <cell r="CR401">
            <v>30</v>
          </cell>
          <cell r="CT401">
            <v>1</v>
          </cell>
          <cell r="DL401">
            <v>1</v>
          </cell>
          <cell r="DP401">
            <v>1</v>
          </cell>
          <cell r="DQ401">
            <v>8</v>
          </cell>
          <cell r="DS401">
            <v>2</v>
          </cell>
          <cell r="EG401">
            <v>1</v>
          </cell>
          <cell r="EX401">
            <v>5</v>
          </cell>
          <cell r="FQ401">
            <v>2</v>
          </cell>
          <cell r="FS401">
            <v>3</v>
          </cell>
        </row>
        <row r="402">
          <cell r="A402">
            <v>1987</v>
          </cell>
          <cell r="B402" t="str">
            <v>Quenelles pommes de terre</v>
          </cell>
          <cell r="C402" t="str">
            <v>Coup de Pâtes</v>
          </cell>
        </row>
        <row r="403">
          <cell r="A403">
            <v>2993</v>
          </cell>
          <cell r="B403" t="str">
            <v>Recharge homard</v>
          </cell>
          <cell r="C403" t="str">
            <v>Accor</v>
          </cell>
          <cell r="D403">
            <v>1</v>
          </cell>
          <cell r="E403">
            <v>6</v>
          </cell>
          <cell r="F403">
            <v>4</v>
          </cell>
        </row>
        <row r="404">
          <cell r="A404">
            <v>4330</v>
          </cell>
          <cell r="B404" t="str">
            <v>Recharge sandwich jambon beurre</v>
          </cell>
          <cell r="C404" t="str">
            <v>Casino Traiteur</v>
          </cell>
          <cell r="D404">
            <v>1</v>
          </cell>
          <cell r="E404">
            <v>5</v>
          </cell>
          <cell r="F404">
            <v>3</v>
          </cell>
          <cell r="R404">
            <v>1</v>
          </cell>
          <cell r="U404">
            <v>1</v>
          </cell>
          <cell r="AJ404">
            <v>1</v>
          </cell>
          <cell r="BV404">
            <v>1</v>
          </cell>
          <cell r="CR404">
            <v>20</v>
          </cell>
          <cell r="DL404">
            <v>2</v>
          </cell>
          <cell r="DO404">
            <v>1</v>
          </cell>
          <cell r="DY404">
            <v>1</v>
          </cell>
          <cell r="EG404">
            <v>2</v>
          </cell>
        </row>
        <row r="405">
          <cell r="A405">
            <v>4331</v>
          </cell>
          <cell r="B405" t="str">
            <v>Recharge sandwich jambon emmental</v>
          </cell>
          <cell r="C405" t="str">
            <v>Casino Traiteur</v>
          </cell>
          <cell r="D405">
            <v>1</v>
          </cell>
          <cell r="E405">
            <v>6</v>
          </cell>
          <cell r="F405">
            <v>3</v>
          </cell>
          <cell r="K405">
            <v>1</v>
          </cell>
          <cell r="S405">
            <v>1</v>
          </cell>
          <cell r="BX405">
            <v>1</v>
          </cell>
          <cell r="CB405">
            <v>4</v>
          </cell>
          <cell r="CR405">
            <v>20</v>
          </cell>
          <cell r="CT405">
            <v>2</v>
          </cell>
          <cell r="DL405">
            <v>1</v>
          </cell>
          <cell r="DO405">
            <v>1</v>
          </cell>
          <cell r="DS405">
            <v>2</v>
          </cell>
          <cell r="EG405">
            <v>1</v>
          </cell>
          <cell r="EX405">
            <v>2</v>
          </cell>
          <cell r="FN405">
            <v>4</v>
          </cell>
        </row>
        <row r="406">
          <cell r="A406">
            <v>4332</v>
          </cell>
          <cell r="B406" t="str">
            <v>Recharge sandwich jambon serrano</v>
          </cell>
          <cell r="C406" t="str">
            <v>Casino Traiteur</v>
          </cell>
          <cell r="D406">
            <v>3</v>
          </cell>
          <cell r="E406">
            <v>9</v>
          </cell>
          <cell r="F406">
            <v>3</v>
          </cell>
          <cell r="K406">
            <v>1</v>
          </cell>
          <cell r="O406">
            <v>1</v>
          </cell>
          <cell r="CR406">
            <v>50</v>
          </cell>
          <cell r="CT406">
            <v>2</v>
          </cell>
          <cell r="DL406">
            <v>1</v>
          </cell>
          <cell r="EG406">
            <v>1</v>
          </cell>
          <cell r="EU406">
            <v>3</v>
          </cell>
          <cell r="EX406">
            <v>10</v>
          </cell>
          <cell r="FN406">
            <v>1</v>
          </cell>
          <cell r="FO406">
            <v>1</v>
          </cell>
          <cell r="FQ406">
            <v>3</v>
          </cell>
        </row>
        <row r="407">
          <cell r="A407">
            <v>4333</v>
          </cell>
          <cell r="B407" t="str">
            <v>Recharge sandwich pastrami</v>
          </cell>
          <cell r="C407" t="str">
            <v>Casino Traiteur</v>
          </cell>
          <cell r="D407">
            <v>2</v>
          </cell>
          <cell r="E407">
            <v>11</v>
          </cell>
          <cell r="F407">
            <v>3</v>
          </cell>
          <cell r="K407">
            <v>1</v>
          </cell>
          <cell r="O407">
            <v>1</v>
          </cell>
          <cell r="U407">
            <v>1</v>
          </cell>
          <cell r="Z407">
            <v>1</v>
          </cell>
          <cell r="CR407">
            <v>50</v>
          </cell>
          <cell r="CT407">
            <v>2</v>
          </cell>
          <cell r="DL407">
            <v>1</v>
          </cell>
          <cell r="DP407">
            <v>1</v>
          </cell>
          <cell r="DY407">
            <v>1</v>
          </cell>
          <cell r="EG407">
            <v>3</v>
          </cell>
          <cell r="EX407">
            <v>12</v>
          </cell>
          <cell r="FN407">
            <v>1</v>
          </cell>
          <cell r="FO407">
            <v>1</v>
          </cell>
          <cell r="FQ407">
            <v>3</v>
          </cell>
          <cell r="FS407">
            <v>2</v>
          </cell>
        </row>
        <row r="408">
          <cell r="A408">
            <v>4334</v>
          </cell>
          <cell r="B408" t="str">
            <v>Recharge sandwich poulet</v>
          </cell>
          <cell r="C408" t="str">
            <v>Casino Traiteur</v>
          </cell>
          <cell r="D408">
            <v>1</v>
          </cell>
          <cell r="E408">
            <v>6</v>
          </cell>
          <cell r="F408">
            <v>3</v>
          </cell>
        </row>
        <row r="409">
          <cell r="A409">
            <v>4335</v>
          </cell>
          <cell r="B409" t="str">
            <v>Recharge sandwich saumon</v>
          </cell>
          <cell r="C409" t="str">
            <v>Casino Traiteur</v>
          </cell>
          <cell r="D409">
            <v>1</v>
          </cell>
          <cell r="E409">
            <v>11</v>
          </cell>
          <cell r="F409">
            <v>3</v>
          </cell>
        </row>
        <row r="410">
          <cell r="A410">
            <v>2927</v>
          </cell>
          <cell r="B410" t="str">
            <v>Rond pain noir</v>
          </cell>
          <cell r="C410" t="str">
            <v>Picard</v>
          </cell>
          <cell r="D410">
            <v>1</v>
          </cell>
          <cell r="E410">
            <v>0</v>
          </cell>
          <cell r="F410">
            <v>0</v>
          </cell>
        </row>
        <row r="411">
          <cell r="A411">
            <v>2138</v>
          </cell>
          <cell r="B411" t="str">
            <v>ROUGET CUIT CDP</v>
          </cell>
          <cell r="C411" t="str">
            <v>CDP</v>
          </cell>
        </row>
        <row r="412">
          <cell r="B412" t="str">
            <v>Roulage 2 buchettes de saumon</v>
          </cell>
          <cell r="C412" t="str">
            <v>Thiriet</v>
          </cell>
        </row>
        <row r="413">
          <cell r="A413">
            <v>3253</v>
          </cell>
          <cell r="B413" t="str">
            <v>Roulage boudins celeri pomme saumon fumé (bento)</v>
          </cell>
          <cell r="C413" t="str">
            <v>Picard</v>
          </cell>
          <cell r="D413">
            <v>0</v>
          </cell>
          <cell r="E413">
            <v>6</v>
          </cell>
          <cell r="F413">
            <v>0</v>
          </cell>
        </row>
        <row r="414">
          <cell r="A414" t="str">
            <v>1403r</v>
          </cell>
          <cell r="B414" t="str">
            <v>Roulage boudins foie gras pour 1403</v>
          </cell>
          <cell r="C414" t="str">
            <v>Accor</v>
          </cell>
          <cell r="U414">
            <v>1</v>
          </cell>
          <cell r="CR414">
            <v>20</v>
          </cell>
          <cell r="CS414">
            <v>1</v>
          </cell>
          <cell r="CT414">
            <v>1</v>
          </cell>
          <cell r="DK414">
            <v>1</v>
          </cell>
          <cell r="DP414">
            <v>1</v>
          </cell>
          <cell r="DY414">
            <v>2</v>
          </cell>
          <cell r="EU414">
            <v>2</v>
          </cell>
          <cell r="EX414">
            <v>3</v>
          </cell>
          <cell r="FH414">
            <v>5</v>
          </cell>
        </row>
        <row r="415">
          <cell r="A415" t="str">
            <v>1929r</v>
          </cell>
          <cell r="B415" t="str">
            <v xml:space="preserve">Roulage boudins mini roulés </v>
          </cell>
          <cell r="C415" t="str">
            <v>Accor</v>
          </cell>
          <cell r="D415">
            <v>0</v>
          </cell>
          <cell r="E415">
            <v>3</v>
          </cell>
          <cell r="F415">
            <v>0</v>
          </cell>
        </row>
        <row r="416">
          <cell r="A416" t="str">
            <v>1693r</v>
          </cell>
          <cell r="B416" t="str">
            <v>Roulage brochettes saumon</v>
          </cell>
          <cell r="C416" t="str">
            <v>Coup de Pâtes</v>
          </cell>
          <cell r="D416">
            <v>1</v>
          </cell>
          <cell r="E416">
            <v>10</v>
          </cell>
          <cell r="F416">
            <v>0</v>
          </cell>
          <cell r="CR416">
            <v>70</v>
          </cell>
          <cell r="CT416">
            <v>5</v>
          </cell>
          <cell r="DP416">
            <v>8</v>
          </cell>
          <cell r="EX416">
            <v>4</v>
          </cell>
        </row>
        <row r="417">
          <cell r="A417" t="str">
            <v>3305R</v>
          </cell>
          <cell r="B417" t="str">
            <v>Roulage buche saumon</v>
          </cell>
          <cell r="C417" t="str">
            <v>Toupargel</v>
          </cell>
          <cell r="D417">
            <v>2</v>
          </cell>
          <cell r="E417">
            <v>20</v>
          </cell>
          <cell r="F417">
            <v>2</v>
          </cell>
        </row>
        <row r="418">
          <cell r="A418" t="str">
            <v>3222r</v>
          </cell>
          <cell r="B418" t="str">
            <v>Roulage buchette saumon poudre pistache</v>
          </cell>
          <cell r="C418" t="str">
            <v>Thiriet</v>
          </cell>
          <cell r="D418">
            <v>0</v>
          </cell>
          <cell r="E418">
            <v>7</v>
          </cell>
          <cell r="F418">
            <v>0</v>
          </cell>
        </row>
        <row r="419">
          <cell r="A419" t="str">
            <v>2179r</v>
          </cell>
          <cell r="B419" t="str">
            <v xml:space="preserve">Roulage carpaccio bœuf </v>
          </cell>
          <cell r="C419" t="str">
            <v>Pizza Paï</v>
          </cell>
          <cell r="D419">
            <v>0</v>
          </cell>
          <cell r="E419">
            <v>3</v>
          </cell>
          <cell r="F419">
            <v>0</v>
          </cell>
        </row>
        <row r="420">
          <cell r="A420" t="str">
            <v>1040R</v>
          </cell>
          <cell r="B420" t="str">
            <v>Roulage carpaccio saumon</v>
          </cell>
          <cell r="C420" t="str">
            <v>Davigel</v>
          </cell>
          <cell r="D420">
            <v>0</v>
          </cell>
          <cell r="E420">
            <v>3</v>
          </cell>
          <cell r="F420">
            <v>0</v>
          </cell>
        </row>
        <row r="421">
          <cell r="A421">
            <v>2905</v>
          </cell>
          <cell r="B421" t="str">
            <v>Roulage maki de saumon pour bouchees festives</v>
          </cell>
          <cell r="C421" t="str">
            <v>Picard</v>
          </cell>
          <cell r="D421">
            <v>1</v>
          </cell>
          <cell r="E421">
            <v>5</v>
          </cell>
          <cell r="F421">
            <v>0</v>
          </cell>
        </row>
        <row r="422">
          <cell r="A422" t="str">
            <v>2250r</v>
          </cell>
          <cell r="B422" t="str">
            <v>Roulage petit roulé foie gras</v>
          </cell>
          <cell r="C422" t="str">
            <v>Picard</v>
          </cell>
          <cell r="D422">
            <v>1</v>
          </cell>
          <cell r="E422">
            <v>16</v>
          </cell>
          <cell r="F422">
            <v>0</v>
          </cell>
        </row>
        <row r="423">
          <cell r="A423">
            <v>3171</v>
          </cell>
          <cell r="B423" t="str">
            <v>Sauce à l'estragon</v>
          </cell>
          <cell r="C423" t="str">
            <v>accor</v>
          </cell>
          <cell r="D423">
            <v>1</v>
          </cell>
          <cell r="E423">
            <v>0</v>
          </cell>
          <cell r="F423">
            <v>0</v>
          </cell>
        </row>
        <row r="424">
          <cell r="A424">
            <v>4166</v>
          </cell>
          <cell r="B424" t="str">
            <v xml:space="preserve">Sauce au porto </v>
          </cell>
          <cell r="C424" t="str">
            <v>Thiriet</v>
          </cell>
          <cell r="D424">
            <v>1</v>
          </cell>
          <cell r="E424">
            <v>0</v>
          </cell>
          <cell r="F424">
            <v>0</v>
          </cell>
        </row>
        <row r="425">
          <cell r="A425">
            <v>1223</v>
          </cell>
          <cell r="B425" t="str">
            <v>Sauce au porto Davigel</v>
          </cell>
          <cell r="C425" t="str">
            <v>Davigel</v>
          </cell>
          <cell r="D425">
            <v>2</v>
          </cell>
          <cell r="E425">
            <v>0</v>
          </cell>
          <cell r="F425">
            <v>0</v>
          </cell>
        </row>
        <row r="426">
          <cell r="A426">
            <v>3517</v>
          </cell>
          <cell r="B426" t="str">
            <v>sauce béchamel</v>
          </cell>
          <cell r="C426" t="str">
            <v>Accor</v>
          </cell>
          <cell r="D426">
            <v>1</v>
          </cell>
          <cell r="E426">
            <v>0</v>
          </cell>
          <cell r="F426">
            <v>0</v>
          </cell>
        </row>
        <row r="427">
          <cell r="A427">
            <v>2542</v>
          </cell>
          <cell r="B427" t="str">
            <v>Sauce boite</v>
          </cell>
          <cell r="C427" t="str">
            <v>CDP</v>
          </cell>
        </row>
        <row r="428">
          <cell r="A428">
            <v>2000</v>
          </cell>
          <cell r="B428" t="str">
            <v>Sauce boite rouget guacamole</v>
          </cell>
          <cell r="C428" t="str">
            <v>Coup de Pâtes</v>
          </cell>
          <cell r="D428">
            <v>1</v>
          </cell>
          <cell r="E428">
            <v>0</v>
          </cell>
          <cell r="F428">
            <v>0</v>
          </cell>
        </row>
        <row r="429">
          <cell r="A429">
            <v>1475</v>
          </cell>
          <cell r="B429" t="str">
            <v>Sauce cassolette du pecheur</v>
          </cell>
          <cell r="C429" t="str">
            <v>Eismann</v>
          </cell>
          <cell r="D429">
            <v>1</v>
          </cell>
          <cell r="E429">
            <v>0</v>
          </cell>
          <cell r="F429">
            <v>0</v>
          </cell>
        </row>
        <row r="430">
          <cell r="A430">
            <v>2922</v>
          </cell>
          <cell r="B430" t="str">
            <v>Sauce champagne</v>
          </cell>
          <cell r="C430" t="str">
            <v>DS Restauration</v>
          </cell>
          <cell r="D430">
            <v>1</v>
          </cell>
          <cell r="E430">
            <v>0</v>
          </cell>
          <cell r="F430">
            <v>0</v>
          </cell>
        </row>
        <row r="431">
          <cell r="A431">
            <v>2890</v>
          </cell>
          <cell r="B431" t="str">
            <v>Sauce gratin légumes</v>
          </cell>
          <cell r="C431" t="str">
            <v>Accor</v>
          </cell>
          <cell r="D431">
            <v>1</v>
          </cell>
          <cell r="E431">
            <v>0</v>
          </cell>
          <cell r="F431">
            <v>0</v>
          </cell>
        </row>
        <row r="432">
          <cell r="A432">
            <v>2560</v>
          </cell>
          <cell r="B432" t="str">
            <v>Sauce mornay</v>
          </cell>
          <cell r="C432" t="str">
            <v>Eismann</v>
          </cell>
          <cell r="D432">
            <v>1</v>
          </cell>
          <cell r="E432">
            <v>0</v>
          </cell>
          <cell r="F432">
            <v>0</v>
          </cell>
        </row>
        <row r="433">
          <cell r="A433">
            <v>2114</v>
          </cell>
          <cell r="B433" t="str">
            <v>Sauce papillote saumon</v>
          </cell>
          <cell r="C433" t="str">
            <v>Picard</v>
          </cell>
          <cell r="D433">
            <v>1</v>
          </cell>
          <cell r="E433">
            <v>0</v>
          </cell>
          <cell r="F433">
            <v>0</v>
          </cell>
        </row>
        <row r="434">
          <cell r="A434">
            <v>2720</v>
          </cell>
          <cell r="B434" t="str">
            <v>Sauce papillote saumon bio</v>
          </cell>
          <cell r="C434" t="str">
            <v>Accor</v>
          </cell>
          <cell r="D434">
            <v>1</v>
          </cell>
          <cell r="E434">
            <v>0</v>
          </cell>
          <cell r="F434">
            <v>0</v>
          </cell>
        </row>
        <row r="435">
          <cell r="A435">
            <v>2312</v>
          </cell>
          <cell r="B435" t="str">
            <v>Sauce riesling</v>
          </cell>
          <cell r="C435" t="str">
            <v>Maximo</v>
          </cell>
          <cell r="D435">
            <v>1</v>
          </cell>
          <cell r="E435">
            <v>0</v>
          </cell>
          <cell r="F435">
            <v>0</v>
          </cell>
        </row>
        <row r="436">
          <cell r="A436">
            <v>4117</v>
          </cell>
          <cell r="B436" t="str">
            <v>Sauce riesling</v>
          </cell>
          <cell r="C436" t="str">
            <v>Eismann</v>
          </cell>
        </row>
        <row r="437">
          <cell r="A437">
            <v>85</v>
          </cell>
          <cell r="B437" t="str">
            <v>Saucisse d'agneau à la provençale</v>
          </cell>
          <cell r="C437" t="str">
            <v>Picard</v>
          </cell>
          <cell r="D437">
            <v>1</v>
          </cell>
          <cell r="E437">
            <v>3</v>
          </cell>
          <cell r="F437">
            <v>5</v>
          </cell>
          <cell r="G437">
            <v>1715</v>
          </cell>
          <cell r="H437">
            <v>21.44</v>
          </cell>
        </row>
        <row r="438">
          <cell r="A438">
            <v>91</v>
          </cell>
          <cell r="B438" t="str">
            <v>Saucisse de veau à la forestière</v>
          </cell>
          <cell r="C438" t="str">
            <v>Picard</v>
          </cell>
          <cell r="D438">
            <v>1</v>
          </cell>
          <cell r="E438">
            <v>3</v>
          </cell>
          <cell r="F438">
            <v>5</v>
          </cell>
          <cell r="G438">
            <v>1715</v>
          </cell>
          <cell r="H438">
            <v>21.44</v>
          </cell>
          <cell r="L438">
            <v>1</v>
          </cell>
          <cell r="T438">
            <v>1</v>
          </cell>
          <cell r="U438">
            <v>1</v>
          </cell>
          <cell r="AG438">
            <v>1</v>
          </cell>
          <cell r="AW438">
            <v>1</v>
          </cell>
          <cell r="AY438">
            <v>1</v>
          </cell>
          <cell r="BE438">
            <v>1</v>
          </cell>
          <cell r="BV438">
            <v>1</v>
          </cell>
          <cell r="CB438">
            <v>3</v>
          </cell>
          <cell r="CF438">
            <v>15</v>
          </cell>
          <cell r="CQ438">
            <v>4</v>
          </cell>
          <cell r="CR438">
            <v>15</v>
          </cell>
          <cell r="CT438">
            <v>2</v>
          </cell>
          <cell r="DL438">
            <v>1</v>
          </cell>
          <cell r="DP438">
            <v>2</v>
          </cell>
          <cell r="EB438">
            <v>5</v>
          </cell>
          <cell r="EG438">
            <v>1</v>
          </cell>
          <cell r="FN438">
            <v>3</v>
          </cell>
          <cell r="FO438">
            <v>3</v>
          </cell>
          <cell r="FQ438">
            <v>1</v>
          </cell>
        </row>
        <row r="439">
          <cell r="A439">
            <v>87</v>
          </cell>
          <cell r="B439" t="str">
            <v>Saucisse de veau à l'italienne</v>
          </cell>
          <cell r="C439" t="str">
            <v>Picard</v>
          </cell>
          <cell r="D439">
            <v>1</v>
          </cell>
          <cell r="E439">
            <v>3</v>
          </cell>
          <cell r="F439">
            <v>5</v>
          </cell>
          <cell r="G439">
            <v>1715</v>
          </cell>
          <cell r="H439">
            <v>21.44</v>
          </cell>
          <cell r="L439">
            <v>1</v>
          </cell>
          <cell r="T439">
            <v>1</v>
          </cell>
          <cell r="AG439">
            <v>1</v>
          </cell>
          <cell r="AW439">
            <v>1</v>
          </cell>
          <cell r="AY439">
            <v>1</v>
          </cell>
          <cell r="BE439">
            <v>1</v>
          </cell>
          <cell r="BV439">
            <v>1</v>
          </cell>
          <cell r="CB439">
            <v>3</v>
          </cell>
          <cell r="CF439">
            <v>15</v>
          </cell>
          <cell r="CQ439">
            <v>4</v>
          </cell>
          <cell r="CR439">
            <v>15</v>
          </cell>
          <cell r="CT439">
            <v>2</v>
          </cell>
          <cell r="DL439">
            <v>1</v>
          </cell>
          <cell r="DP439">
            <v>2</v>
          </cell>
          <cell r="EB439">
            <v>5</v>
          </cell>
          <cell r="EG439">
            <v>1</v>
          </cell>
          <cell r="FN439">
            <v>3</v>
          </cell>
          <cell r="FO439">
            <v>3</v>
          </cell>
          <cell r="FQ439">
            <v>1</v>
          </cell>
        </row>
        <row r="440">
          <cell r="A440">
            <v>66</v>
          </cell>
          <cell r="B440" t="str">
            <v>Saucisse St Antoine</v>
          </cell>
          <cell r="C440" t="str">
            <v>Eismann</v>
          </cell>
          <cell r="D440">
            <v>1</v>
          </cell>
          <cell r="E440">
            <v>3</v>
          </cell>
          <cell r="F440">
            <v>5</v>
          </cell>
          <cell r="G440">
            <v>3700</v>
          </cell>
          <cell r="H440">
            <v>46.25</v>
          </cell>
        </row>
        <row r="441">
          <cell r="A441">
            <v>2160</v>
          </cell>
          <cell r="B441" t="str">
            <v>Saucisses maroilles 1kg</v>
          </cell>
          <cell r="C441" t="str">
            <v>Croque Gel</v>
          </cell>
          <cell r="D441">
            <v>1</v>
          </cell>
          <cell r="E441">
            <v>3</v>
          </cell>
          <cell r="F441">
            <v>5</v>
          </cell>
        </row>
        <row r="442">
          <cell r="A442">
            <v>1030</v>
          </cell>
          <cell r="B442" t="str">
            <v>Saucisses maroilles 800G</v>
          </cell>
          <cell r="C442" t="str">
            <v>Croque Gel</v>
          </cell>
          <cell r="D442">
            <v>1</v>
          </cell>
          <cell r="E442">
            <v>3</v>
          </cell>
          <cell r="F442">
            <v>5</v>
          </cell>
        </row>
        <row r="443">
          <cell r="A443">
            <v>1968</v>
          </cell>
          <cell r="B443" t="str">
            <v>Saucisses volaille</v>
          </cell>
          <cell r="C443" t="str">
            <v>Picard</v>
          </cell>
          <cell r="D443">
            <v>1</v>
          </cell>
          <cell r="E443">
            <v>3</v>
          </cell>
          <cell r="F443">
            <v>5</v>
          </cell>
          <cell r="L443">
            <v>1</v>
          </cell>
          <cell r="T443">
            <v>1</v>
          </cell>
          <cell r="U443">
            <v>1</v>
          </cell>
          <cell r="AG443">
            <v>1</v>
          </cell>
          <cell r="AW443">
            <v>1</v>
          </cell>
          <cell r="AY443">
            <v>1</v>
          </cell>
          <cell r="BE443">
            <v>1</v>
          </cell>
          <cell r="BV443">
            <v>1</v>
          </cell>
          <cell r="CB443">
            <v>3</v>
          </cell>
          <cell r="CF443">
            <v>15</v>
          </cell>
          <cell r="CQ443">
            <v>4</v>
          </cell>
          <cell r="CR443">
            <v>15</v>
          </cell>
          <cell r="CT443">
            <v>2</v>
          </cell>
          <cell r="DL443">
            <v>1</v>
          </cell>
          <cell r="DP443">
            <v>2</v>
          </cell>
          <cell r="EB443">
            <v>5</v>
          </cell>
          <cell r="EG443">
            <v>1</v>
          </cell>
          <cell r="FN443">
            <v>3</v>
          </cell>
          <cell r="FO443">
            <v>3</v>
          </cell>
          <cell r="FQ443">
            <v>1</v>
          </cell>
        </row>
        <row r="444">
          <cell r="A444">
            <v>2156</v>
          </cell>
          <cell r="B444" t="str">
            <v>Saumon 90g</v>
          </cell>
          <cell r="C444" t="str">
            <v>Picard</v>
          </cell>
          <cell r="D444">
            <v>0</v>
          </cell>
          <cell r="E444">
            <v>6</v>
          </cell>
          <cell r="F444">
            <v>1</v>
          </cell>
        </row>
        <row r="445">
          <cell r="A445">
            <v>3741</v>
          </cell>
          <cell r="B445" t="str">
            <v>saumon sauce vierge</v>
          </cell>
          <cell r="C445" t="str">
            <v>Accor</v>
          </cell>
          <cell r="D445">
            <v>0</v>
          </cell>
          <cell r="E445">
            <v>2</v>
          </cell>
          <cell r="F445">
            <v>5</v>
          </cell>
          <cell r="AV445">
            <v>1</v>
          </cell>
          <cell r="AY445">
            <v>1</v>
          </cell>
          <cell r="CF445">
            <v>2</v>
          </cell>
          <cell r="CR445">
            <v>4</v>
          </cell>
          <cell r="CT445">
            <v>2</v>
          </cell>
          <cell r="DL445">
            <v>1</v>
          </cell>
          <cell r="EG445">
            <v>1</v>
          </cell>
          <cell r="EU445">
            <v>2</v>
          </cell>
          <cell r="EX445">
            <v>3</v>
          </cell>
          <cell r="FG445">
            <v>1</v>
          </cell>
          <cell r="FN445">
            <v>2</v>
          </cell>
          <cell r="FQ445">
            <v>7</v>
          </cell>
        </row>
        <row r="446">
          <cell r="A446">
            <v>3741</v>
          </cell>
          <cell r="B446" t="str">
            <v>Saumon sauce vierge</v>
          </cell>
          <cell r="C446" t="str">
            <v>Accor</v>
          </cell>
          <cell r="D446">
            <v>0</v>
          </cell>
          <cell r="E446">
            <v>2</v>
          </cell>
          <cell r="F446">
            <v>5</v>
          </cell>
          <cell r="AV446">
            <v>1</v>
          </cell>
          <cell r="AY446">
            <v>1</v>
          </cell>
          <cell r="CF446">
            <v>2</v>
          </cell>
          <cell r="CR446">
            <v>4</v>
          </cell>
          <cell r="CT446">
            <v>2</v>
          </cell>
          <cell r="DL446">
            <v>1</v>
          </cell>
          <cell r="EG446">
            <v>1</v>
          </cell>
          <cell r="EU446">
            <v>2</v>
          </cell>
          <cell r="EX446">
            <v>3</v>
          </cell>
          <cell r="FG446">
            <v>1</v>
          </cell>
          <cell r="FN446">
            <v>2</v>
          </cell>
          <cell r="FQ446">
            <v>7</v>
          </cell>
        </row>
        <row r="447">
          <cell r="A447">
            <v>2847</v>
          </cell>
          <cell r="B447" t="str">
            <v>Saveurs des montagnes</v>
          </cell>
          <cell r="C447" t="str">
            <v>Flunch</v>
          </cell>
          <cell r="D447">
            <v>2</v>
          </cell>
          <cell r="E447">
            <v>14</v>
          </cell>
          <cell r="F447">
            <v>5</v>
          </cell>
        </row>
        <row r="448">
          <cell r="A448" t="str">
            <v>1850S</v>
          </cell>
          <cell r="B448" t="str">
            <v>Sciage 16 minis lingots</v>
          </cell>
          <cell r="C448" t="str">
            <v>Thiriet</v>
          </cell>
          <cell r="D448">
            <v>0</v>
          </cell>
          <cell r="E448">
            <v>9</v>
          </cell>
          <cell r="F448">
            <v>4</v>
          </cell>
        </row>
        <row r="449">
          <cell r="A449" t="str">
            <v>3829s</v>
          </cell>
          <cell r="B449" t="str">
            <v>sciage 2 calissons FG</v>
          </cell>
          <cell r="C449" t="str">
            <v>Toupargel</v>
          </cell>
          <cell r="D449">
            <v>0</v>
          </cell>
          <cell r="E449">
            <v>1</v>
          </cell>
          <cell r="F449">
            <v>4</v>
          </cell>
        </row>
        <row r="450">
          <cell r="A450" t="str">
            <v>4215s</v>
          </cell>
          <cell r="B450" t="str">
            <v>Sciage 2 duos de courgettes lég du soleil</v>
          </cell>
          <cell r="C450" t="str">
            <v>Picard</v>
          </cell>
          <cell r="E450">
            <v>4</v>
          </cell>
          <cell r="F450">
            <v>5</v>
          </cell>
          <cell r="R450">
            <v>1</v>
          </cell>
          <cell r="AQ450">
            <v>1</v>
          </cell>
          <cell r="CB450">
            <v>4</v>
          </cell>
          <cell r="CR450">
            <v>20</v>
          </cell>
          <cell r="EG450">
            <v>1</v>
          </cell>
          <cell r="FN450">
            <v>2</v>
          </cell>
        </row>
        <row r="451">
          <cell r="A451" t="str">
            <v>4216s</v>
          </cell>
          <cell r="B451" t="str">
            <v>Sciage 2 lingots noix de st jacques</v>
          </cell>
          <cell r="C451" t="str">
            <v>Picard</v>
          </cell>
          <cell r="D451">
            <v>0</v>
          </cell>
          <cell r="E451">
            <v>2</v>
          </cell>
          <cell r="F451">
            <v>5</v>
          </cell>
          <cell r="AQ451">
            <v>1</v>
          </cell>
          <cell r="AR451">
            <v>1</v>
          </cell>
        </row>
        <row r="452">
          <cell r="A452" t="str">
            <v>4194s</v>
          </cell>
          <cell r="B452" t="str">
            <v>Sciage 2 pressés saumon gravelax</v>
          </cell>
          <cell r="C452" t="str">
            <v>Thiriet</v>
          </cell>
          <cell r="E452">
            <v>2</v>
          </cell>
          <cell r="F452">
            <v>5</v>
          </cell>
        </row>
        <row r="453">
          <cell r="A453" t="str">
            <v>3929s</v>
          </cell>
          <cell r="B453" t="str">
            <v>Sciage ass canapés saveurs gourmandes</v>
          </cell>
          <cell r="C453" t="str">
            <v>Argel</v>
          </cell>
          <cell r="D453">
            <v>1</v>
          </cell>
          <cell r="E453">
            <v>44</v>
          </cell>
          <cell r="F453">
            <v>4</v>
          </cell>
        </row>
        <row r="454">
          <cell r="A454" t="str">
            <v>3095s</v>
          </cell>
          <cell r="B454" t="str">
            <v>Sciage Assortiment canapés billes de chèvre</v>
          </cell>
          <cell r="C454" t="str">
            <v>Flunch</v>
          </cell>
          <cell r="D454">
            <v>1</v>
          </cell>
          <cell r="E454">
            <v>21</v>
          </cell>
          <cell r="F454">
            <v>4</v>
          </cell>
        </row>
        <row r="455">
          <cell r="A455" t="str">
            <v>3315s</v>
          </cell>
          <cell r="B455" t="str">
            <v>Sciage Assortiment canapés billes de chèvre</v>
          </cell>
          <cell r="C455" t="str">
            <v>Maximo</v>
          </cell>
          <cell r="D455">
            <v>1</v>
          </cell>
          <cell r="E455">
            <v>21</v>
          </cell>
          <cell r="F455">
            <v>4</v>
          </cell>
        </row>
        <row r="456">
          <cell r="A456" t="str">
            <v>3858s</v>
          </cell>
          <cell r="B456" t="str">
            <v>sciage Assortiment dînatoire salé</v>
          </cell>
          <cell r="C456" t="str">
            <v>Brake</v>
          </cell>
          <cell r="D456">
            <v>0</v>
          </cell>
          <cell r="E456">
            <v>22</v>
          </cell>
          <cell r="F456">
            <v>2</v>
          </cell>
        </row>
        <row r="457">
          <cell r="A457" t="str">
            <v>2266S</v>
          </cell>
          <cell r="B457" t="str">
            <v>Sciage assortiment wraps</v>
          </cell>
          <cell r="C457" t="str">
            <v>Eismann</v>
          </cell>
          <cell r="D457">
            <v>0</v>
          </cell>
          <cell r="E457">
            <v>20</v>
          </cell>
          <cell r="F457">
            <v>6</v>
          </cell>
        </row>
        <row r="458">
          <cell r="A458" t="str">
            <v>2549SPL1</v>
          </cell>
          <cell r="B458" t="str">
            <v>Sciage assortiments 64 canapés plateau 1</v>
          </cell>
          <cell r="C458" t="str">
            <v>Accor</v>
          </cell>
          <cell r="D458">
            <v>1</v>
          </cell>
          <cell r="E458">
            <v>28</v>
          </cell>
          <cell r="F458">
            <v>2</v>
          </cell>
        </row>
        <row r="459">
          <cell r="A459" t="str">
            <v>2549SPL2</v>
          </cell>
          <cell r="B459" t="str">
            <v>Sciage assortiments 64 canapés plateau 2</v>
          </cell>
          <cell r="C459" t="str">
            <v>Accor</v>
          </cell>
          <cell r="D459">
            <v>1</v>
          </cell>
          <cell r="E459">
            <v>16</v>
          </cell>
          <cell r="F459">
            <v>3</v>
          </cell>
        </row>
        <row r="460">
          <cell r="A460" t="str">
            <v>2197S</v>
          </cell>
          <cell r="B460" t="str">
            <v>Sciage bonbons foie gras</v>
          </cell>
          <cell r="C460" t="str">
            <v>Thiriet</v>
          </cell>
          <cell r="D460">
            <v>0</v>
          </cell>
          <cell r="E460">
            <v>15</v>
          </cell>
          <cell r="F460">
            <v>6</v>
          </cell>
        </row>
        <row r="461">
          <cell r="A461" t="str">
            <v>3674s</v>
          </cell>
          <cell r="B461" t="str">
            <v>Sciage Bouchée à la chair de crabe</v>
          </cell>
          <cell r="C461" t="str">
            <v>Even</v>
          </cell>
          <cell r="D461">
            <v>0</v>
          </cell>
          <cell r="E461">
            <v>2</v>
          </cell>
          <cell r="F461">
            <v>5</v>
          </cell>
        </row>
        <row r="462">
          <cell r="A462" t="str">
            <v>4297s</v>
          </cell>
          <cell r="B462" t="str">
            <v>Sciage bouchée apéritive au SF</v>
          </cell>
          <cell r="C462" t="str">
            <v>Even</v>
          </cell>
          <cell r="D462">
            <v>0</v>
          </cell>
          <cell r="E462">
            <v>2</v>
          </cell>
          <cell r="F462">
            <v>5</v>
          </cell>
        </row>
        <row r="463">
          <cell r="A463" t="str">
            <v>1403S</v>
          </cell>
          <cell r="B463" t="str">
            <v>Sciage boudins foie gras pour 1403</v>
          </cell>
          <cell r="C463" t="str">
            <v>Accor</v>
          </cell>
          <cell r="D463">
            <v>0</v>
          </cell>
          <cell r="E463">
            <v>2</v>
          </cell>
          <cell r="F463">
            <v>0</v>
          </cell>
        </row>
        <row r="464">
          <cell r="A464" t="str">
            <v>1929s</v>
          </cell>
          <cell r="B464" t="str">
            <v>Sciage boudins mini roulés</v>
          </cell>
          <cell r="C464" t="str">
            <v>Accor</v>
          </cell>
          <cell r="D464">
            <v>0</v>
          </cell>
          <cell r="E464">
            <v>2</v>
          </cell>
          <cell r="F464">
            <v>0</v>
          </cell>
        </row>
        <row r="465">
          <cell r="A465" t="str">
            <v>3305s</v>
          </cell>
          <cell r="B465" t="str">
            <v>Sciage buche saumon</v>
          </cell>
          <cell r="C465" t="str">
            <v>Toupargel</v>
          </cell>
          <cell r="D465">
            <v>0</v>
          </cell>
          <cell r="E465">
            <v>2</v>
          </cell>
          <cell r="F465">
            <v>4</v>
          </cell>
        </row>
        <row r="466">
          <cell r="A466" t="str">
            <v>3222s</v>
          </cell>
          <cell r="B466" t="str">
            <v>Sciage buchette de saumon</v>
          </cell>
          <cell r="C466" t="str">
            <v>Thiriet</v>
          </cell>
          <cell r="D466">
            <v>0</v>
          </cell>
          <cell r="E466">
            <v>9</v>
          </cell>
          <cell r="F466">
            <v>0</v>
          </cell>
        </row>
        <row r="467">
          <cell r="A467" t="str">
            <v>4384s</v>
          </cell>
          <cell r="B467" t="str">
            <v>sciage canapé tapistoune</v>
          </cell>
          <cell r="C467" t="str">
            <v>Autret Traiteur</v>
          </cell>
          <cell r="D467">
            <v>0</v>
          </cell>
          <cell r="E467">
            <v>2</v>
          </cell>
          <cell r="F467">
            <v>5</v>
          </cell>
        </row>
        <row r="468">
          <cell r="A468" t="str">
            <v>3317s</v>
          </cell>
          <cell r="B468" t="str">
            <v>sciage canapés bistrot</v>
          </cell>
          <cell r="C468" t="str">
            <v>Maximo</v>
          </cell>
        </row>
        <row r="469">
          <cell r="A469" t="str">
            <v>3632s</v>
          </cell>
          <cell r="B469" t="str">
            <v>Sciage Canapés des régions</v>
          </cell>
          <cell r="C469" t="str">
            <v>Flunch</v>
          </cell>
          <cell r="D469">
            <v>2</v>
          </cell>
          <cell r="E469">
            <v>25</v>
          </cell>
          <cell r="F469">
            <v>4</v>
          </cell>
        </row>
        <row r="470">
          <cell r="A470" t="str">
            <v>1680s</v>
          </cell>
          <cell r="B470" t="str">
            <v>Sciage canapés Picard</v>
          </cell>
          <cell r="C470" t="str">
            <v>Picard</v>
          </cell>
          <cell r="D470">
            <v>1</v>
          </cell>
          <cell r="E470">
            <v>38</v>
          </cell>
          <cell r="F470">
            <v>7</v>
          </cell>
        </row>
        <row r="471">
          <cell r="A471" t="str">
            <v>3791s</v>
          </cell>
          <cell r="B471" t="str">
            <v>sciage cheesecake saumon</v>
          </cell>
          <cell r="C471" t="str">
            <v>Boncolac</v>
          </cell>
          <cell r="D471">
            <v>0</v>
          </cell>
          <cell r="E471">
            <v>2</v>
          </cell>
          <cell r="F471">
            <v>5</v>
          </cell>
        </row>
        <row r="472">
          <cell r="A472" t="str">
            <v>3673s</v>
          </cell>
          <cell r="B472" t="str">
            <v>Sciage cheesecake tomate</v>
          </cell>
          <cell r="C472" t="str">
            <v>Boncolac</v>
          </cell>
          <cell r="D472">
            <v>0</v>
          </cell>
          <cell r="E472">
            <v>2</v>
          </cell>
          <cell r="F472">
            <v>3</v>
          </cell>
        </row>
        <row r="473">
          <cell r="A473" t="str">
            <v>4078s</v>
          </cell>
          <cell r="B473" t="str">
            <v>Sciage club sandwich pastrami moutarde comté</v>
          </cell>
          <cell r="C473" t="str">
            <v>Accor</v>
          </cell>
          <cell r="D473">
            <v>0</v>
          </cell>
          <cell r="E473">
            <v>2</v>
          </cell>
          <cell r="F473">
            <v>2</v>
          </cell>
          <cell r="AQ473">
            <v>1</v>
          </cell>
        </row>
        <row r="474">
          <cell r="A474" t="str">
            <v>4212s</v>
          </cell>
          <cell r="B474" t="str">
            <v>Sciage Crèpes de Bretagne</v>
          </cell>
          <cell r="C474" t="str">
            <v>Flunch</v>
          </cell>
          <cell r="D474">
            <v>0</v>
          </cell>
          <cell r="E474">
            <v>0</v>
          </cell>
          <cell r="F474">
            <v>14</v>
          </cell>
          <cell r="S474">
            <v>1</v>
          </cell>
          <cell r="BM474">
            <v>5</v>
          </cell>
          <cell r="BO474">
            <v>1</v>
          </cell>
          <cell r="CB474">
            <v>20</v>
          </cell>
          <cell r="CR474">
            <v>30</v>
          </cell>
        </row>
        <row r="475">
          <cell r="A475" t="str">
            <v>3844s</v>
          </cell>
          <cell r="B475" t="str">
            <v>sciage croustillant bloc FG abricot</v>
          </cell>
          <cell r="C475" t="str">
            <v>Pomona</v>
          </cell>
          <cell r="D475">
            <v>0</v>
          </cell>
          <cell r="E475">
            <v>1</v>
          </cell>
          <cell r="F475">
            <v>5</v>
          </cell>
        </row>
        <row r="476">
          <cell r="A476" t="str">
            <v>3837s</v>
          </cell>
          <cell r="B476" t="str">
            <v>sciage croustillant lingot d'or</v>
          </cell>
          <cell r="C476" t="str">
            <v>Thiriet</v>
          </cell>
          <cell r="D476">
            <v>0</v>
          </cell>
          <cell r="E476">
            <v>2</v>
          </cell>
          <cell r="F476">
            <v>0</v>
          </cell>
        </row>
        <row r="477">
          <cell r="A477" t="str">
            <v>3362s</v>
          </cell>
          <cell r="B477" t="str">
            <v>Sciage croustillant patate douce panais figue</v>
          </cell>
          <cell r="C477" t="str">
            <v>Picard</v>
          </cell>
          <cell r="D477">
            <v>0</v>
          </cell>
          <cell r="E477">
            <v>2</v>
          </cell>
          <cell r="F477">
            <v>4</v>
          </cell>
        </row>
        <row r="478">
          <cell r="A478" t="str">
            <v>2195s</v>
          </cell>
          <cell r="B478" t="str">
            <v>Sciage Cubipops</v>
          </cell>
          <cell r="C478" t="str">
            <v>Thiriet</v>
          </cell>
          <cell r="D478">
            <v>0</v>
          </cell>
          <cell r="E478">
            <v>11</v>
          </cell>
          <cell r="F478">
            <v>7</v>
          </cell>
        </row>
        <row r="479">
          <cell r="B479" t="str">
            <v>sciage d'avance wraps</v>
          </cell>
          <cell r="C479" t="str">
            <v>Picard</v>
          </cell>
          <cell r="D479">
            <v>4</v>
          </cell>
        </row>
        <row r="480">
          <cell r="A480" t="str">
            <v>3483s</v>
          </cell>
          <cell r="B480" t="str">
            <v>Sciage délice de saumon</v>
          </cell>
          <cell r="C480" t="str">
            <v>Even</v>
          </cell>
        </row>
        <row r="481">
          <cell r="A481" t="str">
            <v>1628S</v>
          </cell>
          <cell r="B481" t="str">
            <v>Sciage duo foie gras pain épices</v>
          </cell>
          <cell r="C481" t="str">
            <v>Toupargel</v>
          </cell>
          <cell r="D481">
            <v>0</v>
          </cell>
          <cell r="E481">
            <v>1</v>
          </cell>
          <cell r="F481">
            <v>6</v>
          </cell>
        </row>
        <row r="482">
          <cell r="A482" t="str">
            <v>3989s</v>
          </cell>
          <cell r="B482" t="str">
            <v>Sciage duo foie gras pain épices en coupelle</v>
          </cell>
          <cell r="C482" t="str">
            <v>Maximo</v>
          </cell>
          <cell r="D482">
            <v>0</v>
          </cell>
          <cell r="E482">
            <v>1</v>
          </cell>
          <cell r="F482">
            <v>6</v>
          </cell>
        </row>
        <row r="483">
          <cell r="A483" t="str">
            <v>4298s</v>
          </cell>
          <cell r="B483" t="str">
            <v>Sciage entrée base biscuit crème basilic tomate</v>
          </cell>
          <cell r="C483" t="str">
            <v>Even</v>
          </cell>
          <cell r="D483">
            <v>0</v>
          </cell>
          <cell r="E483">
            <v>2</v>
          </cell>
          <cell r="F483">
            <v>2</v>
          </cell>
        </row>
        <row r="484">
          <cell r="A484" t="str">
            <v>3110s</v>
          </cell>
          <cell r="B484" t="str">
            <v>Sciage entrée froide</v>
          </cell>
          <cell r="C484" t="str">
            <v>Picard</v>
          </cell>
          <cell r="D484">
            <v>0</v>
          </cell>
          <cell r="E484">
            <v>2</v>
          </cell>
          <cell r="F484">
            <v>5</v>
          </cell>
        </row>
        <row r="485">
          <cell r="A485" t="str">
            <v>3193s</v>
          </cell>
          <cell r="B485" t="str">
            <v>Sciage gourmandise bloc de foie gras cranberries</v>
          </cell>
          <cell r="C485" t="str">
            <v>Pomona</v>
          </cell>
        </row>
        <row r="486">
          <cell r="A486" t="str">
            <v>3672s</v>
          </cell>
          <cell r="B486" t="str">
            <v>Sciage Le savoureux</v>
          </cell>
          <cell r="C486" t="str">
            <v>Coup de Pâtes</v>
          </cell>
          <cell r="D486">
            <v>2</v>
          </cell>
          <cell r="E486">
            <v>19</v>
          </cell>
          <cell r="F486">
            <v>4</v>
          </cell>
        </row>
        <row r="487">
          <cell r="A487">
            <v>2991</v>
          </cell>
          <cell r="B487" t="str">
            <v>Sciage maki saumon</v>
          </cell>
          <cell r="C487" t="str">
            <v>Picard</v>
          </cell>
          <cell r="D487">
            <v>0</v>
          </cell>
          <cell r="E487">
            <v>1</v>
          </cell>
          <cell r="F487">
            <v>0</v>
          </cell>
        </row>
        <row r="488">
          <cell r="A488" t="str">
            <v>2868s</v>
          </cell>
          <cell r="B488" t="str">
            <v>Sciage millefeuille artichauts</v>
          </cell>
          <cell r="C488" t="str">
            <v>Even</v>
          </cell>
          <cell r="D488">
            <v>0</v>
          </cell>
          <cell r="E488">
            <v>2</v>
          </cell>
          <cell r="F488">
            <v>3</v>
          </cell>
          <cell r="AI488">
            <v>1</v>
          </cell>
          <cell r="AJ488">
            <v>1</v>
          </cell>
          <cell r="AQ488">
            <v>1</v>
          </cell>
        </row>
        <row r="489">
          <cell r="A489" t="str">
            <v>3165s</v>
          </cell>
          <cell r="B489" t="str">
            <v>Sciage millefeuille artichauts</v>
          </cell>
          <cell r="C489" t="str">
            <v>Maximo</v>
          </cell>
          <cell r="D489">
            <v>0</v>
          </cell>
          <cell r="E489">
            <v>2</v>
          </cell>
          <cell r="F489">
            <v>6</v>
          </cell>
          <cell r="AI489">
            <v>1</v>
          </cell>
          <cell r="AJ489">
            <v>1</v>
          </cell>
          <cell r="AQ489">
            <v>1</v>
          </cell>
        </row>
        <row r="490">
          <cell r="A490" t="str">
            <v>2840s</v>
          </cell>
          <cell r="B490" t="str">
            <v>Sciage millefeuille asperge</v>
          </cell>
          <cell r="C490" t="str">
            <v>Picard</v>
          </cell>
          <cell r="D490">
            <v>0</v>
          </cell>
          <cell r="E490">
            <v>2</v>
          </cell>
          <cell r="F490">
            <v>5</v>
          </cell>
        </row>
        <row r="491">
          <cell r="A491" t="str">
            <v>2628s</v>
          </cell>
          <cell r="B491" t="str">
            <v>Sciage millefeuille carottes</v>
          </cell>
          <cell r="C491" t="str">
            <v>Thiriet</v>
          </cell>
          <cell r="D491">
            <v>0</v>
          </cell>
          <cell r="E491">
            <v>3</v>
          </cell>
          <cell r="F491">
            <v>5</v>
          </cell>
        </row>
        <row r="492">
          <cell r="A492" t="str">
            <v>3397s</v>
          </cell>
          <cell r="B492" t="str">
            <v>Sciage millefeuille carottes</v>
          </cell>
          <cell r="C492" t="str">
            <v>Class croute/accor</v>
          </cell>
          <cell r="D492">
            <v>0</v>
          </cell>
          <cell r="E492">
            <v>3</v>
          </cell>
          <cell r="F492">
            <v>5</v>
          </cell>
        </row>
        <row r="493">
          <cell r="A493" t="str">
            <v>2698s</v>
          </cell>
          <cell r="B493" t="str">
            <v>Sciage millefeuille chèvre tomate</v>
          </cell>
          <cell r="C493" t="str">
            <v>Autret</v>
          </cell>
        </row>
        <row r="494">
          <cell r="A494" t="str">
            <v>1982s</v>
          </cell>
          <cell r="B494" t="str">
            <v>Sciage millefeuille légumes</v>
          </cell>
          <cell r="C494" t="str">
            <v>Coup de Pâtes</v>
          </cell>
          <cell r="D494">
            <v>0</v>
          </cell>
          <cell r="E494">
            <v>2</v>
          </cell>
          <cell r="F494">
            <v>2</v>
          </cell>
          <cell r="N494">
            <v>1</v>
          </cell>
          <cell r="AQ494">
            <v>1</v>
          </cell>
          <cell r="CT494">
            <v>1</v>
          </cell>
        </row>
        <row r="495">
          <cell r="A495" t="str">
            <v>2697s</v>
          </cell>
          <cell r="B495" t="str">
            <v>Sciage millefeuille saumon artichaut</v>
          </cell>
          <cell r="C495" t="str">
            <v>Servair</v>
          </cell>
        </row>
        <row r="496">
          <cell r="A496" t="str">
            <v>1852s</v>
          </cell>
          <cell r="B496" t="str">
            <v>Sciage millefeuille saumon fumé</v>
          </cell>
          <cell r="C496" t="str">
            <v>Autret</v>
          </cell>
        </row>
        <row r="497">
          <cell r="A497" t="str">
            <v>2561s</v>
          </cell>
          <cell r="B497" t="str">
            <v>Sciage millefeuille saumon fumé</v>
          </cell>
          <cell r="C497" t="str">
            <v>Picard</v>
          </cell>
          <cell r="D497">
            <v>0</v>
          </cell>
          <cell r="E497">
            <v>2</v>
          </cell>
          <cell r="F497">
            <v>6</v>
          </cell>
          <cell r="AG497">
            <v>1</v>
          </cell>
          <cell r="AJ497">
            <v>1</v>
          </cell>
          <cell r="AQ497">
            <v>1</v>
          </cell>
          <cell r="CD497">
            <v>200</v>
          </cell>
          <cell r="DY497">
            <v>2</v>
          </cell>
        </row>
        <row r="498">
          <cell r="A498" t="str">
            <v>2975s</v>
          </cell>
          <cell r="B498" t="str">
            <v>Sciage mini croque jambon</v>
          </cell>
          <cell r="C498" t="str">
            <v>Croque gel</v>
          </cell>
        </row>
        <row r="499">
          <cell r="A499" t="str">
            <v>2645s</v>
          </cell>
          <cell r="B499" t="str">
            <v>Sciage mini croque monsieur</v>
          </cell>
          <cell r="C499" t="str">
            <v>Eismann</v>
          </cell>
          <cell r="D499">
            <v>0</v>
          </cell>
          <cell r="E499">
            <v>7</v>
          </cell>
          <cell r="F499">
            <v>4</v>
          </cell>
        </row>
        <row r="500">
          <cell r="A500" t="str">
            <v>4314s</v>
          </cell>
          <cell r="B500" t="str">
            <v>sciage mini lingots</v>
          </cell>
          <cell r="C500" t="str">
            <v>Maximo</v>
          </cell>
          <cell r="D500">
            <v>0</v>
          </cell>
          <cell r="E500">
            <v>9</v>
          </cell>
          <cell r="F500">
            <v>4</v>
          </cell>
          <cell r="AQ500">
            <v>1</v>
          </cell>
        </row>
        <row r="501">
          <cell r="A501" t="str">
            <v>3799s</v>
          </cell>
          <cell r="B501" t="str">
            <v>Sciage minis lingots</v>
          </cell>
          <cell r="C501" t="str">
            <v>Boncolac</v>
          </cell>
          <cell r="D501">
            <v>0</v>
          </cell>
          <cell r="E501">
            <v>9</v>
          </cell>
          <cell r="F501">
            <v>4</v>
          </cell>
        </row>
        <row r="502">
          <cell r="A502">
            <v>3248</v>
          </cell>
          <cell r="B502" t="str">
            <v>Sciage morceau boudins celeri pomme saumon fumé (bento)</v>
          </cell>
          <cell r="C502" t="str">
            <v>Picard</v>
          </cell>
          <cell r="D502">
            <v>0</v>
          </cell>
          <cell r="E502">
            <v>2</v>
          </cell>
          <cell r="F502">
            <v>0</v>
          </cell>
        </row>
        <row r="503">
          <cell r="A503" t="str">
            <v>3809s</v>
          </cell>
          <cell r="B503" t="str">
            <v>Sciage Opéra crevettes</v>
          </cell>
          <cell r="C503" t="str">
            <v>Davigel</v>
          </cell>
          <cell r="D503">
            <v>0</v>
          </cell>
          <cell r="E503">
            <v>2</v>
          </cell>
          <cell r="F503">
            <v>4</v>
          </cell>
          <cell r="AQ503">
            <v>1</v>
          </cell>
        </row>
        <row r="504">
          <cell r="A504" t="str">
            <v>2204s</v>
          </cell>
          <cell r="B504" t="str">
            <v>Sciage opéra saumon fumé</v>
          </cell>
          <cell r="C504" t="str">
            <v>Davigel</v>
          </cell>
          <cell r="D504">
            <v>0</v>
          </cell>
          <cell r="E504">
            <v>1</v>
          </cell>
          <cell r="F504">
            <v>6</v>
          </cell>
          <cell r="AQ504">
            <v>1</v>
          </cell>
          <cell r="CT504">
            <v>1</v>
          </cell>
        </row>
        <row r="505">
          <cell r="A505" t="str">
            <v>2353s</v>
          </cell>
          <cell r="B505" t="str">
            <v>Sciage pain surprise</v>
          </cell>
          <cell r="C505" t="str">
            <v>Eismann</v>
          </cell>
        </row>
        <row r="506">
          <cell r="A506" t="str">
            <v>3290s</v>
          </cell>
          <cell r="B506" t="str">
            <v>Sciage plaque pain concassé tomate</v>
          </cell>
          <cell r="C506" t="str">
            <v>Thiriet</v>
          </cell>
        </row>
        <row r="507">
          <cell r="A507" t="str">
            <v>3225s</v>
          </cell>
          <cell r="B507" t="str">
            <v>Sciage plaques homard st jacques</v>
          </cell>
          <cell r="C507" t="str">
            <v>Autret</v>
          </cell>
        </row>
        <row r="508">
          <cell r="A508" t="str">
            <v>3295s</v>
          </cell>
          <cell r="B508" t="str">
            <v>Sciage plaques jambon canapés prestiges</v>
          </cell>
          <cell r="C508" t="str">
            <v>Thiriet</v>
          </cell>
          <cell r="D508">
            <v>0</v>
          </cell>
          <cell r="E508">
            <v>3</v>
          </cell>
          <cell r="F508">
            <v>1</v>
          </cell>
        </row>
        <row r="509">
          <cell r="A509" t="str">
            <v>2619S</v>
          </cell>
          <cell r="B509" t="str">
            <v>Sciage plateau évasion</v>
          </cell>
          <cell r="C509" t="str">
            <v>Coup de Pâtes</v>
          </cell>
          <cell r="D509">
            <v>0</v>
          </cell>
          <cell r="E509">
            <v>7</v>
          </cell>
          <cell r="F509">
            <v>2</v>
          </cell>
          <cell r="N509">
            <v>1</v>
          </cell>
          <cell r="BM509">
            <v>3</v>
          </cell>
          <cell r="CR509">
            <v>30</v>
          </cell>
          <cell r="CT509">
            <v>1</v>
          </cell>
        </row>
        <row r="510">
          <cell r="A510" t="str">
            <v>3675s</v>
          </cell>
          <cell r="B510" t="str">
            <v>Sciage Plateau saveurs gourmandes</v>
          </cell>
          <cell r="C510" t="str">
            <v>Flunch</v>
          </cell>
          <cell r="D510">
            <v>1</v>
          </cell>
          <cell r="E510">
            <v>44</v>
          </cell>
          <cell r="F510">
            <v>4</v>
          </cell>
          <cell r="O510">
            <v>2</v>
          </cell>
          <cell r="R510">
            <v>2</v>
          </cell>
          <cell r="BO510">
            <v>1</v>
          </cell>
          <cell r="BW510">
            <v>1</v>
          </cell>
          <cell r="CR510">
            <v>130</v>
          </cell>
          <cell r="DP510">
            <v>6</v>
          </cell>
          <cell r="EX510">
            <v>10</v>
          </cell>
          <cell r="FS510">
            <v>4</v>
          </cell>
        </row>
        <row r="511">
          <cell r="A511" t="str">
            <v>3929s</v>
          </cell>
          <cell r="B511" t="str">
            <v>Sciage Plateau saveurs gourmandes</v>
          </cell>
          <cell r="C511" t="str">
            <v>Argel</v>
          </cell>
          <cell r="D511">
            <v>1</v>
          </cell>
          <cell r="E511">
            <v>44</v>
          </cell>
          <cell r="F511">
            <v>4</v>
          </cell>
        </row>
        <row r="512">
          <cell r="A512" t="str">
            <v>2620S1</v>
          </cell>
          <cell r="B512" t="str">
            <v>Sciage plateau terroir PLATEAU 1</v>
          </cell>
          <cell r="C512" t="str">
            <v>Coup de Pâtes</v>
          </cell>
          <cell r="D512">
            <v>1</v>
          </cell>
          <cell r="E512">
            <v>19</v>
          </cell>
          <cell r="F512">
            <v>3</v>
          </cell>
          <cell r="K512">
            <v>1</v>
          </cell>
          <cell r="O512">
            <v>2</v>
          </cell>
          <cell r="BO512">
            <v>1</v>
          </cell>
          <cell r="BR512">
            <v>1</v>
          </cell>
          <cell r="BW512">
            <v>1</v>
          </cell>
          <cell r="CF512">
            <v>2</v>
          </cell>
          <cell r="CH512">
            <v>10</v>
          </cell>
          <cell r="CR512">
            <v>50</v>
          </cell>
          <cell r="CT512">
            <v>3</v>
          </cell>
          <cell r="DC512">
            <v>20</v>
          </cell>
          <cell r="DP512">
            <v>2</v>
          </cell>
          <cell r="DS512">
            <v>2</v>
          </cell>
          <cell r="DY512">
            <v>1</v>
          </cell>
          <cell r="DZ512">
            <v>1</v>
          </cell>
          <cell r="EG512">
            <v>1</v>
          </cell>
          <cell r="EU512">
            <v>2</v>
          </cell>
          <cell r="EX512">
            <v>15</v>
          </cell>
          <cell r="FN512">
            <v>1</v>
          </cell>
          <cell r="FQ512">
            <v>2</v>
          </cell>
          <cell r="FS512">
            <v>4</v>
          </cell>
        </row>
        <row r="513">
          <cell r="A513" t="str">
            <v>2620S2</v>
          </cell>
          <cell r="B513" t="str">
            <v>Sciage plateau terroir PLATEAU 2</v>
          </cell>
          <cell r="C513" t="str">
            <v>Coup de Pâtes</v>
          </cell>
          <cell r="D513">
            <v>1</v>
          </cell>
          <cell r="E513">
            <v>28</v>
          </cell>
          <cell r="F513">
            <v>5</v>
          </cell>
          <cell r="R513">
            <v>2</v>
          </cell>
          <cell r="BX513">
            <v>1</v>
          </cell>
          <cell r="CF513">
            <v>2</v>
          </cell>
          <cell r="CH513">
            <v>10</v>
          </cell>
          <cell r="CR513">
            <v>50</v>
          </cell>
          <cell r="CT513">
            <v>3</v>
          </cell>
          <cell r="DP513">
            <v>2</v>
          </cell>
          <cell r="DS513">
            <v>2</v>
          </cell>
          <cell r="DY513">
            <v>1</v>
          </cell>
          <cell r="EG513">
            <v>3</v>
          </cell>
          <cell r="EU513">
            <v>1</v>
          </cell>
          <cell r="EX513">
            <v>10</v>
          </cell>
          <cell r="FQ513">
            <v>2</v>
          </cell>
        </row>
        <row r="514">
          <cell r="A514" t="str">
            <v>1501S</v>
          </cell>
          <cell r="B514" t="str">
            <v>Sciage plateaux tentations canapés</v>
          </cell>
          <cell r="C514" t="str">
            <v>Coup de Pâtes</v>
          </cell>
          <cell r="D514">
            <v>1</v>
          </cell>
          <cell r="E514">
            <v>23</v>
          </cell>
          <cell r="F514">
            <v>5</v>
          </cell>
          <cell r="H514" t="e">
            <v>#DIV/0!</v>
          </cell>
          <cell r="K514">
            <v>1</v>
          </cell>
          <cell r="R514">
            <v>2</v>
          </cell>
          <cell r="BO514">
            <v>1</v>
          </cell>
          <cell r="BX514">
            <v>1</v>
          </cell>
          <cell r="CB514">
            <v>3</v>
          </cell>
          <cell r="CR514">
            <v>52</v>
          </cell>
          <cell r="CT514">
            <v>4</v>
          </cell>
          <cell r="DL514">
            <v>1</v>
          </cell>
          <cell r="DP514">
            <v>2</v>
          </cell>
          <cell r="DQ514">
            <v>4</v>
          </cell>
          <cell r="EG514">
            <v>3</v>
          </cell>
          <cell r="ET514">
            <v>1</v>
          </cell>
          <cell r="EX514">
            <v>4</v>
          </cell>
          <cell r="FA514">
            <v>1</v>
          </cell>
          <cell r="FB514">
            <v>1</v>
          </cell>
          <cell r="FQ514">
            <v>2</v>
          </cell>
        </row>
        <row r="515">
          <cell r="A515" t="str">
            <v>3239s</v>
          </cell>
          <cell r="B515" t="str">
            <v>Sciage pressé de crevettes</v>
          </cell>
          <cell r="C515" t="str">
            <v>Thiriet</v>
          </cell>
          <cell r="D515">
            <v>1</v>
          </cell>
          <cell r="E515">
            <v>12</v>
          </cell>
          <cell r="F515">
            <v>7</v>
          </cell>
          <cell r="AQ515">
            <v>1</v>
          </cell>
        </row>
        <row r="516">
          <cell r="A516" t="str">
            <v>3142s</v>
          </cell>
          <cell r="B516" t="str">
            <v>Sciage pressé légumes</v>
          </cell>
          <cell r="C516" t="str">
            <v>Thiriet</v>
          </cell>
          <cell r="D516">
            <v>0</v>
          </cell>
          <cell r="E516">
            <v>7</v>
          </cell>
          <cell r="F516">
            <v>0</v>
          </cell>
        </row>
        <row r="517">
          <cell r="A517" t="str">
            <v>3990s</v>
          </cell>
          <cell r="B517" t="str">
            <v>Sciage Roll sandwich plx 24 pièces</v>
          </cell>
          <cell r="C517" t="str">
            <v>Flunch</v>
          </cell>
          <cell r="D517">
            <v>0</v>
          </cell>
          <cell r="E517">
            <v>8</v>
          </cell>
          <cell r="F517">
            <v>6</v>
          </cell>
        </row>
        <row r="518">
          <cell r="A518" t="str">
            <v>2263S</v>
          </cell>
          <cell r="B518" t="str">
            <v>Sciage tiramisu salé</v>
          </cell>
          <cell r="C518" t="str">
            <v>Accor</v>
          </cell>
          <cell r="D518">
            <v>0</v>
          </cell>
          <cell r="E518">
            <v>2</v>
          </cell>
          <cell r="F518">
            <v>5</v>
          </cell>
        </row>
        <row r="519">
          <cell r="A519" t="str">
            <v>3822s</v>
          </cell>
          <cell r="B519" t="str">
            <v>sciage Tomate mozzarella</v>
          </cell>
          <cell r="C519" t="str">
            <v>Flunch</v>
          </cell>
          <cell r="D519">
            <v>0</v>
          </cell>
          <cell r="E519">
            <v>2</v>
          </cell>
          <cell r="F519">
            <v>3</v>
          </cell>
        </row>
        <row r="520">
          <cell r="A520" t="str">
            <v>2003s</v>
          </cell>
          <cell r="B520" t="str">
            <v>Sciage wraps</v>
          </cell>
          <cell r="C520" t="str">
            <v>Picard</v>
          </cell>
          <cell r="D520">
            <v>0</v>
          </cell>
          <cell r="E520">
            <v>18</v>
          </cell>
          <cell r="F520">
            <v>6</v>
          </cell>
          <cell r="S520">
            <v>1</v>
          </cell>
          <cell r="AI520">
            <v>1</v>
          </cell>
          <cell r="BM520">
            <v>5</v>
          </cell>
          <cell r="BO520">
            <v>1</v>
          </cell>
          <cell r="CR520">
            <v>50</v>
          </cell>
          <cell r="DP520">
            <v>4</v>
          </cell>
          <cell r="EX520">
            <v>3</v>
          </cell>
          <cell r="FS520">
            <v>2</v>
          </cell>
        </row>
        <row r="521">
          <cell r="A521" t="str">
            <v>2116s</v>
          </cell>
          <cell r="B521" t="str">
            <v>Sciage wraps</v>
          </cell>
          <cell r="C521" t="str">
            <v>Accor</v>
          </cell>
          <cell r="D521">
            <v>0</v>
          </cell>
          <cell r="E521">
            <v>24</v>
          </cell>
          <cell r="F521">
            <v>0</v>
          </cell>
        </row>
        <row r="522">
          <cell r="A522" t="str">
            <v>3196s</v>
          </cell>
          <cell r="B522" t="str">
            <v>Sciage wraps</v>
          </cell>
          <cell r="C522" t="str">
            <v>Flunch</v>
          </cell>
          <cell r="D522">
            <v>1</v>
          </cell>
          <cell r="E522">
            <v>19</v>
          </cell>
          <cell r="F522">
            <v>3</v>
          </cell>
          <cell r="BM522">
            <v>5</v>
          </cell>
          <cell r="BO522">
            <v>1</v>
          </cell>
          <cell r="CR522">
            <v>30</v>
          </cell>
        </row>
        <row r="523">
          <cell r="A523" t="str">
            <v>3931s</v>
          </cell>
          <cell r="B523" t="str">
            <v>Sciage wraps</v>
          </cell>
          <cell r="C523" t="str">
            <v>Brake</v>
          </cell>
          <cell r="D523">
            <v>0</v>
          </cell>
          <cell r="E523">
            <v>14</v>
          </cell>
          <cell r="F523">
            <v>6</v>
          </cell>
          <cell r="AY523">
            <v>1</v>
          </cell>
          <cell r="BM523">
            <v>3</v>
          </cell>
          <cell r="DP523">
            <v>4</v>
          </cell>
        </row>
        <row r="524">
          <cell r="A524" t="str">
            <v>3237s</v>
          </cell>
          <cell r="B524" t="str">
            <v>Sciage wraps</v>
          </cell>
          <cell r="C524" t="str">
            <v>Sans étiquette</v>
          </cell>
          <cell r="D524">
            <v>0</v>
          </cell>
          <cell r="E524">
            <v>18</v>
          </cell>
          <cell r="F524">
            <v>6</v>
          </cell>
          <cell r="S524">
            <v>1</v>
          </cell>
          <cell r="BM524">
            <v>5</v>
          </cell>
          <cell r="BO524">
            <v>1</v>
          </cell>
        </row>
        <row r="525">
          <cell r="A525" t="str">
            <v>3224s</v>
          </cell>
          <cell r="B525" t="str">
            <v xml:space="preserve">Sciage wraps </v>
          </cell>
          <cell r="C525" t="str">
            <v>Boncolac</v>
          </cell>
          <cell r="D525">
            <v>0</v>
          </cell>
          <cell r="E525">
            <v>18</v>
          </cell>
          <cell r="F525">
            <v>6</v>
          </cell>
          <cell r="S525">
            <v>1</v>
          </cell>
          <cell r="BM525">
            <v>5</v>
          </cell>
          <cell r="BO525">
            <v>1</v>
          </cell>
        </row>
        <row r="526">
          <cell r="A526">
            <v>3416</v>
          </cell>
          <cell r="B526" t="str">
            <v>Séduction d'ailleurs</v>
          </cell>
          <cell r="C526" t="str">
            <v>Coup de Pâtes</v>
          </cell>
          <cell r="D526">
            <v>1</v>
          </cell>
          <cell r="E526">
            <v>23</v>
          </cell>
          <cell r="F526">
            <v>5</v>
          </cell>
          <cell r="O526">
            <v>2</v>
          </cell>
          <cell r="Q526">
            <v>1</v>
          </cell>
          <cell r="BU526">
            <v>1</v>
          </cell>
          <cell r="CR526">
            <v>40</v>
          </cell>
          <cell r="CT526">
            <v>2</v>
          </cell>
          <cell r="EG526">
            <v>3</v>
          </cell>
        </row>
        <row r="527">
          <cell r="A527">
            <v>3234</v>
          </cell>
          <cell r="B527" t="str">
            <v>Sucette de foie gras</v>
          </cell>
          <cell r="C527" t="str">
            <v>Thiriet</v>
          </cell>
          <cell r="D527">
            <v>1</v>
          </cell>
          <cell r="E527">
            <v>26</v>
          </cell>
          <cell r="F527">
            <v>4</v>
          </cell>
        </row>
        <row r="528">
          <cell r="B528" t="str">
            <v>tagliatelles de légumes</v>
          </cell>
          <cell r="C528" t="str">
            <v>CdP</v>
          </cell>
          <cell r="D528">
            <v>5</v>
          </cell>
          <cell r="E528">
            <v>0</v>
          </cell>
          <cell r="F528">
            <v>0</v>
          </cell>
          <cell r="BJ528">
            <v>1</v>
          </cell>
          <cell r="CO528">
            <v>10</v>
          </cell>
          <cell r="CR528">
            <v>15</v>
          </cell>
          <cell r="CT528">
            <v>1</v>
          </cell>
          <cell r="DP528">
            <v>1</v>
          </cell>
          <cell r="EF528">
            <v>3</v>
          </cell>
        </row>
        <row r="529">
          <cell r="A529">
            <v>2117</v>
          </cell>
          <cell r="B529" t="str">
            <v xml:space="preserve">Tapas </v>
          </cell>
          <cell r="C529" t="str">
            <v>DS restauration</v>
          </cell>
          <cell r="D529">
            <v>2</v>
          </cell>
          <cell r="E529">
            <v>31</v>
          </cell>
          <cell r="F529">
            <v>9</v>
          </cell>
        </row>
        <row r="530">
          <cell r="A530">
            <v>310</v>
          </cell>
          <cell r="B530" t="str">
            <v>Tartare de saumon à la moutarde à l'ancienne</v>
          </cell>
          <cell r="C530" t="str">
            <v>Coup de Pâtes</v>
          </cell>
          <cell r="D530">
            <v>2</v>
          </cell>
          <cell r="E530">
            <v>6</v>
          </cell>
          <cell r="F530">
            <v>5</v>
          </cell>
          <cell r="G530">
            <v>600</v>
          </cell>
          <cell r="H530">
            <v>5.77</v>
          </cell>
        </row>
        <row r="531">
          <cell r="A531">
            <v>3182</v>
          </cell>
          <cell r="B531" t="str">
            <v>Tartare mahi mahi</v>
          </cell>
          <cell r="C531" t="str">
            <v>Il Ristorante</v>
          </cell>
          <cell r="D531">
            <v>1</v>
          </cell>
          <cell r="E531">
            <v>6</v>
          </cell>
          <cell r="F531">
            <v>3</v>
          </cell>
        </row>
        <row r="532">
          <cell r="A532">
            <v>1036</v>
          </cell>
          <cell r="B532" t="str">
            <v>Tartare saumon</v>
          </cell>
          <cell r="C532" t="str">
            <v>Croque gel</v>
          </cell>
          <cell r="D532">
            <v>3</v>
          </cell>
          <cell r="E532">
            <v>15</v>
          </cell>
          <cell r="F532">
            <v>5</v>
          </cell>
          <cell r="H532">
            <v>0</v>
          </cell>
        </row>
        <row r="533">
          <cell r="A533">
            <v>1586</v>
          </cell>
          <cell r="B533" t="str">
            <v>Tartare saumon</v>
          </cell>
          <cell r="C533" t="str">
            <v>Pizza Paï</v>
          </cell>
          <cell r="D533">
            <v>2</v>
          </cell>
          <cell r="E533">
            <v>8</v>
          </cell>
          <cell r="F533">
            <v>4</v>
          </cell>
        </row>
        <row r="534">
          <cell r="A534">
            <v>2124</v>
          </cell>
          <cell r="B534" t="str">
            <v>Tartare saumon 70 g</v>
          </cell>
          <cell r="C534" t="str">
            <v>Il Ristorante</v>
          </cell>
          <cell r="R534">
            <v>2</v>
          </cell>
          <cell r="AS534">
            <v>1</v>
          </cell>
          <cell r="AW534">
            <v>1</v>
          </cell>
          <cell r="AY534">
            <v>1</v>
          </cell>
          <cell r="CF534">
            <v>15</v>
          </cell>
          <cell r="CM534">
            <v>10</v>
          </cell>
          <cell r="CQ534">
            <v>3</v>
          </cell>
          <cell r="CR534">
            <v>40</v>
          </cell>
          <cell r="CT534">
            <v>8</v>
          </cell>
          <cell r="DL534">
            <v>2</v>
          </cell>
          <cell r="DR534">
            <v>6</v>
          </cell>
          <cell r="EB534">
            <v>3</v>
          </cell>
          <cell r="EG534">
            <v>3</v>
          </cell>
          <cell r="EX534">
            <v>2</v>
          </cell>
          <cell r="FE534">
            <v>2</v>
          </cell>
          <cell r="FN534">
            <v>4</v>
          </cell>
          <cell r="FO534">
            <v>2</v>
          </cell>
        </row>
        <row r="535">
          <cell r="A535">
            <v>1034</v>
          </cell>
          <cell r="B535" t="str">
            <v>Tartare saumon et sa creme fromagere</v>
          </cell>
          <cell r="C535" t="str">
            <v>Eismann</v>
          </cell>
          <cell r="D535">
            <v>4</v>
          </cell>
          <cell r="E535">
            <v>15</v>
          </cell>
          <cell r="F535">
            <v>5</v>
          </cell>
          <cell r="G535">
            <v>1400</v>
          </cell>
          <cell r="H535">
            <v>7.29</v>
          </cell>
        </row>
        <row r="536">
          <cell r="A536">
            <v>3676</v>
          </cell>
          <cell r="B536" t="str">
            <v xml:space="preserve">Tartare saumon st jacques </v>
          </cell>
          <cell r="C536" t="str">
            <v>Even</v>
          </cell>
        </row>
        <row r="537">
          <cell r="A537">
            <v>3865</v>
          </cell>
          <cell r="B537" t="str">
            <v>tartare st jacques tomate</v>
          </cell>
          <cell r="C537" t="str">
            <v>Système U</v>
          </cell>
          <cell r="D537">
            <v>3</v>
          </cell>
          <cell r="E537">
            <v>17</v>
          </cell>
          <cell r="F537">
            <v>4</v>
          </cell>
        </row>
        <row r="538">
          <cell r="A538">
            <v>3993</v>
          </cell>
          <cell r="B538" t="str">
            <v>tartare st jacques tomate 80g</v>
          </cell>
          <cell r="C538" t="str">
            <v>Maximo</v>
          </cell>
          <cell r="D538">
            <v>3</v>
          </cell>
          <cell r="E538">
            <v>17</v>
          </cell>
          <cell r="F538">
            <v>4</v>
          </cell>
        </row>
        <row r="539">
          <cell r="A539">
            <v>1036</v>
          </cell>
          <cell r="B539" t="str">
            <v>tartares de saumon 4*70g</v>
          </cell>
          <cell r="C539" t="str">
            <v>Argel/Croque gel</v>
          </cell>
        </row>
        <row r="540">
          <cell r="A540" t="str">
            <v>3222t</v>
          </cell>
          <cell r="B540" t="str">
            <v>Tartinage + roulage buchette saumon</v>
          </cell>
          <cell r="C540" t="str">
            <v>Thiriet</v>
          </cell>
          <cell r="D540">
            <v>1</v>
          </cell>
          <cell r="E540">
            <v>18</v>
          </cell>
          <cell r="F540">
            <v>0</v>
          </cell>
        </row>
        <row r="541">
          <cell r="A541" t="str">
            <v>3829t</v>
          </cell>
          <cell r="B541" t="str">
            <v>tartinage 2 calissons FG</v>
          </cell>
          <cell r="C541" t="str">
            <v>Toupargel</v>
          </cell>
          <cell r="D541">
            <v>2</v>
          </cell>
          <cell r="E541">
            <v>8</v>
          </cell>
          <cell r="F541">
            <v>0</v>
          </cell>
        </row>
        <row r="542">
          <cell r="A542" t="str">
            <v>3835t</v>
          </cell>
          <cell r="B542" t="str">
            <v>tartinage 6 lingots d'or</v>
          </cell>
          <cell r="C542" t="str">
            <v>Thiriet</v>
          </cell>
          <cell r="D542">
            <v>2</v>
          </cell>
          <cell r="E542">
            <v>12</v>
          </cell>
          <cell r="F542">
            <v>0</v>
          </cell>
        </row>
        <row r="543">
          <cell r="A543" t="str">
            <v>3929t</v>
          </cell>
          <cell r="B543" t="str">
            <v>Tartinage ass canapés saveurs gourmandes</v>
          </cell>
          <cell r="C543" t="str">
            <v>Argel</v>
          </cell>
          <cell r="D543">
            <v>3</v>
          </cell>
          <cell r="E543">
            <v>20</v>
          </cell>
          <cell r="F543">
            <v>0</v>
          </cell>
        </row>
        <row r="544">
          <cell r="A544" t="str">
            <v>3095t</v>
          </cell>
          <cell r="B544" t="str">
            <v>Tartinage Assortiment canapés billes de chèvre</v>
          </cell>
          <cell r="C544" t="str">
            <v>Flunch</v>
          </cell>
          <cell r="D544">
            <v>1</v>
          </cell>
          <cell r="E544">
            <v>7</v>
          </cell>
          <cell r="F544">
            <v>1</v>
          </cell>
        </row>
        <row r="545">
          <cell r="A545" t="str">
            <v>3315t</v>
          </cell>
          <cell r="B545" t="str">
            <v>Tartinage Assortiment canapés billes de chèvre</v>
          </cell>
          <cell r="C545" t="str">
            <v>Maximo</v>
          </cell>
          <cell r="D545">
            <v>1</v>
          </cell>
          <cell r="E545">
            <v>7</v>
          </cell>
          <cell r="F545">
            <v>1</v>
          </cell>
        </row>
        <row r="546">
          <cell r="A546" t="str">
            <v>3858t</v>
          </cell>
          <cell r="B546" t="str">
            <v>Tartinage assortiment salé dinatoire</v>
          </cell>
          <cell r="C546" t="str">
            <v>Brake</v>
          </cell>
          <cell r="D546">
            <v>2</v>
          </cell>
          <cell r="E546">
            <v>10</v>
          </cell>
          <cell r="F546">
            <v>0</v>
          </cell>
        </row>
        <row r="547">
          <cell r="A547" t="str">
            <v>2266T</v>
          </cell>
          <cell r="B547" t="str">
            <v>Tartinage assortiment wraps</v>
          </cell>
          <cell r="C547" t="str">
            <v>Eismann</v>
          </cell>
          <cell r="D547">
            <v>1</v>
          </cell>
          <cell r="E547">
            <v>37</v>
          </cell>
          <cell r="F547">
            <v>0</v>
          </cell>
        </row>
        <row r="548">
          <cell r="A548" t="str">
            <v>2549T</v>
          </cell>
          <cell r="B548" t="str">
            <v>Tartinage Assortiments 64 canapés</v>
          </cell>
          <cell r="C548" t="str">
            <v>Accor</v>
          </cell>
        </row>
        <row r="549">
          <cell r="B549" t="str">
            <v>Tartinage billes FG pommes (pommes d'amour)</v>
          </cell>
          <cell r="C549" t="str">
            <v>Picard</v>
          </cell>
          <cell r="D549">
            <v>1</v>
          </cell>
          <cell r="E549">
            <v>20</v>
          </cell>
          <cell r="F549">
            <v>9</v>
          </cell>
        </row>
        <row r="550">
          <cell r="A550" t="str">
            <v>2197T</v>
          </cell>
          <cell r="B550" t="str">
            <v>Tartinage bonbons foie gras</v>
          </cell>
          <cell r="C550" t="str">
            <v>Thiriet</v>
          </cell>
          <cell r="D550">
            <v>0</v>
          </cell>
          <cell r="E550">
            <v>7</v>
          </cell>
          <cell r="F550">
            <v>0</v>
          </cell>
        </row>
        <row r="551">
          <cell r="A551" t="str">
            <v>3674t</v>
          </cell>
          <cell r="B551" t="str">
            <v>Tartinage Bouchée à la chair de crabe</v>
          </cell>
          <cell r="C551" t="str">
            <v>Even</v>
          </cell>
          <cell r="D551">
            <v>2</v>
          </cell>
          <cell r="E551">
            <v>9</v>
          </cell>
          <cell r="F551">
            <v>1</v>
          </cell>
        </row>
        <row r="552">
          <cell r="A552" t="str">
            <v>4297t</v>
          </cell>
          <cell r="B552" t="str">
            <v>Tartinage bouchée apéritive au SF</v>
          </cell>
          <cell r="C552" t="str">
            <v>Even</v>
          </cell>
          <cell r="D552">
            <v>2</v>
          </cell>
          <cell r="E552">
            <v>6</v>
          </cell>
          <cell r="F552">
            <v>0</v>
          </cell>
        </row>
        <row r="553">
          <cell r="A553">
            <v>2899</v>
          </cell>
          <cell r="B553" t="str">
            <v>Tartinage cake carottes</v>
          </cell>
          <cell r="C553" t="str">
            <v>Picard</v>
          </cell>
          <cell r="D553">
            <v>2</v>
          </cell>
          <cell r="E553">
            <v>4</v>
          </cell>
          <cell r="F553">
            <v>1</v>
          </cell>
        </row>
        <row r="554">
          <cell r="A554" t="str">
            <v>4384t</v>
          </cell>
          <cell r="B554" t="str">
            <v>tartinage canapé tapistoune</v>
          </cell>
          <cell r="C554" t="str">
            <v>Autret Traiteur</v>
          </cell>
          <cell r="D554">
            <v>3</v>
          </cell>
          <cell r="E554">
            <v>8</v>
          </cell>
          <cell r="F554">
            <v>0</v>
          </cell>
          <cell r="K554">
            <v>1</v>
          </cell>
          <cell r="O554">
            <v>1</v>
          </cell>
          <cell r="U554">
            <v>1</v>
          </cell>
          <cell r="AR554">
            <v>1</v>
          </cell>
          <cell r="CH554">
            <v>7</v>
          </cell>
          <cell r="CO554">
            <v>12</v>
          </cell>
          <cell r="CR554">
            <v>27</v>
          </cell>
          <cell r="CT554">
            <v>2</v>
          </cell>
          <cell r="DG554">
            <v>1</v>
          </cell>
          <cell r="DO554">
            <v>1</v>
          </cell>
          <cell r="DY554">
            <v>2</v>
          </cell>
          <cell r="EG554">
            <v>2</v>
          </cell>
          <cell r="EX554">
            <v>4</v>
          </cell>
          <cell r="FQ554">
            <v>2</v>
          </cell>
          <cell r="FS554">
            <v>3</v>
          </cell>
        </row>
        <row r="555">
          <cell r="A555" t="str">
            <v>1680T</v>
          </cell>
          <cell r="B555" t="str">
            <v>Tartinage canapés</v>
          </cell>
          <cell r="C555" t="str">
            <v>Picard</v>
          </cell>
          <cell r="D555">
            <v>3</v>
          </cell>
          <cell r="E555">
            <v>21</v>
          </cell>
          <cell r="F555">
            <v>1</v>
          </cell>
        </row>
        <row r="556">
          <cell r="A556" t="str">
            <v>3317t</v>
          </cell>
          <cell r="B556" t="str">
            <v>tartinage canapés bistrot</v>
          </cell>
          <cell r="C556" t="str">
            <v>Maximo</v>
          </cell>
        </row>
        <row r="557">
          <cell r="A557" t="str">
            <v>3632t</v>
          </cell>
          <cell r="B557" t="str">
            <v>Tartinage Canapés des régions</v>
          </cell>
          <cell r="C557" t="str">
            <v>Flunch</v>
          </cell>
          <cell r="D557">
            <v>2</v>
          </cell>
          <cell r="E557">
            <v>20</v>
          </cell>
          <cell r="F557">
            <v>0</v>
          </cell>
        </row>
        <row r="558">
          <cell r="A558" t="str">
            <v>3232t</v>
          </cell>
          <cell r="B558" t="str">
            <v>Tartinage canapés prestige</v>
          </cell>
          <cell r="C558" t="str">
            <v>Thiriet</v>
          </cell>
          <cell r="D558">
            <v>2</v>
          </cell>
          <cell r="E558">
            <v>14</v>
          </cell>
          <cell r="F558">
            <v>2</v>
          </cell>
        </row>
        <row r="559">
          <cell r="A559" t="str">
            <v>3673t</v>
          </cell>
          <cell r="B559" t="str">
            <v>Tartinage cheesecake à la tomate</v>
          </cell>
          <cell r="C559" t="str">
            <v>Boncolac</v>
          </cell>
          <cell r="D559">
            <v>0</v>
          </cell>
          <cell r="E559">
            <v>16</v>
          </cell>
          <cell r="F559">
            <v>2</v>
          </cell>
        </row>
        <row r="560">
          <cell r="A560" t="str">
            <v>3791t</v>
          </cell>
          <cell r="B560" t="str">
            <v>tartinage cheesecake saumon</v>
          </cell>
          <cell r="C560" t="str">
            <v>Boncolac</v>
          </cell>
          <cell r="D560">
            <v>2</v>
          </cell>
          <cell r="E560">
            <v>9</v>
          </cell>
          <cell r="F560">
            <v>0</v>
          </cell>
        </row>
        <row r="561">
          <cell r="A561" t="str">
            <v>4078t</v>
          </cell>
          <cell r="B561" t="str">
            <v>Tartinage club sandwich pastrami moutarde comté</v>
          </cell>
          <cell r="C561" t="str">
            <v>Accor</v>
          </cell>
          <cell r="D561">
            <v>1</v>
          </cell>
          <cell r="E561">
            <v>8</v>
          </cell>
          <cell r="F561">
            <v>0</v>
          </cell>
          <cell r="Q561">
            <v>1</v>
          </cell>
          <cell r="BS561">
            <v>1</v>
          </cell>
          <cell r="BU561">
            <v>1</v>
          </cell>
          <cell r="CR561">
            <v>18</v>
          </cell>
          <cell r="CT561">
            <v>3</v>
          </cell>
          <cell r="DC561">
            <v>30</v>
          </cell>
          <cell r="DG561">
            <v>3</v>
          </cell>
          <cell r="DY561">
            <v>1</v>
          </cell>
          <cell r="EW561">
            <v>3</v>
          </cell>
          <cell r="FA561">
            <v>1</v>
          </cell>
          <cell r="FS561">
            <v>10</v>
          </cell>
        </row>
        <row r="562">
          <cell r="A562" t="str">
            <v>3417t</v>
          </cell>
          <cell r="B562" t="str">
            <v>tartinage club sandwich pour délices salés</v>
          </cell>
          <cell r="C562" t="str">
            <v>Flunch</v>
          </cell>
          <cell r="D562">
            <v>0</v>
          </cell>
          <cell r="E562">
            <v>4</v>
          </cell>
          <cell r="F562">
            <v>0</v>
          </cell>
        </row>
        <row r="563">
          <cell r="A563" t="str">
            <v>4212t</v>
          </cell>
          <cell r="B563" t="str">
            <v>Tartinage Crèpes de Bretagne</v>
          </cell>
          <cell r="C563" t="str">
            <v>Flunch</v>
          </cell>
          <cell r="D563">
            <v>1</v>
          </cell>
          <cell r="E563">
            <v>37</v>
          </cell>
          <cell r="F563">
            <v>0</v>
          </cell>
          <cell r="Q563">
            <v>1</v>
          </cell>
          <cell r="AC563">
            <v>1</v>
          </cell>
          <cell r="BU563">
            <v>1</v>
          </cell>
          <cell r="CT563">
            <v>3</v>
          </cell>
          <cell r="DP563">
            <v>1</v>
          </cell>
          <cell r="DS563">
            <v>1</v>
          </cell>
          <cell r="FN563">
            <v>2</v>
          </cell>
          <cell r="FO563">
            <v>2</v>
          </cell>
          <cell r="FS563">
            <v>8</v>
          </cell>
        </row>
        <row r="564">
          <cell r="A564" t="str">
            <v>3844t</v>
          </cell>
          <cell r="B564" t="str">
            <v>tartinage croustillant bloc FG abricot</v>
          </cell>
          <cell r="C564" t="str">
            <v>Pomona</v>
          </cell>
          <cell r="D564">
            <v>1</v>
          </cell>
          <cell r="E564">
            <v>17</v>
          </cell>
          <cell r="F564">
            <v>0</v>
          </cell>
        </row>
        <row r="565">
          <cell r="A565" t="str">
            <v>3837t</v>
          </cell>
          <cell r="B565" t="str">
            <v>tartinage croustillant lingot d'or</v>
          </cell>
          <cell r="C565" t="str">
            <v>Thiriet</v>
          </cell>
          <cell r="D565">
            <v>0</v>
          </cell>
          <cell r="E565">
            <v>12</v>
          </cell>
          <cell r="F565">
            <v>0</v>
          </cell>
        </row>
        <row r="566">
          <cell r="A566" t="str">
            <v>3362t</v>
          </cell>
          <cell r="B566" t="str">
            <v>Tartinage croustillant patate douce panais figue</v>
          </cell>
          <cell r="C566" t="str">
            <v>Picard</v>
          </cell>
          <cell r="D566">
            <v>2</v>
          </cell>
          <cell r="E566">
            <v>10</v>
          </cell>
          <cell r="F566">
            <v>2</v>
          </cell>
        </row>
        <row r="567">
          <cell r="A567" t="str">
            <v>2195t</v>
          </cell>
          <cell r="B567" t="str">
            <v>Tartinage Cubipops</v>
          </cell>
          <cell r="C567" t="str">
            <v>Thiriet</v>
          </cell>
          <cell r="D567">
            <v>4</v>
          </cell>
          <cell r="E567">
            <v>20</v>
          </cell>
          <cell r="F567">
            <v>0</v>
          </cell>
        </row>
        <row r="568">
          <cell r="A568" t="str">
            <v>3483t</v>
          </cell>
          <cell r="B568" t="str">
            <v>Tartinage délice de saumon</v>
          </cell>
          <cell r="C568" t="str">
            <v>Even</v>
          </cell>
        </row>
        <row r="569">
          <cell r="A569" t="str">
            <v>1628T</v>
          </cell>
          <cell r="B569" t="str">
            <v>Tartinage duo foie gras pain épices</v>
          </cell>
          <cell r="C569" t="str">
            <v>Toupargel</v>
          </cell>
          <cell r="D569">
            <v>0</v>
          </cell>
          <cell r="E569">
            <v>13</v>
          </cell>
          <cell r="F569">
            <v>0</v>
          </cell>
        </row>
        <row r="570">
          <cell r="A570" t="str">
            <v>3989t</v>
          </cell>
          <cell r="B570" t="str">
            <v xml:space="preserve">Tartinage duo foie gras pain épices </v>
          </cell>
          <cell r="C570" t="str">
            <v>Maximo</v>
          </cell>
          <cell r="D570">
            <v>0</v>
          </cell>
          <cell r="E570">
            <v>13</v>
          </cell>
          <cell r="F570">
            <v>0</v>
          </cell>
        </row>
        <row r="571">
          <cell r="A571" t="str">
            <v>4215t2</v>
          </cell>
          <cell r="B571" t="str">
            <v>Tartinage duos de courgettes lég du soleil</v>
          </cell>
          <cell r="C571" t="str">
            <v>Picard</v>
          </cell>
          <cell r="E571">
            <v>12</v>
          </cell>
          <cell r="O571">
            <v>2</v>
          </cell>
          <cell r="U571">
            <v>1</v>
          </cell>
          <cell r="AW571">
            <v>1</v>
          </cell>
          <cell r="BW571">
            <v>1</v>
          </cell>
          <cell r="CA571">
            <v>1</v>
          </cell>
          <cell r="CB571">
            <v>50</v>
          </cell>
          <cell r="CQ571">
            <v>2</v>
          </cell>
          <cell r="CR571">
            <v>30</v>
          </cell>
          <cell r="CT571">
            <v>2</v>
          </cell>
          <cell r="DL571">
            <v>1</v>
          </cell>
          <cell r="DO571">
            <v>1</v>
          </cell>
          <cell r="DY571">
            <v>4</v>
          </cell>
          <cell r="EB571">
            <v>2</v>
          </cell>
          <cell r="EG571">
            <v>3</v>
          </cell>
          <cell r="EX571">
            <v>22</v>
          </cell>
          <cell r="FE571">
            <v>2</v>
          </cell>
          <cell r="FN571">
            <v>8</v>
          </cell>
        </row>
        <row r="572">
          <cell r="A572" t="str">
            <v>3962t</v>
          </cell>
          <cell r="B572" t="str">
            <v>tartinage émotions subtiles</v>
          </cell>
          <cell r="C572" t="str">
            <v>Coup de Pâtes</v>
          </cell>
          <cell r="E572">
            <v>20</v>
          </cell>
        </row>
        <row r="573">
          <cell r="A573" t="str">
            <v>4298t</v>
          </cell>
          <cell r="B573" t="str">
            <v>Tartinage entrée base biscuit crème basilic tomate</v>
          </cell>
          <cell r="C573" t="str">
            <v>Even</v>
          </cell>
          <cell r="D573">
            <v>1</v>
          </cell>
          <cell r="E573">
            <v>4</v>
          </cell>
          <cell r="F573">
            <v>0</v>
          </cell>
        </row>
        <row r="574">
          <cell r="A574" t="str">
            <v>3110t</v>
          </cell>
          <cell r="B574" t="str">
            <v>Tartinage entrée froide</v>
          </cell>
          <cell r="C574" t="str">
            <v>Picard</v>
          </cell>
          <cell r="D574">
            <v>3</v>
          </cell>
          <cell r="E574">
            <v>19</v>
          </cell>
          <cell r="F574">
            <v>2</v>
          </cell>
        </row>
        <row r="575">
          <cell r="A575" t="str">
            <v>3193t</v>
          </cell>
          <cell r="B575" t="str">
            <v>Tartinage gourmandise bloc de foie gras cranberries</v>
          </cell>
          <cell r="C575" t="str">
            <v>Pomona</v>
          </cell>
        </row>
        <row r="576">
          <cell r="A576" t="str">
            <v>4216t</v>
          </cell>
          <cell r="B576" t="str">
            <v>Tartinage lingots noix de st jacques</v>
          </cell>
          <cell r="C576" t="str">
            <v>Picard</v>
          </cell>
          <cell r="D576">
            <v>2</v>
          </cell>
          <cell r="E576">
            <v>21</v>
          </cell>
          <cell r="F576">
            <v>2</v>
          </cell>
          <cell r="J576">
            <v>1</v>
          </cell>
          <cell r="K576">
            <v>1</v>
          </cell>
          <cell r="U576">
            <v>1</v>
          </cell>
          <cell r="AW576">
            <v>1</v>
          </cell>
          <cell r="BK576">
            <v>1</v>
          </cell>
        </row>
        <row r="577">
          <cell r="A577" t="str">
            <v>2868t</v>
          </cell>
          <cell r="B577" t="str">
            <v>Tartinage millefeuille artichauts</v>
          </cell>
          <cell r="C577" t="str">
            <v>Even</v>
          </cell>
          <cell r="D577">
            <v>2</v>
          </cell>
          <cell r="E577">
            <v>16</v>
          </cell>
          <cell r="F577">
            <v>2</v>
          </cell>
          <cell r="J577">
            <v>1</v>
          </cell>
          <cell r="K577">
            <v>2</v>
          </cell>
          <cell r="Q577">
            <v>1</v>
          </cell>
          <cell r="U577">
            <v>2</v>
          </cell>
          <cell r="AW577">
            <v>1</v>
          </cell>
          <cell r="BA577">
            <v>1</v>
          </cell>
          <cell r="BU577">
            <v>1</v>
          </cell>
          <cell r="CB577">
            <v>10</v>
          </cell>
          <cell r="CR577">
            <v>50</v>
          </cell>
          <cell r="CT577">
            <v>4</v>
          </cell>
          <cell r="DL577">
            <v>1</v>
          </cell>
          <cell r="DS577">
            <v>2</v>
          </cell>
          <cell r="DY577">
            <v>1</v>
          </cell>
          <cell r="EB577">
            <v>4</v>
          </cell>
          <cell r="EE577">
            <v>1</v>
          </cell>
          <cell r="EG577">
            <v>1</v>
          </cell>
          <cell r="ET577">
            <v>1</v>
          </cell>
          <cell r="EU577">
            <v>2</v>
          </cell>
          <cell r="EX577">
            <v>3</v>
          </cell>
          <cell r="FA577">
            <v>6</v>
          </cell>
          <cell r="FE577">
            <v>2</v>
          </cell>
          <cell r="FN577">
            <v>3</v>
          </cell>
          <cell r="FQ577">
            <v>6</v>
          </cell>
          <cell r="FS577">
            <v>8</v>
          </cell>
        </row>
        <row r="578">
          <cell r="A578" t="str">
            <v>3165T</v>
          </cell>
          <cell r="B578" t="str">
            <v>Tartinage millefeuille artichauts</v>
          </cell>
          <cell r="C578" t="str">
            <v>Maximo</v>
          </cell>
          <cell r="D578">
            <v>2</v>
          </cell>
          <cell r="E578">
            <v>16</v>
          </cell>
          <cell r="F578">
            <v>2</v>
          </cell>
        </row>
        <row r="579">
          <cell r="A579" t="str">
            <v>2840T</v>
          </cell>
          <cell r="B579" t="str">
            <v>Tartinage millefeuille asperge</v>
          </cell>
          <cell r="C579" t="str">
            <v>Picard</v>
          </cell>
          <cell r="D579">
            <v>4</v>
          </cell>
          <cell r="E579">
            <v>8</v>
          </cell>
          <cell r="F579">
            <v>1</v>
          </cell>
        </row>
        <row r="580">
          <cell r="A580" t="str">
            <v>2628t</v>
          </cell>
          <cell r="B580" t="str">
            <v>Tartinage millefeuille carottes</v>
          </cell>
          <cell r="C580" t="str">
            <v>Thiriet</v>
          </cell>
          <cell r="D580">
            <v>0</v>
          </cell>
          <cell r="E580">
            <v>16</v>
          </cell>
          <cell r="F580">
            <v>2</v>
          </cell>
        </row>
        <row r="581">
          <cell r="A581" t="str">
            <v>3397t</v>
          </cell>
          <cell r="B581" t="str">
            <v>Tartinage millefeuille carottes</v>
          </cell>
          <cell r="C581" t="str">
            <v>Class croute/accor</v>
          </cell>
          <cell r="D581">
            <v>0</v>
          </cell>
          <cell r="E581">
            <v>16</v>
          </cell>
          <cell r="F581">
            <v>2</v>
          </cell>
        </row>
        <row r="582">
          <cell r="A582" t="str">
            <v>2698t</v>
          </cell>
          <cell r="B582" t="str">
            <v>Tartinage millefeuille chèvre tomate</v>
          </cell>
          <cell r="C582" t="str">
            <v>Autret</v>
          </cell>
          <cell r="D582">
            <v>2</v>
          </cell>
          <cell r="E582">
            <v>18</v>
          </cell>
          <cell r="F582">
            <v>2</v>
          </cell>
        </row>
        <row r="583">
          <cell r="A583" t="str">
            <v>1982t</v>
          </cell>
          <cell r="B583" t="str">
            <v>Tartinage millefeuille légumes</v>
          </cell>
          <cell r="C583" t="str">
            <v>Coup de Pâtes</v>
          </cell>
          <cell r="D583">
            <v>1</v>
          </cell>
          <cell r="E583">
            <v>8</v>
          </cell>
          <cell r="F583">
            <v>1</v>
          </cell>
          <cell r="Q583">
            <v>1</v>
          </cell>
          <cell r="AO583">
            <v>2</v>
          </cell>
          <cell r="BU583">
            <v>1</v>
          </cell>
          <cell r="CQ583">
            <v>1</v>
          </cell>
          <cell r="CR583">
            <v>8</v>
          </cell>
          <cell r="CT583">
            <v>1</v>
          </cell>
          <cell r="DL583">
            <v>1</v>
          </cell>
          <cell r="DS583">
            <v>1</v>
          </cell>
          <cell r="EG583">
            <v>2</v>
          </cell>
          <cell r="EU583">
            <v>2</v>
          </cell>
          <cell r="EX583">
            <v>12</v>
          </cell>
          <cell r="FA583">
            <v>1</v>
          </cell>
          <cell r="FO583">
            <v>3</v>
          </cell>
          <cell r="FQ583">
            <v>2</v>
          </cell>
        </row>
        <row r="584">
          <cell r="A584" t="str">
            <v>2697t</v>
          </cell>
          <cell r="B584" t="str">
            <v>Tartinage millefeuille saumon artichaut</v>
          </cell>
          <cell r="C584" t="str">
            <v>Servair</v>
          </cell>
        </row>
        <row r="585">
          <cell r="A585" t="str">
            <v>1852t</v>
          </cell>
          <cell r="B585" t="str">
            <v>Tartinage millefeuille saumon fumé</v>
          </cell>
          <cell r="C585" t="str">
            <v>Autret</v>
          </cell>
          <cell r="D585">
            <v>1</v>
          </cell>
          <cell r="E585">
            <v>9</v>
          </cell>
          <cell r="F585">
            <v>1</v>
          </cell>
        </row>
        <row r="586">
          <cell r="A586" t="str">
            <v>2561t</v>
          </cell>
          <cell r="B586" t="str">
            <v>Tartinage millefeuille saumon fumé</v>
          </cell>
          <cell r="C586" t="str">
            <v>Picard</v>
          </cell>
          <cell r="D586">
            <v>2</v>
          </cell>
          <cell r="E586">
            <v>21</v>
          </cell>
          <cell r="F586">
            <v>2</v>
          </cell>
          <cell r="J586">
            <v>1</v>
          </cell>
          <cell r="Q586">
            <v>1</v>
          </cell>
          <cell r="AD586">
            <v>1</v>
          </cell>
          <cell r="AW586">
            <v>1</v>
          </cell>
          <cell r="BB586">
            <v>1</v>
          </cell>
          <cell r="BU586">
            <v>1</v>
          </cell>
          <cell r="CB586">
            <v>20</v>
          </cell>
          <cell r="CF586">
            <v>4</v>
          </cell>
          <cell r="CM586">
            <v>20</v>
          </cell>
          <cell r="CO586">
            <v>40</v>
          </cell>
          <cell r="CR586">
            <v>10</v>
          </cell>
          <cell r="CT586">
            <v>4</v>
          </cell>
          <cell r="DC586">
            <v>30</v>
          </cell>
          <cell r="DL586">
            <v>2</v>
          </cell>
          <cell r="DP586">
            <v>2</v>
          </cell>
          <cell r="DS586">
            <v>4</v>
          </cell>
          <cell r="DY586">
            <v>3</v>
          </cell>
          <cell r="EB586">
            <v>5</v>
          </cell>
          <cell r="EG586">
            <v>4</v>
          </cell>
          <cell r="EU586">
            <v>2</v>
          </cell>
          <cell r="EX586">
            <v>6</v>
          </cell>
          <cell r="FQ586">
            <v>4</v>
          </cell>
        </row>
        <row r="587">
          <cell r="A587" t="str">
            <v>2975t</v>
          </cell>
          <cell r="B587" t="str">
            <v>Tartinage mini croque jambon</v>
          </cell>
          <cell r="C587" t="str">
            <v>Croque gel</v>
          </cell>
        </row>
        <row r="588">
          <cell r="A588" t="str">
            <v>2645t</v>
          </cell>
          <cell r="B588" t="str">
            <v>Tartinage mini croque monsieur</v>
          </cell>
          <cell r="C588" t="str">
            <v>Eismann</v>
          </cell>
          <cell r="D588">
            <v>0</v>
          </cell>
          <cell r="E588">
            <v>18</v>
          </cell>
          <cell r="F588">
            <v>1</v>
          </cell>
        </row>
        <row r="589">
          <cell r="A589" t="str">
            <v>4314t</v>
          </cell>
          <cell r="B589" t="str">
            <v>Tartinage mini lingots</v>
          </cell>
          <cell r="C589" t="str">
            <v>Maximo</v>
          </cell>
          <cell r="D589">
            <v>3</v>
          </cell>
          <cell r="E589">
            <v>16</v>
          </cell>
          <cell r="F589">
            <v>1</v>
          </cell>
          <cell r="K589">
            <v>2</v>
          </cell>
          <cell r="O589">
            <v>1</v>
          </cell>
          <cell r="BU589">
            <v>1</v>
          </cell>
        </row>
        <row r="590">
          <cell r="A590" t="str">
            <v>3799t</v>
          </cell>
          <cell r="B590" t="str">
            <v>Tartinage minis lingots</v>
          </cell>
          <cell r="C590" t="str">
            <v xml:space="preserve">Boncolac </v>
          </cell>
          <cell r="D590">
            <v>3</v>
          </cell>
          <cell r="E590">
            <v>16</v>
          </cell>
          <cell r="F590">
            <v>1</v>
          </cell>
        </row>
        <row r="591">
          <cell r="A591" t="str">
            <v>3809t</v>
          </cell>
          <cell r="B591" t="str">
            <v>Tartinage Opéra crevettes</v>
          </cell>
          <cell r="C591" t="str">
            <v>Davigel</v>
          </cell>
          <cell r="D591">
            <v>4</v>
          </cell>
          <cell r="E591">
            <v>14</v>
          </cell>
          <cell r="F591">
            <v>2</v>
          </cell>
        </row>
        <row r="592">
          <cell r="A592" t="str">
            <v>2204t</v>
          </cell>
          <cell r="B592" t="str">
            <v>Tartinage opéra saumon fumé</v>
          </cell>
          <cell r="C592" t="str">
            <v>Davigel</v>
          </cell>
          <cell r="D592">
            <v>3</v>
          </cell>
          <cell r="E592">
            <v>16</v>
          </cell>
          <cell r="F592">
            <v>1</v>
          </cell>
          <cell r="J592">
            <v>1</v>
          </cell>
          <cell r="K592">
            <v>1</v>
          </cell>
          <cell r="Q592">
            <v>1</v>
          </cell>
          <cell r="U592">
            <v>1</v>
          </cell>
          <cell r="AW592">
            <v>1</v>
          </cell>
          <cell r="BF592">
            <v>1</v>
          </cell>
          <cell r="BU592">
            <v>1</v>
          </cell>
          <cell r="CF592">
            <v>2</v>
          </cell>
          <cell r="CM592">
            <v>10</v>
          </cell>
          <cell r="CR592">
            <v>5</v>
          </cell>
          <cell r="CT592">
            <v>4</v>
          </cell>
          <cell r="DL592">
            <v>2</v>
          </cell>
          <cell r="DP592">
            <v>3</v>
          </cell>
          <cell r="DS592">
            <v>4</v>
          </cell>
          <cell r="EB592">
            <v>3</v>
          </cell>
          <cell r="EG592">
            <v>2</v>
          </cell>
          <cell r="EU592">
            <v>3</v>
          </cell>
          <cell r="EX592">
            <v>13</v>
          </cell>
          <cell r="FE592">
            <v>3</v>
          </cell>
          <cell r="FQ592">
            <v>1</v>
          </cell>
          <cell r="FS592">
            <v>11</v>
          </cell>
        </row>
        <row r="593">
          <cell r="A593" t="str">
            <v>2353t</v>
          </cell>
          <cell r="B593" t="str">
            <v>Tartinage pain surprise</v>
          </cell>
          <cell r="C593" t="str">
            <v>Eismann</v>
          </cell>
        </row>
        <row r="594">
          <cell r="A594" t="str">
            <v>2973t</v>
          </cell>
          <cell r="B594" t="str">
            <v>Tartinage pain surprise</v>
          </cell>
          <cell r="C594" t="str">
            <v>Vandencasteele</v>
          </cell>
          <cell r="D594">
            <v>1</v>
          </cell>
          <cell r="E594">
            <v>5</v>
          </cell>
          <cell r="F594">
            <v>1</v>
          </cell>
        </row>
        <row r="595">
          <cell r="A595" t="str">
            <v>3820t</v>
          </cell>
          <cell r="B595" t="str">
            <v xml:space="preserve">tartinage perle FG </v>
          </cell>
          <cell r="C595" t="str">
            <v>Pomona</v>
          </cell>
          <cell r="D595">
            <v>2</v>
          </cell>
          <cell r="E595">
            <v>11</v>
          </cell>
          <cell r="F595">
            <v>0</v>
          </cell>
        </row>
        <row r="596">
          <cell r="A596" t="str">
            <v>3225T</v>
          </cell>
          <cell r="B596" t="str">
            <v>Tartinage plaque homard st jacques</v>
          </cell>
          <cell r="C596" t="str">
            <v>Autret</v>
          </cell>
        </row>
        <row r="597">
          <cell r="A597">
            <v>2901</v>
          </cell>
          <cell r="B597" t="str">
            <v>Tartinage plaque royale</v>
          </cell>
          <cell r="C597" t="str">
            <v>Picard</v>
          </cell>
          <cell r="D597">
            <v>1</v>
          </cell>
          <cell r="E597">
            <v>5</v>
          </cell>
          <cell r="F597">
            <v>1</v>
          </cell>
        </row>
        <row r="598">
          <cell r="A598" t="str">
            <v>2619T</v>
          </cell>
          <cell r="B598" t="str">
            <v>Tartinage plateau évasion</v>
          </cell>
          <cell r="C598" t="str">
            <v>Coup de Pâtes</v>
          </cell>
          <cell r="D598">
            <v>1</v>
          </cell>
          <cell r="E598">
            <v>4</v>
          </cell>
          <cell r="F598">
            <v>1</v>
          </cell>
          <cell r="K598">
            <v>1</v>
          </cell>
          <cell r="R598">
            <v>1</v>
          </cell>
          <cell r="BX598">
            <v>1</v>
          </cell>
          <cell r="CR598">
            <v>15</v>
          </cell>
          <cell r="CT598">
            <v>2</v>
          </cell>
          <cell r="DL598">
            <v>1</v>
          </cell>
          <cell r="DP598">
            <v>5</v>
          </cell>
          <cell r="EG598">
            <v>1</v>
          </cell>
          <cell r="EX598">
            <v>10</v>
          </cell>
          <cell r="FE598">
            <v>2</v>
          </cell>
          <cell r="FO598">
            <v>1</v>
          </cell>
          <cell r="FQ598">
            <v>1</v>
          </cell>
          <cell r="FS598">
            <v>4</v>
          </cell>
        </row>
        <row r="599">
          <cell r="A599" t="str">
            <v>3675t</v>
          </cell>
          <cell r="B599" t="str">
            <v>Tartinage Plateau saveurs gourmandes</v>
          </cell>
          <cell r="C599" t="str">
            <v>Flunch</v>
          </cell>
          <cell r="D599">
            <v>3</v>
          </cell>
          <cell r="E599">
            <v>20</v>
          </cell>
          <cell r="F599">
            <v>0</v>
          </cell>
          <cell r="J599">
            <v>1</v>
          </cell>
          <cell r="K599">
            <v>1</v>
          </cell>
          <cell r="Q599">
            <v>1</v>
          </cell>
          <cell r="U599">
            <v>1</v>
          </cell>
          <cell r="BU599">
            <v>1</v>
          </cell>
          <cell r="CB599">
            <v>56</v>
          </cell>
          <cell r="CR599">
            <v>20</v>
          </cell>
          <cell r="CT599">
            <v>4</v>
          </cell>
          <cell r="DL599">
            <v>3</v>
          </cell>
          <cell r="DP599">
            <v>1</v>
          </cell>
          <cell r="DY599">
            <v>1</v>
          </cell>
          <cell r="EB599">
            <v>9</v>
          </cell>
          <cell r="EG599">
            <v>4</v>
          </cell>
          <cell r="EU599">
            <v>6</v>
          </cell>
          <cell r="EX599">
            <v>10</v>
          </cell>
          <cell r="FN599">
            <v>10</v>
          </cell>
          <cell r="FO599">
            <v>2</v>
          </cell>
          <cell r="FS599">
            <v>12</v>
          </cell>
        </row>
        <row r="600">
          <cell r="A600" t="str">
            <v>3929t</v>
          </cell>
          <cell r="B600" t="str">
            <v>Tartinage Plateau saveurs gourmandes</v>
          </cell>
          <cell r="C600" t="str">
            <v>Argel</v>
          </cell>
          <cell r="D600">
            <v>3</v>
          </cell>
          <cell r="E600">
            <v>20</v>
          </cell>
          <cell r="F600">
            <v>0</v>
          </cell>
        </row>
        <row r="601">
          <cell r="A601" t="str">
            <v>1501t</v>
          </cell>
          <cell r="B601" t="str">
            <v>Tartinage plateaux tentations</v>
          </cell>
          <cell r="C601" t="str">
            <v>Coup de Pâtes</v>
          </cell>
          <cell r="D601">
            <v>1</v>
          </cell>
          <cell r="E601">
            <v>9</v>
          </cell>
          <cell r="F601">
            <v>0</v>
          </cell>
          <cell r="K601">
            <v>1</v>
          </cell>
          <cell r="O601">
            <v>2</v>
          </cell>
          <cell r="BW601">
            <v>1</v>
          </cell>
          <cell r="CB601">
            <v>10</v>
          </cell>
          <cell r="CR601">
            <v>8</v>
          </cell>
          <cell r="CT601">
            <v>2</v>
          </cell>
          <cell r="DL601">
            <v>1</v>
          </cell>
          <cell r="DP601">
            <v>2</v>
          </cell>
          <cell r="DS601">
            <v>2</v>
          </cell>
          <cell r="DY601">
            <v>1</v>
          </cell>
          <cell r="EB601">
            <v>1</v>
          </cell>
          <cell r="EG601">
            <v>2</v>
          </cell>
          <cell r="ET601">
            <v>1</v>
          </cell>
          <cell r="EU601">
            <v>5</v>
          </cell>
          <cell r="EX601">
            <v>4</v>
          </cell>
          <cell r="FN601">
            <v>4</v>
          </cell>
          <cell r="FQ601">
            <v>2</v>
          </cell>
          <cell r="FS601">
            <v>2</v>
          </cell>
        </row>
        <row r="602">
          <cell r="A602" t="str">
            <v>2620t</v>
          </cell>
          <cell r="B602" t="str">
            <v>Tartinage plateaux terroir</v>
          </cell>
          <cell r="C602" t="str">
            <v>Coup de Pâtes</v>
          </cell>
          <cell r="D602">
            <v>3</v>
          </cell>
          <cell r="E602">
            <v>26</v>
          </cell>
          <cell r="F602">
            <v>2</v>
          </cell>
        </row>
        <row r="603">
          <cell r="A603" t="str">
            <v>3239t</v>
          </cell>
          <cell r="B603" t="str">
            <v>Tartinage pressé de crevettes</v>
          </cell>
          <cell r="C603" t="str">
            <v>Thiriet</v>
          </cell>
          <cell r="D603">
            <v>2</v>
          </cell>
          <cell r="E603">
            <v>12</v>
          </cell>
          <cell r="F603">
            <v>2</v>
          </cell>
          <cell r="Q603">
            <v>1</v>
          </cell>
          <cell r="AC603">
            <v>1</v>
          </cell>
          <cell r="BU603">
            <v>1</v>
          </cell>
          <cell r="CT603">
            <v>3</v>
          </cell>
          <cell r="DP603">
            <v>1</v>
          </cell>
          <cell r="DS603">
            <v>1</v>
          </cell>
          <cell r="FN603">
            <v>2</v>
          </cell>
          <cell r="FO603">
            <v>2</v>
          </cell>
          <cell r="FS603">
            <v>8</v>
          </cell>
        </row>
        <row r="604">
          <cell r="A604" t="str">
            <v>3142t</v>
          </cell>
          <cell r="B604" t="str">
            <v>Tartinage pressé légumes</v>
          </cell>
          <cell r="C604" t="str">
            <v>Thiriet</v>
          </cell>
          <cell r="D604">
            <v>1</v>
          </cell>
          <cell r="E604">
            <v>8</v>
          </cell>
          <cell r="F604">
            <v>2</v>
          </cell>
        </row>
        <row r="605">
          <cell r="A605" t="str">
            <v>4194t</v>
          </cell>
          <cell r="B605" t="str">
            <v>Tartinage pressés saumon gravelax</v>
          </cell>
          <cell r="C605" t="str">
            <v>Thiriet</v>
          </cell>
          <cell r="E605">
            <v>19</v>
          </cell>
        </row>
        <row r="606">
          <cell r="A606">
            <v>280</v>
          </cell>
          <cell r="B606" t="str">
            <v>Tartinage pyramide de chevre</v>
          </cell>
          <cell r="C606" t="str">
            <v>Coup de Pâtes</v>
          </cell>
        </row>
        <row r="607">
          <cell r="A607" t="str">
            <v>3811t</v>
          </cell>
          <cell r="B607" t="str">
            <v>Tartinage Révélation des saveurs</v>
          </cell>
          <cell r="C607" t="str">
            <v>Flunch</v>
          </cell>
        </row>
        <row r="608">
          <cell r="A608" t="str">
            <v>3990t</v>
          </cell>
          <cell r="B608" t="str">
            <v xml:space="preserve">Tartinage Roll sandwich </v>
          </cell>
          <cell r="C608" t="str">
            <v>Flunch</v>
          </cell>
          <cell r="D608">
            <v>2</v>
          </cell>
          <cell r="E608">
            <v>37</v>
          </cell>
          <cell r="F608">
            <v>0</v>
          </cell>
        </row>
        <row r="609">
          <cell r="A609" t="str">
            <v>2263t</v>
          </cell>
          <cell r="B609" t="str">
            <v>Tartinage tiramisu salé</v>
          </cell>
          <cell r="C609" t="str">
            <v>Accor</v>
          </cell>
          <cell r="D609">
            <v>2</v>
          </cell>
          <cell r="E609">
            <v>11</v>
          </cell>
          <cell r="F609">
            <v>0</v>
          </cell>
        </row>
        <row r="610">
          <cell r="A610" t="str">
            <v>3822t</v>
          </cell>
          <cell r="B610" t="str">
            <v>tartinage Tomate mozzarella</v>
          </cell>
          <cell r="C610" t="str">
            <v>Flunch</v>
          </cell>
          <cell r="D610">
            <v>0</v>
          </cell>
          <cell r="E610">
            <v>16</v>
          </cell>
          <cell r="F610">
            <v>0</v>
          </cell>
        </row>
        <row r="611">
          <cell r="A611" t="str">
            <v>2003t</v>
          </cell>
          <cell r="B611" t="str">
            <v>Tartinage Wraps</v>
          </cell>
          <cell r="C611" t="str">
            <v>Picard</v>
          </cell>
          <cell r="D611">
            <v>2</v>
          </cell>
          <cell r="E611">
            <v>37</v>
          </cell>
          <cell r="F611">
            <v>0</v>
          </cell>
          <cell r="K611">
            <v>1</v>
          </cell>
          <cell r="O611">
            <v>2</v>
          </cell>
          <cell r="U611">
            <v>1</v>
          </cell>
          <cell r="AC611">
            <v>1</v>
          </cell>
          <cell r="AD611">
            <v>1</v>
          </cell>
          <cell r="AI611">
            <v>1</v>
          </cell>
          <cell r="AW611">
            <v>1</v>
          </cell>
          <cell r="BB611">
            <v>2</v>
          </cell>
          <cell r="BO611">
            <v>1</v>
          </cell>
          <cell r="CR611">
            <v>50</v>
          </cell>
          <cell r="CT611">
            <v>7</v>
          </cell>
          <cell r="DL611">
            <v>1</v>
          </cell>
          <cell r="DS611">
            <v>3</v>
          </cell>
          <cell r="EB611">
            <v>1</v>
          </cell>
          <cell r="EG611">
            <v>2</v>
          </cell>
          <cell r="EX611">
            <v>3</v>
          </cell>
        </row>
        <row r="612">
          <cell r="A612" t="str">
            <v>2116T</v>
          </cell>
          <cell r="B612" t="str">
            <v>Tartinage wraps</v>
          </cell>
          <cell r="C612" t="str">
            <v>Accor</v>
          </cell>
          <cell r="D612">
            <v>1</v>
          </cell>
          <cell r="E612">
            <v>36</v>
          </cell>
          <cell r="F612">
            <v>0</v>
          </cell>
          <cell r="K612">
            <v>1</v>
          </cell>
          <cell r="O612">
            <v>1</v>
          </cell>
          <cell r="R612">
            <v>2</v>
          </cell>
          <cell r="U612">
            <v>1</v>
          </cell>
          <cell r="AC612">
            <v>1</v>
          </cell>
          <cell r="AD612">
            <v>1</v>
          </cell>
          <cell r="AI612">
            <v>1</v>
          </cell>
          <cell r="AW612">
            <v>1</v>
          </cell>
          <cell r="BB612">
            <v>1</v>
          </cell>
          <cell r="BO612">
            <v>1</v>
          </cell>
          <cell r="CR612">
            <v>50</v>
          </cell>
          <cell r="CT612">
            <v>7</v>
          </cell>
          <cell r="DL612">
            <v>1</v>
          </cell>
          <cell r="DS612">
            <v>3</v>
          </cell>
          <cell r="EB612">
            <v>1</v>
          </cell>
          <cell r="EG612">
            <v>2</v>
          </cell>
          <cell r="EX612">
            <v>3</v>
          </cell>
        </row>
        <row r="613">
          <cell r="A613" t="str">
            <v>3931t</v>
          </cell>
          <cell r="B613" t="str">
            <v>Tartinage Wraps</v>
          </cell>
          <cell r="C613" t="str">
            <v>Brake</v>
          </cell>
          <cell r="D613">
            <v>2</v>
          </cell>
          <cell r="E613">
            <v>37</v>
          </cell>
          <cell r="F613">
            <v>0</v>
          </cell>
          <cell r="K613">
            <v>1</v>
          </cell>
          <cell r="U613">
            <v>1</v>
          </cell>
          <cell r="AC613">
            <v>1</v>
          </cell>
          <cell r="AI613">
            <v>1</v>
          </cell>
          <cell r="AW613">
            <v>1</v>
          </cell>
          <cell r="BO613">
            <v>1</v>
          </cell>
          <cell r="CR613">
            <v>50</v>
          </cell>
          <cell r="CT613">
            <v>7</v>
          </cell>
          <cell r="DL613">
            <v>1</v>
          </cell>
          <cell r="DS613">
            <v>3</v>
          </cell>
          <cell r="EB613">
            <v>1</v>
          </cell>
          <cell r="EG613">
            <v>2</v>
          </cell>
          <cell r="EX613">
            <v>3</v>
          </cell>
        </row>
        <row r="614">
          <cell r="A614" t="str">
            <v>3237t</v>
          </cell>
          <cell r="B614" t="str">
            <v>Tartinage Wraps</v>
          </cell>
          <cell r="C614" t="str">
            <v>Sans étiquette</v>
          </cell>
          <cell r="D614">
            <v>2</v>
          </cell>
          <cell r="E614">
            <v>37</v>
          </cell>
          <cell r="F614">
            <v>0</v>
          </cell>
          <cell r="K614">
            <v>1</v>
          </cell>
          <cell r="O614">
            <v>2</v>
          </cell>
          <cell r="U614">
            <v>1</v>
          </cell>
          <cell r="AC614">
            <v>1</v>
          </cell>
          <cell r="AI614">
            <v>1</v>
          </cell>
          <cell r="AW614">
            <v>1</v>
          </cell>
          <cell r="BO614">
            <v>1</v>
          </cell>
          <cell r="CR614">
            <v>50</v>
          </cell>
          <cell r="CT614">
            <v>7</v>
          </cell>
          <cell r="DL614">
            <v>1</v>
          </cell>
          <cell r="DS614">
            <v>3</v>
          </cell>
          <cell r="EB614">
            <v>1</v>
          </cell>
          <cell r="EG614">
            <v>2</v>
          </cell>
          <cell r="EX614">
            <v>3</v>
          </cell>
        </row>
        <row r="615">
          <cell r="A615" t="str">
            <v>3196t</v>
          </cell>
          <cell r="B615" t="str">
            <v xml:space="preserve">Tartinage wraps </v>
          </cell>
          <cell r="C615" t="str">
            <v>Flunch</v>
          </cell>
          <cell r="D615">
            <v>2</v>
          </cell>
          <cell r="E615">
            <v>35</v>
          </cell>
          <cell r="F615">
            <v>1</v>
          </cell>
          <cell r="K615">
            <v>1</v>
          </cell>
          <cell r="U615">
            <v>1</v>
          </cell>
          <cell r="AW615">
            <v>1</v>
          </cell>
          <cell r="BS615">
            <v>1</v>
          </cell>
          <cell r="CB615">
            <v>24</v>
          </cell>
          <cell r="CM615">
            <v>20</v>
          </cell>
          <cell r="CT615">
            <v>4</v>
          </cell>
          <cell r="DL615">
            <v>2</v>
          </cell>
          <cell r="DP615">
            <v>1</v>
          </cell>
          <cell r="DR615">
            <v>2</v>
          </cell>
          <cell r="DS615">
            <v>3</v>
          </cell>
          <cell r="EB615">
            <v>2</v>
          </cell>
          <cell r="EG615">
            <v>2</v>
          </cell>
          <cell r="EU615">
            <v>2</v>
          </cell>
          <cell r="EX615">
            <v>15</v>
          </cell>
          <cell r="FE615">
            <v>2</v>
          </cell>
          <cell r="FN615">
            <v>8</v>
          </cell>
          <cell r="FO615">
            <v>2</v>
          </cell>
          <cell r="FQ615">
            <v>6</v>
          </cell>
          <cell r="FS615">
            <v>8</v>
          </cell>
        </row>
        <row r="616">
          <cell r="A616" t="str">
            <v>3224t</v>
          </cell>
          <cell r="B616" t="str">
            <v xml:space="preserve">Tartinage wraps </v>
          </cell>
          <cell r="C616" t="str">
            <v>Boncolac</v>
          </cell>
          <cell r="D616">
            <v>1</v>
          </cell>
          <cell r="E616">
            <v>37</v>
          </cell>
          <cell r="F616">
            <v>0</v>
          </cell>
        </row>
        <row r="617">
          <cell r="A617" t="str">
            <v>1850T</v>
          </cell>
          <cell r="B617" t="str">
            <v>Tartinage16 minis lingots</v>
          </cell>
          <cell r="C617" t="str">
            <v>Thiriet</v>
          </cell>
          <cell r="D617">
            <v>3</v>
          </cell>
          <cell r="E617">
            <v>16</v>
          </cell>
          <cell r="F617">
            <v>1</v>
          </cell>
        </row>
        <row r="618">
          <cell r="A618">
            <v>3705</v>
          </cell>
          <cell r="B618" t="str">
            <v>Tartine à l'espagnole</v>
          </cell>
          <cell r="C618" t="str">
            <v>Accor</v>
          </cell>
          <cell r="D618">
            <v>3</v>
          </cell>
          <cell r="E618">
            <v>22</v>
          </cell>
          <cell r="F618">
            <v>4</v>
          </cell>
        </row>
        <row r="619">
          <cell r="A619">
            <v>3399</v>
          </cell>
          <cell r="B619" t="str">
            <v>Tartine aux épinards et aux 2 saumons</v>
          </cell>
          <cell r="C619" t="str">
            <v>Accor</v>
          </cell>
        </row>
        <row r="620">
          <cell r="A620">
            <v>3393</v>
          </cell>
          <cell r="B620" t="str">
            <v>Tartine fromage chevre</v>
          </cell>
          <cell r="C620" t="str">
            <v>Accor</v>
          </cell>
          <cell r="D620">
            <v>1</v>
          </cell>
          <cell r="E620">
            <v>16</v>
          </cell>
          <cell r="F620">
            <v>6</v>
          </cell>
        </row>
        <row r="621">
          <cell r="A621">
            <v>3398</v>
          </cell>
          <cell r="B621" t="str">
            <v>Tartine savoyarde reblochon</v>
          </cell>
          <cell r="C621" t="str">
            <v>Accor</v>
          </cell>
        </row>
        <row r="622">
          <cell r="A622">
            <v>2268</v>
          </cell>
          <cell r="B622" t="str">
            <v>Terra cotta crevette</v>
          </cell>
          <cell r="C622" t="str">
            <v>Eismann</v>
          </cell>
          <cell r="D622">
            <v>2</v>
          </cell>
          <cell r="E622">
            <v>11</v>
          </cell>
          <cell r="F622">
            <v>10</v>
          </cell>
        </row>
        <row r="623">
          <cell r="A623">
            <v>2263</v>
          </cell>
          <cell r="B623" t="str">
            <v>Tiramisu salé</v>
          </cell>
          <cell r="C623" t="str">
            <v>Accor</v>
          </cell>
        </row>
        <row r="624">
          <cell r="A624">
            <v>3743</v>
          </cell>
          <cell r="B624" t="str">
            <v>Tomate mozzarelle revisitée</v>
          </cell>
          <cell r="C624" t="str">
            <v>Accor</v>
          </cell>
          <cell r="D624">
            <v>3</v>
          </cell>
          <cell r="E624">
            <v>13</v>
          </cell>
          <cell r="F624">
            <v>3</v>
          </cell>
        </row>
        <row r="625">
          <cell r="A625">
            <v>145</v>
          </cell>
          <cell r="B625" t="str">
            <v>Tournedos</v>
          </cell>
          <cell r="C625" t="str">
            <v>Eismann</v>
          </cell>
        </row>
        <row r="626">
          <cell r="A626" t="str">
            <v>2250t</v>
          </cell>
          <cell r="B626" t="str">
            <v>Tranchage petit roulé foie gras</v>
          </cell>
          <cell r="C626" t="str">
            <v>Picard</v>
          </cell>
          <cell r="D626">
            <v>1</v>
          </cell>
          <cell r="E626">
            <v>18</v>
          </cell>
          <cell r="F626">
            <v>6</v>
          </cell>
        </row>
        <row r="627">
          <cell r="A627">
            <v>1311</v>
          </cell>
          <cell r="B627" t="str">
            <v>Trilogie océane festive</v>
          </cell>
          <cell r="C627" t="str">
            <v>Eismann</v>
          </cell>
        </row>
        <row r="628">
          <cell r="A628">
            <v>2871</v>
          </cell>
          <cell r="B628" t="str">
            <v>Trio de mises en bouche</v>
          </cell>
          <cell r="C628" t="str">
            <v>Coup de Pâtes</v>
          </cell>
          <cell r="D628">
            <v>3</v>
          </cell>
          <cell r="E628">
            <v>22</v>
          </cell>
          <cell r="F628">
            <v>4</v>
          </cell>
          <cell r="J628">
            <v>1</v>
          </cell>
          <cell r="K628">
            <v>1</v>
          </cell>
          <cell r="N628">
            <v>1</v>
          </cell>
          <cell r="O628">
            <v>1</v>
          </cell>
          <cell r="R628">
            <v>1</v>
          </cell>
          <cell r="U628">
            <v>1</v>
          </cell>
          <cell r="AS628">
            <v>1</v>
          </cell>
          <cell r="AW628">
            <v>1</v>
          </cell>
          <cell r="CB628">
            <v>18</v>
          </cell>
          <cell r="CM628">
            <v>14</v>
          </cell>
          <cell r="CR628">
            <v>59</v>
          </cell>
          <cell r="CT628">
            <v>8</v>
          </cell>
          <cell r="DL628">
            <v>2</v>
          </cell>
          <cell r="DP628">
            <v>1</v>
          </cell>
          <cell r="DS628">
            <v>6</v>
          </cell>
          <cell r="DT628">
            <v>6</v>
          </cell>
          <cell r="EB628">
            <v>10</v>
          </cell>
          <cell r="EG628">
            <v>6</v>
          </cell>
          <cell r="ET628">
            <v>2</v>
          </cell>
          <cell r="EU628">
            <v>5</v>
          </cell>
          <cell r="EX628">
            <v>32</v>
          </cell>
          <cell r="FA628">
            <v>3</v>
          </cell>
          <cell r="FE628">
            <v>7</v>
          </cell>
          <cell r="FG628">
            <v>3</v>
          </cell>
          <cell r="FN628">
            <v>4</v>
          </cell>
          <cell r="FO628">
            <v>7</v>
          </cell>
          <cell r="FQ628">
            <v>1</v>
          </cell>
        </row>
        <row r="629">
          <cell r="A629">
            <v>2228</v>
          </cell>
          <cell r="B629" t="str">
            <v>Verrines salées</v>
          </cell>
          <cell r="C629" t="str">
            <v>Flunch</v>
          </cell>
          <cell r="D629">
            <v>3</v>
          </cell>
          <cell r="E629">
            <v>31</v>
          </cell>
          <cell r="F629">
            <v>8</v>
          </cell>
        </row>
        <row r="630">
          <cell r="A630">
            <v>3813</v>
          </cell>
          <cell r="B630" t="str">
            <v>Verrines salées 4 parfums Paul</v>
          </cell>
          <cell r="C630" t="str">
            <v>Holder</v>
          </cell>
          <cell r="D630">
            <v>4</v>
          </cell>
          <cell r="E630">
            <v>26</v>
          </cell>
          <cell r="F630">
            <v>5</v>
          </cell>
        </row>
        <row r="631">
          <cell r="A631">
            <v>2311</v>
          </cell>
          <cell r="B631" t="str">
            <v>Vinaigre gingembre</v>
          </cell>
          <cell r="C631" t="str">
            <v>Picard</v>
          </cell>
          <cell r="D631">
            <v>1</v>
          </cell>
          <cell r="E631">
            <v>0</v>
          </cell>
          <cell r="F631">
            <v>0</v>
          </cell>
          <cell r="AV631">
            <v>1</v>
          </cell>
          <cell r="BD631">
            <v>1</v>
          </cell>
          <cell r="BH631">
            <v>1</v>
          </cell>
          <cell r="BL631">
            <v>1</v>
          </cell>
          <cell r="CM631">
            <v>3</v>
          </cell>
          <cell r="CT631">
            <v>1</v>
          </cell>
          <cell r="DL631">
            <v>1</v>
          </cell>
          <cell r="EG631">
            <v>1</v>
          </cell>
          <cell r="EU631">
            <v>3</v>
          </cell>
          <cell r="FO631">
            <v>1</v>
          </cell>
          <cell r="FQ631">
            <v>3</v>
          </cell>
        </row>
        <row r="632">
          <cell r="A632">
            <v>3146</v>
          </cell>
          <cell r="B632" t="str">
            <v>Vitello tonato</v>
          </cell>
          <cell r="C632" t="str">
            <v>Accor</v>
          </cell>
          <cell r="D632">
            <v>1</v>
          </cell>
          <cell r="E632">
            <v>8</v>
          </cell>
          <cell r="F632">
            <v>4</v>
          </cell>
        </row>
        <row r="633">
          <cell r="A633">
            <v>3951</v>
          </cell>
          <cell r="B633" t="str">
            <v>welsh rarebit</v>
          </cell>
          <cell r="C633" t="str">
            <v>Accor</v>
          </cell>
        </row>
        <row r="634">
          <cell r="B634" t="str">
            <v>Sciage dos de cabillaud</v>
          </cell>
          <cell r="C634" t="str">
            <v>Picard</v>
          </cell>
          <cell r="BM634">
            <v>3</v>
          </cell>
        </row>
        <row r="635">
          <cell r="A635">
            <v>4458</v>
          </cell>
          <cell r="B635" t="str">
            <v>Tartare de dorade</v>
          </cell>
          <cell r="C635" t="str">
            <v>Il ristaurante</v>
          </cell>
          <cell r="D635">
            <v>1</v>
          </cell>
          <cell r="E635">
            <v>7</v>
          </cell>
          <cell r="F635">
            <v>3</v>
          </cell>
          <cell r="R635">
            <v>1</v>
          </cell>
          <cell r="AS635">
            <v>1</v>
          </cell>
          <cell r="AW635">
            <v>1</v>
          </cell>
          <cell r="AY635">
            <v>1</v>
          </cell>
          <cell r="BW635">
            <v>1</v>
          </cell>
          <cell r="CB635">
            <v>15</v>
          </cell>
          <cell r="CQ635">
            <v>1</v>
          </cell>
          <cell r="CR635">
            <v>32</v>
          </cell>
          <cell r="CT635">
            <v>1</v>
          </cell>
          <cell r="DO635">
            <v>1</v>
          </cell>
          <cell r="DT635">
            <v>4</v>
          </cell>
          <cell r="DZ635">
            <v>1</v>
          </cell>
          <cell r="EB635">
            <v>1</v>
          </cell>
          <cell r="EG635">
            <v>1</v>
          </cell>
          <cell r="EU635">
            <v>1</v>
          </cell>
          <cell r="EX635">
            <v>4</v>
          </cell>
          <cell r="FO635">
            <v>1</v>
          </cell>
        </row>
        <row r="636">
          <cell r="A636">
            <v>2311</v>
          </cell>
          <cell r="B636" t="str">
            <v>Vinaigre de gingembre</v>
          </cell>
        </row>
        <row r="637">
          <cell r="B637" t="str">
            <v>Sauce porto</v>
          </cell>
          <cell r="C637" t="str">
            <v>Thiriet</v>
          </cell>
        </row>
        <row r="638">
          <cell r="B638" t="str">
            <v>Cuisson du saumon</v>
          </cell>
          <cell r="C638" t="str">
            <v>Flunch</v>
          </cell>
        </row>
        <row r="639">
          <cell r="B639" t="str">
            <v>Torréfaction des amandes</v>
          </cell>
          <cell r="C639" t="str">
            <v>Picard</v>
          </cell>
        </row>
        <row r="640">
          <cell r="B640" t="str">
            <v>Chutney poire vin</v>
          </cell>
          <cell r="C640" t="str">
            <v>Leader Price</v>
          </cell>
        </row>
        <row r="641">
          <cell r="A641">
            <v>4308</v>
          </cell>
          <cell r="B641" t="str">
            <v>6 verrines salées apéritives</v>
          </cell>
          <cell r="C641" t="str">
            <v>Leader Price</v>
          </cell>
          <cell r="D641">
            <v>3</v>
          </cell>
          <cell r="E641">
            <v>25</v>
          </cell>
          <cell r="F641">
            <v>5</v>
          </cell>
        </row>
        <row r="642">
          <cell r="A642">
            <v>4434</v>
          </cell>
          <cell r="B642" t="str">
            <v>Sablé</v>
          </cell>
          <cell r="C642" t="str">
            <v>Tesco</v>
          </cell>
          <cell r="D642">
            <v>2</v>
          </cell>
        </row>
        <row r="643">
          <cell r="A643" t="str">
            <v>4339t</v>
          </cell>
          <cell r="B643" t="str">
            <v>Tartinage 12 canapés mascarpone parmesan</v>
          </cell>
          <cell r="C643" t="str">
            <v>Tesco</v>
          </cell>
          <cell r="D643">
            <v>2</v>
          </cell>
          <cell r="E643">
            <v>13</v>
          </cell>
          <cell r="F643">
            <v>0</v>
          </cell>
        </row>
        <row r="644">
          <cell r="A644">
            <v>4386</v>
          </cell>
          <cell r="B644" t="str">
            <v>9 blinis SF</v>
          </cell>
          <cell r="C644" t="str">
            <v>Tesco</v>
          </cell>
          <cell r="D644">
            <v>3</v>
          </cell>
          <cell r="E644">
            <v>29</v>
          </cell>
          <cell r="F644">
            <v>5</v>
          </cell>
        </row>
        <row r="645">
          <cell r="B645" t="str">
            <v>Tagliatelles de courgettes et carottes</v>
          </cell>
          <cell r="C645" t="str">
            <v>CdP</v>
          </cell>
          <cell r="D645">
            <v>5</v>
          </cell>
        </row>
        <row r="646">
          <cell r="A646" t="str">
            <v>4339s</v>
          </cell>
          <cell r="B646" t="str">
            <v>Sciage 12 canapés mascarpone parmesan</v>
          </cell>
          <cell r="C646" t="str">
            <v>Tesco</v>
          </cell>
          <cell r="D646">
            <v>2</v>
          </cell>
          <cell r="E646">
            <v>17</v>
          </cell>
          <cell r="F646">
            <v>8</v>
          </cell>
        </row>
        <row r="647">
          <cell r="A647">
            <v>4077</v>
          </cell>
          <cell r="B647" t="str">
            <v>mini tartelettes garnies</v>
          </cell>
          <cell r="C647" t="str">
            <v>CdP</v>
          </cell>
        </row>
        <row r="648">
          <cell r="A648">
            <v>4176</v>
          </cell>
          <cell r="B648" t="str">
            <v>2 Tartares de saumon</v>
          </cell>
          <cell r="C648" t="str">
            <v>Intermarché</v>
          </cell>
          <cell r="D648">
            <v>4</v>
          </cell>
          <cell r="E648">
            <v>14</v>
          </cell>
          <cell r="F648">
            <v>4</v>
          </cell>
          <cell r="R648">
            <v>1</v>
          </cell>
          <cell r="AG648">
            <v>1</v>
          </cell>
          <cell r="AS648">
            <v>1</v>
          </cell>
          <cell r="AW648">
            <v>1</v>
          </cell>
          <cell r="AY648">
            <v>1</v>
          </cell>
          <cell r="BV648">
            <v>1</v>
          </cell>
          <cell r="CF648">
            <v>15</v>
          </cell>
          <cell r="CM648">
            <v>10</v>
          </cell>
          <cell r="CQ648">
            <v>2</v>
          </cell>
          <cell r="CR648">
            <v>40</v>
          </cell>
          <cell r="CT648">
            <v>8</v>
          </cell>
          <cell r="DZ648">
            <v>1</v>
          </cell>
          <cell r="EB648">
            <v>4</v>
          </cell>
          <cell r="EG648">
            <v>1</v>
          </cell>
          <cell r="EU648">
            <v>2</v>
          </cell>
          <cell r="EX648">
            <v>3</v>
          </cell>
          <cell r="FO648">
            <v>1</v>
          </cell>
        </row>
        <row r="649">
          <cell r="A649" t="str">
            <v>4428t2</v>
          </cell>
          <cell r="B649" t="str">
            <v>Tartinage duos de courgettes lég du soleil</v>
          </cell>
          <cell r="C649" t="str">
            <v>Class Croute</v>
          </cell>
          <cell r="E649">
            <v>10</v>
          </cell>
          <cell r="U649">
            <v>1</v>
          </cell>
          <cell r="AW649">
            <v>1</v>
          </cell>
          <cell r="BL649">
            <v>1</v>
          </cell>
          <cell r="BW649">
            <v>1</v>
          </cell>
          <cell r="CA649">
            <v>1</v>
          </cell>
          <cell r="CB649">
            <v>10</v>
          </cell>
          <cell r="CQ649">
            <v>1</v>
          </cell>
          <cell r="CR649">
            <v>10</v>
          </cell>
          <cell r="CT649">
            <v>2</v>
          </cell>
          <cell r="DS649">
            <v>1</v>
          </cell>
          <cell r="FS649">
            <v>2</v>
          </cell>
        </row>
        <row r="650">
          <cell r="A650" t="str">
            <v>4428t1</v>
          </cell>
          <cell r="B650" t="str">
            <v>Flan pour duo de courgettes</v>
          </cell>
          <cell r="C650" t="str">
            <v>Class Croute</v>
          </cell>
          <cell r="E650">
            <v>4</v>
          </cell>
          <cell r="AM650">
            <v>1</v>
          </cell>
          <cell r="AP650">
            <v>1</v>
          </cell>
          <cell r="AS650">
            <v>1</v>
          </cell>
          <cell r="BU650">
            <v>1</v>
          </cell>
          <cell r="CR650">
            <v>10</v>
          </cell>
          <cell r="CT650">
            <v>2</v>
          </cell>
          <cell r="DL650">
            <v>1</v>
          </cell>
          <cell r="DS650">
            <v>2</v>
          </cell>
          <cell r="EG650">
            <v>1</v>
          </cell>
          <cell r="EU650">
            <v>4</v>
          </cell>
          <cell r="EX650">
            <v>14</v>
          </cell>
          <cell r="FG650">
            <v>1</v>
          </cell>
          <cell r="FN650">
            <v>4</v>
          </cell>
        </row>
        <row r="651">
          <cell r="A651" t="str">
            <v>4428s</v>
          </cell>
          <cell r="B651" t="str">
            <v>Sciage 2 duos de courgettes lég du soleil</v>
          </cell>
          <cell r="C651" t="str">
            <v>Class Croute</v>
          </cell>
          <cell r="E651">
            <v>3</v>
          </cell>
          <cell r="F651">
            <v>4</v>
          </cell>
          <cell r="AQ651">
            <v>1</v>
          </cell>
          <cell r="AR651">
            <v>1</v>
          </cell>
        </row>
        <row r="652">
          <cell r="A652">
            <v>2657</v>
          </cell>
          <cell r="B652" t="str">
            <v>Compotée légumes artichaut</v>
          </cell>
          <cell r="C652" t="str">
            <v>Even</v>
          </cell>
          <cell r="U652">
            <v>1</v>
          </cell>
          <cell r="BD652">
            <v>1</v>
          </cell>
          <cell r="BH652">
            <v>1</v>
          </cell>
          <cell r="BL652">
            <v>1</v>
          </cell>
          <cell r="CA652">
            <v>1</v>
          </cell>
          <cell r="CB652">
            <v>6</v>
          </cell>
          <cell r="CM652">
            <v>3</v>
          </cell>
          <cell r="CT652">
            <v>1</v>
          </cell>
          <cell r="DL652">
            <v>1</v>
          </cell>
          <cell r="EG652">
            <v>1</v>
          </cell>
          <cell r="EU652">
            <v>2</v>
          </cell>
          <cell r="EX652">
            <v>2</v>
          </cell>
          <cell r="FE652">
            <v>2</v>
          </cell>
          <cell r="FN652">
            <v>2</v>
          </cell>
          <cell r="FO652">
            <v>2</v>
          </cell>
        </row>
        <row r="653">
          <cell r="B653" t="str">
            <v>Roulage saumon</v>
          </cell>
          <cell r="C653" t="str">
            <v>CdP</v>
          </cell>
          <cell r="D653">
            <v>3</v>
          </cell>
          <cell r="E653">
            <v>0</v>
          </cell>
          <cell r="F653">
            <v>0</v>
          </cell>
          <cell r="I653">
            <v>1</v>
          </cell>
          <cell r="BE653">
            <v>1</v>
          </cell>
          <cell r="CG653">
            <v>1</v>
          </cell>
          <cell r="CR653">
            <v>4</v>
          </cell>
          <cell r="DW653">
            <v>1</v>
          </cell>
          <cell r="DY653">
            <v>2</v>
          </cell>
        </row>
        <row r="654">
          <cell r="B654" t="str">
            <v>Béchamel moutarde</v>
          </cell>
          <cell r="C654" t="str">
            <v>Accor</v>
          </cell>
          <cell r="D654">
            <v>1</v>
          </cell>
          <cell r="E654">
            <v>0</v>
          </cell>
          <cell r="F654">
            <v>0</v>
          </cell>
          <cell r="AV654">
            <v>1</v>
          </cell>
          <cell r="BD654">
            <v>1</v>
          </cell>
          <cell r="BH654">
            <v>1</v>
          </cell>
          <cell r="BL654">
            <v>1</v>
          </cell>
          <cell r="CQ654">
            <v>1</v>
          </cell>
          <cell r="CT654">
            <v>1</v>
          </cell>
          <cell r="DL654">
            <v>1</v>
          </cell>
          <cell r="DY654">
            <v>1</v>
          </cell>
          <cell r="EG654">
            <v>2</v>
          </cell>
          <cell r="FQ654">
            <v>6</v>
          </cell>
        </row>
        <row r="655">
          <cell r="B655" t="str">
            <v>Sciage MF st jacques</v>
          </cell>
          <cell r="C655" t="str">
            <v>Picard</v>
          </cell>
          <cell r="D655">
            <v>2</v>
          </cell>
          <cell r="E655">
            <v>0</v>
          </cell>
          <cell r="F655">
            <v>0</v>
          </cell>
          <cell r="AJ655">
            <v>1</v>
          </cell>
          <cell r="AQ655">
            <v>1</v>
          </cell>
        </row>
        <row r="656">
          <cell r="B656" t="str">
            <v>Crumble</v>
          </cell>
          <cell r="C656" t="str">
            <v>Davigel</v>
          </cell>
          <cell r="U656">
            <v>1</v>
          </cell>
          <cell r="AM656">
            <v>1</v>
          </cell>
          <cell r="CB656">
            <v>10</v>
          </cell>
          <cell r="CR656">
            <v>12</v>
          </cell>
          <cell r="CT656">
            <v>1</v>
          </cell>
          <cell r="DL656">
            <v>1</v>
          </cell>
          <cell r="DO656">
            <v>1</v>
          </cell>
          <cell r="DP656">
            <v>1</v>
          </cell>
          <cell r="EB656">
            <v>3</v>
          </cell>
          <cell r="EG656">
            <v>1</v>
          </cell>
          <cell r="EU656">
            <v>2</v>
          </cell>
          <cell r="EX656">
            <v>6</v>
          </cell>
          <cell r="FN656">
            <v>3</v>
          </cell>
          <cell r="FO656">
            <v>4</v>
          </cell>
        </row>
        <row r="657">
          <cell r="B657" t="str">
            <v>Compotée de carottes + assaisonnement</v>
          </cell>
          <cell r="C657" t="str">
            <v>Davigel</v>
          </cell>
          <cell r="BD657">
            <v>1</v>
          </cell>
          <cell r="BH657">
            <v>1</v>
          </cell>
          <cell r="BL657">
            <v>1</v>
          </cell>
          <cell r="CA657">
            <v>1</v>
          </cell>
          <cell r="CB657">
            <v>5</v>
          </cell>
          <cell r="CT657">
            <v>1</v>
          </cell>
          <cell r="DL657">
            <v>1</v>
          </cell>
          <cell r="DZ657">
            <v>1</v>
          </cell>
          <cell r="EG657">
            <v>2</v>
          </cell>
          <cell r="EX657">
            <v>1</v>
          </cell>
          <cell r="FQ657">
            <v>2</v>
          </cell>
        </row>
        <row r="658">
          <cell r="B658" t="str">
            <v>Purée de petit pois</v>
          </cell>
          <cell r="C658" t="str">
            <v>Davigel</v>
          </cell>
          <cell r="AV658">
            <v>1</v>
          </cell>
          <cell r="BD658">
            <v>1</v>
          </cell>
          <cell r="BH658">
            <v>1</v>
          </cell>
          <cell r="BL658">
            <v>1</v>
          </cell>
          <cell r="CT658">
            <v>1</v>
          </cell>
          <cell r="DO658">
            <v>1</v>
          </cell>
        </row>
        <row r="659">
          <cell r="B659" t="str">
            <v>Gelée d'agrumes</v>
          </cell>
          <cell r="C659" t="str">
            <v>Davigel</v>
          </cell>
          <cell r="AV659">
            <v>1</v>
          </cell>
          <cell r="BD659">
            <v>1</v>
          </cell>
          <cell r="BH659">
            <v>1</v>
          </cell>
          <cell r="BL659">
            <v>1</v>
          </cell>
          <cell r="CT659">
            <v>1</v>
          </cell>
        </row>
        <row r="660">
          <cell r="B660" t="str">
            <v>Tri des carottes gabarit + tagliatelles de carottes</v>
          </cell>
          <cell r="C660" t="str">
            <v>Davigel</v>
          </cell>
          <cell r="AO660">
            <v>2</v>
          </cell>
          <cell r="CB660">
            <v>30</v>
          </cell>
          <cell r="DI660">
            <v>1</v>
          </cell>
          <cell r="DP660">
            <v>1</v>
          </cell>
          <cell r="EF660">
            <v>2</v>
          </cell>
        </row>
        <row r="661">
          <cell r="B661" t="str">
            <v>Tartinage bouchée petits pois carotte agrume</v>
          </cell>
          <cell r="C661" t="str">
            <v>Davigel</v>
          </cell>
          <cell r="J661">
            <v>1</v>
          </cell>
          <cell r="K661">
            <v>1</v>
          </cell>
          <cell r="BA661">
            <v>1</v>
          </cell>
          <cell r="CB661">
            <v>5</v>
          </cell>
          <cell r="CR661">
            <v>10</v>
          </cell>
          <cell r="CT661">
            <v>1</v>
          </cell>
          <cell r="DK661">
            <v>1</v>
          </cell>
          <cell r="DL661">
            <v>2</v>
          </cell>
          <cell r="DO661">
            <v>1</v>
          </cell>
          <cell r="EB661">
            <v>1</v>
          </cell>
          <cell r="EG661">
            <v>2</v>
          </cell>
          <cell r="EU661">
            <v>2</v>
          </cell>
          <cell r="EX661">
            <v>3</v>
          </cell>
          <cell r="FN661">
            <v>4</v>
          </cell>
          <cell r="FQ661">
            <v>4</v>
          </cell>
        </row>
        <row r="662">
          <cell r="B662" t="str">
            <v>Tartinage biscuit</v>
          </cell>
          <cell r="C662" t="str">
            <v>Davigel</v>
          </cell>
          <cell r="Q662">
            <v>1</v>
          </cell>
          <cell r="BU662">
            <v>1</v>
          </cell>
          <cell r="CR662">
            <v>20</v>
          </cell>
          <cell r="CT662">
            <v>4</v>
          </cell>
          <cell r="FO662">
            <v>3</v>
          </cell>
          <cell r="FS662">
            <v>8</v>
          </cell>
        </row>
        <row r="663">
          <cell r="B663" t="str">
            <v>Sciage bouchée petits pois carotte agrume</v>
          </cell>
          <cell r="C663" t="str">
            <v>Davigel</v>
          </cell>
        </row>
        <row r="664">
          <cell r="B664" t="str">
            <v>Sciage base chèvre</v>
          </cell>
          <cell r="C664" t="str">
            <v>Davigel</v>
          </cell>
        </row>
        <row r="665">
          <cell r="B665" t="str">
            <v>Bûches chèvre</v>
          </cell>
          <cell r="C665" t="str">
            <v>Davigel</v>
          </cell>
          <cell r="R665">
            <v>1</v>
          </cell>
          <cell r="U665">
            <v>1</v>
          </cell>
          <cell r="CM665">
            <v>5</v>
          </cell>
          <cell r="CR665">
            <v>10</v>
          </cell>
          <cell r="CT665">
            <v>1</v>
          </cell>
          <cell r="DY665">
            <v>1</v>
          </cell>
          <cell r="EX665">
            <v>5</v>
          </cell>
          <cell r="FG665">
            <v>1</v>
          </cell>
          <cell r="FO665">
            <v>1</v>
          </cell>
          <cell r="FQ665">
            <v>1</v>
          </cell>
        </row>
        <row r="666">
          <cell r="B666" t="str">
            <v>Pastilles mousse mozza</v>
          </cell>
          <cell r="C666" t="str">
            <v>Davigel</v>
          </cell>
          <cell r="K666">
            <v>1</v>
          </cell>
          <cell r="CB666">
            <v>10</v>
          </cell>
          <cell r="CF666">
            <v>4</v>
          </cell>
          <cell r="CM666">
            <v>10</v>
          </cell>
          <cell r="CT666">
            <v>1</v>
          </cell>
          <cell r="DL666">
            <v>1</v>
          </cell>
          <cell r="DS666">
            <v>1</v>
          </cell>
          <cell r="EG666">
            <v>1</v>
          </cell>
          <cell r="FO666">
            <v>1</v>
          </cell>
          <cell r="FQ666">
            <v>3</v>
          </cell>
        </row>
        <row r="667">
          <cell r="B667" t="str">
            <v>Coupe carotte mandoline</v>
          </cell>
          <cell r="C667" t="str">
            <v>Davigel</v>
          </cell>
          <cell r="CB667">
            <v>50</v>
          </cell>
          <cell r="DP667">
            <v>4</v>
          </cell>
          <cell r="EF667">
            <v>6</v>
          </cell>
        </row>
        <row r="668">
          <cell r="B668" t="str">
            <v>Cuisson clafoutis</v>
          </cell>
          <cell r="C668" t="str">
            <v>Davigel</v>
          </cell>
          <cell r="O668">
            <v>1</v>
          </cell>
          <cell r="U668">
            <v>1</v>
          </cell>
          <cell r="AM668">
            <v>1</v>
          </cell>
          <cell r="CB668">
            <v>5</v>
          </cell>
          <cell r="CF668">
            <v>4</v>
          </cell>
          <cell r="CM668">
            <v>9</v>
          </cell>
          <cell r="CR668">
            <v>15</v>
          </cell>
          <cell r="CT668">
            <v>2</v>
          </cell>
          <cell r="DJ668">
            <v>2</v>
          </cell>
          <cell r="DL668">
            <v>1</v>
          </cell>
          <cell r="DS668">
            <v>1</v>
          </cell>
          <cell r="EB668">
            <v>5</v>
          </cell>
          <cell r="EG668">
            <v>2</v>
          </cell>
          <cell r="EX668">
            <v>4</v>
          </cell>
          <cell r="FE668">
            <v>2</v>
          </cell>
          <cell r="FG668">
            <v>1</v>
          </cell>
          <cell r="FO668">
            <v>3</v>
          </cell>
        </row>
        <row r="669">
          <cell r="A669">
            <v>4481</v>
          </cell>
          <cell r="B669" t="str">
            <v>SUCETTES BLOC DE FOIE GRAS</v>
          </cell>
          <cell r="C669" t="str">
            <v>Brake</v>
          </cell>
          <cell r="BA669">
            <v>2</v>
          </cell>
          <cell r="DK669">
            <v>1</v>
          </cell>
          <cell r="DP669">
            <v>2</v>
          </cell>
          <cell r="EG669">
            <v>1</v>
          </cell>
          <cell r="EX669">
            <v>3</v>
          </cell>
          <cell r="FS669">
            <v>2</v>
          </cell>
        </row>
        <row r="670">
          <cell r="B670" t="str">
            <v>sciage dos de merlu</v>
          </cell>
          <cell r="C670" t="str">
            <v>Picard</v>
          </cell>
        </row>
        <row r="671">
          <cell r="B671" t="str">
            <v>Parage + mise saumon en bacs</v>
          </cell>
          <cell r="C671" t="str">
            <v>Davigel/Accor</v>
          </cell>
        </row>
        <row r="672">
          <cell r="A672">
            <v>4614</v>
          </cell>
          <cell r="B672" t="str">
            <v>cylindre de gelée de fruits rouges</v>
          </cell>
          <cell r="C672" t="str">
            <v>Pomona</v>
          </cell>
          <cell r="D672">
            <v>9</v>
          </cell>
          <cell r="E672">
            <v>0</v>
          </cell>
          <cell r="F672">
            <v>0</v>
          </cell>
        </row>
        <row r="673">
          <cell r="A673">
            <v>3506</v>
          </cell>
          <cell r="B673" t="str">
            <v>cylindre de gelée d'abricot</v>
          </cell>
          <cell r="C673" t="str">
            <v>Pomona</v>
          </cell>
          <cell r="D673">
            <v>4</v>
          </cell>
          <cell r="E673">
            <v>0</v>
          </cell>
          <cell r="F673">
            <v>0</v>
          </cell>
        </row>
        <row r="674">
          <cell r="A674">
            <v>4613</v>
          </cell>
          <cell r="B674" t="str">
            <v>financier canelle sphère</v>
          </cell>
          <cell r="C674" t="str">
            <v>Pomona</v>
          </cell>
          <cell r="D674">
            <v>5</v>
          </cell>
          <cell r="E674">
            <v>0</v>
          </cell>
          <cell r="F674">
            <v>0</v>
          </cell>
        </row>
        <row r="675">
          <cell r="A675">
            <v>4615</v>
          </cell>
          <cell r="B675" t="str">
            <v>financier framboise sphère</v>
          </cell>
          <cell r="C675" t="str">
            <v>Pomona</v>
          </cell>
          <cell r="D675">
            <v>5</v>
          </cell>
          <cell r="E675">
            <v>0</v>
          </cell>
          <cell r="F675">
            <v>0</v>
          </cell>
        </row>
        <row r="676">
          <cell r="A676">
            <v>4618</v>
          </cell>
          <cell r="B676" t="str">
            <v>financier vert sphère</v>
          </cell>
          <cell r="C676" t="str">
            <v>Pomona</v>
          </cell>
          <cell r="D676">
            <v>5</v>
          </cell>
          <cell r="E676">
            <v>0</v>
          </cell>
          <cell r="F676">
            <v>0</v>
          </cell>
        </row>
        <row r="677">
          <cell r="A677">
            <v>4429</v>
          </cell>
          <cell r="B677" t="str">
            <v>30 brochettes pati'fruits</v>
          </cell>
          <cell r="C677" t="str">
            <v>Pomona</v>
          </cell>
          <cell r="D677">
            <v>0</v>
          </cell>
          <cell r="E677">
            <v>37</v>
          </cell>
          <cell r="F677">
            <v>0</v>
          </cell>
        </row>
        <row r="678">
          <cell r="A678">
            <v>3505</v>
          </cell>
          <cell r="B678" t="str">
            <v>gelée d'abricot</v>
          </cell>
          <cell r="C678" t="str">
            <v>Pomona</v>
          </cell>
          <cell r="D678">
            <v>1</v>
          </cell>
          <cell r="E678">
            <v>0</v>
          </cell>
          <cell r="F678">
            <v>0</v>
          </cell>
        </row>
        <row r="679">
          <cell r="A679">
            <v>3514</v>
          </cell>
          <cell r="B679" t="str">
            <v>gelée de fruits rouges</v>
          </cell>
          <cell r="C679" t="str">
            <v>Pomona</v>
          </cell>
        </row>
        <row r="680">
          <cell r="A680">
            <v>4207</v>
          </cell>
          <cell r="B680" t="str">
            <v xml:space="preserve">génoise amande </v>
          </cell>
          <cell r="C680" t="str">
            <v>Flunch</v>
          </cell>
          <cell r="D680">
            <v>1</v>
          </cell>
          <cell r="E680">
            <v>0</v>
          </cell>
          <cell r="F680">
            <v>0</v>
          </cell>
        </row>
        <row r="681">
          <cell r="A681">
            <v>4497</v>
          </cell>
          <cell r="B681" t="str">
            <v>2 soufflés aux asperges</v>
          </cell>
          <cell r="C681" t="str">
            <v>Picard</v>
          </cell>
          <cell r="D681">
            <v>5</v>
          </cell>
          <cell r="E681">
            <v>11</v>
          </cell>
          <cell r="F681">
            <v>5</v>
          </cell>
        </row>
        <row r="682">
          <cell r="A682">
            <v>4607</v>
          </cell>
          <cell r="B682" t="str">
            <v>confit oignon échalote</v>
          </cell>
          <cell r="C682" t="str">
            <v>Picard</v>
          </cell>
          <cell r="D682">
            <v>1</v>
          </cell>
          <cell r="E682">
            <v>0</v>
          </cell>
          <cell r="F682">
            <v>0</v>
          </cell>
        </row>
        <row r="683">
          <cell r="A683" t="str">
            <v>4496t1</v>
          </cell>
          <cell r="B683" t="str">
            <v>tartinage rosti pour lingots marron PdeT</v>
          </cell>
          <cell r="C683" t="str">
            <v>Picard</v>
          </cell>
          <cell r="D683">
            <v>5</v>
          </cell>
          <cell r="E683">
            <v>0</v>
          </cell>
          <cell r="F683">
            <v>0</v>
          </cell>
        </row>
        <row r="684">
          <cell r="A684" t="str">
            <v>4496t2</v>
          </cell>
          <cell r="B684" t="str">
            <v>tartinage 2 lingots marron PdeT</v>
          </cell>
          <cell r="C684" t="str">
            <v>Picard</v>
          </cell>
          <cell r="D684">
            <v>5</v>
          </cell>
          <cell r="E684">
            <v>12</v>
          </cell>
          <cell r="F684">
            <v>0</v>
          </cell>
        </row>
        <row r="685">
          <cell r="A685" t="str">
            <v>4496s</v>
          </cell>
          <cell r="B685" t="str">
            <v>sciage 2 lingots marron PdeT</v>
          </cell>
          <cell r="C685" t="str">
            <v>Picard</v>
          </cell>
          <cell r="D685">
            <v>0</v>
          </cell>
          <cell r="E685">
            <v>3</v>
          </cell>
          <cell r="F685">
            <v>6</v>
          </cell>
        </row>
        <row r="686">
          <cell r="A686">
            <v>4108</v>
          </cell>
          <cell r="B686" t="str">
            <v>6 mini sapins dorés</v>
          </cell>
          <cell r="C686" t="str">
            <v>Thiriet</v>
          </cell>
        </row>
        <row r="687">
          <cell r="A687">
            <v>4109</v>
          </cell>
          <cell r="B687" t="str">
            <v xml:space="preserve"> 2 Miroirs FG gelée porto</v>
          </cell>
          <cell r="C687" t="str">
            <v>Thiriet</v>
          </cell>
        </row>
        <row r="688">
          <cell r="A688">
            <v>4453</v>
          </cell>
          <cell r="B688" t="str">
            <v>papillote merlu tomate</v>
          </cell>
          <cell r="C688" t="str">
            <v>Eismann</v>
          </cell>
          <cell r="D688">
            <v>4</v>
          </cell>
          <cell r="E688">
            <v>0</v>
          </cell>
          <cell r="F688">
            <v>0</v>
          </cell>
        </row>
        <row r="689">
          <cell r="A689">
            <v>4454</v>
          </cell>
          <cell r="B689" t="str">
            <v>papillote merlu legumes hiver</v>
          </cell>
          <cell r="C689" t="str">
            <v>Eismann</v>
          </cell>
        </row>
        <row r="690">
          <cell r="A690">
            <v>4444</v>
          </cell>
          <cell r="B690" t="str">
            <v>Mini lingots *10</v>
          </cell>
          <cell r="C690" t="str">
            <v>La sirena</v>
          </cell>
        </row>
        <row r="691">
          <cell r="A691">
            <v>4445</v>
          </cell>
          <cell r="B691" t="str">
            <v>Vasitos gourmet</v>
          </cell>
          <cell r="C691" t="str">
            <v>La sirena</v>
          </cell>
        </row>
        <row r="692">
          <cell r="A692" t="str">
            <v>4110t</v>
          </cell>
          <cell r="B692" t="str">
            <v>tartinage 2 bûchettes de saumon</v>
          </cell>
          <cell r="C692" t="str">
            <v>Toupargel</v>
          </cell>
          <cell r="D692">
            <v>3</v>
          </cell>
          <cell r="E692">
            <v>13</v>
          </cell>
          <cell r="F692">
            <v>1</v>
          </cell>
        </row>
        <row r="693">
          <cell r="A693" t="str">
            <v>4110s</v>
          </cell>
          <cell r="B693" t="str">
            <v>sciage 2 bûchettes de saumon</v>
          </cell>
          <cell r="C693" t="str">
            <v>Toupargel</v>
          </cell>
          <cell r="D693">
            <v>0</v>
          </cell>
          <cell r="E693">
            <v>3</v>
          </cell>
          <cell r="F693">
            <v>3</v>
          </cell>
        </row>
        <row r="694">
          <cell r="A694">
            <v>4517</v>
          </cell>
          <cell r="B694" t="str">
            <v>Plateaux contemporain</v>
          </cell>
          <cell r="C694" t="str">
            <v>Pomona</v>
          </cell>
        </row>
        <row r="695">
          <cell r="A695">
            <v>4518</v>
          </cell>
          <cell r="B695" t="str">
            <v>plateaux gourmet chic</v>
          </cell>
          <cell r="C695" t="str">
            <v>Pomona</v>
          </cell>
        </row>
        <row r="696">
          <cell r="A696">
            <v>4101</v>
          </cell>
          <cell r="B696" t="str">
            <v>carpaccio de saumon - 200gr</v>
          </cell>
          <cell r="C696" t="str">
            <v>Thiriet</v>
          </cell>
          <cell r="D696">
            <v>0</v>
          </cell>
          <cell r="E696">
            <v>5</v>
          </cell>
          <cell r="F696">
            <v>2</v>
          </cell>
        </row>
        <row r="697">
          <cell r="A697" t="str">
            <v>4558t</v>
          </cell>
          <cell r="B697" t="str">
            <v>tartinage avocat crème fromagère saumon</v>
          </cell>
          <cell r="C697" t="str">
            <v>Boncolac</v>
          </cell>
          <cell r="D697">
            <v>1</v>
          </cell>
          <cell r="E697">
            <v>7</v>
          </cell>
          <cell r="F697">
            <v>1</v>
          </cell>
        </row>
        <row r="698">
          <cell r="A698" t="str">
            <v>4560t</v>
          </cell>
          <cell r="B698" t="str">
            <v>tartinage serrano piquillos emmental</v>
          </cell>
          <cell r="C698" t="str">
            <v>Boncolac</v>
          </cell>
          <cell r="D698">
            <v>3</v>
          </cell>
          <cell r="E698">
            <v>15</v>
          </cell>
          <cell r="F698">
            <v>1</v>
          </cell>
        </row>
        <row r="699">
          <cell r="A699" t="str">
            <v>4559t</v>
          </cell>
          <cell r="B699" t="str">
            <v>tartinage FG gelée de cramberry</v>
          </cell>
          <cell r="C699" t="str">
            <v>Boncolac</v>
          </cell>
          <cell r="D699">
            <v>2</v>
          </cell>
          <cell r="E699">
            <v>9</v>
          </cell>
          <cell r="F699">
            <v>1</v>
          </cell>
        </row>
        <row r="700">
          <cell r="A700" t="str">
            <v>4561t</v>
          </cell>
          <cell r="B700" t="str">
            <v>pochage palet tomate</v>
          </cell>
          <cell r="C700" t="str">
            <v>Boncolac</v>
          </cell>
          <cell r="D700">
            <v>1</v>
          </cell>
          <cell r="E700">
            <v>8</v>
          </cell>
          <cell r="F700">
            <v>3</v>
          </cell>
        </row>
        <row r="701">
          <cell r="A701">
            <v>4574</v>
          </cell>
          <cell r="B701" t="str">
            <v>gelée de cramberry</v>
          </cell>
          <cell r="C701" t="str">
            <v>Boncolac</v>
          </cell>
          <cell r="D701">
            <v>1</v>
          </cell>
          <cell r="E701">
            <v>0</v>
          </cell>
          <cell r="F701">
            <v>0</v>
          </cell>
        </row>
        <row r="702">
          <cell r="A702">
            <v>4580</v>
          </cell>
          <cell r="B702" t="str">
            <v>gelée de mangue</v>
          </cell>
          <cell r="C702" t="str">
            <v>Boncolac</v>
          </cell>
        </row>
        <row r="703">
          <cell r="A703" t="str">
            <v>4580t</v>
          </cell>
          <cell r="B703" t="str">
            <v>pastille de gelée de mangue</v>
          </cell>
          <cell r="C703" t="str">
            <v>Boncolac</v>
          </cell>
          <cell r="D703">
            <v>0</v>
          </cell>
          <cell r="E703">
            <v>6</v>
          </cell>
          <cell r="F703">
            <v>3</v>
          </cell>
        </row>
        <row r="704">
          <cell r="A704" t="str">
            <v>4577t</v>
          </cell>
          <cell r="B704" t="str">
            <v>tartinage œuf poulet tandoori</v>
          </cell>
          <cell r="C704" t="str">
            <v>Boncolac</v>
          </cell>
          <cell r="D704">
            <v>2</v>
          </cell>
          <cell r="E704">
            <v>7</v>
          </cell>
          <cell r="F704">
            <v>1</v>
          </cell>
        </row>
        <row r="705">
          <cell r="A705">
            <v>4086</v>
          </cell>
          <cell r="B705" t="str">
            <v>kit salade lentille</v>
          </cell>
          <cell r="C705" t="str">
            <v>Accor</v>
          </cell>
          <cell r="D705">
            <v>1</v>
          </cell>
          <cell r="E705">
            <v>10</v>
          </cell>
          <cell r="F705">
            <v>3</v>
          </cell>
        </row>
        <row r="706">
          <cell r="A706">
            <v>4087</v>
          </cell>
          <cell r="B706" t="str">
            <v>pavé de saumon estragon</v>
          </cell>
          <cell r="C706" t="str">
            <v>Accor</v>
          </cell>
          <cell r="D706">
            <v>0</v>
          </cell>
          <cell r="E706">
            <v>3</v>
          </cell>
          <cell r="F706">
            <v>2</v>
          </cell>
        </row>
        <row r="707">
          <cell r="A707">
            <v>4088</v>
          </cell>
          <cell r="B707" t="str">
            <v>parmentier de cabillaud à la fondue de poireaux</v>
          </cell>
          <cell r="C707" t="str">
            <v>Accor</v>
          </cell>
        </row>
        <row r="708">
          <cell r="A708">
            <v>4501</v>
          </cell>
          <cell r="B708" t="str">
            <v>choucroute de la mer</v>
          </cell>
          <cell r="C708" t="str">
            <v>Accor</v>
          </cell>
        </row>
        <row r="709">
          <cell r="A709">
            <v>4089</v>
          </cell>
          <cell r="B709" t="str">
            <v>papillote poulet riz sauce girolle</v>
          </cell>
          <cell r="C709" t="str">
            <v>Accor</v>
          </cell>
          <cell r="D709">
            <v>1</v>
          </cell>
          <cell r="E709">
            <v>12</v>
          </cell>
          <cell r="F709">
            <v>6</v>
          </cell>
        </row>
        <row r="710">
          <cell r="A710" t="str">
            <v>4085t</v>
          </cell>
          <cell r="B710" t="str">
            <v>tartinage club sandwich poulet forestière</v>
          </cell>
          <cell r="C710" t="str">
            <v>Accor</v>
          </cell>
          <cell r="D710">
            <v>1</v>
          </cell>
          <cell r="E710">
            <v>8</v>
          </cell>
          <cell r="F710">
            <v>0</v>
          </cell>
        </row>
        <row r="711">
          <cell r="A711" t="str">
            <v>4085s</v>
          </cell>
          <cell r="B711" t="str">
            <v>sciage club sandwich poulet forestière</v>
          </cell>
          <cell r="C711" t="str">
            <v>Accor</v>
          </cell>
          <cell r="D711">
            <v>0</v>
          </cell>
          <cell r="E711">
            <v>2</v>
          </cell>
          <cell r="F711">
            <v>2</v>
          </cell>
        </row>
      </sheetData>
      <sheetData sheetId="39"/>
      <sheetData sheetId="40"/>
      <sheetData sheetId="41"/>
      <sheetData sheetId="42"/>
      <sheetData sheetId="43"/>
      <sheetData sheetId="44"/>
      <sheetData sheetId="45"/>
      <sheetData sheetId="4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archiver-une-feuille-sur-un-autre-classeur-t5415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P1"/>
  <sheetViews>
    <sheetView tabSelected="1" workbookViewId="0">
      <selection activeCell="F3" sqref="F3"/>
    </sheetView>
  </sheetViews>
  <sheetFormatPr baseColWidth="10" defaultRowHeight="15" x14ac:dyDescent="0.25"/>
  <sheetData>
    <row r="1" spans="16:16" x14ac:dyDescent="0.25">
      <c r="P1" s="46" t="s">
        <v>23</v>
      </c>
    </row>
  </sheetData>
  <hyperlinks>
    <hyperlink ref="P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D796"/>
  <sheetViews>
    <sheetView workbookViewId="0">
      <selection activeCell="D18" sqref="D18"/>
    </sheetView>
  </sheetViews>
  <sheetFormatPr baseColWidth="10" defaultRowHeight="12" x14ac:dyDescent="0.25"/>
  <cols>
    <col min="1" max="1" width="9.85546875" style="8" bestFit="1" customWidth="1"/>
    <col min="2" max="2" width="8.28515625" style="8" customWidth="1"/>
    <col min="3" max="3" width="19.140625" style="8" bestFit="1" customWidth="1"/>
    <col min="4" max="4" width="8.5703125" style="8" customWidth="1"/>
    <col min="5" max="5" width="37.85546875" style="8" bestFit="1" customWidth="1"/>
    <col min="6" max="6" width="21.7109375" style="37" bestFit="1" customWidth="1"/>
    <col min="7" max="7" width="8.85546875" style="8" customWidth="1"/>
    <col min="8" max="8" width="9.28515625" style="8" customWidth="1"/>
    <col min="9" max="9" width="7.5703125" style="8" customWidth="1"/>
    <col min="10" max="10" width="38.28515625" style="8" bestFit="1" customWidth="1"/>
    <col min="11" max="11" width="12.5703125" style="8" customWidth="1"/>
    <col min="12" max="15" width="11.5703125" style="8" bestFit="1" customWidth="1"/>
    <col min="16" max="16384" width="11.42578125" style="8"/>
  </cols>
  <sheetData>
    <row r="1" spans="1:82" ht="15.75" customHeight="1" thickBot="1" x14ac:dyDescent="0.25">
      <c r="A1" s="1" t="s">
        <v>0</v>
      </c>
      <c r="B1" s="2" t="s">
        <v>1</v>
      </c>
      <c r="C1" s="2" t="s">
        <v>2</v>
      </c>
      <c r="D1" s="2" t="s">
        <v>3</v>
      </c>
      <c r="E1" s="3" t="s">
        <v>4</v>
      </c>
      <c r="F1" s="4" t="s">
        <v>5</v>
      </c>
      <c r="G1" s="5" t="s">
        <v>6</v>
      </c>
      <c r="H1" s="5" t="s">
        <v>7</v>
      </c>
      <c r="I1" s="6" t="s">
        <v>8</v>
      </c>
      <c r="J1" s="7" t="s">
        <v>9</v>
      </c>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row>
    <row r="2" spans="1:82" ht="15.75" customHeight="1" x14ac:dyDescent="0.25">
      <c r="A2" s="10" t="s">
        <v>10</v>
      </c>
      <c r="B2" s="11" t="s">
        <v>11</v>
      </c>
      <c r="C2" s="11"/>
      <c r="D2" s="11"/>
      <c r="E2" s="12" t="s">
        <v>21</v>
      </c>
      <c r="F2" s="12"/>
      <c r="G2" s="12"/>
      <c r="H2" s="12"/>
      <c r="I2" s="12"/>
      <c r="J2" s="13"/>
      <c r="L2" s="14" t="s">
        <v>22</v>
      </c>
      <c r="M2" s="14"/>
      <c r="N2" s="14"/>
      <c r="O2" s="14" t="e">
        <f>IF(D2&amp;E2="","",(IF($D2="",VLOOKUP($E2,'[1]Base de données'!$B:$FU,11,FALSE),VLOOKUP($D2,'[1]Base de données'!$1:$1048576,12,FALSE))))</f>
        <v>#N/A</v>
      </c>
      <c r="P2" s="14" t="e">
        <f>IF(D2&amp;E2="","",(IF($D2="",VLOOKUP($E2,'[1]Base de données'!$B:$FU,12,FALSE),VLOOKUP($D2,'[1]Base de données'!$1:$1048576,13,FALSE))))</f>
        <v>#N/A</v>
      </c>
      <c r="Q2" s="14" t="e">
        <f>IF(D2&amp;E2="","",(IF($D2="",VLOOKUP($E2,'[1]Base de données'!$B:$FU,13,FALSE),VLOOKUP($D2,'[1]Base de données'!$1:$1048576,14,FALSE))))</f>
        <v>#N/A</v>
      </c>
      <c r="R2" s="14" t="e">
        <f>IF(D2&amp;E2="","",(IF($D2="",VLOOKUP($E2,'[1]Base de données'!$B:$FU,14,FALSE),VLOOKUP($D2,'[1]Base de données'!$1:$1048576,15,FALSE))))</f>
        <v>#N/A</v>
      </c>
      <c r="S2" s="14" t="e">
        <f>IF(D2&amp;E2="","",(IF($D2="",VLOOKUP($E2,'[1]Base de données'!$B:$FU,15,FALSE),VLOOKUP($D2,'[1]Base de données'!$1:$1048576,16,FALSE))))</f>
        <v>#N/A</v>
      </c>
      <c r="T2" s="14" t="e">
        <f>IF(D2&amp;E2="","",(IF($D2="",VLOOKUP($E2,'[1]Base de données'!$B:$FU,16,FALSE),VLOOKUP($D2,'[1]Base de données'!$1:$1048576,17,FALSE))))</f>
        <v>#N/A</v>
      </c>
      <c r="U2" s="14" t="e">
        <f>IF(D2&amp;E2="","",(IF($D2="",VLOOKUP($E2,'[1]Base de données'!$B:$FU,17,FALSE),VLOOKUP($D2,'[1]Base de données'!$1:$1048576,18,FALSE))))</f>
        <v>#N/A</v>
      </c>
      <c r="V2" s="14" t="e">
        <f>IF(D2&amp;E2="","",(IF($D2="",VLOOKUP($E2,'[1]Base de données'!$B:$FU,18,FALSE),VLOOKUP($D2,'[1]Base de données'!$1:$1048576,19,FALSE))))</f>
        <v>#N/A</v>
      </c>
      <c r="W2" s="14" t="e">
        <f>IF(D2&amp;E2="","",(IF($D2="",VLOOKUP($E2,'[1]Base de données'!$B:$FU,19,FALSE),VLOOKUP($D2,'[1]Base de données'!$1:$1048576,20,FALSE))))</f>
        <v>#N/A</v>
      </c>
      <c r="X2" s="14" t="e">
        <f>IF(D2&amp;E2="","",(IF($D2="",VLOOKUP($E2,'[1]Base de données'!$B:$FU,20,FALSE),VLOOKUP($D2,'[1]Base de données'!$1:$1048576,21,FALSE))))</f>
        <v>#N/A</v>
      </c>
      <c r="Y2" s="14" t="e">
        <f>IF(D2&amp;E2="","",(IF($D2="",VLOOKUP($E2,'[1]Base de données'!$B:$FU,21,FALSE),VLOOKUP($D2,'[1]Base de données'!$1:$1048576,22,FALSE))))</f>
        <v>#N/A</v>
      </c>
      <c r="Z2" s="14" t="e">
        <f>IF(D2&amp;E2="","",(IF($D2="",VLOOKUP($E2,'[1]Base de données'!$B:$FU,22,FALSE),VLOOKUP($D2,'[1]Base de données'!$1:$1048576,23,FALSE))))</f>
        <v>#N/A</v>
      </c>
      <c r="AA2" s="14" t="e">
        <f>IF(D2&amp;E2="","",(IF($D2="",VLOOKUP($E2,'[1]Base de données'!$B:$FU,23,FALSE),VLOOKUP($D2,'[1]Base de données'!$1:$1048576,24,FALSE))))</f>
        <v>#N/A</v>
      </c>
      <c r="AB2" s="14" t="e">
        <f>IF(D2&amp;E2="","",(IF($D2="",VLOOKUP($E2,'[1]Base de données'!$B:$FU,24,FALSE),VLOOKUP($D2,'[1]Base de données'!$1:$1048576,25,FALSE))))</f>
        <v>#N/A</v>
      </c>
      <c r="AC2" s="14" t="e">
        <f>IF(D2&amp;E2="","",(IF($D2="",VLOOKUP($E2,'[1]Base de données'!$B:$FU,25,FALSE),VLOOKUP($D2,'[1]Base de données'!$1:$1048576,26,FALSE))))</f>
        <v>#N/A</v>
      </c>
      <c r="AD2" s="14" t="e">
        <f>IF(D2&amp;E2="","",(IF($D2="",VLOOKUP($E2,'[1]Base de données'!$B:$FU,26,FALSE),VLOOKUP($D2,'[1]Base de données'!$1:$1048576,27,FALSE))))</f>
        <v>#N/A</v>
      </c>
      <c r="AE2" s="14" t="e">
        <f>IF(D2&amp;E2="","",(IF($D2="",VLOOKUP($E2,'[1]Base de données'!$B:$FU,27,FALSE),VLOOKUP($D2,'[1]Base de données'!$1:$1048576,28,FALSE))))</f>
        <v>#N/A</v>
      </c>
      <c r="AF2" s="14" t="e">
        <f>IF(D2&amp;E2="","",(IF($D2="",VLOOKUP($E2,'[1]Base de données'!$B:$FU,28,FALSE),VLOOKUP($D2,'[1]Base de données'!$1:$1048576,29,FALSE))))</f>
        <v>#N/A</v>
      </c>
      <c r="AG2" s="14" t="e">
        <f>IF(D2&amp;E2="","",(IF($D2="",VLOOKUP($E2,'[1]Base de données'!$B:$FU,29,FALSE),VLOOKUP($D2,'[1]Base de données'!$1:$1048576,30,FALSE))))</f>
        <v>#N/A</v>
      </c>
      <c r="AH2" s="14" t="e">
        <f>IF(D2&amp;E2="","",(IF($D2="",VLOOKUP($E2,'[1]Base de données'!$B:$FU,30,FALSE),VLOOKUP($D2,'[1]Base de données'!$1:$1048576,31,FALSE))))</f>
        <v>#N/A</v>
      </c>
      <c r="AI2" s="14" t="e">
        <f>IF(D2&amp;E2="","",(IF($D2="",VLOOKUP($E2,'[1]Base de données'!$B:$FU,31,FALSE),VLOOKUP($D2,'[1]Base de données'!$1:$1048576,32,FALSE))))</f>
        <v>#N/A</v>
      </c>
      <c r="AJ2" s="14" t="e">
        <f>IF(D2&amp;E2="","",(IF($D2="",VLOOKUP($E2,'[1]Base de données'!$B:$FU,32,FALSE),VLOOKUP($D2,'[1]Base de données'!$1:$1048576,33,FALSE))))</f>
        <v>#N/A</v>
      </c>
      <c r="AK2" s="14" t="e">
        <f>IF(D2&amp;E2="","",(IF($D2="",VLOOKUP($E2,'[1]Base de données'!$B:$FU,33,FALSE),VLOOKUP($D2,'[1]Base de données'!$1:$1048576,34,FALSE))))</f>
        <v>#N/A</v>
      </c>
      <c r="AL2" s="14" t="e">
        <f>IF(D2&amp;E2="","",(IF($D2="",VLOOKUP($E2,'[1]Base de données'!$B:$FU,34,FALSE),VLOOKUP($D2,'[1]Base de données'!$1:$1048576,35,FALSE))))</f>
        <v>#N/A</v>
      </c>
      <c r="AM2" s="14" t="e">
        <f>IF(D2&amp;E2="","",(IF($D2="",VLOOKUP($E2,'[1]Base de données'!$B:$FU,35,FALSE),VLOOKUP($D2,'[1]Base de données'!$1:$1048576,36,FALSE))))</f>
        <v>#N/A</v>
      </c>
      <c r="AN2" s="14" t="e">
        <f>IF(D2&amp;E2="","",(IF($D2="",VLOOKUP($E2,'[1]Base de données'!$B:$FU,36,FALSE),VLOOKUP($D2,'[1]Base de données'!$1:$1048576,37,FALSE))))</f>
        <v>#N/A</v>
      </c>
      <c r="AO2" s="14" t="e">
        <f>IF(D2&amp;E2="","",(IF($D2="",VLOOKUP($E2,'[1]Base de données'!$B:$FU,37,FALSE),VLOOKUP($D2,'[1]Base de données'!$1:$1048576,38,FALSE))))</f>
        <v>#N/A</v>
      </c>
      <c r="AP2" s="14" t="e">
        <f>IF(D2&amp;E2="","",(IF($D2="",VLOOKUP($E2,'[1]Base de données'!$B:$FU,38,FALSE),VLOOKUP($D2,'[1]Base de données'!$1:$1048576,39,FALSE))))</f>
        <v>#N/A</v>
      </c>
      <c r="AQ2" s="14" t="e">
        <f>IF(D2&amp;E2="","",(IF($D2="",VLOOKUP($E2,'[1]Base de données'!$B:$FU,39,FALSE),VLOOKUP($D2,'[1]Base de données'!$1:$1048576,40,FALSE))))</f>
        <v>#N/A</v>
      </c>
      <c r="AR2" s="14" t="e">
        <f>IF(D2&amp;E2="","",(IF($D2="",VLOOKUP($E2,'[1]Base de données'!$B:$FU,40,FALSE),VLOOKUP($D2,'[1]Base de données'!$1:$1048576,41,FALSE))))</f>
        <v>#N/A</v>
      </c>
      <c r="AS2" s="14" t="e">
        <f>IF(D2&amp;E2="","",(IF($D2="",VLOOKUP($E2,'[1]Base de données'!$B:$FU,41,FALSE),VLOOKUP($D2,'[1]Base de données'!$1:$1048576,42,FALSE))))</f>
        <v>#N/A</v>
      </c>
      <c r="AT2" s="14" t="e">
        <f>IF(D2&amp;E2="","",(IF($D2="",VLOOKUP($E2,'[1]Base de données'!$B:$FU,42,FALSE),VLOOKUP($D2,'[1]Base de données'!$1:$1048576,43,FALSE))))</f>
        <v>#N/A</v>
      </c>
      <c r="AU2" s="14" t="e">
        <f>IF(D2&amp;E2="","",(IF($D2="",VLOOKUP($E2,'[1]Base de données'!$B:$FU,43,FALSE),VLOOKUP($D2,'[1]Base de données'!$1:$1048576,44,FALSE))))</f>
        <v>#N/A</v>
      </c>
      <c r="AV2" s="14" t="e">
        <f>IF(D2&amp;E2="","",(IF($D2="",VLOOKUP($E2,'[1]Base de données'!$B:$FU,44,FALSE),VLOOKUP($D2,'[1]Base de données'!$1:$1048576,45,FALSE))))</f>
        <v>#N/A</v>
      </c>
      <c r="AW2" s="14" t="e">
        <f>IF(D2&amp;E2="","",(IF($D2="",VLOOKUP($E2,'[1]Base de données'!$B:$FU,45,FALSE),VLOOKUP($D2,'[1]Base de données'!$1:$1048576,46,FALSE))))</f>
        <v>#N/A</v>
      </c>
      <c r="AX2" s="14" t="e">
        <f>IF(D2&amp;E2="","",(IF($D2="",VLOOKUP($E2,'[1]Base de données'!$B:$FU,46,FALSE),VLOOKUP($D2,'[1]Base de données'!$1:$1048576,47,FALSE))))</f>
        <v>#N/A</v>
      </c>
      <c r="AY2" s="14" t="e">
        <f>IF(D2&amp;E2="","",(IF($D2="",VLOOKUP($E2,'[1]Base de données'!$B:$FU,47,FALSE),VLOOKUP($D2,'[1]Base de données'!$1:$1048576,48,FALSE))))</f>
        <v>#N/A</v>
      </c>
      <c r="AZ2" s="14" t="e">
        <f>IF(D2&amp;E2="","",(IF($D2="",VLOOKUP($E2,'[1]Base de données'!$B:$FU,48,FALSE),VLOOKUP($D2,'[1]Base de données'!$1:$1048576,49,FALSE))))</f>
        <v>#N/A</v>
      </c>
      <c r="BA2" s="14" t="e">
        <f>IF(D2&amp;E2="","",(IF($D2="",VLOOKUP($E2,'[1]Base de données'!$B:$FU,49,FALSE),VLOOKUP($D2,'[1]Base de données'!$1:$1048576,50,FALSE))))</f>
        <v>#N/A</v>
      </c>
      <c r="BB2" s="14" t="e">
        <f>IF(D2&amp;E2="","",(IF($D2="",VLOOKUP($E2,'[1]Base de données'!$B:$FU,50,FALSE),VLOOKUP($D2,'[1]Base de données'!$1:$1048576,51,FALSE))))</f>
        <v>#N/A</v>
      </c>
      <c r="BC2" s="14" t="e">
        <f>IF(D2&amp;E2="","",(IF($D2="",VLOOKUP($E2,'[1]Base de données'!$B:$FU,51,FALSE),VLOOKUP($D2,'[1]Base de données'!$1:$1048576,52,FALSE))))</f>
        <v>#N/A</v>
      </c>
      <c r="BD2" s="14" t="e">
        <f>IF(D2&amp;E2="","",(IF($D2="",VLOOKUP($E2,'[1]Base de données'!$B:$FU,52,FALSE),VLOOKUP($D2,'[1]Base de données'!$1:$1048576,53,FALSE))))</f>
        <v>#N/A</v>
      </c>
      <c r="BE2" s="14" t="e">
        <f>IF(D2&amp;E2="","",(IF($D2="",VLOOKUP($E2,'[1]Base de données'!$B:$FU,53,FALSE),VLOOKUP($D2,'[1]Base de données'!$1:$1048576,54,FALSE))))</f>
        <v>#N/A</v>
      </c>
      <c r="BF2" s="14" t="e">
        <f>IF(D2&amp;E2="","",(IF($D2="",VLOOKUP($E2,'[1]Base de données'!$B:$FU,54,FALSE),VLOOKUP($D2,'[1]Base de données'!$1:$1048576,55,FALSE))))</f>
        <v>#N/A</v>
      </c>
      <c r="BG2" s="14" t="e">
        <f>IF(D2&amp;E2="","",(IF($D2="",VLOOKUP($E2,'[1]Base de données'!$B:$FU,55,FALSE),VLOOKUP($D2,'[1]Base de données'!$1:$1048576,56,FALSE))))</f>
        <v>#N/A</v>
      </c>
      <c r="BH2" s="14" t="e">
        <f>IF(D2&amp;E2="","",(IF($D2="",VLOOKUP($E2,'[1]Base de données'!$B:$FU,56,FALSE),VLOOKUP($D2,'[1]Base de données'!$1:$1048576,57,FALSE))))</f>
        <v>#N/A</v>
      </c>
      <c r="BI2" s="14" t="e">
        <f>IF(D2&amp;E2="","",(IF($D2="",VLOOKUP($E2,'[1]Base de données'!$B:$FU,57,FALSE),VLOOKUP($D2,'[1]Base de données'!$1:$1048576,58,FALSE))))</f>
        <v>#N/A</v>
      </c>
      <c r="BJ2" s="14" t="e">
        <f>IF(D2&amp;E2="","",(IF($D2="",VLOOKUP($E2,'[1]Base de données'!$B:$FU,58,FALSE),VLOOKUP($D2,'[1]Base de données'!$1:$1048576,59,FALSE))))</f>
        <v>#N/A</v>
      </c>
      <c r="BK2" s="14" t="e">
        <f>IF(D2&amp;E2="","",(IF($D2="",VLOOKUP($E2,'[1]Base de données'!$B:$FU,59,FALSE),VLOOKUP($D2,'[1]Base de données'!$1:$1048576,60,FALSE))))</f>
        <v>#N/A</v>
      </c>
      <c r="BL2" s="14" t="e">
        <f>IF(D2&amp;E2="","",(IF($D2="",VLOOKUP($E2,'[1]Base de données'!$B:$FU,60,FALSE),VLOOKUP($D2,'[1]Base de données'!$1:$1048576,61,FALSE))))</f>
        <v>#N/A</v>
      </c>
      <c r="BM2" s="14" t="e">
        <f>IF(D2&amp;E2="","",(IF($D2="",VLOOKUP($E2,'[1]Base de données'!$B:$FU,61,FALSE),VLOOKUP($D2,'[1]Base de données'!$1:$1048576,62,FALSE))))</f>
        <v>#N/A</v>
      </c>
      <c r="BN2" s="14" t="e">
        <f>IF(D2&amp;E2="","",(IF($D2="",VLOOKUP($E2,'[1]Base de données'!$B:$FU,62,FALSE),VLOOKUP($D2,'[1]Base de données'!$1:$1048576,63,FALSE))))</f>
        <v>#N/A</v>
      </c>
      <c r="BO2" s="14" t="e">
        <f>IF(D2&amp;E2="","",(IF($D2="",VLOOKUP($E2,'[1]Base de données'!$B:$FU,63,FALSE),VLOOKUP($D2,'[1]Base de données'!$1:$1048576,64,FALSE))))</f>
        <v>#N/A</v>
      </c>
      <c r="BP2" s="14" t="e">
        <f>IF(D2&amp;E2="","",(IF($D2="",VLOOKUP($E2,'[1]Base de données'!$B:$FU,64,FALSE),VLOOKUP($D2,'[1]Base de données'!$1:$1048576,65,FALSE))))</f>
        <v>#N/A</v>
      </c>
      <c r="BQ2" s="14" t="e">
        <f>IF(D2&amp;E2="","",(IF($D2="",VLOOKUP($E2,'[1]Base de données'!$B:$FU,65,FALSE),VLOOKUP($D2,'[1]Base de données'!$1:$1048576,66,FALSE))))</f>
        <v>#N/A</v>
      </c>
      <c r="BR2" s="14" t="e">
        <f>IF(D2&amp;E2="","",(IF($D2="",VLOOKUP($E2,'[1]Base de données'!$B:$FU,66,FALSE),VLOOKUP($D2,'[1]Base de données'!$1:$1048576,67,FALSE))))</f>
        <v>#N/A</v>
      </c>
      <c r="BS2" s="14" t="e">
        <f>IF(D2&amp;E2="","",(IF($D2="",VLOOKUP($E2,'[1]Base de données'!$B:$FU,67,FALSE),VLOOKUP($D2,'[1]Base de données'!$1:$1048576,68,FALSE))))</f>
        <v>#N/A</v>
      </c>
      <c r="BT2" s="14" t="e">
        <f>IF(D2&amp;E2="","",(IF($D2="",VLOOKUP($E2,'[1]Base de données'!$B:$FU,68,FALSE),VLOOKUP($D2,'[1]Base de données'!$1:$1048576,69,FALSE))))</f>
        <v>#N/A</v>
      </c>
      <c r="BU2" s="14" t="e">
        <f>IF(D2&amp;E2="","",(IF($D2="",VLOOKUP($E2,'[1]Base de données'!$B:$FU,69,FALSE),VLOOKUP($D2,'[1]Base de données'!$1:$1048576,70,FALSE))))</f>
        <v>#N/A</v>
      </c>
      <c r="BV2" s="14" t="e">
        <f>IF(D2&amp;E2="","",(IF($D2="",VLOOKUP($E2,'[1]Base de données'!$B:$FU,70,FALSE),VLOOKUP($D2,'[1]Base de données'!$1:$1048576,71,FALSE))))</f>
        <v>#N/A</v>
      </c>
      <c r="BW2" s="14" t="e">
        <f>IF(D2&amp;E2="","",(IF($D2="",VLOOKUP($E2,'[1]Base de données'!$B:$FU,71,FALSE),VLOOKUP($D2,'[1]Base de données'!$1:$1048576,72,FALSE))))</f>
        <v>#N/A</v>
      </c>
      <c r="BX2" s="14" t="e">
        <f>IF(D2&amp;E2="","",(IF($D2="",VLOOKUP($E2,'[1]Base de données'!$B:$FU,72,FALSE),VLOOKUP($D2,'[1]Base de données'!$1:$1048576,73,FALSE))))</f>
        <v>#N/A</v>
      </c>
      <c r="BY2" s="14" t="e">
        <f>IF(D2&amp;E2="","",(IF($D2="",VLOOKUP($E2,'[1]Base de données'!$B:$FU,73,FALSE),VLOOKUP($D2,'[1]Base de données'!$1:$1048576,74,FALSE))))</f>
        <v>#N/A</v>
      </c>
      <c r="BZ2" s="14" t="e">
        <f>IF(D2&amp;E2="","",(IF($D2="",VLOOKUP($E2,'[1]Base de données'!$B:$FU,74,FALSE),VLOOKUP($D2,'[1]Base de données'!$1:$1048576,75,FALSE))))</f>
        <v>#N/A</v>
      </c>
      <c r="CA2" s="14" t="e">
        <f>IF(D2&amp;E2="","",(IF($D2="",VLOOKUP($E2,'[1]Base de données'!$B:$FU,75,FALSE),VLOOKUP($D2,'[1]Base de données'!$1:$1048576,76,FALSE))))</f>
        <v>#N/A</v>
      </c>
      <c r="CB2" s="14" t="e">
        <f>IF(D2&amp;E2="","",(IF($D2="",VLOOKUP($E2,'[1]Base de données'!$B:$FU,76,FALSE),VLOOKUP($D2,'[1]Base de données'!$1:$1048576,77,FALSE))))</f>
        <v>#N/A</v>
      </c>
      <c r="CC2" s="14" t="e">
        <f>IF(D2&amp;E2="","",(IF($D2="",VLOOKUP($E2,'[1]Base de données'!$B:$FU,77,FALSE),VLOOKUP($D2,'[1]Base de données'!$1:$1048576,78,FALSE))))</f>
        <v>#N/A</v>
      </c>
      <c r="CD2" s="14" t="e">
        <f>IF(D2&amp;E2="","",(IF($D2="",VLOOKUP($E2,'[1]Base de données'!$B:$FU,78,FALSE),VLOOKUP($D2,'[1]Base de données'!$1:$1048576,79,FALSE))))</f>
        <v>#N/A</v>
      </c>
    </row>
    <row r="3" spans="1:82" ht="15.75" customHeight="1" x14ac:dyDescent="0.25">
      <c r="A3" s="15">
        <v>41876</v>
      </c>
      <c r="B3" s="11"/>
      <c r="C3" s="11"/>
      <c r="D3" s="11"/>
      <c r="E3" s="12"/>
      <c r="F3" s="12"/>
      <c r="G3" s="12"/>
      <c r="H3" s="12"/>
      <c r="I3" s="12"/>
      <c r="J3" s="16"/>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row>
    <row r="4" spans="1:82" ht="15.75" customHeight="1" x14ac:dyDescent="0.25">
      <c r="A4" s="10"/>
      <c r="B4" s="11"/>
      <c r="C4" s="11"/>
      <c r="D4" s="11"/>
      <c r="E4" s="12"/>
      <c r="F4" s="12"/>
      <c r="G4" s="12"/>
      <c r="H4" s="12"/>
      <c r="I4" s="12"/>
      <c r="J4" s="13"/>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row>
    <row r="5" spans="1:82" ht="15.75" customHeight="1" x14ac:dyDescent="0.25">
      <c r="A5" s="15"/>
      <c r="B5" s="11"/>
      <c r="C5" s="11"/>
      <c r="D5" s="11"/>
      <c r="E5" s="12"/>
      <c r="F5" s="12"/>
      <c r="G5" s="12"/>
      <c r="H5" s="12"/>
      <c r="I5" s="12"/>
      <c r="J5" s="13"/>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row>
    <row r="6" spans="1:82" ht="15.75" customHeight="1" x14ac:dyDescent="0.25">
      <c r="A6" s="15"/>
      <c r="B6" s="11"/>
      <c r="C6" s="11"/>
      <c r="D6" s="11"/>
      <c r="E6" s="12"/>
      <c r="F6" s="12"/>
      <c r="G6" s="12"/>
      <c r="H6" s="12"/>
      <c r="I6" s="12"/>
      <c r="J6" s="13"/>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row>
    <row r="7" spans="1:82" ht="15.75" customHeight="1" x14ac:dyDescent="0.25">
      <c r="A7" s="10"/>
      <c r="B7" s="11"/>
      <c r="C7" s="11"/>
      <c r="D7" s="11"/>
      <c r="E7" s="12"/>
      <c r="F7" s="12"/>
      <c r="G7" s="12"/>
      <c r="H7" s="12"/>
      <c r="I7" s="12"/>
      <c r="J7" s="13"/>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row>
    <row r="8" spans="1:82" ht="15.75" customHeight="1" x14ac:dyDescent="0.25">
      <c r="A8" s="10"/>
      <c r="B8" s="11"/>
      <c r="C8" s="11"/>
      <c r="D8" s="11"/>
      <c r="E8" s="12"/>
      <c r="F8" s="12"/>
      <c r="G8" s="12"/>
      <c r="H8" s="12"/>
      <c r="I8" s="12"/>
      <c r="J8" s="13"/>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row>
    <row r="9" spans="1:82" ht="15.75" customHeight="1" x14ac:dyDescent="0.25">
      <c r="A9" s="15"/>
      <c r="B9" s="11"/>
      <c r="C9" s="11"/>
      <c r="D9" s="11"/>
      <c r="E9" s="12"/>
      <c r="F9" s="12"/>
      <c r="G9" s="12"/>
      <c r="H9" s="12"/>
      <c r="I9" s="12"/>
      <c r="J9" s="13"/>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row>
    <row r="10" spans="1:82" ht="15.75" customHeight="1" x14ac:dyDescent="0.25">
      <c r="A10" s="10"/>
      <c r="B10" s="11"/>
      <c r="C10" s="11"/>
      <c r="D10" s="11"/>
      <c r="E10" s="12"/>
      <c r="F10" s="12"/>
      <c r="G10" s="12"/>
      <c r="H10" s="12"/>
      <c r="I10" s="12"/>
      <c r="J10" s="13"/>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row>
    <row r="11" spans="1:82" ht="15.75" customHeight="1" x14ac:dyDescent="0.25">
      <c r="A11" s="10"/>
      <c r="B11" s="11"/>
      <c r="C11" s="11"/>
      <c r="D11" s="11"/>
      <c r="E11" s="12"/>
      <c r="F11" s="12"/>
      <c r="G11" s="12"/>
      <c r="H11" s="12"/>
      <c r="I11" s="12"/>
      <c r="J11" s="13"/>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row>
    <row r="12" spans="1:82" ht="15.75" customHeight="1" x14ac:dyDescent="0.25">
      <c r="A12" s="10"/>
      <c r="B12" s="11"/>
      <c r="C12" s="11"/>
      <c r="D12" s="11"/>
      <c r="E12" s="12"/>
      <c r="F12" s="12"/>
      <c r="G12" s="12"/>
      <c r="H12" s="12"/>
      <c r="I12" s="12"/>
      <c r="J12" s="13"/>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row>
    <row r="13" spans="1:82" ht="15.75" customHeight="1" x14ac:dyDescent="0.25">
      <c r="A13" s="10"/>
      <c r="B13" s="11"/>
      <c r="C13" s="11"/>
      <c r="D13" s="11"/>
      <c r="E13" s="12"/>
      <c r="F13" s="12"/>
      <c r="G13" s="12"/>
      <c r="H13" s="12"/>
      <c r="I13" s="12"/>
      <c r="J13" s="13"/>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row>
    <row r="14" spans="1:82" ht="15.75" customHeight="1" x14ac:dyDescent="0.25">
      <c r="A14" s="10"/>
      <c r="B14" s="11"/>
      <c r="C14" s="11"/>
      <c r="D14" s="11"/>
      <c r="E14" s="12"/>
      <c r="F14" s="12"/>
      <c r="G14" s="12"/>
      <c r="H14" s="12"/>
      <c r="I14" s="12"/>
      <c r="J14" s="13"/>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row>
    <row r="15" spans="1:82" ht="15.75" customHeight="1" x14ac:dyDescent="0.25">
      <c r="A15" s="10"/>
      <c r="B15" s="11"/>
      <c r="C15" s="11"/>
      <c r="D15" s="11"/>
      <c r="E15" s="12"/>
      <c r="F15" s="12"/>
      <c r="G15" s="12"/>
      <c r="H15" s="12"/>
      <c r="I15" s="12"/>
      <c r="J15" s="13"/>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row>
    <row r="16" spans="1:82" ht="15.75" customHeight="1" x14ac:dyDescent="0.25">
      <c r="A16" s="10"/>
      <c r="B16" s="11"/>
      <c r="C16" s="11"/>
      <c r="D16" s="11"/>
      <c r="E16" s="12"/>
      <c r="F16" s="12"/>
      <c r="G16" s="12"/>
      <c r="H16" s="12"/>
      <c r="I16" s="12"/>
      <c r="J16" s="13"/>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row>
    <row r="17" spans="1:82" ht="15.75" customHeight="1" x14ac:dyDescent="0.25">
      <c r="A17" s="10"/>
      <c r="B17" s="11"/>
      <c r="C17" s="11"/>
      <c r="D17" s="11"/>
      <c r="E17" s="12"/>
      <c r="F17" s="12"/>
      <c r="G17" s="12"/>
      <c r="H17" s="12"/>
      <c r="I17" s="12"/>
      <c r="J17" s="13"/>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row>
    <row r="18" spans="1:82" ht="15.75" customHeight="1" x14ac:dyDescent="0.25">
      <c r="A18" s="10"/>
      <c r="B18" s="11"/>
      <c r="C18" s="11"/>
      <c r="D18" s="11"/>
      <c r="E18" s="12"/>
      <c r="F18" s="12"/>
      <c r="G18" s="12"/>
      <c r="H18" s="12"/>
      <c r="I18" s="12"/>
      <c r="J18" s="13"/>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row>
    <row r="19" spans="1:82" ht="15.75" customHeight="1" x14ac:dyDescent="0.25">
      <c r="A19" s="10"/>
      <c r="B19" s="11"/>
      <c r="C19" s="11"/>
      <c r="D19" s="11"/>
      <c r="E19" s="12"/>
      <c r="F19" s="12"/>
      <c r="G19" s="12"/>
      <c r="H19" s="12"/>
      <c r="I19" s="12"/>
      <c r="J19" s="13"/>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row>
    <row r="20" spans="1:82" ht="15.75" customHeight="1" x14ac:dyDescent="0.25">
      <c r="A20" s="10"/>
      <c r="B20" s="11"/>
      <c r="C20" s="11"/>
      <c r="D20" s="11"/>
      <c r="E20" s="12"/>
      <c r="F20" s="12"/>
      <c r="G20" s="12"/>
      <c r="H20" s="12"/>
      <c r="I20" s="12"/>
      <c r="J20" s="13"/>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row>
    <row r="21" spans="1:82" ht="15.75" customHeight="1" x14ac:dyDescent="0.25">
      <c r="A21" s="10"/>
      <c r="B21" s="11"/>
      <c r="C21" s="11"/>
      <c r="D21" s="11"/>
      <c r="E21" s="12"/>
      <c r="F21" s="12"/>
      <c r="G21" s="12"/>
      <c r="H21" s="12"/>
      <c r="I21" s="12"/>
      <c r="J21" s="13"/>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row>
    <row r="22" spans="1:82" ht="15.75" customHeight="1" x14ac:dyDescent="0.25">
      <c r="A22" s="10"/>
      <c r="B22" s="11"/>
      <c r="C22" s="11"/>
      <c r="D22" s="11"/>
      <c r="E22" s="12"/>
      <c r="F22" s="12"/>
      <c r="G22" s="12"/>
      <c r="H22" s="12"/>
      <c r="I22" s="12"/>
      <c r="J22" s="13"/>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row>
    <row r="23" spans="1:82" ht="15.75" customHeight="1" x14ac:dyDescent="0.25">
      <c r="A23" s="10"/>
      <c r="B23" s="11"/>
      <c r="C23" s="11"/>
      <c r="D23" s="11"/>
      <c r="E23" s="12"/>
      <c r="F23" s="12"/>
      <c r="G23" s="12"/>
      <c r="H23" s="12"/>
      <c r="I23" s="12"/>
      <c r="J23" s="13"/>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row>
    <row r="24" spans="1:82" ht="15.75" customHeight="1" x14ac:dyDescent="0.25">
      <c r="A24" s="10"/>
      <c r="B24" s="11"/>
      <c r="C24" s="11"/>
      <c r="D24" s="11"/>
      <c r="E24" s="12"/>
      <c r="F24" s="12"/>
      <c r="G24" s="12"/>
      <c r="H24" s="12"/>
      <c r="I24" s="12"/>
      <c r="J24" s="13"/>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row>
    <row r="25" spans="1:82" ht="15.75" customHeight="1" x14ac:dyDescent="0.25">
      <c r="A25" s="10"/>
      <c r="B25" s="11"/>
      <c r="C25" s="11"/>
      <c r="D25" s="11"/>
      <c r="E25" s="12"/>
      <c r="F25" s="12"/>
      <c r="G25" s="12"/>
      <c r="H25" s="12"/>
      <c r="I25" s="12"/>
      <c r="J25" s="13"/>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row>
    <row r="26" spans="1:82" ht="15.75" customHeight="1" thickBot="1" x14ac:dyDescent="0.3">
      <c r="A26" s="10"/>
      <c r="B26" s="11"/>
      <c r="C26" s="11"/>
      <c r="D26" s="11"/>
      <c r="E26" s="12"/>
      <c r="F26" s="12"/>
      <c r="G26" s="12"/>
      <c r="H26" s="12"/>
      <c r="I26" s="12"/>
      <c r="J26" s="13"/>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row>
    <row r="27" spans="1:82" ht="15.75" customHeight="1" thickBot="1" x14ac:dyDescent="0.3">
      <c r="A27" s="10"/>
      <c r="B27" s="11" t="s">
        <v>12</v>
      </c>
      <c r="C27" s="11"/>
      <c r="D27" s="11"/>
      <c r="E27" s="12"/>
      <c r="F27" s="12"/>
      <c r="G27" s="17"/>
      <c r="H27" s="17"/>
      <c r="I27" s="17"/>
      <c r="J27" s="13"/>
      <c r="K27" s="18"/>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row>
    <row r="28" spans="1:82" ht="15.75" customHeight="1" x14ac:dyDescent="0.25">
      <c r="A28" s="10"/>
      <c r="B28" s="11" t="s">
        <v>14</v>
      </c>
      <c r="C28" s="11"/>
      <c r="E28" s="12"/>
      <c r="F28" s="12"/>
      <c r="G28" s="12"/>
      <c r="H28" s="12"/>
      <c r="I28" s="12"/>
      <c r="J28" s="13"/>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row>
    <row r="29" spans="1:82" ht="15.75" customHeight="1" x14ac:dyDescent="0.25">
      <c r="A29" s="10"/>
      <c r="B29" s="11"/>
      <c r="C29" s="11"/>
      <c r="E29" s="12"/>
      <c r="F29" s="12"/>
      <c r="G29" s="12"/>
      <c r="H29" s="12"/>
      <c r="I29" s="12"/>
      <c r="J29" s="13"/>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row>
    <row r="30" spans="1:82" ht="15.75" customHeight="1" x14ac:dyDescent="0.25">
      <c r="A30" s="10"/>
      <c r="B30" s="11"/>
      <c r="C30" s="11"/>
      <c r="E30" s="12"/>
      <c r="F30" s="12"/>
      <c r="G30" s="12"/>
      <c r="H30" s="12"/>
      <c r="I30" s="12"/>
      <c r="J30" s="13"/>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row>
    <row r="31" spans="1:82" ht="15.75" customHeight="1" x14ac:dyDescent="0.25">
      <c r="A31" s="10"/>
      <c r="B31" s="11"/>
      <c r="C31" s="11"/>
      <c r="E31" s="12"/>
      <c r="F31" s="12"/>
      <c r="G31" s="12"/>
      <c r="H31" s="12"/>
      <c r="I31" s="12"/>
      <c r="J31" s="13"/>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row>
    <row r="32" spans="1:82" ht="15.75" customHeight="1" x14ac:dyDescent="0.25">
      <c r="A32" s="10"/>
      <c r="B32" s="11"/>
      <c r="C32" s="11"/>
      <c r="E32" s="12"/>
      <c r="F32" s="12"/>
      <c r="G32" s="12"/>
      <c r="H32" s="12"/>
      <c r="I32" s="12"/>
      <c r="J32" s="13"/>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row>
    <row r="33" spans="1:82" ht="15.75" customHeight="1" x14ac:dyDescent="0.25">
      <c r="A33" s="10"/>
      <c r="B33" s="11"/>
      <c r="C33" s="11"/>
      <c r="E33" s="12"/>
      <c r="F33" s="12"/>
      <c r="G33" s="12"/>
      <c r="H33" s="12"/>
      <c r="I33" s="12"/>
      <c r="J33" s="13"/>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row>
    <row r="34" spans="1:82" ht="15.75" customHeight="1" x14ac:dyDescent="0.25">
      <c r="A34" s="10"/>
      <c r="B34" s="11"/>
      <c r="C34" s="11"/>
      <c r="E34" s="12"/>
      <c r="F34" s="12"/>
      <c r="G34" s="12"/>
      <c r="H34" s="12"/>
      <c r="I34" s="12"/>
      <c r="J34" s="13"/>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row>
    <row r="35" spans="1:82" ht="15.75" customHeight="1" x14ac:dyDescent="0.25">
      <c r="A35" s="10"/>
      <c r="B35" s="11"/>
      <c r="C35" s="11"/>
      <c r="E35" s="12"/>
      <c r="F35" s="12"/>
      <c r="G35" s="12"/>
      <c r="H35" s="12"/>
      <c r="I35" s="12"/>
      <c r="J35" s="13"/>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row>
    <row r="36" spans="1:82" ht="15.75" customHeight="1" x14ac:dyDescent="0.25">
      <c r="A36" s="10"/>
      <c r="B36" s="11"/>
      <c r="C36" s="11"/>
      <c r="E36" s="12"/>
      <c r="F36" s="12"/>
      <c r="G36" s="12"/>
      <c r="H36" s="12"/>
      <c r="I36" s="12"/>
      <c r="J36" s="13"/>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row>
    <row r="37" spans="1:82" ht="15.75" customHeight="1" x14ac:dyDescent="0.25">
      <c r="A37" s="10"/>
      <c r="B37" s="11"/>
      <c r="C37" s="11"/>
      <c r="E37" s="12"/>
      <c r="F37" s="12"/>
      <c r="G37" s="12"/>
      <c r="H37" s="12"/>
      <c r="I37" s="12"/>
      <c r="J37" s="13"/>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row>
    <row r="38" spans="1:82" ht="15.75" customHeight="1" x14ac:dyDescent="0.25">
      <c r="A38" s="10"/>
      <c r="B38" s="11"/>
      <c r="C38" s="11"/>
      <c r="E38" s="12"/>
      <c r="F38" s="12"/>
      <c r="G38" s="12"/>
      <c r="H38" s="12"/>
      <c r="I38" s="12"/>
      <c r="J38" s="13"/>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row>
    <row r="39" spans="1:82" ht="15.75" customHeight="1" x14ac:dyDescent="0.25">
      <c r="A39" s="10"/>
      <c r="B39" s="11"/>
      <c r="C39" s="11"/>
      <c r="E39" s="12"/>
      <c r="F39" s="12"/>
      <c r="G39" s="12"/>
      <c r="H39" s="12"/>
      <c r="I39" s="12"/>
      <c r="J39" s="13"/>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row>
    <row r="40" spans="1:82" ht="15.75" customHeight="1" x14ac:dyDescent="0.25">
      <c r="A40" s="10"/>
      <c r="B40" s="11"/>
      <c r="C40" s="11"/>
      <c r="E40" s="12"/>
      <c r="F40" s="12"/>
      <c r="G40" s="12"/>
      <c r="H40" s="12"/>
      <c r="I40" s="12"/>
      <c r="J40" s="13"/>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row>
    <row r="41" spans="1:82" ht="15.75" customHeight="1" x14ac:dyDescent="0.25">
      <c r="A41" s="10"/>
      <c r="B41" s="11"/>
      <c r="C41" s="11"/>
      <c r="E41" s="12"/>
      <c r="F41" s="12"/>
      <c r="G41" s="12"/>
      <c r="H41" s="12"/>
      <c r="I41" s="12"/>
      <c r="J41" s="13"/>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row>
    <row r="42" spans="1:82" ht="15.75" customHeight="1" x14ac:dyDescent="0.25">
      <c r="A42" s="10"/>
      <c r="B42" s="11"/>
      <c r="C42" s="11"/>
      <c r="E42" s="12"/>
      <c r="F42" s="12"/>
      <c r="G42" s="12"/>
      <c r="H42" s="12"/>
      <c r="I42" s="12"/>
      <c r="J42" s="13"/>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row>
    <row r="43" spans="1:82" ht="15.75" customHeight="1" x14ac:dyDescent="0.25">
      <c r="A43" s="10"/>
      <c r="B43" s="11"/>
      <c r="C43" s="11"/>
      <c r="E43" s="12"/>
      <c r="F43" s="12"/>
      <c r="G43" s="12"/>
      <c r="H43" s="12"/>
      <c r="I43" s="12"/>
      <c r="J43" s="13"/>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row>
    <row r="44" spans="1:82" ht="15.75" customHeight="1" x14ac:dyDescent="0.25">
      <c r="A44" s="10"/>
      <c r="B44" s="11"/>
      <c r="C44" s="11"/>
      <c r="E44" s="12"/>
      <c r="F44" s="12"/>
      <c r="G44" s="12"/>
      <c r="H44" s="12"/>
      <c r="I44" s="12"/>
      <c r="J44" s="13"/>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row>
    <row r="45" spans="1:82" ht="15.75" customHeight="1" x14ac:dyDescent="0.25">
      <c r="A45" s="10"/>
      <c r="B45" s="11"/>
      <c r="C45" s="11"/>
      <c r="E45" s="12"/>
      <c r="F45" s="12"/>
      <c r="G45" s="12"/>
      <c r="H45" s="12"/>
      <c r="I45" s="12"/>
      <c r="J45" s="13"/>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row>
    <row r="46" spans="1:82" ht="15.75" customHeight="1" x14ac:dyDescent="0.25">
      <c r="A46" s="10"/>
      <c r="B46" s="11"/>
      <c r="C46" s="11"/>
      <c r="E46" s="12"/>
      <c r="F46" s="12"/>
      <c r="G46" s="12"/>
      <c r="H46" s="12"/>
      <c r="I46" s="12"/>
      <c r="J46" s="13"/>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row>
    <row r="47" spans="1:82" ht="15.75" customHeight="1" x14ac:dyDescent="0.25">
      <c r="A47" s="10"/>
      <c r="B47" s="11"/>
      <c r="C47" s="11"/>
      <c r="E47" s="12"/>
      <c r="F47" s="12"/>
      <c r="G47" s="12"/>
      <c r="H47" s="12"/>
      <c r="I47" s="12"/>
      <c r="J47" s="13"/>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row>
    <row r="48" spans="1:82" ht="15.75" customHeight="1" x14ac:dyDescent="0.25">
      <c r="A48" s="10"/>
      <c r="B48" s="11"/>
      <c r="C48" s="11"/>
      <c r="E48" s="12"/>
      <c r="F48" s="12"/>
      <c r="G48" s="12"/>
      <c r="H48" s="12"/>
      <c r="I48" s="12"/>
      <c r="J48" s="13"/>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row>
    <row r="49" spans="1:82" ht="15.75" customHeight="1" x14ac:dyDescent="0.25">
      <c r="A49" s="10"/>
      <c r="B49" s="11"/>
      <c r="C49" s="11"/>
      <c r="E49" s="12"/>
      <c r="F49" s="12"/>
      <c r="G49" s="12"/>
      <c r="H49" s="12"/>
      <c r="I49" s="12"/>
      <c r="J49" s="13"/>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row>
    <row r="50" spans="1:82" ht="15.75" customHeight="1" x14ac:dyDescent="0.25">
      <c r="A50" s="10"/>
      <c r="B50" s="11"/>
      <c r="C50" s="11"/>
      <c r="E50" s="12"/>
      <c r="F50" s="12"/>
      <c r="G50" s="12"/>
      <c r="H50" s="12"/>
      <c r="I50" s="12"/>
      <c r="J50" s="13"/>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row>
    <row r="51" spans="1:82" ht="15.75" customHeight="1" x14ac:dyDescent="0.25">
      <c r="A51" s="10"/>
      <c r="B51" s="11"/>
      <c r="C51" s="11"/>
      <c r="E51" s="12"/>
      <c r="F51" s="12"/>
      <c r="G51" s="12"/>
      <c r="H51" s="12"/>
      <c r="I51" s="12"/>
      <c r="J51" s="13"/>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row>
    <row r="52" spans="1:82" ht="15.75" customHeight="1" thickBot="1" x14ac:dyDescent="0.3">
      <c r="A52" s="10"/>
      <c r="B52" s="11"/>
      <c r="C52" s="11"/>
      <c r="E52" s="12"/>
      <c r="F52" s="12"/>
      <c r="G52" s="12"/>
      <c r="H52" s="12"/>
      <c r="I52" s="12"/>
      <c r="J52" s="13"/>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row>
    <row r="53" spans="1:82" ht="15.75" customHeight="1" thickBot="1" x14ac:dyDescent="0.3">
      <c r="A53" s="10"/>
      <c r="B53" s="11" t="s">
        <v>12</v>
      </c>
      <c r="C53" s="11"/>
      <c r="D53" s="11"/>
      <c r="E53" s="12"/>
      <c r="F53" s="12"/>
      <c r="G53" s="17"/>
      <c r="H53" s="17"/>
      <c r="I53" s="17"/>
      <c r="J53" s="13"/>
      <c r="K53" s="18"/>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row>
    <row r="54" spans="1:82" ht="15.75" customHeight="1" x14ac:dyDescent="0.25">
      <c r="A54" s="10"/>
      <c r="B54" s="11" t="s">
        <v>15</v>
      </c>
      <c r="C54" s="11"/>
      <c r="D54" s="20"/>
      <c r="E54" s="12"/>
      <c r="F54" s="12"/>
      <c r="G54" s="12"/>
      <c r="H54" s="12"/>
      <c r="I54" s="12"/>
      <c r="J54" s="21"/>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row>
    <row r="55" spans="1:82" ht="15.75" customHeight="1" x14ac:dyDescent="0.25">
      <c r="A55" s="10"/>
      <c r="B55" s="11"/>
      <c r="C55" s="11"/>
      <c r="D55" s="20"/>
      <c r="E55" s="12"/>
      <c r="F55" s="12"/>
      <c r="G55" s="12"/>
      <c r="H55" s="12"/>
      <c r="I55" s="12"/>
      <c r="J55" s="16"/>
      <c r="K55" s="20"/>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row>
    <row r="56" spans="1:82" ht="15.75" customHeight="1" x14ac:dyDescent="0.25">
      <c r="A56" s="10"/>
      <c r="B56" s="11"/>
      <c r="C56" s="11"/>
      <c r="D56" s="20"/>
      <c r="E56" s="12"/>
      <c r="F56" s="12"/>
      <c r="G56" s="12"/>
      <c r="H56" s="12"/>
      <c r="I56" s="12"/>
      <c r="J56" s="21"/>
      <c r="K56" s="22"/>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row>
    <row r="57" spans="1:82" ht="15.75" customHeight="1" x14ac:dyDescent="0.25">
      <c r="A57" s="10"/>
      <c r="B57" s="11"/>
      <c r="C57" s="11"/>
      <c r="D57" s="20"/>
      <c r="E57" s="12"/>
      <c r="F57" s="12"/>
      <c r="G57" s="12"/>
      <c r="H57" s="12"/>
      <c r="I57" s="12"/>
      <c r="J57" s="21"/>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row>
    <row r="58" spans="1:82" ht="15.75" customHeight="1" x14ac:dyDescent="0.25">
      <c r="A58" s="10"/>
      <c r="B58" s="11"/>
      <c r="C58" s="11"/>
      <c r="D58" s="20"/>
      <c r="E58" s="12"/>
      <c r="F58" s="12"/>
      <c r="G58" s="12"/>
      <c r="H58" s="12"/>
      <c r="I58" s="12"/>
      <c r="J58" s="21"/>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row>
    <row r="59" spans="1:82" ht="15.75" customHeight="1" x14ac:dyDescent="0.25">
      <c r="A59" s="10"/>
      <c r="B59" s="11"/>
      <c r="C59" s="11"/>
      <c r="D59" s="20"/>
      <c r="E59" s="12"/>
      <c r="F59" s="12"/>
      <c r="G59" s="12"/>
      <c r="H59" s="12"/>
      <c r="I59" s="12"/>
      <c r="J59" s="21"/>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row>
    <row r="60" spans="1:82" ht="15.75" customHeight="1" x14ac:dyDescent="0.25">
      <c r="A60" s="10"/>
      <c r="B60" s="11"/>
      <c r="C60" s="11"/>
      <c r="D60" s="20"/>
      <c r="E60" s="12"/>
      <c r="F60" s="12"/>
      <c r="G60" s="12"/>
      <c r="H60" s="12"/>
      <c r="I60" s="12"/>
      <c r="J60" s="21"/>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row>
    <row r="61" spans="1:82" ht="15.75" customHeight="1" x14ac:dyDescent="0.25">
      <c r="A61" s="10"/>
      <c r="B61" s="11"/>
      <c r="C61" s="11"/>
      <c r="D61" s="20"/>
      <c r="E61" s="12"/>
      <c r="F61" s="12"/>
      <c r="G61" s="12"/>
      <c r="H61" s="12"/>
      <c r="I61" s="12"/>
      <c r="J61" s="21"/>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row>
    <row r="62" spans="1:82" ht="15.75" customHeight="1" x14ac:dyDescent="0.25">
      <c r="A62" s="10"/>
      <c r="B62" s="11"/>
      <c r="C62" s="11"/>
      <c r="D62" s="20"/>
      <c r="E62" s="12"/>
      <c r="F62" s="12"/>
      <c r="G62" s="12"/>
      <c r="H62" s="12"/>
      <c r="I62" s="12"/>
      <c r="J62" s="21"/>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row>
    <row r="63" spans="1:82" ht="15.75" customHeight="1" x14ac:dyDescent="0.25">
      <c r="A63" s="10"/>
      <c r="B63" s="11"/>
      <c r="C63" s="11"/>
      <c r="D63" s="20"/>
      <c r="E63" s="12"/>
      <c r="F63" s="12"/>
      <c r="G63" s="12"/>
      <c r="H63" s="12"/>
      <c r="I63" s="12"/>
      <c r="J63" s="21"/>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row>
    <row r="64" spans="1:82" ht="15.75" customHeight="1" x14ac:dyDescent="0.25">
      <c r="A64" s="10"/>
      <c r="B64" s="11"/>
      <c r="C64" s="11"/>
      <c r="D64" s="20"/>
      <c r="E64" s="12"/>
      <c r="F64" s="12"/>
      <c r="G64" s="12"/>
      <c r="H64" s="12"/>
      <c r="I64" s="12"/>
      <c r="J64" s="21"/>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row>
    <row r="65" spans="1:82" ht="15.75" customHeight="1" x14ac:dyDescent="0.25">
      <c r="A65" s="10"/>
      <c r="B65" s="11"/>
      <c r="C65" s="11"/>
      <c r="D65" s="20"/>
      <c r="E65" s="12"/>
      <c r="F65" s="12"/>
      <c r="G65" s="12"/>
      <c r="H65" s="12"/>
      <c r="I65" s="12"/>
      <c r="J65" s="21"/>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row>
    <row r="66" spans="1:82" ht="15.75" customHeight="1" x14ac:dyDescent="0.25">
      <c r="A66" s="10"/>
      <c r="B66" s="11"/>
      <c r="C66" s="11"/>
      <c r="D66" s="20"/>
      <c r="E66" s="12"/>
      <c r="F66" s="12"/>
      <c r="G66" s="12"/>
      <c r="H66" s="12"/>
      <c r="I66" s="12"/>
      <c r="J66" s="21"/>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row>
    <row r="67" spans="1:82" ht="15.75" customHeight="1" x14ac:dyDescent="0.25">
      <c r="A67" s="10"/>
      <c r="B67" s="11"/>
      <c r="C67" s="11"/>
      <c r="D67" s="20"/>
      <c r="E67" s="12"/>
      <c r="F67" s="12"/>
      <c r="G67" s="12"/>
      <c r="H67" s="12"/>
      <c r="I67" s="12"/>
      <c r="J67" s="21"/>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row>
    <row r="68" spans="1:82" ht="15.75" customHeight="1" x14ac:dyDescent="0.25">
      <c r="A68" s="10"/>
      <c r="B68" s="11"/>
      <c r="C68" s="11"/>
      <c r="D68" s="20"/>
      <c r="E68" s="12"/>
      <c r="F68" s="12"/>
      <c r="G68" s="12"/>
      <c r="H68" s="12"/>
      <c r="I68" s="12"/>
      <c r="J68" s="21"/>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row>
    <row r="69" spans="1:82" ht="15.75" customHeight="1" x14ac:dyDescent="0.25">
      <c r="A69" s="10"/>
      <c r="B69" s="11"/>
      <c r="C69" s="11"/>
      <c r="D69" s="20"/>
      <c r="E69" s="12"/>
      <c r="F69" s="12"/>
      <c r="G69" s="12"/>
      <c r="H69" s="12"/>
      <c r="I69" s="12"/>
      <c r="J69" s="21"/>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row>
    <row r="70" spans="1:82" ht="15.75" customHeight="1" x14ac:dyDescent="0.25">
      <c r="A70" s="10"/>
      <c r="B70" s="11"/>
      <c r="C70" s="11"/>
      <c r="D70" s="20"/>
      <c r="E70" s="12"/>
      <c r="F70" s="12"/>
      <c r="G70" s="12"/>
      <c r="H70" s="12"/>
      <c r="I70" s="12"/>
      <c r="J70" s="21"/>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row>
    <row r="71" spans="1:82" ht="15.75" customHeight="1" x14ac:dyDescent="0.25">
      <c r="A71" s="10"/>
      <c r="B71" s="11"/>
      <c r="C71" s="11"/>
      <c r="D71" s="20"/>
      <c r="E71" s="12"/>
      <c r="F71" s="12"/>
      <c r="G71" s="12"/>
      <c r="H71" s="12"/>
      <c r="I71" s="12"/>
      <c r="J71" s="21"/>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row>
    <row r="72" spans="1:82" ht="15.75" customHeight="1" x14ac:dyDescent="0.25">
      <c r="A72" s="10"/>
      <c r="B72" s="11"/>
      <c r="C72" s="11"/>
      <c r="D72" s="20"/>
      <c r="E72" s="12"/>
      <c r="F72" s="12"/>
      <c r="G72" s="12"/>
      <c r="H72" s="12"/>
      <c r="I72" s="12"/>
      <c r="J72" s="21"/>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row>
    <row r="73" spans="1:82" ht="15.75" customHeight="1" x14ac:dyDescent="0.25">
      <c r="A73" s="10"/>
      <c r="B73" s="11"/>
      <c r="C73" s="11"/>
      <c r="D73" s="20"/>
      <c r="E73" s="12"/>
      <c r="F73" s="12"/>
      <c r="G73" s="12"/>
      <c r="H73" s="12"/>
      <c r="I73" s="12"/>
      <c r="J73" s="21"/>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row>
    <row r="74" spans="1:82" ht="15.75" customHeight="1" x14ac:dyDescent="0.25">
      <c r="A74" s="10"/>
      <c r="B74" s="11"/>
      <c r="C74" s="11"/>
      <c r="D74" s="20"/>
      <c r="E74" s="12"/>
      <c r="F74" s="12"/>
      <c r="G74" s="12"/>
      <c r="H74" s="12"/>
      <c r="I74" s="12"/>
      <c r="J74" s="21"/>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row>
    <row r="75" spans="1:82" ht="15.75" customHeight="1" x14ac:dyDescent="0.25">
      <c r="A75" s="10"/>
      <c r="B75" s="11"/>
      <c r="C75" s="11"/>
      <c r="D75" s="20"/>
      <c r="E75" s="12"/>
      <c r="F75" s="12"/>
      <c r="G75" s="12"/>
      <c r="H75" s="12"/>
      <c r="I75" s="12"/>
      <c r="J75" s="21"/>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row>
    <row r="76" spans="1:82" ht="15.75" customHeight="1" x14ac:dyDescent="0.25">
      <c r="A76" s="10"/>
      <c r="B76" s="11"/>
      <c r="C76" s="11"/>
      <c r="D76" s="20"/>
      <c r="E76" s="12"/>
      <c r="F76" s="12"/>
      <c r="G76" s="12"/>
      <c r="H76" s="12"/>
      <c r="I76" s="12"/>
      <c r="J76" s="21"/>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row>
    <row r="77" spans="1:82" ht="15.75" customHeight="1" thickBot="1" x14ac:dyDescent="0.3">
      <c r="A77" s="10"/>
      <c r="B77" s="11"/>
      <c r="C77" s="11"/>
      <c r="D77" s="20"/>
      <c r="E77" s="12"/>
      <c r="F77" s="12"/>
      <c r="G77" s="12"/>
      <c r="H77" s="12"/>
      <c r="I77" s="12"/>
      <c r="J77" s="21"/>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row>
    <row r="78" spans="1:82" ht="15.75" customHeight="1" thickBot="1" x14ac:dyDescent="0.3">
      <c r="A78" s="10"/>
      <c r="B78" s="11" t="s">
        <v>12</v>
      </c>
      <c r="C78" s="11"/>
      <c r="D78" s="11"/>
      <c r="E78" s="23"/>
      <c r="F78" s="24"/>
      <c r="G78" s="25"/>
      <c r="H78" s="25"/>
      <c r="I78" s="25"/>
      <c r="J78" s="13"/>
      <c r="K78" s="18"/>
      <c r="L78" s="26"/>
      <c r="M78" s="26"/>
      <c r="N78" s="26"/>
      <c r="O78" s="26"/>
      <c r="P78" s="26"/>
      <c r="Q78" s="26"/>
      <c r="R78" s="26"/>
      <c r="S78" s="26"/>
      <c r="T78" s="26"/>
      <c r="U78" s="26"/>
      <c r="V78" s="26"/>
      <c r="W78" s="26"/>
      <c r="X78" s="26"/>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c r="CA78" s="26"/>
      <c r="CB78" s="26"/>
      <c r="CC78" s="26"/>
      <c r="CD78" s="26"/>
    </row>
    <row r="79" spans="1:82" ht="15.75" customHeight="1" thickBot="1" x14ac:dyDescent="0.3">
      <c r="A79" s="27"/>
      <c r="B79" s="28" t="s">
        <v>12</v>
      </c>
      <c r="C79" s="28"/>
      <c r="D79" s="29"/>
      <c r="E79" s="30"/>
      <c r="F79" s="31"/>
      <c r="G79" s="32"/>
      <c r="H79" s="32"/>
      <c r="I79" s="32"/>
      <c r="J79" s="33"/>
      <c r="K79" s="34"/>
      <c r="L79" s="35"/>
      <c r="M79" s="35"/>
      <c r="N79" s="35"/>
      <c r="O79" s="35"/>
      <c r="P79" s="35"/>
      <c r="Q79" s="35"/>
      <c r="R79" s="35"/>
      <c r="S79" s="35"/>
      <c r="T79" s="35"/>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row>
    <row r="80" spans="1:82" ht="15.75" customHeight="1" x14ac:dyDescent="0.25">
      <c r="A80" s="36" t="s">
        <v>16</v>
      </c>
      <c r="D80" s="36"/>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row>
    <row r="81" spans="1:82" ht="15.75" customHeight="1" thickBot="1" x14ac:dyDescent="0.3">
      <c r="A81" s="36"/>
      <c r="D81" s="36"/>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row>
    <row r="82" spans="1:82" ht="15.75" customHeight="1" thickBot="1" x14ac:dyDescent="0.3">
      <c r="A82" s="1" t="s">
        <v>0</v>
      </c>
      <c r="B82" s="2" t="s">
        <v>1</v>
      </c>
      <c r="C82" s="2"/>
      <c r="D82" s="2"/>
      <c r="E82" s="3"/>
      <c r="F82" s="4"/>
      <c r="G82" s="5"/>
      <c r="H82" s="5"/>
      <c r="I82" s="6"/>
      <c r="J82" s="7"/>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row>
    <row r="83" spans="1:82" ht="15.75" customHeight="1" x14ac:dyDescent="0.25">
      <c r="A83" s="10" t="s">
        <v>17</v>
      </c>
      <c r="B83" s="11" t="s">
        <v>11</v>
      </c>
      <c r="C83" s="11"/>
      <c r="D83" s="11"/>
      <c r="E83" s="12"/>
      <c r="F83" s="12"/>
      <c r="G83" s="12"/>
      <c r="H83" s="12"/>
      <c r="I83" s="12"/>
      <c r="J83" s="13"/>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row>
    <row r="84" spans="1:82" ht="15.75" customHeight="1" x14ac:dyDescent="0.25">
      <c r="A84" s="15">
        <f>A3+1</f>
        <v>41877</v>
      </c>
      <c r="B84" s="11"/>
      <c r="C84" s="11"/>
      <c r="D84" s="11"/>
      <c r="E84" s="12"/>
      <c r="F84" s="12"/>
      <c r="G84" s="12"/>
      <c r="H84" s="12"/>
      <c r="I84" s="12"/>
      <c r="J84" s="16"/>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row>
    <row r="85" spans="1:82" ht="15.75" customHeight="1" x14ac:dyDescent="0.25">
      <c r="A85" s="10"/>
      <c r="B85" s="11"/>
      <c r="C85" s="11"/>
      <c r="D85" s="11"/>
      <c r="E85" s="12"/>
      <c r="F85" s="12"/>
      <c r="G85" s="12"/>
      <c r="H85" s="12"/>
      <c r="I85" s="12"/>
      <c r="J85" s="13"/>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row>
    <row r="86" spans="1:82" ht="15.75" customHeight="1" x14ac:dyDescent="0.25">
      <c r="A86" s="15"/>
      <c r="B86" s="11"/>
      <c r="C86" s="11"/>
      <c r="D86" s="11"/>
      <c r="E86" s="12"/>
      <c r="F86" s="12"/>
      <c r="G86" s="12"/>
      <c r="H86" s="12"/>
      <c r="I86" s="12"/>
      <c r="J86" s="13"/>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row>
    <row r="87" spans="1:82" ht="15.75" customHeight="1" x14ac:dyDescent="0.25">
      <c r="A87" s="15"/>
      <c r="B87" s="11"/>
      <c r="C87" s="11"/>
      <c r="D87" s="11"/>
      <c r="E87" s="12"/>
      <c r="F87" s="12"/>
      <c r="G87" s="12"/>
      <c r="H87" s="12"/>
      <c r="I87" s="12"/>
      <c r="J87" s="13"/>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row>
    <row r="88" spans="1:82" ht="15.75" customHeight="1" x14ac:dyDescent="0.25">
      <c r="A88" s="10"/>
      <c r="B88" s="11"/>
      <c r="C88" s="11"/>
      <c r="D88" s="11"/>
      <c r="E88" s="12"/>
      <c r="F88" s="12"/>
      <c r="G88" s="12"/>
      <c r="H88" s="12"/>
      <c r="I88" s="12"/>
      <c r="J88" s="13"/>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row>
    <row r="89" spans="1:82" ht="15.75" customHeight="1" x14ac:dyDescent="0.25">
      <c r="A89" s="10"/>
      <c r="B89" s="11"/>
      <c r="C89" s="11"/>
      <c r="D89" s="11"/>
      <c r="E89" s="12"/>
      <c r="F89" s="12"/>
      <c r="G89" s="12"/>
      <c r="H89" s="12"/>
      <c r="I89" s="12"/>
      <c r="J89" s="13"/>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row>
    <row r="90" spans="1:82" ht="15.75" customHeight="1" x14ac:dyDescent="0.25">
      <c r="A90" s="15"/>
      <c r="B90" s="11"/>
      <c r="C90" s="11"/>
      <c r="D90" s="11"/>
      <c r="E90" s="12"/>
      <c r="F90" s="12"/>
      <c r="G90" s="12"/>
      <c r="H90" s="12"/>
      <c r="I90" s="12"/>
      <c r="J90" s="13"/>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row>
    <row r="91" spans="1:82" ht="15.75" customHeight="1" x14ac:dyDescent="0.25">
      <c r="A91" s="10"/>
      <c r="B91" s="11"/>
      <c r="C91" s="11"/>
      <c r="D91" s="11"/>
      <c r="E91" s="12"/>
      <c r="F91" s="12"/>
      <c r="G91" s="12"/>
      <c r="H91" s="12"/>
      <c r="I91" s="12"/>
      <c r="J91" s="13"/>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c r="BD91" s="14"/>
      <c r="BE91" s="14"/>
      <c r="BF91" s="14"/>
      <c r="BG91" s="14"/>
      <c r="BH91" s="14"/>
      <c r="BI91" s="14"/>
      <c r="BJ91" s="14"/>
      <c r="BK91" s="14"/>
      <c r="BL91" s="14"/>
      <c r="BM91" s="14"/>
      <c r="BN91" s="14"/>
      <c r="BO91" s="14"/>
      <c r="BP91" s="14"/>
      <c r="BQ91" s="14"/>
      <c r="BR91" s="14"/>
      <c r="BS91" s="14"/>
      <c r="BT91" s="14"/>
      <c r="BU91" s="14"/>
      <c r="BV91" s="14"/>
      <c r="BW91" s="14"/>
      <c r="BX91" s="14"/>
      <c r="BY91" s="14"/>
      <c r="BZ91" s="14"/>
      <c r="CA91" s="14"/>
      <c r="CB91" s="14"/>
      <c r="CC91" s="14"/>
      <c r="CD91" s="14"/>
    </row>
    <row r="92" spans="1:82" ht="15.75" customHeight="1" x14ac:dyDescent="0.25">
      <c r="A92" s="10"/>
      <c r="B92" s="11"/>
      <c r="C92" s="11"/>
      <c r="D92" s="11"/>
      <c r="E92" s="12"/>
      <c r="F92" s="12"/>
      <c r="G92" s="12"/>
      <c r="H92" s="12"/>
      <c r="I92" s="12"/>
      <c r="J92" s="13"/>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c r="BP92" s="14"/>
      <c r="BQ92" s="14"/>
      <c r="BR92" s="14"/>
      <c r="BS92" s="14"/>
      <c r="BT92" s="14"/>
      <c r="BU92" s="14"/>
      <c r="BV92" s="14"/>
      <c r="BW92" s="14"/>
      <c r="BX92" s="14"/>
      <c r="BY92" s="14"/>
      <c r="BZ92" s="14"/>
      <c r="CA92" s="14"/>
      <c r="CB92" s="14"/>
      <c r="CC92" s="14"/>
      <c r="CD92" s="14"/>
    </row>
    <row r="93" spans="1:82" ht="15.75" customHeight="1" x14ac:dyDescent="0.25">
      <c r="A93" s="10"/>
      <c r="B93" s="11"/>
      <c r="C93" s="11"/>
      <c r="D93" s="11"/>
      <c r="E93" s="12"/>
      <c r="F93" s="12"/>
      <c r="G93" s="12"/>
      <c r="H93" s="12"/>
      <c r="I93" s="12"/>
      <c r="J93" s="13"/>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c r="BG93" s="14"/>
      <c r="BH93" s="14"/>
      <c r="BI93" s="14"/>
      <c r="BJ93" s="14"/>
      <c r="BK93" s="14"/>
      <c r="BL93" s="14"/>
      <c r="BM93" s="14"/>
      <c r="BN93" s="14"/>
      <c r="BO93" s="14"/>
      <c r="BP93" s="14"/>
      <c r="BQ93" s="14"/>
      <c r="BR93" s="14"/>
      <c r="BS93" s="14"/>
      <c r="BT93" s="14"/>
      <c r="BU93" s="14"/>
      <c r="BV93" s="14"/>
      <c r="BW93" s="14"/>
      <c r="BX93" s="14"/>
      <c r="BY93" s="14"/>
      <c r="BZ93" s="14"/>
      <c r="CA93" s="14"/>
      <c r="CB93" s="14"/>
      <c r="CC93" s="14"/>
      <c r="CD93" s="14"/>
    </row>
    <row r="94" spans="1:82" ht="15.75" customHeight="1" x14ac:dyDescent="0.25">
      <c r="A94" s="10"/>
      <c r="B94" s="11"/>
      <c r="C94" s="11"/>
      <c r="D94" s="11"/>
      <c r="E94" s="12"/>
      <c r="F94" s="12"/>
      <c r="G94" s="12"/>
      <c r="H94" s="12"/>
      <c r="I94" s="12"/>
      <c r="J94" s="13"/>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row>
    <row r="95" spans="1:82" ht="15.75" customHeight="1" x14ac:dyDescent="0.25">
      <c r="A95" s="10"/>
      <c r="B95" s="11"/>
      <c r="C95" s="11"/>
      <c r="D95" s="11"/>
      <c r="E95" s="12"/>
      <c r="F95" s="12"/>
      <c r="G95" s="12"/>
      <c r="H95" s="12"/>
      <c r="I95" s="12"/>
      <c r="J95" s="13"/>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14"/>
      <c r="BH95" s="14"/>
      <c r="BI95" s="14"/>
      <c r="BJ95" s="14"/>
      <c r="BK95" s="14"/>
      <c r="BL95" s="14"/>
      <c r="BM95" s="14"/>
      <c r="BN95" s="14"/>
      <c r="BO95" s="14"/>
      <c r="BP95" s="14"/>
      <c r="BQ95" s="14"/>
      <c r="BR95" s="14"/>
      <c r="BS95" s="14"/>
      <c r="BT95" s="14"/>
      <c r="BU95" s="14"/>
      <c r="BV95" s="14"/>
      <c r="BW95" s="14"/>
      <c r="BX95" s="14"/>
      <c r="BY95" s="14"/>
      <c r="BZ95" s="14"/>
      <c r="CA95" s="14"/>
      <c r="CB95" s="14"/>
      <c r="CC95" s="14"/>
      <c r="CD95" s="14"/>
    </row>
    <row r="96" spans="1:82" ht="15.75" customHeight="1" x14ac:dyDescent="0.25">
      <c r="A96" s="10"/>
      <c r="B96" s="11"/>
      <c r="C96" s="11"/>
      <c r="D96" s="11"/>
      <c r="E96" s="12"/>
      <c r="F96" s="12"/>
      <c r="G96" s="12"/>
      <c r="H96" s="12"/>
      <c r="I96" s="12"/>
      <c r="J96" s="13"/>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row>
    <row r="97" spans="1:82" ht="15.75" customHeight="1" x14ac:dyDescent="0.25">
      <c r="A97" s="10"/>
      <c r="B97" s="11"/>
      <c r="C97" s="11"/>
      <c r="D97" s="11"/>
      <c r="E97" s="12"/>
      <c r="F97" s="12"/>
      <c r="G97" s="12"/>
      <c r="H97" s="12"/>
      <c r="I97" s="12"/>
      <c r="J97" s="13"/>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row>
    <row r="98" spans="1:82" ht="15.75" customHeight="1" x14ac:dyDescent="0.25">
      <c r="A98" s="10"/>
      <c r="B98" s="11"/>
      <c r="C98" s="11"/>
      <c r="D98" s="11"/>
      <c r="E98" s="12"/>
      <c r="F98" s="12"/>
      <c r="G98" s="12"/>
      <c r="H98" s="12"/>
      <c r="I98" s="12"/>
      <c r="J98" s="13"/>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row>
    <row r="99" spans="1:82" ht="15.75" customHeight="1" x14ac:dyDescent="0.25">
      <c r="A99" s="10"/>
      <c r="B99" s="11"/>
      <c r="C99" s="11"/>
      <c r="D99" s="11"/>
      <c r="E99" s="12"/>
      <c r="F99" s="12"/>
      <c r="G99" s="12"/>
      <c r="H99" s="12"/>
      <c r="I99" s="12"/>
      <c r="J99" s="13"/>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row>
    <row r="100" spans="1:82" ht="15.75" customHeight="1" x14ac:dyDescent="0.25">
      <c r="A100" s="10"/>
      <c r="B100" s="11"/>
      <c r="C100" s="11"/>
      <c r="D100" s="11"/>
      <c r="E100" s="12"/>
      <c r="F100" s="12"/>
      <c r="G100" s="12"/>
      <c r="H100" s="12"/>
      <c r="I100" s="12"/>
      <c r="J100" s="13"/>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row>
    <row r="101" spans="1:82" ht="15.75" customHeight="1" x14ac:dyDescent="0.25">
      <c r="A101" s="10"/>
      <c r="B101" s="11"/>
      <c r="C101" s="11"/>
      <c r="D101" s="11"/>
      <c r="E101" s="12"/>
      <c r="F101" s="12"/>
      <c r="G101" s="12"/>
      <c r="H101" s="12"/>
      <c r="I101" s="12"/>
      <c r="J101" s="13"/>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c r="BN101" s="14"/>
      <c r="BO101" s="14"/>
      <c r="BP101" s="14"/>
      <c r="BQ101" s="14"/>
      <c r="BR101" s="14"/>
      <c r="BS101" s="14"/>
      <c r="BT101" s="14"/>
      <c r="BU101" s="14"/>
      <c r="BV101" s="14"/>
      <c r="BW101" s="14"/>
      <c r="BX101" s="14"/>
      <c r="BY101" s="14"/>
      <c r="BZ101" s="14"/>
      <c r="CA101" s="14"/>
      <c r="CB101" s="14"/>
      <c r="CC101" s="14"/>
      <c r="CD101" s="14"/>
    </row>
    <row r="102" spans="1:82" ht="15.75" customHeight="1" x14ac:dyDescent="0.25">
      <c r="A102" s="10"/>
      <c r="B102" s="11"/>
      <c r="C102" s="11"/>
      <c r="D102" s="11"/>
      <c r="E102" s="12"/>
      <c r="F102" s="12"/>
      <c r="G102" s="12"/>
      <c r="H102" s="12"/>
      <c r="I102" s="12"/>
      <c r="J102" s="13"/>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row>
    <row r="103" spans="1:82" ht="15.75" customHeight="1" x14ac:dyDescent="0.25">
      <c r="A103" s="10"/>
      <c r="B103" s="11"/>
      <c r="C103" s="11"/>
      <c r="D103" s="11"/>
      <c r="E103" s="12"/>
      <c r="F103" s="12"/>
      <c r="G103" s="12"/>
      <c r="H103" s="12"/>
      <c r="I103" s="12"/>
      <c r="J103" s="16"/>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row>
    <row r="104" spans="1:82" ht="15.75" customHeight="1" x14ac:dyDescent="0.25">
      <c r="A104" s="10"/>
      <c r="B104" s="11"/>
      <c r="C104" s="11"/>
      <c r="D104" s="11"/>
      <c r="E104" s="12"/>
      <c r="F104" s="12"/>
      <c r="G104" s="12"/>
      <c r="H104" s="12"/>
      <c r="I104" s="12"/>
      <c r="J104" s="13"/>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c r="BJ104" s="14"/>
      <c r="BK104" s="14"/>
      <c r="BL104" s="14"/>
      <c r="BM104" s="14"/>
      <c r="BN104" s="14"/>
      <c r="BO104" s="14"/>
      <c r="BP104" s="14"/>
      <c r="BQ104" s="14"/>
      <c r="BR104" s="14"/>
      <c r="BS104" s="14"/>
      <c r="BT104" s="14"/>
      <c r="BU104" s="14"/>
      <c r="BV104" s="14"/>
      <c r="BW104" s="14"/>
      <c r="BX104" s="14"/>
      <c r="BY104" s="14"/>
      <c r="BZ104" s="14"/>
      <c r="CA104" s="14"/>
      <c r="CB104" s="14"/>
      <c r="CC104" s="14"/>
      <c r="CD104" s="14"/>
    </row>
    <row r="105" spans="1:82" ht="15.75" customHeight="1" x14ac:dyDescent="0.25">
      <c r="A105" s="10"/>
      <c r="B105" s="11"/>
      <c r="C105" s="11"/>
      <c r="D105" s="11"/>
      <c r="E105" s="12"/>
      <c r="F105" s="12"/>
      <c r="G105" s="12"/>
      <c r="H105" s="12"/>
      <c r="I105" s="12"/>
      <c r="J105" s="13"/>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row>
    <row r="106" spans="1:82" ht="15.75" customHeight="1" x14ac:dyDescent="0.25">
      <c r="A106" s="10"/>
      <c r="B106" s="11"/>
      <c r="C106" s="11"/>
      <c r="D106" s="11"/>
      <c r="E106" s="12"/>
      <c r="F106" s="12"/>
      <c r="G106" s="12"/>
      <c r="H106" s="12"/>
      <c r="I106" s="12"/>
      <c r="J106" s="13"/>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row>
    <row r="107" spans="1:82" ht="15.75" customHeight="1" x14ac:dyDescent="0.25">
      <c r="A107" s="10"/>
      <c r="B107" s="11"/>
      <c r="C107" s="11"/>
      <c r="D107" s="11"/>
      <c r="E107" s="12"/>
      <c r="F107" s="12"/>
      <c r="G107" s="12"/>
      <c r="H107" s="12"/>
      <c r="I107" s="12"/>
      <c r="J107" s="13"/>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row>
    <row r="108" spans="1:82" ht="15.75" customHeight="1" x14ac:dyDescent="0.25">
      <c r="A108" s="10"/>
      <c r="B108" s="11"/>
      <c r="C108" s="11"/>
      <c r="D108" s="11"/>
      <c r="E108" s="12"/>
      <c r="F108" s="12"/>
      <c r="G108" s="12"/>
      <c r="H108" s="12"/>
      <c r="I108" s="12"/>
      <c r="J108" s="13"/>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row>
    <row r="109" spans="1:82" ht="15.75" customHeight="1" x14ac:dyDescent="0.25">
      <c r="A109" s="10"/>
      <c r="B109" s="11"/>
      <c r="C109" s="11"/>
      <c r="D109" s="11"/>
      <c r="E109" s="12"/>
      <c r="F109" s="12"/>
      <c r="G109" s="12"/>
      <c r="H109" s="12"/>
      <c r="I109" s="12"/>
      <c r="J109" s="13"/>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row>
    <row r="110" spans="1:82" ht="15.75" customHeight="1" x14ac:dyDescent="0.25">
      <c r="A110" s="10"/>
      <c r="B110" s="11"/>
      <c r="C110" s="11"/>
      <c r="D110" s="11"/>
      <c r="E110" s="12"/>
      <c r="F110" s="12"/>
      <c r="G110" s="12"/>
      <c r="H110" s="12"/>
      <c r="I110" s="12"/>
      <c r="J110" s="13"/>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c r="BP110" s="14"/>
      <c r="BQ110" s="14"/>
      <c r="BR110" s="14"/>
      <c r="BS110" s="14"/>
      <c r="BT110" s="14"/>
      <c r="BU110" s="14"/>
      <c r="BV110" s="14"/>
      <c r="BW110" s="14"/>
      <c r="BX110" s="14"/>
      <c r="BY110" s="14"/>
      <c r="BZ110" s="14"/>
      <c r="CA110" s="14"/>
      <c r="CB110" s="14"/>
      <c r="CC110" s="14"/>
      <c r="CD110" s="14"/>
    </row>
    <row r="111" spans="1:82" ht="15.75" customHeight="1" x14ac:dyDescent="0.25">
      <c r="A111" s="10"/>
      <c r="B111" s="11"/>
      <c r="C111" s="11"/>
      <c r="D111" s="11"/>
      <c r="E111" s="12"/>
      <c r="F111" s="12"/>
      <c r="G111" s="12"/>
      <c r="H111" s="12"/>
      <c r="I111" s="12"/>
      <c r="J111" s="13"/>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c r="CA111" s="14"/>
      <c r="CB111" s="14"/>
      <c r="CC111" s="14"/>
      <c r="CD111" s="14"/>
    </row>
    <row r="112" spans="1:82" ht="15.75" customHeight="1" thickBot="1" x14ac:dyDescent="0.3">
      <c r="A112" s="10"/>
      <c r="B112" s="11"/>
      <c r="C112" s="11"/>
      <c r="D112" s="11"/>
      <c r="E112" s="12"/>
      <c r="F112" s="12"/>
      <c r="G112" s="12"/>
      <c r="H112" s="12"/>
      <c r="I112" s="12"/>
      <c r="J112" s="13"/>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row>
    <row r="113" spans="1:82" ht="15.75" customHeight="1" thickBot="1" x14ac:dyDescent="0.3">
      <c r="A113" s="10"/>
      <c r="B113" s="11" t="s">
        <v>12</v>
      </c>
      <c r="C113" s="11"/>
      <c r="D113" s="11"/>
      <c r="E113" s="12"/>
      <c r="F113" s="12"/>
      <c r="G113" s="17"/>
      <c r="H113" s="17"/>
      <c r="I113" s="17"/>
      <c r="J113" s="13"/>
      <c r="K113" s="18"/>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row>
    <row r="114" spans="1:82" ht="15.75" customHeight="1" x14ac:dyDescent="0.25">
      <c r="A114" s="10"/>
      <c r="B114" s="11" t="s">
        <v>14</v>
      </c>
      <c r="C114" s="11"/>
      <c r="D114" s="11"/>
      <c r="E114" s="12"/>
      <c r="F114" s="12"/>
      <c r="G114" s="12"/>
      <c r="H114" s="12"/>
      <c r="I114" s="12"/>
      <c r="J114" s="13"/>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c r="BJ114" s="14"/>
      <c r="BK114" s="14"/>
      <c r="BL114" s="14"/>
      <c r="BM114" s="14"/>
      <c r="BN114" s="14"/>
      <c r="BO114" s="14"/>
      <c r="BP114" s="14"/>
      <c r="BQ114" s="14"/>
      <c r="BR114" s="14"/>
      <c r="BS114" s="14"/>
      <c r="BT114" s="14"/>
      <c r="BU114" s="14"/>
      <c r="BV114" s="14"/>
      <c r="BW114" s="14"/>
      <c r="BX114" s="14"/>
      <c r="BY114" s="14"/>
      <c r="BZ114" s="14"/>
      <c r="CA114" s="14"/>
      <c r="CB114" s="14"/>
      <c r="CC114" s="14"/>
      <c r="CD114" s="14"/>
    </row>
    <row r="115" spans="1:82" ht="15.75" customHeight="1" x14ac:dyDescent="0.25">
      <c r="A115" s="10"/>
      <c r="B115" s="11"/>
      <c r="C115" s="11"/>
      <c r="D115" s="11"/>
      <c r="E115" s="12"/>
      <c r="F115" s="12"/>
      <c r="G115" s="12"/>
      <c r="H115" s="12"/>
      <c r="I115" s="12"/>
      <c r="J115" s="13"/>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c r="BJ115" s="14"/>
      <c r="BK115" s="14"/>
      <c r="BL115" s="14"/>
      <c r="BM115" s="14"/>
      <c r="BN115" s="14"/>
      <c r="BO115" s="14"/>
      <c r="BP115" s="14"/>
      <c r="BQ115" s="14"/>
      <c r="BR115" s="14"/>
      <c r="BS115" s="14"/>
      <c r="BT115" s="14"/>
      <c r="BU115" s="14"/>
      <c r="BV115" s="14"/>
      <c r="BW115" s="14"/>
      <c r="BX115" s="14"/>
      <c r="BY115" s="14"/>
      <c r="BZ115" s="14"/>
      <c r="CA115" s="14"/>
      <c r="CB115" s="14"/>
      <c r="CC115" s="14"/>
      <c r="CD115" s="14"/>
    </row>
    <row r="116" spans="1:82" ht="15.75" customHeight="1" x14ac:dyDescent="0.25">
      <c r="A116" s="10"/>
      <c r="B116" s="11"/>
      <c r="C116" s="11"/>
      <c r="D116" s="11"/>
      <c r="E116" s="12"/>
      <c r="F116" s="12"/>
      <c r="G116" s="12"/>
      <c r="H116" s="12"/>
      <c r="I116" s="12"/>
      <c r="J116" s="13"/>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c r="BK116" s="14"/>
      <c r="BL116" s="14"/>
      <c r="BM116" s="14"/>
      <c r="BN116" s="14"/>
      <c r="BO116" s="14"/>
      <c r="BP116" s="14"/>
      <c r="BQ116" s="14"/>
      <c r="BR116" s="14"/>
      <c r="BS116" s="14"/>
      <c r="BT116" s="14"/>
      <c r="BU116" s="14"/>
      <c r="BV116" s="14"/>
      <c r="BW116" s="14"/>
      <c r="BX116" s="14"/>
      <c r="BY116" s="14"/>
      <c r="BZ116" s="14"/>
      <c r="CA116" s="14"/>
      <c r="CB116" s="14"/>
      <c r="CC116" s="14"/>
      <c r="CD116" s="14"/>
    </row>
    <row r="117" spans="1:82" ht="15" customHeight="1" x14ac:dyDescent="0.25">
      <c r="A117" s="10"/>
      <c r="B117" s="11"/>
      <c r="C117" s="11"/>
      <c r="D117" s="11"/>
      <c r="E117" s="12"/>
      <c r="F117" s="12"/>
      <c r="G117" s="12"/>
      <c r="H117" s="12"/>
      <c r="I117" s="12"/>
      <c r="J117" s="13"/>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c r="BJ117" s="14"/>
      <c r="BK117" s="14"/>
      <c r="BL117" s="14"/>
      <c r="BM117" s="14"/>
      <c r="BN117" s="14"/>
      <c r="BO117" s="14"/>
      <c r="BP117" s="14"/>
      <c r="BQ117" s="14"/>
      <c r="BR117" s="14"/>
      <c r="BS117" s="14"/>
      <c r="BT117" s="14"/>
      <c r="BU117" s="14"/>
      <c r="BV117" s="14"/>
      <c r="BW117" s="14"/>
      <c r="BX117" s="14"/>
      <c r="BY117" s="14"/>
      <c r="BZ117" s="14"/>
      <c r="CA117" s="14"/>
      <c r="CB117" s="14"/>
      <c r="CC117" s="14"/>
      <c r="CD117" s="14"/>
    </row>
    <row r="118" spans="1:82" ht="15.75" customHeight="1" x14ac:dyDescent="0.25">
      <c r="A118" s="10"/>
      <c r="B118" s="11"/>
      <c r="C118" s="11"/>
      <c r="D118" s="11"/>
      <c r="E118" s="12"/>
      <c r="F118" s="12"/>
      <c r="G118" s="12"/>
      <c r="H118" s="12"/>
      <c r="I118" s="12"/>
      <c r="J118" s="13"/>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c r="BJ118" s="14"/>
      <c r="BK118" s="14"/>
      <c r="BL118" s="14"/>
      <c r="BM118" s="14"/>
      <c r="BN118" s="14"/>
      <c r="BO118" s="14"/>
      <c r="BP118" s="14"/>
      <c r="BQ118" s="14"/>
      <c r="BR118" s="14"/>
      <c r="BS118" s="14"/>
      <c r="BT118" s="14"/>
      <c r="BU118" s="14"/>
      <c r="BV118" s="14"/>
      <c r="BW118" s="14"/>
      <c r="BX118" s="14"/>
      <c r="BY118" s="14"/>
      <c r="BZ118" s="14"/>
      <c r="CA118" s="14"/>
      <c r="CB118" s="14"/>
      <c r="CC118" s="14"/>
      <c r="CD118" s="14"/>
    </row>
    <row r="119" spans="1:82" ht="15.75" customHeight="1" x14ac:dyDescent="0.25">
      <c r="A119" s="10"/>
      <c r="B119" s="11"/>
      <c r="C119" s="11"/>
      <c r="D119" s="11"/>
      <c r="E119" s="12"/>
      <c r="F119" s="12"/>
      <c r="G119" s="12"/>
      <c r="H119" s="12"/>
      <c r="I119" s="12"/>
      <c r="J119" s="13"/>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c r="BP119" s="14"/>
      <c r="BQ119" s="14"/>
      <c r="BR119" s="14"/>
      <c r="BS119" s="14"/>
      <c r="BT119" s="14"/>
      <c r="BU119" s="14"/>
      <c r="BV119" s="14"/>
      <c r="BW119" s="14"/>
      <c r="BX119" s="14"/>
      <c r="BY119" s="14"/>
      <c r="BZ119" s="14"/>
      <c r="CA119" s="14"/>
      <c r="CB119" s="14"/>
      <c r="CC119" s="14"/>
      <c r="CD119" s="14"/>
    </row>
    <row r="120" spans="1:82" ht="15" x14ac:dyDescent="0.25">
      <c r="A120" s="10"/>
      <c r="B120" s="11"/>
      <c r="C120" s="11"/>
      <c r="D120" s="11"/>
      <c r="E120" s="12"/>
      <c r="F120" s="12"/>
      <c r="G120" s="12"/>
      <c r="H120" s="12"/>
      <c r="I120" s="12"/>
      <c r="J120" s="38"/>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c r="BJ120" s="14"/>
      <c r="BK120" s="14"/>
      <c r="BL120" s="14"/>
      <c r="BM120" s="14"/>
      <c r="BN120" s="14"/>
      <c r="BO120" s="14"/>
      <c r="BP120" s="14"/>
      <c r="BQ120" s="14"/>
      <c r="BR120" s="14"/>
      <c r="BS120" s="14"/>
      <c r="BT120" s="14"/>
      <c r="BU120" s="14"/>
      <c r="BV120" s="14"/>
      <c r="BW120" s="14"/>
      <c r="BX120" s="14"/>
      <c r="BY120" s="14"/>
      <c r="BZ120" s="14"/>
      <c r="CA120" s="14"/>
      <c r="CB120" s="14"/>
      <c r="CC120" s="14"/>
      <c r="CD120" s="14"/>
    </row>
    <row r="121" spans="1:82" ht="15.75" customHeight="1" x14ac:dyDescent="0.25">
      <c r="A121" s="10"/>
      <c r="B121" s="11"/>
      <c r="C121" s="11"/>
      <c r="D121" s="11"/>
      <c r="E121" s="12"/>
      <c r="F121" s="12"/>
      <c r="G121" s="12"/>
      <c r="H121" s="12"/>
      <c r="I121" s="12"/>
      <c r="J121" s="13"/>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c r="BJ121" s="14"/>
      <c r="BK121" s="14"/>
      <c r="BL121" s="14"/>
      <c r="BM121" s="14"/>
      <c r="BN121" s="14"/>
      <c r="BO121" s="14"/>
      <c r="BP121" s="14"/>
      <c r="BQ121" s="14"/>
      <c r="BR121" s="14"/>
      <c r="BS121" s="14"/>
      <c r="BT121" s="14"/>
      <c r="BU121" s="14"/>
      <c r="BV121" s="14"/>
      <c r="BW121" s="14"/>
      <c r="BX121" s="14"/>
      <c r="BY121" s="14"/>
      <c r="BZ121" s="14"/>
      <c r="CA121" s="14"/>
      <c r="CB121" s="14"/>
      <c r="CC121" s="14"/>
      <c r="CD121" s="14"/>
    </row>
    <row r="122" spans="1:82" ht="15.75" customHeight="1" x14ac:dyDescent="0.25">
      <c r="A122" s="10"/>
      <c r="B122" s="11"/>
      <c r="C122" s="11"/>
      <c r="D122" s="11"/>
      <c r="E122" s="12"/>
      <c r="F122" s="12"/>
      <c r="G122" s="12"/>
      <c r="H122" s="12"/>
      <c r="I122" s="12"/>
      <c r="J122" s="13"/>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c r="BL122" s="14"/>
      <c r="BM122" s="14"/>
      <c r="BN122" s="14"/>
      <c r="BO122" s="14"/>
      <c r="BP122" s="14"/>
      <c r="BQ122" s="14"/>
      <c r="BR122" s="14"/>
      <c r="BS122" s="14"/>
      <c r="BT122" s="14"/>
      <c r="BU122" s="14"/>
      <c r="BV122" s="14"/>
      <c r="BW122" s="14"/>
      <c r="BX122" s="14"/>
      <c r="BY122" s="14"/>
      <c r="BZ122" s="14"/>
      <c r="CA122" s="14"/>
      <c r="CB122" s="14"/>
      <c r="CC122" s="14"/>
      <c r="CD122" s="14"/>
    </row>
    <row r="123" spans="1:82" ht="15.75" customHeight="1" x14ac:dyDescent="0.25">
      <c r="A123" s="10"/>
      <c r="B123" s="11"/>
      <c r="C123" s="11"/>
      <c r="D123" s="11"/>
      <c r="E123" s="12"/>
      <c r="F123" s="12"/>
      <c r="G123" s="12"/>
      <c r="H123" s="12"/>
      <c r="I123" s="12"/>
      <c r="J123" s="13"/>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c r="CA123" s="14"/>
      <c r="CB123" s="14"/>
      <c r="CC123" s="14"/>
      <c r="CD123" s="14"/>
    </row>
    <row r="124" spans="1:82" ht="15.75" customHeight="1" x14ac:dyDescent="0.25">
      <c r="A124" s="10"/>
      <c r="B124" s="11"/>
      <c r="C124" s="11"/>
      <c r="D124" s="11"/>
      <c r="E124" s="12"/>
      <c r="F124" s="12"/>
      <c r="G124" s="12"/>
      <c r="H124" s="12"/>
      <c r="I124" s="12"/>
      <c r="J124" s="13"/>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c r="BZ124" s="14"/>
      <c r="CA124" s="14"/>
      <c r="CB124" s="14"/>
      <c r="CC124" s="14"/>
      <c r="CD124" s="14"/>
    </row>
    <row r="125" spans="1:82" ht="15.75" customHeight="1" x14ac:dyDescent="0.25">
      <c r="A125" s="10"/>
      <c r="B125" s="11"/>
      <c r="C125" s="11"/>
      <c r="D125" s="11"/>
      <c r="E125" s="12"/>
      <c r="F125" s="12"/>
      <c r="G125" s="12"/>
      <c r="H125" s="12"/>
      <c r="I125" s="12"/>
      <c r="J125" s="13"/>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row>
    <row r="126" spans="1:82" ht="15.75" customHeight="1" x14ac:dyDescent="0.25">
      <c r="A126" s="10"/>
      <c r="B126" s="11"/>
      <c r="C126" s="11"/>
      <c r="D126" s="11"/>
      <c r="E126" s="12"/>
      <c r="F126" s="12"/>
      <c r="G126" s="12"/>
      <c r="H126" s="12"/>
      <c r="I126" s="12"/>
      <c r="J126" s="13"/>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row>
    <row r="127" spans="1:82" ht="15.75" customHeight="1" x14ac:dyDescent="0.25">
      <c r="A127" s="10"/>
      <c r="B127" s="11"/>
      <c r="C127" s="11"/>
      <c r="D127" s="11"/>
      <c r="E127" s="12"/>
      <c r="F127" s="12"/>
      <c r="G127" s="12"/>
      <c r="H127" s="12"/>
      <c r="I127" s="12"/>
      <c r="J127" s="13"/>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c r="AY127" s="14"/>
      <c r="AZ127" s="14"/>
      <c r="BA127" s="14"/>
      <c r="BB127" s="14"/>
      <c r="BC127" s="14"/>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row>
    <row r="128" spans="1:82" ht="15.75" customHeight="1" x14ac:dyDescent="0.25">
      <c r="A128" s="10"/>
      <c r="B128" s="11"/>
      <c r="C128" s="11"/>
      <c r="D128" s="11"/>
      <c r="E128" s="12"/>
      <c r="F128" s="12"/>
      <c r="G128" s="12"/>
      <c r="H128" s="12"/>
      <c r="I128" s="12"/>
      <c r="J128" s="13"/>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row>
    <row r="129" spans="1:82" ht="15.75" customHeight="1" x14ac:dyDescent="0.25">
      <c r="A129" s="10"/>
      <c r="B129" s="11"/>
      <c r="C129" s="11"/>
      <c r="D129" s="11"/>
      <c r="E129" s="12"/>
      <c r="F129" s="12"/>
      <c r="G129" s="12"/>
      <c r="H129" s="12"/>
      <c r="I129" s="12"/>
      <c r="J129" s="13"/>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c r="BL129" s="14"/>
      <c r="BM129" s="14"/>
      <c r="BN129" s="14"/>
      <c r="BO129" s="14"/>
      <c r="BP129" s="14"/>
      <c r="BQ129" s="14"/>
      <c r="BR129" s="14"/>
      <c r="BS129" s="14"/>
      <c r="BT129" s="14"/>
      <c r="BU129" s="14"/>
      <c r="BV129" s="14"/>
      <c r="BW129" s="14"/>
      <c r="BX129" s="14"/>
      <c r="BY129" s="14"/>
      <c r="BZ129" s="14"/>
      <c r="CA129" s="14"/>
      <c r="CB129" s="14"/>
      <c r="CC129" s="14"/>
      <c r="CD129" s="14"/>
    </row>
    <row r="130" spans="1:82" ht="15.75" customHeight="1" x14ac:dyDescent="0.25">
      <c r="A130" s="10"/>
      <c r="B130" s="11"/>
      <c r="C130" s="11"/>
      <c r="D130" s="11"/>
      <c r="E130" s="12"/>
      <c r="F130" s="12"/>
      <c r="G130" s="12"/>
      <c r="H130" s="12"/>
      <c r="I130" s="12"/>
      <c r="J130" s="13"/>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14"/>
      <c r="BH130" s="14"/>
      <c r="BI130" s="14"/>
      <c r="BJ130" s="14"/>
      <c r="BK130" s="14"/>
      <c r="BL130" s="14"/>
      <c r="BM130" s="14"/>
      <c r="BN130" s="14"/>
      <c r="BO130" s="14"/>
      <c r="BP130" s="14"/>
      <c r="BQ130" s="14"/>
      <c r="BR130" s="14"/>
      <c r="BS130" s="14"/>
      <c r="BT130" s="14"/>
      <c r="BU130" s="14"/>
      <c r="BV130" s="14"/>
      <c r="BW130" s="14"/>
      <c r="BX130" s="14"/>
      <c r="BY130" s="14"/>
      <c r="BZ130" s="14"/>
      <c r="CA130" s="14"/>
      <c r="CB130" s="14"/>
      <c r="CC130" s="14"/>
      <c r="CD130" s="14"/>
    </row>
    <row r="131" spans="1:82" ht="15.75" customHeight="1" x14ac:dyDescent="0.25">
      <c r="A131" s="10"/>
      <c r="B131" s="11"/>
      <c r="C131" s="11"/>
      <c r="D131" s="11"/>
      <c r="E131" s="12"/>
      <c r="F131" s="12"/>
      <c r="G131" s="12"/>
      <c r="H131" s="12"/>
      <c r="I131" s="12"/>
      <c r="J131" s="13"/>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14"/>
      <c r="BH131" s="14"/>
      <c r="BI131" s="14"/>
      <c r="BJ131" s="14"/>
      <c r="BK131" s="14"/>
      <c r="BL131" s="14"/>
      <c r="BM131" s="14"/>
      <c r="BN131" s="14"/>
      <c r="BO131" s="14"/>
      <c r="BP131" s="14"/>
      <c r="BQ131" s="14"/>
      <c r="BR131" s="14"/>
      <c r="BS131" s="14"/>
      <c r="BT131" s="14"/>
      <c r="BU131" s="14"/>
      <c r="BV131" s="14"/>
      <c r="BW131" s="14"/>
      <c r="BX131" s="14"/>
      <c r="BY131" s="14"/>
      <c r="BZ131" s="14"/>
      <c r="CA131" s="14"/>
      <c r="CB131" s="14"/>
      <c r="CC131" s="14"/>
      <c r="CD131" s="14"/>
    </row>
    <row r="132" spans="1:82" ht="15.75" customHeight="1" x14ac:dyDescent="0.25">
      <c r="A132" s="10"/>
      <c r="B132" s="11"/>
      <c r="C132" s="11"/>
      <c r="D132" s="11"/>
      <c r="E132" s="12"/>
      <c r="F132" s="12"/>
      <c r="G132" s="12"/>
      <c r="H132" s="12"/>
      <c r="I132" s="12"/>
      <c r="J132" s="13"/>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c r="BJ132" s="14"/>
      <c r="BK132" s="14"/>
      <c r="BL132" s="14"/>
      <c r="BM132" s="14"/>
      <c r="BN132" s="14"/>
      <c r="BO132" s="14"/>
      <c r="BP132" s="14"/>
      <c r="BQ132" s="14"/>
      <c r="BR132" s="14"/>
      <c r="BS132" s="14"/>
      <c r="BT132" s="14"/>
      <c r="BU132" s="14"/>
      <c r="BV132" s="14"/>
      <c r="BW132" s="14"/>
      <c r="BX132" s="14"/>
      <c r="BY132" s="14"/>
      <c r="BZ132" s="14"/>
      <c r="CA132" s="14"/>
      <c r="CB132" s="14"/>
      <c r="CC132" s="14"/>
      <c r="CD132" s="14"/>
    </row>
    <row r="133" spans="1:82" ht="15.75" customHeight="1" x14ac:dyDescent="0.25">
      <c r="A133" s="10"/>
      <c r="B133" s="11"/>
      <c r="C133" s="11"/>
      <c r="D133" s="11"/>
      <c r="E133" s="12"/>
      <c r="F133" s="12"/>
      <c r="G133" s="12"/>
      <c r="H133" s="12"/>
      <c r="I133" s="12"/>
      <c r="J133" s="13"/>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row>
    <row r="134" spans="1:82" ht="15.75" customHeight="1" x14ac:dyDescent="0.25">
      <c r="A134" s="10"/>
      <c r="B134" s="11"/>
      <c r="C134" s="11"/>
      <c r="D134" s="11"/>
      <c r="E134" s="12"/>
      <c r="F134" s="12"/>
      <c r="G134" s="12"/>
      <c r="H134" s="12"/>
      <c r="I134" s="12"/>
      <c r="J134" s="13"/>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row>
    <row r="135" spans="1:82" ht="15.75" customHeight="1" x14ac:dyDescent="0.25">
      <c r="A135" s="10"/>
      <c r="B135" s="11"/>
      <c r="C135" s="11"/>
      <c r="D135" s="11"/>
      <c r="E135" s="12"/>
      <c r="F135" s="12"/>
      <c r="G135" s="12"/>
      <c r="H135" s="12"/>
      <c r="I135" s="12"/>
      <c r="J135" s="13"/>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row>
    <row r="136" spans="1:82" ht="15.75" customHeight="1" x14ac:dyDescent="0.25">
      <c r="A136" s="10"/>
      <c r="B136" s="11"/>
      <c r="C136" s="11"/>
      <c r="D136" s="11"/>
      <c r="E136" s="12"/>
      <c r="F136" s="12"/>
      <c r="G136" s="12"/>
      <c r="H136" s="12"/>
      <c r="I136" s="12"/>
      <c r="J136" s="13"/>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14"/>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row>
    <row r="137" spans="1:82" ht="15.75" customHeight="1" x14ac:dyDescent="0.25">
      <c r="A137" s="10"/>
      <c r="B137" s="11"/>
      <c r="C137" s="11"/>
      <c r="D137" s="11"/>
      <c r="E137" s="12"/>
      <c r="F137" s="12"/>
      <c r="G137" s="12"/>
      <c r="H137" s="12"/>
      <c r="I137" s="12"/>
      <c r="J137" s="13"/>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c r="CC137" s="14"/>
      <c r="CD137" s="14"/>
    </row>
    <row r="138" spans="1:82" ht="15.75" customHeight="1" x14ac:dyDescent="0.25">
      <c r="A138" s="10"/>
      <c r="B138" s="11"/>
      <c r="C138" s="11"/>
      <c r="D138" s="11"/>
      <c r="E138" s="12"/>
      <c r="F138" s="12"/>
      <c r="G138" s="12"/>
      <c r="H138" s="12"/>
      <c r="I138" s="12"/>
      <c r="J138" s="13"/>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row>
    <row r="139" spans="1:82" ht="15.75" customHeight="1" x14ac:dyDescent="0.25">
      <c r="A139" s="10"/>
      <c r="B139" s="11"/>
      <c r="C139" s="11"/>
      <c r="D139" s="11"/>
      <c r="E139" s="12"/>
      <c r="F139" s="12"/>
      <c r="G139" s="12"/>
      <c r="H139" s="12"/>
      <c r="I139" s="12"/>
      <c r="J139" s="13"/>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c r="BZ139" s="14"/>
      <c r="CA139" s="14"/>
      <c r="CB139" s="14"/>
      <c r="CC139" s="14"/>
      <c r="CD139" s="14"/>
    </row>
    <row r="140" spans="1:82" ht="15.75" customHeight="1" x14ac:dyDescent="0.25">
      <c r="A140" s="10"/>
      <c r="B140" s="11"/>
      <c r="C140" s="11"/>
      <c r="D140" s="11"/>
      <c r="E140" s="12"/>
      <c r="F140" s="12"/>
      <c r="G140" s="12"/>
      <c r="H140" s="12"/>
      <c r="I140" s="12"/>
      <c r="J140" s="13"/>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row>
    <row r="141" spans="1:82" ht="15.75" customHeight="1" x14ac:dyDescent="0.25">
      <c r="A141" s="10"/>
      <c r="B141" s="11"/>
      <c r="C141" s="11"/>
      <c r="D141" s="11"/>
      <c r="E141" s="12"/>
      <c r="F141" s="12"/>
      <c r="G141" s="12"/>
      <c r="H141" s="12"/>
      <c r="I141" s="12"/>
      <c r="J141" s="13"/>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row>
    <row r="142" spans="1:82" ht="15.75" customHeight="1" x14ac:dyDescent="0.25">
      <c r="A142" s="10"/>
      <c r="B142" s="11"/>
      <c r="C142" s="11"/>
      <c r="D142" s="11"/>
      <c r="E142" s="12"/>
      <c r="F142" s="12"/>
      <c r="G142" s="12"/>
      <c r="H142" s="12"/>
      <c r="I142" s="12"/>
      <c r="J142" s="13"/>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row>
    <row r="143" spans="1:82" ht="15.75" customHeight="1" x14ac:dyDescent="0.25">
      <c r="A143" s="10"/>
      <c r="B143" s="11"/>
      <c r="C143" s="11"/>
      <c r="D143" s="11"/>
      <c r="E143" s="12"/>
      <c r="F143" s="12"/>
      <c r="G143" s="12"/>
      <c r="H143" s="12"/>
      <c r="I143" s="12"/>
      <c r="J143" s="13"/>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row>
    <row r="144" spans="1:82" ht="15.75" customHeight="1" thickBot="1" x14ac:dyDescent="0.3">
      <c r="A144" s="10"/>
      <c r="B144" s="11"/>
      <c r="C144" s="11"/>
      <c r="D144" s="11"/>
      <c r="E144" s="12"/>
      <c r="F144" s="12"/>
      <c r="G144" s="12"/>
      <c r="H144" s="12"/>
      <c r="I144" s="12"/>
      <c r="J144" s="13"/>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row>
    <row r="145" spans="1:82" ht="15.75" customHeight="1" thickBot="1" x14ac:dyDescent="0.3">
      <c r="A145" s="10"/>
      <c r="B145" s="11" t="s">
        <v>12</v>
      </c>
      <c r="C145" s="11"/>
      <c r="D145" s="11"/>
      <c r="E145" s="12"/>
      <c r="F145" s="12"/>
      <c r="G145" s="17"/>
      <c r="H145" s="17"/>
      <c r="I145" s="17"/>
      <c r="J145" s="13"/>
      <c r="K145" s="18"/>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row>
    <row r="146" spans="1:82" ht="15.75" customHeight="1" x14ac:dyDescent="0.25">
      <c r="A146" s="10"/>
      <c r="B146" s="11" t="s">
        <v>15</v>
      </c>
      <c r="C146" s="11"/>
      <c r="D146" s="20"/>
      <c r="E146" s="12"/>
      <c r="F146" s="12"/>
      <c r="G146" s="12"/>
      <c r="H146" s="12"/>
      <c r="I146" s="12"/>
      <c r="J146" s="21"/>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c r="BO146" s="14"/>
      <c r="BP146" s="14"/>
      <c r="BQ146" s="14"/>
      <c r="BR146" s="14"/>
      <c r="BS146" s="14"/>
      <c r="BT146" s="14"/>
      <c r="BU146" s="14"/>
      <c r="BV146" s="14"/>
      <c r="BW146" s="14"/>
      <c r="BX146" s="14"/>
      <c r="BY146" s="14"/>
      <c r="BZ146" s="14"/>
      <c r="CA146" s="14"/>
      <c r="CB146" s="14"/>
      <c r="CC146" s="14"/>
      <c r="CD146" s="14"/>
    </row>
    <row r="147" spans="1:82" ht="15.75" customHeight="1" x14ac:dyDescent="0.25">
      <c r="A147" s="10"/>
      <c r="B147" s="11"/>
      <c r="C147" s="11"/>
      <c r="D147" s="20"/>
      <c r="E147" s="12"/>
      <c r="F147" s="12"/>
      <c r="G147" s="12"/>
      <c r="H147" s="12"/>
      <c r="I147" s="12"/>
      <c r="J147" s="16"/>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c r="BZ147" s="14"/>
      <c r="CA147" s="14"/>
      <c r="CB147" s="14"/>
      <c r="CC147" s="14"/>
      <c r="CD147" s="14"/>
    </row>
    <row r="148" spans="1:82" ht="15.75" customHeight="1" x14ac:dyDescent="0.25">
      <c r="A148" s="10"/>
      <c r="B148" s="11"/>
      <c r="C148" s="11"/>
      <c r="D148" s="20"/>
      <c r="E148" s="12"/>
      <c r="F148" s="12"/>
      <c r="G148" s="12"/>
      <c r="H148" s="12"/>
      <c r="I148" s="12"/>
      <c r="J148" s="21"/>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c r="BZ148" s="14"/>
      <c r="CA148" s="14"/>
      <c r="CB148" s="14"/>
      <c r="CC148" s="14"/>
      <c r="CD148" s="14"/>
    </row>
    <row r="149" spans="1:82" ht="15.75" customHeight="1" x14ac:dyDescent="0.25">
      <c r="A149" s="10"/>
      <c r="B149" s="11"/>
      <c r="C149" s="11"/>
      <c r="D149" s="20"/>
      <c r="E149" s="12"/>
      <c r="F149" s="12"/>
      <c r="G149" s="12"/>
      <c r="H149" s="12"/>
      <c r="I149" s="12"/>
      <c r="J149" s="21"/>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row>
    <row r="150" spans="1:82" ht="15.75" customHeight="1" x14ac:dyDescent="0.25">
      <c r="A150" s="10"/>
      <c r="B150" s="11"/>
      <c r="C150" s="11"/>
      <c r="D150" s="20"/>
      <c r="E150" s="12"/>
      <c r="F150" s="12"/>
      <c r="G150" s="12"/>
      <c r="H150" s="12"/>
      <c r="I150" s="12"/>
      <c r="J150" s="21"/>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row>
    <row r="151" spans="1:82" ht="15.75" customHeight="1" x14ac:dyDescent="0.25">
      <c r="A151" s="10"/>
      <c r="B151" s="11"/>
      <c r="C151" s="11"/>
      <c r="D151" s="20"/>
      <c r="E151" s="12"/>
      <c r="F151" s="12"/>
      <c r="G151" s="12"/>
      <c r="H151" s="12"/>
      <c r="I151" s="12"/>
      <c r="J151" s="21"/>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row>
    <row r="152" spans="1:82" ht="15.75" customHeight="1" x14ac:dyDescent="0.25">
      <c r="A152" s="10"/>
      <c r="B152" s="11"/>
      <c r="C152" s="11"/>
      <c r="D152" s="20"/>
      <c r="E152" s="12"/>
      <c r="F152" s="12"/>
      <c r="G152" s="12"/>
      <c r="H152" s="12"/>
      <c r="I152" s="12"/>
      <c r="J152" s="21"/>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row>
    <row r="153" spans="1:82" ht="15.75" customHeight="1" x14ac:dyDescent="0.25">
      <c r="A153" s="10"/>
      <c r="B153" s="11"/>
      <c r="C153" s="11"/>
      <c r="D153" s="20"/>
      <c r="E153" s="12"/>
      <c r="F153" s="12"/>
      <c r="G153" s="12"/>
      <c r="H153" s="12"/>
      <c r="I153" s="12"/>
      <c r="J153" s="21"/>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row>
    <row r="154" spans="1:82" ht="15.75" customHeight="1" x14ac:dyDescent="0.25">
      <c r="A154" s="10"/>
      <c r="B154" s="11"/>
      <c r="C154" s="11"/>
      <c r="D154" s="20"/>
      <c r="E154" s="12"/>
      <c r="F154" s="12"/>
      <c r="G154" s="12"/>
      <c r="H154" s="12"/>
      <c r="I154" s="12"/>
      <c r="J154" s="21"/>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c r="BJ154" s="14"/>
      <c r="BK154" s="14"/>
      <c r="BL154" s="14"/>
      <c r="BM154" s="14"/>
      <c r="BN154" s="14"/>
      <c r="BO154" s="14"/>
      <c r="BP154" s="14"/>
      <c r="BQ154" s="14"/>
      <c r="BR154" s="14"/>
      <c r="BS154" s="14"/>
      <c r="BT154" s="14"/>
      <c r="BU154" s="14"/>
      <c r="BV154" s="14"/>
      <c r="BW154" s="14"/>
      <c r="BX154" s="14"/>
      <c r="BY154" s="14"/>
      <c r="BZ154" s="14"/>
      <c r="CA154" s="14"/>
      <c r="CB154" s="14"/>
      <c r="CC154" s="14"/>
      <c r="CD154" s="14"/>
    </row>
    <row r="155" spans="1:82" ht="15.75" customHeight="1" x14ac:dyDescent="0.25">
      <c r="A155" s="10"/>
      <c r="B155" s="11"/>
      <c r="C155" s="11"/>
      <c r="D155" s="20"/>
      <c r="E155" s="12"/>
      <c r="F155" s="12"/>
      <c r="G155" s="12"/>
      <c r="H155" s="12"/>
      <c r="I155" s="12"/>
      <c r="J155" s="21"/>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row>
    <row r="156" spans="1:82" ht="15.75" customHeight="1" x14ac:dyDescent="0.25">
      <c r="A156" s="10"/>
      <c r="B156" s="11"/>
      <c r="C156" s="11"/>
      <c r="D156" s="20"/>
      <c r="E156" s="12"/>
      <c r="F156" s="12"/>
      <c r="G156" s="12"/>
      <c r="H156" s="12"/>
      <c r="I156" s="12"/>
      <c r="J156" s="21"/>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row>
    <row r="157" spans="1:82" ht="15.75" customHeight="1" x14ac:dyDescent="0.25">
      <c r="A157" s="10"/>
      <c r="B157" s="11"/>
      <c r="C157" s="11"/>
      <c r="D157" s="20"/>
      <c r="E157" s="12"/>
      <c r="F157" s="12"/>
      <c r="G157" s="12"/>
      <c r="H157" s="12"/>
      <c r="I157" s="12"/>
      <c r="J157" s="21"/>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row>
    <row r="158" spans="1:82" ht="15.75" customHeight="1" x14ac:dyDescent="0.25">
      <c r="A158" s="10"/>
      <c r="B158" s="11"/>
      <c r="C158" s="11"/>
      <c r="D158" s="20"/>
      <c r="E158" s="12"/>
      <c r="F158" s="12"/>
      <c r="G158" s="12"/>
      <c r="H158" s="12"/>
      <c r="I158" s="12"/>
      <c r="J158" s="21"/>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row>
    <row r="159" spans="1:82" ht="15.75" customHeight="1" x14ac:dyDescent="0.25">
      <c r="A159" s="10"/>
      <c r="B159" s="11"/>
      <c r="C159" s="11"/>
      <c r="D159" s="20"/>
      <c r="E159" s="12"/>
      <c r="F159" s="12"/>
      <c r="G159" s="12"/>
      <c r="H159" s="12"/>
      <c r="I159" s="12"/>
      <c r="J159" s="21"/>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14"/>
      <c r="BH159" s="14"/>
      <c r="BI159" s="14"/>
      <c r="BJ159" s="14"/>
      <c r="BK159" s="14"/>
      <c r="BL159" s="14"/>
      <c r="BM159" s="14"/>
      <c r="BN159" s="14"/>
      <c r="BO159" s="14"/>
      <c r="BP159" s="14"/>
      <c r="BQ159" s="14"/>
      <c r="BR159" s="14"/>
      <c r="BS159" s="14"/>
      <c r="BT159" s="14"/>
      <c r="BU159" s="14"/>
      <c r="BV159" s="14"/>
      <c r="BW159" s="14"/>
      <c r="BX159" s="14"/>
      <c r="BY159" s="14"/>
      <c r="BZ159" s="14"/>
      <c r="CA159" s="14"/>
      <c r="CB159" s="14"/>
      <c r="CC159" s="14"/>
      <c r="CD159" s="14"/>
    </row>
    <row r="160" spans="1:82" ht="15.75" customHeight="1" x14ac:dyDescent="0.25">
      <c r="A160" s="10"/>
      <c r="B160" s="11"/>
      <c r="C160" s="11"/>
      <c r="D160" s="20"/>
      <c r="E160" s="12"/>
      <c r="F160" s="12"/>
      <c r="G160" s="12"/>
      <c r="H160" s="12"/>
      <c r="I160" s="12"/>
      <c r="J160" s="21"/>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c r="CC160" s="14"/>
      <c r="CD160" s="14"/>
    </row>
    <row r="161" spans="1:82" ht="15.75" customHeight="1" x14ac:dyDescent="0.25">
      <c r="A161" s="10"/>
      <c r="B161" s="11"/>
      <c r="C161" s="11"/>
      <c r="D161" s="20"/>
      <c r="E161" s="12"/>
      <c r="F161" s="12"/>
      <c r="G161" s="12"/>
      <c r="H161" s="12"/>
      <c r="I161" s="12"/>
      <c r="J161" s="21"/>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c r="BZ161" s="14"/>
      <c r="CA161" s="14"/>
      <c r="CB161" s="14"/>
      <c r="CC161" s="14"/>
      <c r="CD161" s="14"/>
    </row>
    <row r="162" spans="1:82" ht="15.75" customHeight="1" x14ac:dyDescent="0.25">
      <c r="A162" s="10"/>
      <c r="B162" s="11"/>
      <c r="C162" s="11"/>
      <c r="D162" s="20"/>
      <c r="E162" s="12"/>
      <c r="F162" s="12"/>
      <c r="G162" s="12"/>
      <c r="H162" s="12"/>
      <c r="I162" s="12"/>
      <c r="J162" s="21"/>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14"/>
      <c r="BH162" s="14"/>
      <c r="BI162" s="14"/>
      <c r="BJ162" s="14"/>
      <c r="BK162" s="14"/>
      <c r="BL162" s="14"/>
      <c r="BM162" s="14"/>
      <c r="BN162" s="14"/>
      <c r="BO162" s="14"/>
      <c r="BP162" s="14"/>
      <c r="BQ162" s="14"/>
      <c r="BR162" s="14"/>
      <c r="BS162" s="14"/>
      <c r="BT162" s="14"/>
      <c r="BU162" s="14"/>
      <c r="BV162" s="14"/>
      <c r="BW162" s="14"/>
      <c r="BX162" s="14"/>
      <c r="BY162" s="14"/>
      <c r="BZ162" s="14"/>
      <c r="CA162" s="14"/>
      <c r="CB162" s="14"/>
      <c r="CC162" s="14"/>
      <c r="CD162" s="14"/>
    </row>
    <row r="163" spans="1:82" ht="15.75" customHeight="1" x14ac:dyDescent="0.25">
      <c r="A163" s="10"/>
      <c r="B163" s="11"/>
      <c r="C163" s="11"/>
      <c r="D163" s="20"/>
      <c r="E163" s="12"/>
      <c r="F163" s="12"/>
      <c r="G163" s="12"/>
      <c r="H163" s="12"/>
      <c r="I163" s="12"/>
      <c r="J163" s="21"/>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c r="BN163" s="14"/>
      <c r="BO163" s="14"/>
      <c r="BP163" s="14"/>
      <c r="BQ163" s="14"/>
      <c r="BR163" s="14"/>
      <c r="BS163" s="14"/>
      <c r="BT163" s="14"/>
      <c r="BU163" s="14"/>
      <c r="BV163" s="14"/>
      <c r="BW163" s="14"/>
      <c r="BX163" s="14"/>
      <c r="BY163" s="14"/>
      <c r="BZ163" s="14"/>
      <c r="CA163" s="14"/>
      <c r="CB163" s="14"/>
      <c r="CC163" s="14"/>
      <c r="CD163" s="14"/>
    </row>
    <row r="164" spans="1:82" ht="15.75" customHeight="1" x14ac:dyDescent="0.25">
      <c r="A164" s="10"/>
      <c r="B164" s="11"/>
      <c r="C164" s="11"/>
      <c r="D164" s="20"/>
      <c r="E164" s="12"/>
      <c r="F164" s="12"/>
      <c r="G164" s="12"/>
      <c r="H164" s="12"/>
      <c r="I164" s="12"/>
      <c r="J164" s="21"/>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14"/>
      <c r="BH164" s="14"/>
      <c r="BI164" s="14"/>
      <c r="BJ164" s="14"/>
      <c r="BK164" s="14"/>
      <c r="BL164" s="14"/>
      <c r="BM164" s="14"/>
      <c r="BN164" s="14"/>
      <c r="BO164" s="14"/>
      <c r="BP164" s="14"/>
      <c r="BQ164" s="14"/>
      <c r="BR164" s="14"/>
      <c r="BS164" s="14"/>
      <c r="BT164" s="14"/>
      <c r="BU164" s="14"/>
      <c r="BV164" s="14"/>
      <c r="BW164" s="14"/>
      <c r="BX164" s="14"/>
      <c r="BY164" s="14"/>
      <c r="BZ164" s="14"/>
      <c r="CA164" s="14"/>
      <c r="CB164" s="14"/>
      <c r="CC164" s="14"/>
      <c r="CD164" s="14"/>
    </row>
    <row r="165" spans="1:82" ht="15.75" customHeight="1" x14ac:dyDescent="0.25">
      <c r="A165" s="10"/>
      <c r="B165" s="11"/>
      <c r="C165" s="11"/>
      <c r="D165" s="20"/>
      <c r="E165" s="12"/>
      <c r="F165" s="12"/>
      <c r="G165" s="12"/>
      <c r="H165" s="12"/>
      <c r="I165" s="12"/>
      <c r="J165" s="21"/>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row>
    <row r="166" spans="1:82" ht="15.75" customHeight="1" x14ac:dyDescent="0.25">
      <c r="A166" s="10"/>
      <c r="B166" s="11"/>
      <c r="C166" s="11"/>
      <c r="D166" s="20"/>
      <c r="E166" s="12"/>
      <c r="F166" s="12"/>
      <c r="G166" s="12"/>
      <c r="H166" s="12"/>
      <c r="I166" s="12"/>
      <c r="J166" s="21"/>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row>
    <row r="167" spans="1:82" ht="15.75" customHeight="1" x14ac:dyDescent="0.25">
      <c r="A167" s="10"/>
      <c r="B167" s="11"/>
      <c r="C167" s="11"/>
      <c r="D167" s="20"/>
      <c r="E167" s="12"/>
      <c r="F167" s="12"/>
      <c r="G167" s="12"/>
      <c r="H167" s="12"/>
      <c r="I167" s="12"/>
      <c r="J167" s="21"/>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row>
    <row r="168" spans="1:82" ht="15.75" customHeight="1" x14ac:dyDescent="0.25">
      <c r="A168" s="10"/>
      <c r="B168" s="11"/>
      <c r="C168" s="11"/>
      <c r="D168" s="20"/>
      <c r="E168" s="12"/>
      <c r="F168" s="12"/>
      <c r="G168" s="12"/>
      <c r="H168" s="12"/>
      <c r="I168" s="12"/>
      <c r="J168" s="21"/>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14"/>
      <c r="BH168" s="14"/>
      <c r="BI168" s="14"/>
      <c r="BJ168" s="14"/>
      <c r="BK168" s="14"/>
      <c r="BL168" s="14"/>
      <c r="BM168" s="14"/>
      <c r="BN168" s="14"/>
      <c r="BO168" s="14"/>
      <c r="BP168" s="14"/>
      <c r="BQ168" s="14"/>
      <c r="BR168" s="14"/>
      <c r="BS168" s="14"/>
      <c r="BT168" s="14"/>
      <c r="BU168" s="14"/>
      <c r="BV168" s="14"/>
      <c r="BW168" s="14"/>
      <c r="BX168" s="14"/>
      <c r="BY168" s="14"/>
      <c r="BZ168" s="14"/>
      <c r="CA168" s="14"/>
      <c r="CB168" s="14"/>
      <c r="CC168" s="14"/>
      <c r="CD168" s="14"/>
    </row>
    <row r="169" spans="1:82" ht="15.75" customHeight="1" x14ac:dyDescent="0.25">
      <c r="A169" s="10"/>
      <c r="B169" s="11"/>
      <c r="C169" s="11"/>
      <c r="D169" s="20"/>
      <c r="E169" s="12"/>
      <c r="F169" s="12"/>
      <c r="G169" s="12"/>
      <c r="H169" s="12"/>
      <c r="I169" s="12"/>
      <c r="J169" s="21"/>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row>
    <row r="170" spans="1:82" ht="15.75" customHeight="1" x14ac:dyDescent="0.25">
      <c r="A170" s="10"/>
      <c r="B170" s="11"/>
      <c r="C170" s="11"/>
      <c r="D170" s="20"/>
      <c r="E170" s="12"/>
      <c r="F170" s="12"/>
      <c r="G170" s="12"/>
      <c r="H170" s="12"/>
      <c r="I170" s="12"/>
      <c r="J170" s="21"/>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c r="BL170" s="14"/>
      <c r="BM170" s="14"/>
      <c r="BN170" s="14"/>
      <c r="BO170" s="14"/>
      <c r="BP170" s="14"/>
      <c r="BQ170" s="14"/>
      <c r="BR170" s="14"/>
      <c r="BS170" s="14"/>
      <c r="BT170" s="14"/>
      <c r="BU170" s="14"/>
      <c r="BV170" s="14"/>
      <c r="BW170" s="14"/>
      <c r="BX170" s="14"/>
      <c r="BY170" s="14"/>
      <c r="BZ170" s="14"/>
      <c r="CA170" s="14"/>
      <c r="CB170" s="14"/>
      <c r="CC170" s="14"/>
      <c r="CD170" s="14"/>
    </row>
    <row r="171" spans="1:82" ht="15.75" customHeight="1" x14ac:dyDescent="0.25">
      <c r="A171" s="10"/>
      <c r="B171" s="11"/>
      <c r="C171" s="11"/>
      <c r="D171" s="20"/>
      <c r="E171" s="12"/>
      <c r="F171" s="12"/>
      <c r="G171" s="12"/>
      <c r="H171" s="12"/>
      <c r="I171" s="12"/>
      <c r="J171" s="21"/>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row>
    <row r="172" spans="1:82" ht="15.75" customHeight="1" x14ac:dyDescent="0.25">
      <c r="A172" s="10"/>
      <c r="B172" s="11"/>
      <c r="C172" s="11"/>
      <c r="D172" s="20"/>
      <c r="E172" s="12"/>
      <c r="F172" s="12"/>
      <c r="G172" s="12"/>
      <c r="H172" s="12"/>
      <c r="I172" s="12"/>
      <c r="J172" s="21"/>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row>
    <row r="173" spans="1:82" ht="15.75" customHeight="1" x14ac:dyDescent="0.25">
      <c r="A173" s="10"/>
      <c r="B173" s="11"/>
      <c r="C173" s="11"/>
      <c r="D173" s="20"/>
      <c r="E173" s="12"/>
      <c r="F173" s="12"/>
      <c r="G173" s="12"/>
      <c r="H173" s="12"/>
      <c r="I173" s="12"/>
      <c r="J173" s="21"/>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row>
    <row r="174" spans="1:82" ht="15.75" customHeight="1" thickBot="1" x14ac:dyDescent="0.3">
      <c r="A174" s="10"/>
      <c r="B174" s="11"/>
      <c r="C174" s="11"/>
      <c r="D174" s="20"/>
      <c r="E174" s="12"/>
      <c r="F174" s="12"/>
      <c r="G174" s="12"/>
      <c r="H174" s="12"/>
      <c r="I174" s="12"/>
      <c r="J174" s="21"/>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row>
    <row r="175" spans="1:82" ht="15.75" customHeight="1" thickBot="1" x14ac:dyDescent="0.3">
      <c r="A175" s="10"/>
      <c r="B175" s="11" t="s">
        <v>12</v>
      </c>
      <c r="C175" s="11"/>
      <c r="D175" s="11"/>
      <c r="E175" s="23"/>
      <c r="F175" s="24"/>
      <c r="G175" s="17"/>
      <c r="H175" s="17"/>
      <c r="I175" s="17"/>
      <c r="J175" s="13"/>
      <c r="K175" s="18"/>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row>
    <row r="176" spans="1:82" ht="15.75" customHeight="1" thickBot="1" x14ac:dyDescent="0.3">
      <c r="A176" s="27"/>
      <c r="B176" s="28" t="s">
        <v>12</v>
      </c>
      <c r="C176" s="28"/>
      <c r="D176" s="29"/>
      <c r="E176" s="30"/>
      <c r="F176" s="31"/>
      <c r="G176" s="32">
        <f>G113+G145+G175</f>
        <v>0</v>
      </c>
      <c r="H176" s="32">
        <f>H113+H145+H175</f>
        <v>0</v>
      </c>
      <c r="I176" s="32">
        <f>I113+I145+I175</f>
        <v>0</v>
      </c>
      <c r="J176" s="33">
        <f>G176+H176+I176</f>
        <v>0</v>
      </c>
      <c r="K176" s="34"/>
      <c r="L176" s="35"/>
      <c r="M176" s="35"/>
      <c r="N176" s="35"/>
      <c r="O176" s="35"/>
      <c r="P176" s="35"/>
      <c r="Q176" s="35"/>
      <c r="R176" s="35"/>
      <c r="S176" s="35"/>
      <c r="T176" s="35"/>
      <c r="U176" s="35"/>
      <c r="V176" s="35"/>
      <c r="W176" s="35"/>
      <c r="X176" s="35"/>
      <c r="Y176" s="35"/>
      <c r="Z176" s="35"/>
      <c r="AA176" s="35"/>
      <c r="AB176" s="35"/>
      <c r="AC176" s="35"/>
      <c r="AD176" s="35"/>
      <c r="AE176" s="35"/>
      <c r="AF176" s="35"/>
      <c r="AG176" s="35"/>
      <c r="AH176" s="35"/>
      <c r="AI176" s="35"/>
      <c r="AJ176" s="35"/>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row>
    <row r="177" spans="1:82" ht="15.75" customHeight="1" x14ac:dyDescent="0.25">
      <c r="A177" s="36" t="s">
        <v>16</v>
      </c>
      <c r="C177" s="11"/>
      <c r="D177" s="39" t="str">
        <f>CONCATENATE(L178," ",M178," ",N178," ",O178," ",P178," ",Q178," ",R178," ",S178," ",T178," ",U178," ",V178," ",W178," ",X178," ",Y178," ",Z178," ",AA178," ",AB178," ",AC178," ",AD178," ",AE178," ",AF178," ",AG178," ",AH178," ",AI178," ",AJ178," ",AK178," ",AL178," ",AM178," ",AN178," ",AO178," ",AP178," ",AQ178," ",AR178," ",AS178," ",AT178," ",AU178," ",AV178," ",AW178," ",AX178," ",AY178," ",AZ178," ",BA178," ",BB178," ",BC178," ",BD178," ",BE178," ",BF178," ",BG178," ",BH178," ",BI178," ",BJ178," ",BK178," ",BL178," ",BM178," ",BN178," ",BO178," ",BP178," ",BQ178," ",BR178," ",BS178," ",BT178," ",BU178," ",BV178," ",BW178," ",BX178," ",BY178," ",BZ178," ",CA178," ",CB178," ",CC178," ",CD178,)</f>
        <v xml:space="preserve">                                                                      </v>
      </c>
      <c r="E177" s="12"/>
      <c r="F177" s="12"/>
      <c r="G177" s="12"/>
      <c r="H177" s="12"/>
      <c r="I177" s="12"/>
      <c r="J177" s="13"/>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c r="BN177" s="14"/>
      <c r="BO177" s="14"/>
      <c r="BP177" s="14"/>
      <c r="BQ177" s="14"/>
      <c r="BR177" s="14"/>
      <c r="BS177" s="14"/>
      <c r="BT177" s="14"/>
      <c r="BU177" s="14"/>
      <c r="BV177" s="14"/>
      <c r="BW177" s="14"/>
      <c r="BX177" s="14"/>
      <c r="BY177" s="14"/>
      <c r="BZ177" s="14"/>
      <c r="CA177" s="14"/>
      <c r="CB177" s="14"/>
      <c r="CC177" s="14"/>
      <c r="CD177" s="14"/>
    </row>
    <row r="178" spans="1:82" ht="15.75" customHeight="1" thickBot="1" x14ac:dyDescent="0.3">
      <c r="A178" s="36"/>
      <c r="C178" s="11"/>
      <c r="D178" s="39"/>
      <c r="E178" s="12" t="s">
        <v>13</v>
      </c>
      <c r="F178" s="12" t="s">
        <v>13</v>
      </c>
      <c r="G178" s="12" t="s">
        <v>13</v>
      </c>
      <c r="H178" s="12" t="s">
        <v>13</v>
      </c>
      <c r="I178" s="12" t="s">
        <v>13</v>
      </c>
      <c r="J178" s="13"/>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c r="BN178" s="14"/>
      <c r="BO178" s="14"/>
      <c r="BP178" s="14"/>
      <c r="BQ178" s="14"/>
      <c r="BR178" s="14"/>
      <c r="BS178" s="14"/>
      <c r="BT178" s="14"/>
      <c r="BU178" s="14"/>
      <c r="BV178" s="14"/>
      <c r="BW178" s="14"/>
      <c r="BX178" s="14"/>
      <c r="BY178" s="14"/>
      <c r="BZ178" s="14"/>
      <c r="CA178" s="14"/>
      <c r="CB178" s="14"/>
      <c r="CC178" s="14"/>
      <c r="CD178" s="14"/>
    </row>
    <row r="179" spans="1:82" ht="15.75" customHeight="1" thickBot="1" x14ac:dyDescent="0.3">
      <c r="A179" s="1" t="s">
        <v>0</v>
      </c>
      <c r="B179" s="2" t="s">
        <v>1</v>
      </c>
      <c r="C179" s="2"/>
      <c r="D179" s="2"/>
      <c r="E179" s="3" t="s">
        <v>4</v>
      </c>
      <c r="F179" s="4" t="s">
        <v>5</v>
      </c>
      <c r="G179" s="5" t="s">
        <v>6</v>
      </c>
      <c r="H179" s="5" t="s">
        <v>7</v>
      </c>
      <c r="I179" s="6" t="s">
        <v>8</v>
      </c>
      <c r="J179" s="7" t="s">
        <v>9</v>
      </c>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row>
    <row r="180" spans="1:82" ht="15.75" customHeight="1" x14ac:dyDescent="0.25">
      <c r="A180" s="10" t="s">
        <v>18</v>
      </c>
      <c r="B180" s="11" t="s">
        <v>11</v>
      </c>
      <c r="C180" s="11"/>
      <c r="D180" s="11"/>
      <c r="E180" s="12"/>
      <c r="F180" s="12"/>
      <c r="G180" s="12"/>
      <c r="H180" s="12"/>
      <c r="I180" s="12"/>
      <c r="J180" s="21"/>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row>
    <row r="181" spans="1:82" ht="15.75" customHeight="1" x14ac:dyDescent="0.25">
      <c r="A181" s="15">
        <f>A3+2</f>
        <v>41878</v>
      </c>
      <c r="B181" s="11"/>
      <c r="C181" s="11"/>
      <c r="D181" s="11"/>
      <c r="E181" s="12"/>
      <c r="F181" s="12"/>
      <c r="G181" s="12"/>
      <c r="H181" s="12"/>
      <c r="I181" s="12"/>
      <c r="J181" s="16"/>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row>
    <row r="182" spans="1:82" ht="15.75" customHeight="1" x14ac:dyDescent="0.25">
      <c r="A182" s="10"/>
      <c r="B182" s="11"/>
      <c r="C182" s="11"/>
      <c r="D182" s="11"/>
      <c r="E182" s="12"/>
      <c r="F182" s="12"/>
      <c r="G182" s="12"/>
      <c r="H182" s="12"/>
      <c r="I182" s="12"/>
      <c r="J182" s="13"/>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row>
    <row r="183" spans="1:82" ht="15.75" customHeight="1" x14ac:dyDescent="0.25">
      <c r="A183" s="15"/>
      <c r="B183" s="11"/>
      <c r="C183" s="11"/>
      <c r="D183" s="11"/>
      <c r="E183" s="12"/>
      <c r="F183" s="12"/>
      <c r="G183" s="12"/>
      <c r="H183" s="12"/>
      <c r="I183" s="12"/>
      <c r="J183" s="13"/>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row>
    <row r="184" spans="1:82" ht="15.75" customHeight="1" x14ac:dyDescent="0.25">
      <c r="A184" s="15"/>
      <c r="B184" s="11"/>
      <c r="C184" s="11"/>
      <c r="D184" s="11"/>
      <c r="E184" s="12"/>
      <c r="F184" s="12"/>
      <c r="G184" s="12"/>
      <c r="H184" s="12"/>
      <c r="I184" s="12"/>
      <c r="J184" s="13"/>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row>
    <row r="185" spans="1:82" ht="15.75" customHeight="1" x14ac:dyDescent="0.25">
      <c r="A185" s="10"/>
      <c r="B185" s="11"/>
      <c r="C185" s="11"/>
      <c r="D185" s="11"/>
      <c r="E185" s="12"/>
      <c r="F185" s="12"/>
      <c r="G185" s="12"/>
      <c r="H185" s="12"/>
      <c r="I185" s="12"/>
      <c r="J185" s="13"/>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row>
    <row r="186" spans="1:82" ht="15.75" customHeight="1" x14ac:dyDescent="0.25">
      <c r="A186" s="10"/>
      <c r="B186" s="11"/>
      <c r="C186" s="11"/>
      <c r="D186" s="11"/>
      <c r="E186" s="12"/>
      <c r="F186" s="12"/>
      <c r="G186" s="12"/>
      <c r="H186" s="12"/>
      <c r="I186" s="12"/>
      <c r="J186" s="13"/>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row>
    <row r="187" spans="1:82" ht="15.75" customHeight="1" x14ac:dyDescent="0.25">
      <c r="A187" s="15"/>
      <c r="B187" s="11"/>
      <c r="C187" s="11"/>
      <c r="D187" s="11"/>
      <c r="E187" s="12"/>
      <c r="F187" s="12"/>
      <c r="G187" s="12"/>
      <c r="H187" s="12"/>
      <c r="I187" s="12"/>
      <c r="J187" s="13"/>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row>
    <row r="188" spans="1:82" ht="15.75" customHeight="1" x14ac:dyDescent="0.25">
      <c r="A188" s="10"/>
      <c r="B188" s="11"/>
      <c r="C188" s="11"/>
      <c r="D188" s="11"/>
      <c r="E188" s="12"/>
      <c r="F188" s="12"/>
      <c r="G188" s="12"/>
      <c r="H188" s="12"/>
      <c r="I188" s="12"/>
      <c r="J188" s="13"/>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row>
    <row r="189" spans="1:82" ht="15.75" customHeight="1" x14ac:dyDescent="0.25">
      <c r="A189" s="10"/>
      <c r="B189" s="11"/>
      <c r="C189" s="11"/>
      <c r="D189" s="11"/>
      <c r="E189" s="12"/>
      <c r="F189" s="12"/>
      <c r="G189" s="12"/>
      <c r="H189" s="12"/>
      <c r="I189" s="12"/>
      <c r="J189" s="13"/>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row>
    <row r="190" spans="1:82" ht="15.75" customHeight="1" x14ac:dyDescent="0.25">
      <c r="A190" s="10"/>
      <c r="B190" s="11"/>
      <c r="C190" s="11"/>
      <c r="D190" s="11"/>
      <c r="E190" s="12"/>
      <c r="F190" s="12"/>
      <c r="G190" s="12"/>
      <c r="H190" s="12"/>
      <c r="I190" s="12"/>
      <c r="J190" s="13"/>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row>
    <row r="191" spans="1:82" ht="15.75" customHeight="1" x14ac:dyDescent="0.25">
      <c r="A191" s="10"/>
      <c r="B191" s="11"/>
      <c r="C191" s="11"/>
      <c r="D191" s="11"/>
      <c r="E191" s="12"/>
      <c r="F191" s="12"/>
      <c r="G191" s="12"/>
      <c r="H191" s="12"/>
      <c r="I191" s="12"/>
      <c r="J191" s="13"/>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row>
    <row r="192" spans="1:82" ht="15.75" customHeight="1" x14ac:dyDescent="0.25">
      <c r="A192" s="10"/>
      <c r="B192" s="11"/>
      <c r="C192" s="11"/>
      <c r="D192" s="11"/>
      <c r="E192" s="12"/>
      <c r="F192" s="12"/>
      <c r="G192" s="12"/>
      <c r="H192" s="12"/>
      <c r="I192" s="12"/>
      <c r="J192" s="13"/>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row>
    <row r="193" spans="1:82" ht="15.75" customHeight="1" x14ac:dyDescent="0.25">
      <c r="A193" s="10"/>
      <c r="B193" s="11"/>
      <c r="C193" s="11"/>
      <c r="D193" s="11"/>
      <c r="E193" s="12"/>
      <c r="F193" s="12"/>
      <c r="G193" s="12"/>
      <c r="H193" s="12"/>
      <c r="I193" s="12"/>
      <c r="J193" s="13"/>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c r="BN193" s="14"/>
      <c r="BO193" s="14"/>
      <c r="BP193" s="14"/>
      <c r="BQ193" s="14"/>
      <c r="BR193" s="14"/>
      <c r="BS193" s="14"/>
      <c r="BT193" s="14"/>
      <c r="BU193" s="14"/>
      <c r="BV193" s="14"/>
      <c r="BW193" s="14"/>
      <c r="BX193" s="14"/>
      <c r="BY193" s="14"/>
      <c r="BZ193" s="14"/>
      <c r="CA193" s="14"/>
      <c r="CB193" s="14"/>
      <c r="CC193" s="14"/>
      <c r="CD193" s="14"/>
    </row>
    <row r="194" spans="1:82" ht="15.75" customHeight="1" x14ac:dyDescent="0.25">
      <c r="A194" s="10"/>
      <c r="B194" s="11"/>
      <c r="C194" s="11"/>
      <c r="D194" s="11"/>
      <c r="E194" s="12"/>
      <c r="F194" s="12"/>
      <c r="G194" s="12"/>
      <c r="H194" s="12"/>
      <c r="I194" s="12"/>
      <c r="J194" s="13"/>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row>
    <row r="195" spans="1:82" ht="15.75" customHeight="1" x14ac:dyDescent="0.25">
      <c r="A195" s="10"/>
      <c r="B195" s="11"/>
      <c r="C195" s="11"/>
      <c r="D195" s="11"/>
      <c r="E195" s="12"/>
      <c r="F195" s="12"/>
      <c r="G195" s="12"/>
      <c r="H195" s="12"/>
      <c r="I195" s="12"/>
      <c r="J195" s="13"/>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c r="BN195" s="14"/>
      <c r="BO195" s="14"/>
      <c r="BP195" s="14"/>
      <c r="BQ195" s="14"/>
      <c r="BR195" s="14"/>
      <c r="BS195" s="14"/>
      <c r="BT195" s="14"/>
      <c r="BU195" s="14"/>
      <c r="BV195" s="14"/>
      <c r="BW195" s="14"/>
      <c r="BX195" s="14"/>
      <c r="BY195" s="14"/>
      <c r="BZ195" s="14"/>
      <c r="CA195" s="14"/>
      <c r="CB195" s="14"/>
      <c r="CC195" s="14"/>
      <c r="CD195" s="14"/>
    </row>
    <row r="196" spans="1:82" ht="15.75" customHeight="1" x14ac:dyDescent="0.25">
      <c r="A196" s="10"/>
      <c r="B196" s="11"/>
      <c r="C196" s="11"/>
      <c r="D196" s="11"/>
      <c r="E196" s="12"/>
      <c r="F196" s="12"/>
      <c r="G196" s="12"/>
      <c r="H196" s="12"/>
      <c r="I196" s="12"/>
      <c r="J196" s="13"/>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row>
    <row r="197" spans="1:82" ht="15.75" customHeight="1" x14ac:dyDescent="0.25">
      <c r="A197" s="10"/>
      <c r="B197" s="11"/>
      <c r="C197" s="11"/>
      <c r="D197" s="11"/>
      <c r="E197" s="12"/>
      <c r="F197" s="12"/>
      <c r="G197" s="12"/>
      <c r="H197" s="12"/>
      <c r="I197" s="12"/>
      <c r="J197" s="13"/>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row>
    <row r="198" spans="1:82" ht="15.75" customHeight="1" x14ac:dyDescent="0.25">
      <c r="A198" s="10"/>
      <c r="B198" s="11"/>
      <c r="C198" s="11"/>
      <c r="D198" s="11"/>
      <c r="E198" s="12"/>
      <c r="F198" s="12"/>
      <c r="G198" s="12"/>
      <c r="H198" s="12"/>
      <c r="I198" s="12"/>
      <c r="J198" s="13"/>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c r="BN198" s="14"/>
      <c r="BO198" s="14"/>
      <c r="BP198" s="14"/>
      <c r="BQ198" s="14"/>
      <c r="BR198" s="14"/>
      <c r="BS198" s="14"/>
      <c r="BT198" s="14"/>
      <c r="BU198" s="14"/>
      <c r="BV198" s="14"/>
      <c r="BW198" s="14"/>
      <c r="BX198" s="14"/>
      <c r="BY198" s="14"/>
      <c r="BZ198" s="14"/>
      <c r="CA198" s="14"/>
      <c r="CB198" s="14"/>
      <c r="CC198" s="14"/>
      <c r="CD198" s="14"/>
    </row>
    <row r="199" spans="1:82" ht="15.75" customHeight="1" x14ac:dyDescent="0.25">
      <c r="A199" s="10"/>
      <c r="B199" s="11"/>
      <c r="C199" s="11"/>
      <c r="D199" s="11"/>
      <c r="E199" s="12"/>
      <c r="F199" s="12"/>
      <c r="G199" s="12"/>
      <c r="H199" s="12"/>
      <c r="I199" s="12"/>
      <c r="J199" s="13"/>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row>
    <row r="200" spans="1:82" ht="15.75" customHeight="1" x14ac:dyDescent="0.25">
      <c r="A200" s="10"/>
      <c r="B200" s="11"/>
      <c r="C200" s="11"/>
      <c r="D200" s="11"/>
      <c r="E200" s="12"/>
      <c r="F200" s="12"/>
      <c r="G200" s="12"/>
      <c r="H200" s="12"/>
      <c r="I200" s="12"/>
      <c r="J200" s="13"/>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row>
    <row r="201" spans="1:82" ht="15.75" customHeight="1" x14ac:dyDescent="0.25">
      <c r="A201" s="10"/>
      <c r="B201" s="11"/>
      <c r="C201" s="11"/>
      <c r="D201" s="11"/>
      <c r="E201" s="12"/>
      <c r="F201" s="12"/>
      <c r="G201" s="12"/>
      <c r="H201" s="12"/>
      <c r="I201" s="12"/>
      <c r="J201" s="13"/>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row>
    <row r="202" spans="1:82" ht="15.75" customHeight="1" x14ac:dyDescent="0.25">
      <c r="A202" s="10"/>
      <c r="B202" s="11"/>
      <c r="C202" s="11"/>
      <c r="D202" s="11"/>
      <c r="E202" s="12"/>
      <c r="F202" s="12"/>
      <c r="G202" s="12"/>
      <c r="H202" s="12"/>
      <c r="I202" s="12"/>
      <c r="J202" s="13"/>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row>
    <row r="203" spans="1:82" ht="15.75" customHeight="1" x14ac:dyDescent="0.25">
      <c r="A203" s="10"/>
      <c r="B203" s="11"/>
      <c r="C203" s="11"/>
      <c r="D203" s="11"/>
      <c r="E203" s="12"/>
      <c r="F203" s="12"/>
      <c r="G203" s="12"/>
      <c r="H203" s="12"/>
      <c r="I203" s="12"/>
      <c r="J203" s="13"/>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row>
    <row r="204" spans="1:82" ht="15.75" customHeight="1" x14ac:dyDescent="0.25">
      <c r="A204" s="10"/>
      <c r="B204" s="11"/>
      <c r="C204" s="11"/>
      <c r="D204" s="11"/>
      <c r="E204" s="12"/>
      <c r="F204" s="12"/>
      <c r="G204" s="12"/>
      <c r="H204" s="12"/>
      <c r="I204" s="12"/>
      <c r="J204" s="13"/>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row>
    <row r="205" spans="1:82" ht="15.75" customHeight="1" x14ac:dyDescent="0.25">
      <c r="A205" s="10"/>
      <c r="B205" s="11"/>
      <c r="C205" s="11"/>
      <c r="D205" s="11"/>
      <c r="E205" s="12"/>
      <c r="F205" s="12"/>
      <c r="G205" s="12"/>
      <c r="H205" s="12"/>
      <c r="I205" s="12"/>
      <c r="J205" s="13"/>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row>
    <row r="206" spans="1:82" ht="15.75" customHeight="1" x14ac:dyDescent="0.25">
      <c r="A206" s="10"/>
      <c r="B206" s="11"/>
      <c r="C206" s="11"/>
      <c r="D206" s="11"/>
      <c r="E206" s="12"/>
      <c r="F206" s="12"/>
      <c r="G206" s="12"/>
      <c r="H206" s="12"/>
      <c r="I206" s="12"/>
      <c r="J206" s="13"/>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c r="BK206" s="14"/>
      <c r="BL206" s="14"/>
      <c r="BM206" s="14"/>
      <c r="BN206" s="14"/>
      <c r="BO206" s="14"/>
      <c r="BP206" s="14"/>
      <c r="BQ206" s="14"/>
      <c r="BR206" s="14"/>
      <c r="BS206" s="14"/>
      <c r="BT206" s="14"/>
      <c r="BU206" s="14"/>
      <c r="BV206" s="14"/>
      <c r="BW206" s="14"/>
      <c r="BX206" s="14"/>
      <c r="BY206" s="14"/>
      <c r="BZ206" s="14"/>
      <c r="CA206" s="14"/>
      <c r="CB206" s="14"/>
      <c r="CC206" s="14"/>
      <c r="CD206" s="14"/>
    </row>
    <row r="207" spans="1:82" ht="15.75" customHeight="1" x14ac:dyDescent="0.25">
      <c r="A207" s="10"/>
      <c r="B207" s="11"/>
      <c r="C207" s="11"/>
      <c r="D207" s="11"/>
      <c r="E207" s="12"/>
      <c r="F207" s="12"/>
      <c r="G207" s="12"/>
      <c r="H207" s="12"/>
      <c r="I207" s="12"/>
      <c r="J207" s="13"/>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c r="BN207" s="14"/>
      <c r="BO207" s="14"/>
      <c r="BP207" s="14"/>
      <c r="BQ207" s="14"/>
      <c r="BR207" s="14"/>
      <c r="BS207" s="14"/>
      <c r="BT207" s="14"/>
      <c r="BU207" s="14"/>
      <c r="BV207" s="14"/>
      <c r="BW207" s="14"/>
      <c r="BX207" s="14"/>
      <c r="BY207" s="14"/>
      <c r="BZ207" s="14"/>
      <c r="CA207" s="14"/>
      <c r="CB207" s="14"/>
      <c r="CC207" s="14"/>
      <c r="CD207" s="14"/>
    </row>
    <row r="208" spans="1:82" ht="15.75" customHeight="1" x14ac:dyDescent="0.25">
      <c r="A208" s="10"/>
      <c r="B208" s="11"/>
      <c r="C208" s="11"/>
      <c r="D208" s="11"/>
      <c r="E208" s="12"/>
      <c r="F208" s="12"/>
      <c r="G208" s="12"/>
      <c r="H208" s="12"/>
      <c r="I208" s="12"/>
      <c r="J208" s="13"/>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row>
    <row r="209" spans="1:82" ht="15.75" customHeight="1" thickBot="1" x14ac:dyDescent="0.3">
      <c r="A209" s="10"/>
      <c r="B209" s="11"/>
      <c r="C209" s="11"/>
      <c r="D209" s="11"/>
      <c r="E209" s="12"/>
      <c r="F209" s="12"/>
      <c r="G209" s="12"/>
      <c r="H209" s="12"/>
      <c r="I209" s="12"/>
      <c r="J209" s="13"/>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14"/>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c r="BP209" s="14"/>
      <c r="BQ209" s="14"/>
      <c r="BR209" s="14"/>
      <c r="BS209" s="14"/>
      <c r="BT209" s="14"/>
      <c r="BU209" s="14"/>
      <c r="BV209" s="14"/>
      <c r="BW209" s="14"/>
      <c r="BX209" s="14"/>
      <c r="BY209" s="14"/>
      <c r="BZ209" s="14"/>
      <c r="CA209" s="14"/>
      <c r="CB209" s="14"/>
      <c r="CC209" s="14"/>
      <c r="CD209" s="14"/>
    </row>
    <row r="210" spans="1:82" ht="15.75" customHeight="1" thickBot="1" x14ac:dyDescent="0.3">
      <c r="A210" s="10"/>
      <c r="B210" s="11" t="s">
        <v>12</v>
      </c>
      <c r="C210" s="11"/>
      <c r="D210" s="11"/>
      <c r="E210" s="12"/>
      <c r="F210" s="12"/>
      <c r="G210" s="12"/>
      <c r="H210" s="12"/>
      <c r="I210" s="12"/>
      <c r="J210" s="13"/>
      <c r="K210" s="18"/>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row>
    <row r="211" spans="1:82" ht="15.75" customHeight="1" x14ac:dyDescent="0.25">
      <c r="A211" s="10"/>
      <c r="B211" s="11" t="s">
        <v>14</v>
      </c>
      <c r="C211" s="11"/>
      <c r="E211" s="12"/>
      <c r="F211" s="12"/>
      <c r="G211" s="12"/>
      <c r="H211" s="12"/>
      <c r="I211" s="12"/>
      <c r="J211" s="13"/>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row>
    <row r="212" spans="1:82" ht="15.75" customHeight="1" x14ac:dyDescent="0.25">
      <c r="A212" s="10"/>
      <c r="B212" s="11"/>
      <c r="C212" s="11"/>
      <c r="E212" s="12"/>
      <c r="F212" s="12"/>
      <c r="G212" s="12"/>
      <c r="H212" s="12"/>
      <c r="I212" s="12"/>
      <c r="J212" s="13"/>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row>
    <row r="213" spans="1:82" ht="15.75" customHeight="1" x14ac:dyDescent="0.25">
      <c r="A213" s="10"/>
      <c r="B213" s="11"/>
      <c r="C213" s="11"/>
      <c r="E213" s="12"/>
      <c r="F213" s="12"/>
      <c r="G213" s="12"/>
      <c r="H213" s="12"/>
      <c r="I213" s="12"/>
      <c r="J213" s="13"/>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row>
    <row r="214" spans="1:82" ht="15.75" customHeight="1" x14ac:dyDescent="0.25">
      <c r="A214" s="10"/>
      <c r="B214" s="11"/>
      <c r="C214" s="11"/>
      <c r="E214" s="12"/>
      <c r="F214" s="12"/>
      <c r="G214" s="12"/>
      <c r="H214" s="12"/>
      <c r="I214" s="12"/>
      <c r="J214" s="13"/>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row>
    <row r="215" spans="1:82" ht="15.75" customHeight="1" x14ac:dyDescent="0.25">
      <c r="A215" s="10"/>
      <c r="B215" s="11"/>
      <c r="C215" s="11"/>
      <c r="E215" s="12"/>
      <c r="F215" s="12"/>
      <c r="G215" s="12"/>
      <c r="H215" s="12"/>
      <c r="I215" s="12"/>
      <c r="J215" s="13"/>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c r="BL215" s="14"/>
      <c r="BM215" s="14"/>
      <c r="BN215" s="14"/>
      <c r="BO215" s="14"/>
      <c r="BP215" s="14"/>
      <c r="BQ215" s="14"/>
      <c r="BR215" s="14"/>
      <c r="BS215" s="14"/>
      <c r="BT215" s="14"/>
      <c r="BU215" s="14"/>
      <c r="BV215" s="14"/>
      <c r="BW215" s="14"/>
      <c r="BX215" s="14"/>
      <c r="BY215" s="14"/>
      <c r="BZ215" s="14"/>
      <c r="CA215" s="14"/>
      <c r="CB215" s="14"/>
      <c r="CC215" s="14"/>
      <c r="CD215" s="14"/>
    </row>
    <row r="216" spans="1:82" ht="15.75" customHeight="1" x14ac:dyDescent="0.25">
      <c r="A216" s="10"/>
      <c r="B216" s="11"/>
      <c r="C216" s="11"/>
      <c r="E216" s="12"/>
      <c r="F216" s="12"/>
      <c r="G216" s="12"/>
      <c r="H216" s="12"/>
      <c r="I216" s="12"/>
      <c r="J216" s="13"/>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c r="BN216" s="14"/>
      <c r="BO216" s="14"/>
      <c r="BP216" s="14"/>
      <c r="BQ216" s="14"/>
      <c r="BR216" s="14"/>
      <c r="BS216" s="14"/>
      <c r="BT216" s="14"/>
      <c r="BU216" s="14"/>
      <c r="BV216" s="14"/>
      <c r="BW216" s="14"/>
      <c r="BX216" s="14"/>
      <c r="BY216" s="14"/>
      <c r="BZ216" s="14"/>
      <c r="CA216" s="14"/>
      <c r="CB216" s="14"/>
      <c r="CC216" s="14"/>
      <c r="CD216" s="14"/>
    </row>
    <row r="217" spans="1:82" ht="15.75" customHeight="1" x14ac:dyDescent="0.25">
      <c r="A217" s="10"/>
      <c r="B217" s="11"/>
      <c r="C217" s="11"/>
      <c r="E217" s="12"/>
      <c r="F217" s="12"/>
      <c r="G217" s="12"/>
      <c r="H217" s="12"/>
      <c r="I217" s="12"/>
      <c r="J217" s="13"/>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14"/>
      <c r="AN217" s="14"/>
      <c r="AO217" s="14"/>
      <c r="AP217" s="14"/>
      <c r="AQ217" s="14"/>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c r="BN217" s="14"/>
      <c r="BO217" s="14"/>
      <c r="BP217" s="14"/>
      <c r="BQ217" s="14"/>
      <c r="BR217" s="14"/>
      <c r="BS217" s="14"/>
      <c r="BT217" s="14"/>
      <c r="BU217" s="14"/>
      <c r="BV217" s="14"/>
      <c r="BW217" s="14"/>
      <c r="BX217" s="14"/>
      <c r="BY217" s="14"/>
      <c r="BZ217" s="14"/>
      <c r="CA217" s="14"/>
      <c r="CB217" s="14"/>
      <c r="CC217" s="14"/>
      <c r="CD217" s="14"/>
    </row>
    <row r="218" spans="1:82" ht="15.75" customHeight="1" x14ac:dyDescent="0.25">
      <c r="A218" s="10"/>
      <c r="B218" s="11"/>
      <c r="C218" s="11"/>
      <c r="E218" s="12"/>
      <c r="F218" s="12"/>
      <c r="G218" s="12"/>
      <c r="H218" s="12"/>
      <c r="I218" s="12"/>
      <c r="J218" s="13"/>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row>
    <row r="219" spans="1:82" ht="15.75" customHeight="1" x14ac:dyDescent="0.25">
      <c r="A219" s="10"/>
      <c r="B219" s="11"/>
      <c r="E219" s="12"/>
      <c r="F219" s="12"/>
      <c r="G219" s="12"/>
      <c r="H219" s="12"/>
      <c r="I219" s="12"/>
      <c r="J219" s="13"/>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14"/>
      <c r="BH219" s="14"/>
      <c r="BI219" s="14"/>
      <c r="BJ219" s="14"/>
      <c r="BK219" s="14"/>
      <c r="BL219" s="14"/>
      <c r="BM219" s="14"/>
      <c r="BN219" s="14"/>
      <c r="BO219" s="14"/>
      <c r="BP219" s="14"/>
      <c r="BQ219" s="14"/>
      <c r="BR219" s="14"/>
      <c r="BS219" s="14"/>
      <c r="BT219" s="14"/>
      <c r="BU219" s="14"/>
      <c r="BV219" s="14"/>
      <c r="BW219" s="14"/>
      <c r="BX219" s="14"/>
      <c r="BY219" s="14"/>
      <c r="BZ219" s="14"/>
      <c r="CA219" s="14"/>
      <c r="CB219" s="14"/>
      <c r="CC219" s="14"/>
      <c r="CD219" s="14"/>
    </row>
    <row r="220" spans="1:82" ht="15.75" customHeight="1" x14ac:dyDescent="0.25">
      <c r="A220" s="10"/>
      <c r="B220" s="11"/>
      <c r="C220" s="11"/>
      <c r="E220" s="12"/>
      <c r="F220" s="12"/>
      <c r="G220" s="12"/>
      <c r="H220" s="12"/>
      <c r="I220" s="12"/>
      <c r="J220" s="13"/>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row>
    <row r="221" spans="1:82" ht="15.75" customHeight="1" x14ac:dyDescent="0.25">
      <c r="A221" s="10"/>
      <c r="B221" s="11"/>
      <c r="C221" s="11"/>
      <c r="E221" s="12"/>
      <c r="F221" s="12"/>
      <c r="G221" s="12"/>
      <c r="H221" s="12"/>
      <c r="I221" s="12"/>
      <c r="J221" s="13"/>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row>
    <row r="222" spans="1:82" ht="15.75" customHeight="1" x14ac:dyDescent="0.25">
      <c r="A222" s="10"/>
      <c r="B222" s="11"/>
      <c r="C222" s="11"/>
      <c r="E222" s="12"/>
      <c r="F222" s="12"/>
      <c r="G222" s="12"/>
      <c r="H222" s="12"/>
      <c r="I222" s="12"/>
      <c r="J222" s="13"/>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14"/>
      <c r="BH222" s="14"/>
      <c r="BI222" s="14"/>
      <c r="BJ222" s="14"/>
      <c r="BK222" s="14"/>
      <c r="BL222" s="14"/>
      <c r="BM222" s="14"/>
      <c r="BN222" s="14"/>
      <c r="BO222" s="14"/>
      <c r="BP222" s="14"/>
      <c r="BQ222" s="14"/>
      <c r="BR222" s="14"/>
      <c r="BS222" s="14"/>
      <c r="BT222" s="14"/>
      <c r="BU222" s="14"/>
      <c r="BV222" s="14"/>
      <c r="BW222" s="14"/>
      <c r="BX222" s="14"/>
      <c r="BY222" s="14"/>
      <c r="BZ222" s="14"/>
      <c r="CA222" s="14"/>
      <c r="CB222" s="14"/>
      <c r="CC222" s="14"/>
      <c r="CD222" s="14"/>
    </row>
    <row r="223" spans="1:82" ht="15.75" customHeight="1" x14ac:dyDescent="0.25">
      <c r="A223" s="10"/>
      <c r="B223" s="11"/>
      <c r="C223" s="11"/>
      <c r="E223" s="12"/>
      <c r="F223" s="12"/>
      <c r="G223" s="12"/>
      <c r="H223" s="12"/>
      <c r="I223" s="12"/>
      <c r="J223" s="13"/>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row>
    <row r="224" spans="1:82" ht="15.75" customHeight="1" x14ac:dyDescent="0.25">
      <c r="A224" s="10"/>
      <c r="B224" s="11"/>
      <c r="C224" s="11"/>
      <c r="E224" s="12"/>
      <c r="F224" s="12"/>
      <c r="G224" s="12"/>
      <c r="H224" s="12"/>
      <c r="I224" s="12"/>
      <c r="J224" s="13"/>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row>
    <row r="225" spans="1:82" ht="15.75" customHeight="1" x14ac:dyDescent="0.25">
      <c r="A225" s="10"/>
      <c r="B225" s="11"/>
      <c r="C225" s="11"/>
      <c r="E225" s="12"/>
      <c r="F225" s="12"/>
      <c r="G225" s="12"/>
      <c r="H225" s="12"/>
      <c r="I225" s="12"/>
      <c r="J225" s="13"/>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row>
    <row r="226" spans="1:82" ht="15.75" customHeight="1" x14ac:dyDescent="0.25">
      <c r="A226" s="10"/>
      <c r="B226" s="11"/>
      <c r="C226" s="11"/>
      <c r="E226" s="12"/>
      <c r="F226" s="12"/>
      <c r="G226" s="12"/>
      <c r="H226" s="12"/>
      <c r="I226" s="12"/>
      <c r="J226" s="13"/>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row>
    <row r="227" spans="1:82" ht="15.75" customHeight="1" x14ac:dyDescent="0.25">
      <c r="A227" s="10"/>
      <c r="B227" s="11"/>
      <c r="C227" s="11"/>
      <c r="E227" s="12"/>
      <c r="F227" s="12"/>
      <c r="G227" s="12"/>
      <c r="H227" s="12"/>
      <c r="I227" s="12"/>
      <c r="J227" s="13"/>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c r="BN227" s="14"/>
      <c r="BO227" s="14"/>
      <c r="BP227" s="14"/>
      <c r="BQ227" s="14"/>
      <c r="BR227" s="14"/>
      <c r="BS227" s="14"/>
      <c r="BT227" s="14"/>
      <c r="BU227" s="14"/>
      <c r="BV227" s="14"/>
      <c r="BW227" s="14"/>
      <c r="BX227" s="14"/>
      <c r="BY227" s="14"/>
      <c r="BZ227" s="14"/>
      <c r="CA227" s="14"/>
      <c r="CB227" s="14"/>
      <c r="CC227" s="14"/>
      <c r="CD227" s="14"/>
    </row>
    <row r="228" spans="1:82" ht="15.75" customHeight="1" x14ac:dyDescent="0.25">
      <c r="A228" s="10"/>
      <c r="B228" s="11"/>
      <c r="C228" s="11"/>
      <c r="E228" s="12"/>
      <c r="F228" s="12"/>
      <c r="G228" s="12"/>
      <c r="H228" s="12"/>
      <c r="I228" s="12"/>
      <c r="J228" s="13"/>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row>
    <row r="229" spans="1:82" ht="15.75" customHeight="1" x14ac:dyDescent="0.25">
      <c r="A229" s="10"/>
      <c r="B229" s="11"/>
      <c r="C229" s="11"/>
      <c r="E229" s="12"/>
      <c r="F229" s="12"/>
      <c r="G229" s="12"/>
      <c r="H229" s="12"/>
      <c r="I229" s="12"/>
      <c r="J229" s="13"/>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row>
    <row r="230" spans="1:82" ht="15.75" customHeight="1" x14ac:dyDescent="0.25">
      <c r="A230" s="10"/>
      <c r="B230" s="11"/>
      <c r="C230" s="11"/>
      <c r="E230" s="12"/>
      <c r="F230" s="12"/>
      <c r="G230" s="12"/>
      <c r="H230" s="12"/>
      <c r="I230" s="12"/>
      <c r="J230" s="13"/>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row>
    <row r="231" spans="1:82" ht="15.75" customHeight="1" x14ac:dyDescent="0.25">
      <c r="A231" s="10"/>
      <c r="B231" s="11"/>
      <c r="C231" s="11"/>
      <c r="E231" s="12"/>
      <c r="F231" s="12"/>
      <c r="G231" s="12"/>
      <c r="H231" s="12"/>
      <c r="I231" s="12"/>
      <c r="J231" s="13"/>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row>
    <row r="232" spans="1:82" ht="15.75" customHeight="1" x14ac:dyDescent="0.25">
      <c r="A232" s="10"/>
      <c r="B232" s="11"/>
      <c r="C232" s="11"/>
      <c r="E232" s="12"/>
      <c r="F232" s="12"/>
      <c r="G232" s="12"/>
      <c r="H232" s="12"/>
      <c r="I232" s="12"/>
      <c r="J232" s="13"/>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row>
    <row r="233" spans="1:82" ht="15.75" customHeight="1" x14ac:dyDescent="0.25">
      <c r="A233" s="10"/>
      <c r="B233" s="11"/>
      <c r="C233" s="11"/>
      <c r="E233" s="12"/>
      <c r="F233" s="12"/>
      <c r="G233" s="12"/>
      <c r="H233" s="12"/>
      <c r="I233" s="12"/>
      <c r="J233" s="40"/>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row>
    <row r="234" spans="1:82" ht="15.75" customHeight="1" x14ac:dyDescent="0.25">
      <c r="A234" s="10"/>
      <c r="B234" s="11"/>
      <c r="C234" s="11"/>
      <c r="E234" s="12"/>
      <c r="F234" s="12"/>
      <c r="G234" s="12"/>
      <c r="H234" s="12"/>
      <c r="I234" s="12"/>
      <c r="J234" s="13"/>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14"/>
      <c r="BH234" s="14"/>
      <c r="BI234" s="14"/>
      <c r="BJ234" s="14"/>
      <c r="BK234" s="14"/>
      <c r="BL234" s="14"/>
      <c r="BM234" s="14"/>
      <c r="BN234" s="14"/>
      <c r="BO234" s="14"/>
      <c r="BP234" s="14"/>
      <c r="BQ234" s="14"/>
      <c r="BR234" s="14"/>
      <c r="BS234" s="14"/>
      <c r="BT234" s="14"/>
      <c r="BU234" s="14"/>
      <c r="BV234" s="14"/>
      <c r="BW234" s="14"/>
      <c r="BX234" s="14"/>
      <c r="BY234" s="14"/>
      <c r="BZ234" s="14"/>
      <c r="CA234" s="14"/>
      <c r="CB234" s="14"/>
      <c r="CC234" s="14"/>
      <c r="CD234" s="14"/>
    </row>
    <row r="235" spans="1:82" ht="15.75" customHeight="1" x14ac:dyDescent="0.25">
      <c r="A235" s="10"/>
      <c r="B235" s="11"/>
      <c r="C235" s="11"/>
      <c r="E235" s="12"/>
      <c r="F235" s="12"/>
      <c r="G235" s="12"/>
      <c r="H235" s="12"/>
      <c r="I235" s="12"/>
      <c r="J235" s="13"/>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row>
    <row r="236" spans="1:82" ht="15.75" customHeight="1" x14ac:dyDescent="0.25">
      <c r="A236" s="10"/>
      <c r="B236" s="11"/>
      <c r="C236" s="11"/>
      <c r="E236" s="12"/>
      <c r="F236" s="12"/>
      <c r="G236" s="12"/>
      <c r="H236" s="12"/>
      <c r="I236" s="12"/>
      <c r="J236" s="13"/>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row>
    <row r="237" spans="1:82" ht="15.75" customHeight="1" x14ac:dyDescent="0.25">
      <c r="A237" s="10"/>
      <c r="B237" s="11"/>
      <c r="C237" s="11"/>
      <c r="E237" s="12"/>
      <c r="F237" s="12"/>
      <c r="G237" s="12"/>
      <c r="H237" s="12"/>
      <c r="I237" s="12"/>
      <c r="J237" s="13"/>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row>
    <row r="238" spans="1:82" ht="15.75" customHeight="1" x14ac:dyDescent="0.25">
      <c r="A238" s="10"/>
      <c r="B238" s="11"/>
      <c r="C238" s="11"/>
      <c r="E238" s="12"/>
      <c r="F238" s="12"/>
      <c r="G238" s="12"/>
      <c r="H238" s="12"/>
      <c r="I238" s="12"/>
      <c r="J238" s="13"/>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c r="BN238" s="14"/>
      <c r="BO238" s="14"/>
      <c r="BP238" s="14"/>
      <c r="BQ238" s="14"/>
      <c r="BR238" s="14"/>
      <c r="BS238" s="14"/>
      <c r="BT238" s="14"/>
      <c r="BU238" s="14"/>
      <c r="BV238" s="14"/>
      <c r="BW238" s="14"/>
      <c r="BX238" s="14"/>
      <c r="BY238" s="14"/>
      <c r="BZ238" s="14"/>
      <c r="CA238" s="14"/>
      <c r="CB238" s="14"/>
      <c r="CC238" s="14"/>
      <c r="CD238" s="14"/>
    </row>
    <row r="239" spans="1:82" ht="15.75" customHeight="1" x14ac:dyDescent="0.25">
      <c r="A239" s="10"/>
      <c r="B239" s="11"/>
      <c r="C239" s="11"/>
      <c r="E239" s="12"/>
      <c r="F239" s="12"/>
      <c r="G239" s="12"/>
      <c r="H239" s="12"/>
      <c r="I239" s="12"/>
      <c r="J239" s="13"/>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row>
    <row r="240" spans="1:82" ht="15.75" customHeight="1" x14ac:dyDescent="0.25">
      <c r="A240" s="10"/>
      <c r="B240" s="11"/>
      <c r="C240" s="11"/>
      <c r="E240" s="12"/>
      <c r="F240" s="12"/>
      <c r="G240" s="12"/>
      <c r="H240" s="12"/>
      <c r="I240" s="12"/>
      <c r="J240" s="13"/>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c r="BN240" s="14"/>
      <c r="BO240" s="14"/>
      <c r="BP240" s="14"/>
      <c r="BQ240" s="14"/>
      <c r="BR240" s="14"/>
      <c r="BS240" s="14"/>
      <c r="BT240" s="14"/>
      <c r="BU240" s="14"/>
      <c r="BV240" s="14"/>
      <c r="BW240" s="14"/>
      <c r="BX240" s="14"/>
      <c r="BY240" s="14"/>
      <c r="BZ240" s="14"/>
      <c r="CA240" s="14"/>
      <c r="CB240" s="14"/>
      <c r="CC240" s="14"/>
      <c r="CD240" s="14"/>
    </row>
    <row r="241" spans="1:82" ht="15.75" customHeight="1" x14ac:dyDescent="0.25">
      <c r="A241" s="10"/>
      <c r="B241" s="11"/>
      <c r="C241" s="11"/>
      <c r="E241" s="12"/>
      <c r="F241" s="12"/>
      <c r="G241" s="12"/>
      <c r="H241" s="12"/>
      <c r="I241" s="12"/>
      <c r="J241" s="13"/>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row>
    <row r="242" spans="1:82" ht="15.75" customHeight="1" thickBot="1" x14ac:dyDescent="0.3">
      <c r="A242" s="10"/>
      <c r="B242" s="11"/>
      <c r="C242" s="11"/>
      <c r="E242" s="12"/>
      <c r="F242" s="12"/>
      <c r="G242" s="12"/>
      <c r="H242" s="12"/>
      <c r="I242" s="12"/>
      <c r="J242" s="13"/>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c r="CA242" s="14"/>
      <c r="CB242" s="14"/>
      <c r="CC242" s="14"/>
      <c r="CD242" s="14"/>
    </row>
    <row r="243" spans="1:82" ht="15.75" customHeight="1" thickBot="1" x14ac:dyDescent="0.3">
      <c r="A243" s="10"/>
      <c r="B243" s="11" t="s">
        <v>12</v>
      </c>
      <c r="C243" s="11"/>
      <c r="D243" s="11"/>
      <c r="E243" s="12"/>
      <c r="F243" s="12"/>
      <c r="G243" s="12"/>
      <c r="H243" s="12"/>
      <c r="I243" s="12"/>
      <c r="J243" s="13"/>
      <c r="K243" s="18"/>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row>
    <row r="244" spans="1:82" ht="15.75" customHeight="1" x14ac:dyDescent="0.25">
      <c r="A244" s="10"/>
      <c r="B244" s="11" t="s">
        <v>15</v>
      </c>
      <c r="C244" s="11"/>
      <c r="D244" s="20"/>
      <c r="E244" s="12"/>
      <c r="F244" s="12"/>
      <c r="G244" s="12"/>
      <c r="H244" s="12"/>
      <c r="I244" s="12"/>
      <c r="J244" s="21"/>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14"/>
      <c r="BH244" s="14"/>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row>
    <row r="245" spans="1:82" ht="15.75" customHeight="1" x14ac:dyDescent="0.25">
      <c r="A245" s="10"/>
      <c r="B245" s="11"/>
      <c r="C245" s="11"/>
      <c r="D245" s="20"/>
      <c r="E245" s="12"/>
      <c r="F245" s="12"/>
      <c r="G245" s="12"/>
      <c r="H245" s="12"/>
      <c r="I245" s="12"/>
      <c r="J245" s="16"/>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row>
    <row r="246" spans="1:82" ht="15.75" customHeight="1" x14ac:dyDescent="0.25">
      <c r="A246" s="10"/>
      <c r="B246" s="11"/>
      <c r="C246" s="11"/>
      <c r="D246" s="20"/>
      <c r="E246" s="12"/>
      <c r="F246" s="12"/>
      <c r="G246" s="12"/>
      <c r="H246" s="12"/>
      <c r="I246" s="12"/>
      <c r="J246" s="21"/>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row>
    <row r="247" spans="1:82" ht="15.75" customHeight="1" x14ac:dyDescent="0.25">
      <c r="A247" s="10"/>
      <c r="B247" s="11"/>
      <c r="C247" s="11"/>
      <c r="D247" s="20"/>
      <c r="E247" s="12"/>
      <c r="F247" s="12"/>
      <c r="G247" s="12"/>
      <c r="H247" s="12"/>
      <c r="I247" s="12"/>
      <c r="J247" s="21"/>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row>
    <row r="248" spans="1:82" ht="15.75" customHeight="1" x14ac:dyDescent="0.25">
      <c r="A248" s="10"/>
      <c r="B248" s="11"/>
      <c r="C248" s="11"/>
      <c r="D248" s="20"/>
      <c r="E248" s="12"/>
      <c r="F248" s="12"/>
      <c r="G248" s="12"/>
      <c r="H248" s="12"/>
      <c r="I248" s="12"/>
      <c r="J248" s="21"/>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row>
    <row r="249" spans="1:82" ht="15.75" customHeight="1" x14ac:dyDescent="0.25">
      <c r="A249" s="10"/>
      <c r="B249" s="11"/>
      <c r="C249" s="11"/>
      <c r="D249" s="20"/>
      <c r="E249" s="12"/>
      <c r="F249" s="12"/>
      <c r="G249" s="12"/>
      <c r="H249" s="12"/>
      <c r="I249" s="12"/>
      <c r="J249" s="21"/>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c r="BN249" s="14"/>
      <c r="BO249" s="14"/>
      <c r="BP249" s="14"/>
      <c r="BQ249" s="14"/>
      <c r="BR249" s="14"/>
      <c r="BS249" s="14"/>
      <c r="BT249" s="14"/>
      <c r="BU249" s="14"/>
      <c r="BV249" s="14"/>
      <c r="BW249" s="14"/>
      <c r="BX249" s="14"/>
      <c r="BY249" s="14"/>
      <c r="BZ249" s="14"/>
      <c r="CA249" s="14"/>
      <c r="CB249" s="14"/>
      <c r="CC249" s="14"/>
      <c r="CD249" s="14"/>
    </row>
    <row r="250" spans="1:82" ht="15.75" customHeight="1" x14ac:dyDescent="0.25">
      <c r="A250" s="10"/>
      <c r="B250" s="11"/>
      <c r="C250" s="11"/>
      <c r="D250" s="20"/>
      <c r="E250" s="12"/>
      <c r="F250" s="12"/>
      <c r="G250" s="12"/>
      <c r="H250" s="12"/>
      <c r="I250" s="12"/>
      <c r="J250" s="21"/>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c r="BL250" s="14"/>
      <c r="BM250" s="14"/>
      <c r="BN250" s="14"/>
      <c r="BO250" s="14"/>
      <c r="BP250" s="14"/>
      <c r="BQ250" s="14"/>
      <c r="BR250" s="14"/>
      <c r="BS250" s="14"/>
      <c r="BT250" s="14"/>
      <c r="BU250" s="14"/>
      <c r="BV250" s="14"/>
      <c r="BW250" s="14"/>
      <c r="BX250" s="14"/>
      <c r="BY250" s="14"/>
      <c r="BZ250" s="14"/>
      <c r="CA250" s="14"/>
      <c r="CB250" s="14"/>
      <c r="CC250" s="14"/>
      <c r="CD250" s="14"/>
    </row>
    <row r="251" spans="1:82" ht="15.75" customHeight="1" x14ac:dyDescent="0.25">
      <c r="A251" s="10"/>
      <c r="B251" s="11"/>
      <c r="C251" s="11"/>
      <c r="D251" s="20"/>
      <c r="E251" s="12"/>
      <c r="F251" s="12"/>
      <c r="G251" s="12"/>
      <c r="H251" s="12"/>
      <c r="I251" s="12"/>
      <c r="J251" s="21"/>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row>
    <row r="252" spans="1:82" ht="15.75" customHeight="1" x14ac:dyDescent="0.25">
      <c r="A252" s="10"/>
      <c r="B252" s="11"/>
      <c r="C252" s="11"/>
      <c r="D252" s="20"/>
      <c r="E252" s="12"/>
      <c r="F252" s="12"/>
      <c r="G252" s="12"/>
      <c r="H252" s="12"/>
      <c r="I252" s="12"/>
      <c r="J252" s="21"/>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c r="BR252" s="14"/>
      <c r="BS252" s="14"/>
      <c r="BT252" s="14"/>
      <c r="BU252" s="14"/>
      <c r="BV252" s="14"/>
      <c r="BW252" s="14"/>
      <c r="BX252" s="14"/>
      <c r="BY252" s="14"/>
      <c r="BZ252" s="14"/>
      <c r="CA252" s="14"/>
      <c r="CB252" s="14"/>
      <c r="CC252" s="14"/>
      <c r="CD252" s="14"/>
    </row>
    <row r="253" spans="1:82" ht="15.75" customHeight="1" x14ac:dyDescent="0.25">
      <c r="A253" s="10"/>
      <c r="B253" s="11"/>
      <c r="C253" s="11"/>
      <c r="D253" s="20"/>
      <c r="E253" s="12"/>
      <c r="F253" s="12"/>
      <c r="G253" s="12"/>
      <c r="H253" s="12"/>
      <c r="I253" s="12"/>
      <c r="J253" s="21"/>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row>
    <row r="254" spans="1:82" ht="15.75" customHeight="1" x14ac:dyDescent="0.25">
      <c r="A254" s="10"/>
      <c r="B254" s="11"/>
      <c r="C254" s="11"/>
      <c r="D254" s="20"/>
      <c r="E254" s="12"/>
      <c r="F254" s="12"/>
      <c r="G254" s="12"/>
      <c r="H254" s="12"/>
      <c r="I254" s="12"/>
      <c r="J254" s="21"/>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c r="BK254" s="14"/>
      <c r="BL254" s="14"/>
      <c r="BM254" s="14"/>
      <c r="BN254" s="14"/>
      <c r="BO254" s="14"/>
      <c r="BP254" s="14"/>
      <c r="BQ254" s="14"/>
      <c r="BR254" s="14"/>
      <c r="BS254" s="14"/>
      <c r="BT254" s="14"/>
      <c r="BU254" s="14"/>
      <c r="BV254" s="14"/>
      <c r="BW254" s="14"/>
      <c r="BX254" s="14"/>
      <c r="BY254" s="14"/>
      <c r="BZ254" s="14"/>
      <c r="CA254" s="14"/>
      <c r="CB254" s="14"/>
      <c r="CC254" s="14"/>
      <c r="CD254" s="14"/>
    </row>
    <row r="255" spans="1:82" ht="15.75" customHeight="1" x14ac:dyDescent="0.25">
      <c r="A255" s="10"/>
      <c r="B255" s="11"/>
      <c r="C255" s="11"/>
      <c r="D255" s="20"/>
      <c r="E255" s="12"/>
      <c r="F255" s="12"/>
      <c r="G255" s="12"/>
      <c r="H255" s="12"/>
      <c r="I255" s="12"/>
      <c r="J255" s="21"/>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row>
    <row r="256" spans="1:82" ht="15.75" customHeight="1" x14ac:dyDescent="0.25">
      <c r="A256" s="10"/>
      <c r="B256" s="11"/>
      <c r="C256" s="11"/>
      <c r="D256" s="20"/>
      <c r="E256" s="12"/>
      <c r="F256" s="12"/>
      <c r="G256" s="12"/>
      <c r="H256" s="12"/>
      <c r="I256" s="12"/>
      <c r="J256" s="21"/>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c r="BN256" s="14"/>
      <c r="BO256" s="14"/>
      <c r="BP256" s="14"/>
      <c r="BQ256" s="14"/>
      <c r="BR256" s="14"/>
      <c r="BS256" s="14"/>
      <c r="BT256" s="14"/>
      <c r="BU256" s="14"/>
      <c r="BV256" s="14"/>
      <c r="BW256" s="14"/>
      <c r="BX256" s="14"/>
      <c r="BY256" s="14"/>
      <c r="BZ256" s="14"/>
      <c r="CA256" s="14"/>
      <c r="CB256" s="14"/>
      <c r="CC256" s="14"/>
      <c r="CD256" s="14"/>
    </row>
    <row r="257" spans="1:82" ht="15.75" customHeight="1" x14ac:dyDescent="0.25">
      <c r="A257" s="10"/>
      <c r="B257" s="11"/>
      <c r="C257" s="11"/>
      <c r="D257" s="20"/>
      <c r="E257" s="12"/>
      <c r="F257" s="12"/>
      <c r="G257" s="12"/>
      <c r="H257" s="12"/>
      <c r="I257" s="12"/>
      <c r="J257" s="21"/>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c r="BN257" s="14"/>
      <c r="BO257" s="14"/>
      <c r="BP257" s="14"/>
      <c r="BQ257" s="14"/>
      <c r="BR257" s="14"/>
      <c r="BS257" s="14"/>
      <c r="BT257" s="14"/>
      <c r="BU257" s="14"/>
      <c r="BV257" s="14"/>
      <c r="BW257" s="14"/>
      <c r="BX257" s="14"/>
      <c r="BY257" s="14"/>
      <c r="BZ257" s="14"/>
      <c r="CA257" s="14"/>
      <c r="CB257" s="14"/>
      <c r="CC257" s="14"/>
      <c r="CD257" s="14"/>
    </row>
    <row r="258" spans="1:82" ht="15.75" customHeight="1" x14ac:dyDescent="0.25">
      <c r="A258" s="10"/>
      <c r="B258" s="11"/>
      <c r="C258" s="11"/>
      <c r="D258" s="20"/>
      <c r="E258" s="12"/>
      <c r="F258" s="12"/>
      <c r="G258" s="12"/>
      <c r="H258" s="12"/>
      <c r="I258" s="12"/>
      <c r="J258" s="21"/>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row>
    <row r="259" spans="1:82" ht="15.75" customHeight="1" x14ac:dyDescent="0.25">
      <c r="A259" s="10"/>
      <c r="B259" s="11"/>
      <c r="C259" s="11"/>
      <c r="D259" s="20"/>
      <c r="E259" s="12"/>
      <c r="F259" s="12"/>
      <c r="G259" s="12"/>
      <c r="H259" s="12"/>
      <c r="I259" s="12"/>
      <c r="J259" s="21"/>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row>
    <row r="260" spans="1:82" ht="15.75" customHeight="1" x14ac:dyDescent="0.25">
      <c r="A260" s="10"/>
      <c r="B260" s="11"/>
      <c r="C260" s="11"/>
      <c r="D260" s="20"/>
      <c r="E260" s="12"/>
      <c r="F260" s="12"/>
      <c r="G260" s="12"/>
      <c r="H260" s="12"/>
      <c r="I260" s="12"/>
      <c r="J260" s="21"/>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c r="AK260" s="14"/>
      <c r="AL260" s="14"/>
      <c r="AM260" s="14"/>
      <c r="AN260" s="14"/>
      <c r="AO260" s="14"/>
      <c r="AP260" s="14"/>
      <c r="AQ260" s="14"/>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c r="BN260" s="14"/>
      <c r="BO260" s="14"/>
      <c r="BP260" s="14"/>
      <c r="BQ260" s="14"/>
      <c r="BR260" s="14"/>
      <c r="BS260" s="14"/>
      <c r="BT260" s="14"/>
      <c r="BU260" s="14"/>
      <c r="BV260" s="14"/>
      <c r="BW260" s="14"/>
      <c r="BX260" s="14"/>
      <c r="BY260" s="14"/>
      <c r="BZ260" s="14"/>
      <c r="CA260" s="14"/>
      <c r="CB260" s="14"/>
      <c r="CC260" s="14"/>
      <c r="CD260" s="14"/>
    </row>
    <row r="261" spans="1:82" ht="15.75" customHeight="1" x14ac:dyDescent="0.25">
      <c r="A261" s="10"/>
      <c r="B261" s="11"/>
      <c r="C261" s="11"/>
      <c r="D261" s="20"/>
      <c r="E261" s="12"/>
      <c r="F261" s="12"/>
      <c r="G261" s="12"/>
      <c r="H261" s="12"/>
      <c r="I261" s="12"/>
      <c r="J261" s="21"/>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row>
    <row r="262" spans="1:82" ht="15.75" customHeight="1" x14ac:dyDescent="0.25">
      <c r="A262" s="10"/>
      <c r="B262" s="11"/>
      <c r="C262" s="11"/>
      <c r="D262" s="20"/>
      <c r="E262" s="12"/>
      <c r="F262" s="12"/>
      <c r="G262" s="12"/>
      <c r="H262" s="12"/>
      <c r="I262" s="12"/>
      <c r="J262" s="21"/>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row>
    <row r="263" spans="1:82" ht="15.75" customHeight="1" x14ac:dyDescent="0.25">
      <c r="A263" s="10"/>
      <c r="B263" s="11"/>
      <c r="C263" s="11"/>
      <c r="D263" s="20"/>
      <c r="E263" s="12"/>
      <c r="F263" s="12"/>
      <c r="G263" s="12"/>
      <c r="H263" s="12"/>
      <c r="I263" s="12"/>
      <c r="J263" s="21"/>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row>
    <row r="264" spans="1:82" ht="15.75" customHeight="1" x14ac:dyDescent="0.25">
      <c r="A264" s="10"/>
      <c r="B264" s="11"/>
      <c r="C264" s="11"/>
      <c r="D264" s="20"/>
      <c r="E264" s="12"/>
      <c r="F264" s="12"/>
      <c r="G264" s="12"/>
      <c r="H264" s="12"/>
      <c r="I264" s="12"/>
      <c r="J264" s="21"/>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14"/>
      <c r="BH264" s="14"/>
      <c r="BI264" s="14"/>
      <c r="BJ264" s="14"/>
      <c r="BK264" s="14"/>
      <c r="BL264" s="14"/>
      <c r="BM264" s="14"/>
      <c r="BN264" s="14"/>
      <c r="BO264" s="14"/>
      <c r="BP264" s="14"/>
      <c r="BQ264" s="14"/>
      <c r="BR264" s="14"/>
      <c r="BS264" s="14"/>
      <c r="BT264" s="14"/>
      <c r="BU264" s="14"/>
      <c r="BV264" s="14"/>
      <c r="BW264" s="14"/>
      <c r="BX264" s="14"/>
      <c r="BY264" s="14"/>
      <c r="BZ264" s="14"/>
      <c r="CA264" s="14"/>
      <c r="CB264" s="14"/>
      <c r="CC264" s="14"/>
      <c r="CD264" s="14"/>
    </row>
    <row r="265" spans="1:82" ht="15.75" customHeight="1" x14ac:dyDescent="0.25">
      <c r="A265" s="10"/>
      <c r="B265" s="11"/>
      <c r="C265" s="11"/>
      <c r="D265" s="20"/>
      <c r="E265" s="12"/>
      <c r="F265" s="12"/>
      <c r="G265" s="12"/>
      <c r="H265" s="12"/>
      <c r="I265" s="12"/>
      <c r="J265" s="21"/>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c r="BN265" s="14"/>
      <c r="BO265" s="14"/>
      <c r="BP265" s="14"/>
      <c r="BQ265" s="14"/>
      <c r="BR265" s="14"/>
      <c r="BS265" s="14"/>
      <c r="BT265" s="14"/>
      <c r="BU265" s="14"/>
      <c r="BV265" s="14"/>
      <c r="BW265" s="14"/>
      <c r="BX265" s="14"/>
      <c r="BY265" s="14"/>
      <c r="BZ265" s="14"/>
      <c r="CA265" s="14"/>
      <c r="CB265" s="14"/>
      <c r="CC265" s="14"/>
      <c r="CD265" s="14"/>
    </row>
    <row r="266" spans="1:82" ht="15.75" customHeight="1" x14ac:dyDescent="0.25">
      <c r="A266" s="10"/>
      <c r="B266" s="11"/>
      <c r="C266" s="11"/>
      <c r="D266" s="20"/>
      <c r="E266" s="12"/>
      <c r="F266" s="12"/>
      <c r="G266" s="12"/>
      <c r="H266" s="12"/>
      <c r="I266" s="12"/>
      <c r="J266" s="21"/>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row>
    <row r="267" spans="1:82" ht="15.75" customHeight="1" x14ac:dyDescent="0.25">
      <c r="A267" s="10"/>
      <c r="B267" s="11"/>
      <c r="C267" s="11"/>
      <c r="D267" s="20"/>
      <c r="E267" s="12"/>
      <c r="F267" s="12"/>
      <c r="G267" s="12"/>
      <c r="H267" s="12"/>
      <c r="I267" s="12"/>
      <c r="J267" s="21"/>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c r="BM267" s="14"/>
      <c r="BN267" s="14"/>
      <c r="BO267" s="14"/>
      <c r="BP267" s="14"/>
      <c r="BQ267" s="14"/>
      <c r="BR267" s="14"/>
      <c r="BS267" s="14"/>
      <c r="BT267" s="14"/>
      <c r="BU267" s="14"/>
      <c r="BV267" s="14"/>
      <c r="BW267" s="14"/>
      <c r="BX267" s="14"/>
      <c r="BY267" s="14"/>
      <c r="BZ267" s="14"/>
      <c r="CA267" s="14"/>
      <c r="CB267" s="14"/>
      <c r="CC267" s="14"/>
      <c r="CD267" s="14"/>
    </row>
    <row r="268" spans="1:82" ht="15.75" customHeight="1" x14ac:dyDescent="0.25">
      <c r="A268" s="10"/>
      <c r="B268" s="11"/>
      <c r="C268" s="11"/>
      <c r="D268" s="20"/>
      <c r="E268" s="12"/>
      <c r="F268" s="12"/>
      <c r="G268" s="12"/>
      <c r="H268" s="12"/>
      <c r="I268" s="12"/>
      <c r="J268" s="21"/>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row>
    <row r="269" spans="1:82" ht="15.75" customHeight="1" x14ac:dyDescent="0.25">
      <c r="A269" s="10"/>
      <c r="B269" s="11"/>
      <c r="C269" s="11"/>
      <c r="D269" s="20"/>
      <c r="E269" s="12"/>
      <c r="F269" s="12"/>
      <c r="G269" s="12"/>
      <c r="H269" s="12"/>
      <c r="I269" s="12"/>
      <c r="J269" s="21"/>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row>
    <row r="270" spans="1:82" ht="15.75" customHeight="1" x14ac:dyDescent="0.25">
      <c r="A270" s="10"/>
      <c r="B270" s="11"/>
      <c r="C270" s="11"/>
      <c r="D270" s="20"/>
      <c r="E270" s="12"/>
      <c r="F270" s="12"/>
      <c r="G270" s="12"/>
      <c r="H270" s="12"/>
      <c r="I270" s="12"/>
      <c r="J270" s="21"/>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row>
    <row r="271" spans="1:82" ht="15.75" customHeight="1" x14ac:dyDescent="0.25">
      <c r="A271" s="10"/>
      <c r="B271" s="11"/>
      <c r="C271" s="11"/>
      <c r="D271" s="20"/>
      <c r="E271" s="12"/>
      <c r="F271" s="12"/>
      <c r="G271" s="12"/>
      <c r="H271" s="12"/>
      <c r="I271" s="12"/>
      <c r="J271" s="21"/>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c r="BL271" s="14"/>
      <c r="BM271" s="14"/>
      <c r="BN271" s="14"/>
      <c r="BO271" s="14"/>
      <c r="BP271" s="14"/>
      <c r="BQ271" s="14"/>
      <c r="BR271" s="14"/>
      <c r="BS271" s="14"/>
      <c r="BT271" s="14"/>
      <c r="BU271" s="14"/>
      <c r="BV271" s="14"/>
      <c r="BW271" s="14"/>
      <c r="BX271" s="14"/>
      <c r="BY271" s="14"/>
      <c r="BZ271" s="14"/>
      <c r="CA271" s="14"/>
      <c r="CB271" s="14"/>
      <c r="CC271" s="14"/>
      <c r="CD271" s="14"/>
    </row>
    <row r="272" spans="1:82" ht="15.75" customHeight="1" thickBot="1" x14ac:dyDescent="0.3">
      <c r="A272" s="10"/>
      <c r="B272" s="11"/>
      <c r="C272" s="11"/>
      <c r="D272" s="20"/>
      <c r="E272" s="12"/>
      <c r="F272" s="12"/>
      <c r="G272" s="12"/>
      <c r="H272" s="12"/>
      <c r="I272" s="12"/>
      <c r="J272" s="21"/>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c r="BN272" s="14"/>
      <c r="BO272" s="14"/>
      <c r="BP272" s="14"/>
      <c r="BQ272" s="14"/>
      <c r="BR272" s="14"/>
      <c r="BS272" s="14"/>
      <c r="BT272" s="14"/>
      <c r="BU272" s="14"/>
      <c r="BV272" s="14"/>
      <c r="BW272" s="14"/>
      <c r="BX272" s="14"/>
      <c r="BY272" s="14"/>
      <c r="BZ272" s="14"/>
      <c r="CA272" s="14"/>
      <c r="CB272" s="14"/>
      <c r="CC272" s="14"/>
      <c r="CD272" s="14"/>
    </row>
    <row r="273" spans="1:82" ht="15.75" customHeight="1" thickBot="1" x14ac:dyDescent="0.3">
      <c r="A273" s="10"/>
      <c r="B273" s="11" t="s">
        <v>12</v>
      </c>
      <c r="C273" s="11"/>
      <c r="D273" s="11"/>
      <c r="E273" s="23"/>
      <c r="F273" s="24"/>
      <c r="G273" s="25"/>
      <c r="H273" s="25"/>
      <c r="I273" s="25"/>
      <c r="J273" s="13"/>
      <c r="K273" s="18"/>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row>
    <row r="274" spans="1:82" ht="15.75" customHeight="1" thickBot="1" x14ac:dyDescent="0.3">
      <c r="A274" s="27"/>
      <c r="B274" s="28" t="s">
        <v>12</v>
      </c>
      <c r="C274" s="28"/>
      <c r="D274" s="29"/>
      <c r="E274" s="30"/>
      <c r="F274" s="31"/>
      <c r="G274" s="32"/>
      <c r="H274" s="32"/>
      <c r="I274" s="32"/>
      <c r="J274" s="33"/>
      <c r="K274" s="34"/>
      <c r="L274" s="35"/>
      <c r="M274" s="35"/>
      <c r="N274" s="35"/>
      <c r="O274" s="35"/>
      <c r="P274" s="35"/>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c r="AX274" s="35"/>
      <c r="AY274" s="35"/>
      <c r="AZ274" s="35"/>
      <c r="BA274" s="35"/>
      <c r="BB274" s="35"/>
      <c r="BC274" s="35"/>
      <c r="BD274" s="35"/>
      <c r="BE274" s="35"/>
      <c r="BF274" s="35"/>
      <c r="BG274" s="35"/>
      <c r="BH274" s="35"/>
      <c r="BI274" s="35"/>
      <c r="BJ274" s="35"/>
      <c r="BK274" s="35"/>
      <c r="BL274" s="35"/>
      <c r="BM274" s="35"/>
      <c r="BN274" s="35"/>
      <c r="BO274" s="35"/>
      <c r="BP274" s="35"/>
      <c r="BQ274" s="35"/>
      <c r="BR274" s="35"/>
      <c r="BS274" s="35"/>
      <c r="BT274" s="35"/>
      <c r="BU274" s="35"/>
      <c r="BV274" s="35"/>
      <c r="BW274" s="35"/>
      <c r="BX274" s="35"/>
      <c r="BY274" s="35"/>
      <c r="BZ274" s="35"/>
      <c r="CA274" s="35"/>
      <c r="CB274" s="35"/>
      <c r="CC274" s="35"/>
      <c r="CD274" s="35"/>
    </row>
    <row r="275" spans="1:82" ht="15.75" customHeight="1" x14ac:dyDescent="0.25">
      <c r="A275" s="36" t="s">
        <v>16</v>
      </c>
      <c r="C275" s="11"/>
      <c r="D275" s="39"/>
      <c r="E275" s="12"/>
      <c r="F275" s="12"/>
      <c r="G275" s="12"/>
      <c r="H275" s="12"/>
      <c r="I275" s="12"/>
      <c r="J275" s="13"/>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row>
    <row r="276" spans="1:82" ht="15.75" customHeight="1" thickBot="1" x14ac:dyDescent="0.3">
      <c r="A276" s="36"/>
      <c r="C276" s="11"/>
      <c r="D276" s="39"/>
      <c r="E276" s="12"/>
      <c r="F276" s="12"/>
      <c r="G276" s="12"/>
      <c r="H276" s="12"/>
      <c r="I276" s="12"/>
      <c r="J276" s="13"/>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c r="BN276" s="14"/>
      <c r="BO276" s="14"/>
      <c r="BP276" s="14"/>
      <c r="BQ276" s="14"/>
      <c r="BR276" s="14"/>
      <c r="BS276" s="14"/>
      <c r="BT276" s="14"/>
      <c r="BU276" s="14"/>
      <c r="BV276" s="14"/>
      <c r="BW276" s="14"/>
      <c r="BX276" s="14"/>
      <c r="BY276" s="14"/>
      <c r="BZ276" s="14"/>
      <c r="CA276" s="14"/>
      <c r="CB276" s="14"/>
      <c r="CC276" s="14"/>
      <c r="CD276" s="14"/>
    </row>
    <row r="277" spans="1:82" ht="15.75" customHeight="1" thickBot="1" x14ac:dyDescent="0.3">
      <c r="A277" s="1" t="s">
        <v>0</v>
      </c>
      <c r="B277" s="2" t="s">
        <v>1</v>
      </c>
      <c r="C277" s="2"/>
      <c r="D277" s="2"/>
      <c r="E277" s="3"/>
      <c r="F277" s="4"/>
      <c r="G277" s="5"/>
      <c r="H277" s="5"/>
      <c r="I277" s="6"/>
      <c r="J277" s="7"/>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row>
    <row r="278" spans="1:82" ht="15.75" customHeight="1" x14ac:dyDescent="0.25">
      <c r="A278" s="10" t="s">
        <v>19</v>
      </c>
      <c r="B278" s="11" t="s">
        <v>11</v>
      </c>
      <c r="C278" s="11"/>
      <c r="D278" s="11"/>
      <c r="E278" s="12"/>
      <c r="F278" s="12"/>
      <c r="G278" s="12"/>
      <c r="H278" s="12"/>
      <c r="I278" s="12"/>
      <c r="J278" s="13"/>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c r="CA278" s="14"/>
      <c r="CB278" s="14"/>
      <c r="CC278" s="14"/>
      <c r="CD278" s="14"/>
    </row>
    <row r="279" spans="1:82" ht="15.75" customHeight="1" x14ac:dyDescent="0.25">
      <c r="A279" s="15">
        <f>A3+3</f>
        <v>41879</v>
      </c>
      <c r="B279" s="11"/>
      <c r="C279" s="11"/>
      <c r="D279" s="11"/>
      <c r="E279" s="12"/>
      <c r="F279" s="12"/>
      <c r="G279" s="12"/>
      <c r="H279" s="12"/>
      <c r="I279" s="12"/>
      <c r="J279" s="13"/>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14"/>
      <c r="BH279" s="14"/>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row>
    <row r="280" spans="1:82" ht="15.75" customHeight="1" x14ac:dyDescent="0.25">
      <c r="A280" s="10"/>
      <c r="B280" s="11"/>
      <c r="C280" s="11"/>
      <c r="D280" s="11"/>
      <c r="E280" s="12"/>
      <c r="F280" s="12"/>
      <c r="G280" s="12"/>
      <c r="H280" s="12"/>
      <c r="I280" s="12"/>
      <c r="J280" s="13"/>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row>
    <row r="281" spans="1:82" ht="15.75" customHeight="1" x14ac:dyDescent="0.25">
      <c r="A281" s="15"/>
      <c r="B281" s="11"/>
      <c r="C281" s="11"/>
      <c r="D281" s="11"/>
      <c r="E281" s="12"/>
      <c r="F281" s="12"/>
      <c r="G281" s="12"/>
      <c r="H281" s="12"/>
      <c r="I281" s="12"/>
      <c r="J281" s="13"/>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row>
    <row r="282" spans="1:82" ht="15.75" customHeight="1" x14ac:dyDescent="0.25">
      <c r="A282" s="15"/>
      <c r="B282" s="11"/>
      <c r="C282" s="11"/>
      <c r="D282" s="11"/>
      <c r="E282" s="12"/>
      <c r="F282" s="12"/>
      <c r="G282" s="12"/>
      <c r="H282" s="12"/>
      <c r="I282" s="12"/>
      <c r="J282" s="13"/>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14"/>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c r="BN282" s="14"/>
      <c r="BO282" s="14"/>
      <c r="BP282" s="14"/>
      <c r="BQ282" s="14"/>
      <c r="BR282" s="14"/>
      <c r="BS282" s="14"/>
      <c r="BT282" s="14"/>
      <c r="BU282" s="14"/>
      <c r="BV282" s="14"/>
      <c r="BW282" s="14"/>
      <c r="BX282" s="14"/>
      <c r="BY282" s="14"/>
      <c r="BZ282" s="14"/>
      <c r="CA282" s="14"/>
      <c r="CB282" s="14"/>
      <c r="CC282" s="14"/>
      <c r="CD282" s="14"/>
    </row>
    <row r="283" spans="1:82" ht="15.75" customHeight="1" x14ac:dyDescent="0.25">
      <c r="A283" s="10"/>
      <c r="B283" s="11"/>
      <c r="C283" s="11"/>
      <c r="D283" s="11"/>
      <c r="E283" s="12"/>
      <c r="F283" s="12"/>
      <c r="G283" s="12"/>
      <c r="H283" s="12"/>
      <c r="I283" s="12"/>
      <c r="J283" s="13"/>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c r="BO283" s="14"/>
      <c r="BP283" s="14"/>
      <c r="BQ283" s="14"/>
      <c r="BR283" s="14"/>
      <c r="BS283" s="14"/>
      <c r="BT283" s="14"/>
      <c r="BU283" s="14"/>
      <c r="BV283" s="14"/>
      <c r="BW283" s="14"/>
      <c r="BX283" s="14"/>
      <c r="BY283" s="14"/>
      <c r="BZ283" s="14"/>
      <c r="CA283" s="14"/>
      <c r="CB283" s="14"/>
      <c r="CC283" s="14"/>
      <c r="CD283" s="14"/>
    </row>
    <row r="284" spans="1:82" ht="15.75" customHeight="1" x14ac:dyDescent="0.25">
      <c r="A284" s="10"/>
      <c r="B284" s="11"/>
      <c r="C284" s="11"/>
      <c r="D284" s="11"/>
      <c r="E284" s="12"/>
      <c r="F284" s="12"/>
      <c r="G284" s="12"/>
      <c r="H284" s="12"/>
      <c r="I284" s="12"/>
      <c r="J284" s="13"/>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14"/>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row>
    <row r="285" spans="1:82" ht="15.75" customHeight="1" x14ac:dyDescent="0.25">
      <c r="A285" s="15"/>
      <c r="B285" s="11"/>
      <c r="C285" s="11"/>
      <c r="D285" s="11"/>
      <c r="E285" s="12"/>
      <c r="F285" s="12"/>
      <c r="G285" s="12"/>
      <c r="H285" s="12"/>
      <c r="I285" s="12"/>
      <c r="J285" s="13"/>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row>
    <row r="286" spans="1:82" ht="15.75" customHeight="1" x14ac:dyDescent="0.25">
      <c r="A286" s="10"/>
      <c r="B286" s="11"/>
      <c r="C286" s="11"/>
      <c r="D286" s="11"/>
      <c r="E286" s="12"/>
      <c r="F286" s="12"/>
      <c r="G286" s="12"/>
      <c r="H286" s="12"/>
      <c r="I286" s="12"/>
      <c r="J286" s="13"/>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c r="BN286" s="14"/>
      <c r="BO286" s="14"/>
      <c r="BP286" s="14"/>
      <c r="BQ286" s="14"/>
      <c r="BR286" s="14"/>
      <c r="BS286" s="14"/>
      <c r="BT286" s="14"/>
      <c r="BU286" s="14"/>
      <c r="BV286" s="14"/>
      <c r="BW286" s="14"/>
      <c r="BX286" s="14"/>
      <c r="BY286" s="14"/>
      <c r="BZ286" s="14"/>
      <c r="CA286" s="14"/>
      <c r="CB286" s="14"/>
      <c r="CC286" s="14"/>
      <c r="CD286" s="14"/>
    </row>
    <row r="287" spans="1:82" ht="15.75" customHeight="1" x14ac:dyDescent="0.25">
      <c r="A287" s="10"/>
      <c r="B287" s="11"/>
      <c r="C287" s="11"/>
      <c r="D287" s="11"/>
      <c r="E287" s="12"/>
      <c r="F287" s="12"/>
      <c r="G287" s="12"/>
      <c r="H287" s="12"/>
      <c r="I287" s="12"/>
      <c r="J287" s="13"/>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row>
    <row r="288" spans="1:82" ht="15.75" customHeight="1" x14ac:dyDescent="0.25">
      <c r="A288" s="10"/>
      <c r="B288" s="11"/>
      <c r="C288" s="11"/>
      <c r="D288" s="11"/>
      <c r="E288" s="12"/>
      <c r="F288" s="12"/>
      <c r="G288" s="12"/>
      <c r="H288" s="12"/>
      <c r="I288" s="12"/>
      <c r="J288" s="13"/>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c r="BK288" s="14"/>
      <c r="BL288" s="14"/>
      <c r="BM288" s="14"/>
      <c r="BN288" s="14"/>
      <c r="BO288" s="14"/>
      <c r="BP288" s="14"/>
      <c r="BQ288" s="14"/>
      <c r="BR288" s="14"/>
      <c r="BS288" s="14"/>
      <c r="BT288" s="14"/>
      <c r="BU288" s="14"/>
      <c r="BV288" s="14"/>
      <c r="BW288" s="14"/>
      <c r="BX288" s="14"/>
      <c r="BY288" s="14"/>
      <c r="BZ288" s="14"/>
      <c r="CA288" s="14"/>
      <c r="CB288" s="14"/>
      <c r="CC288" s="14"/>
      <c r="CD288" s="14"/>
    </row>
    <row r="289" spans="1:82" ht="15.75" customHeight="1" x14ac:dyDescent="0.25">
      <c r="A289" s="10"/>
      <c r="B289" s="11"/>
      <c r="C289" s="11"/>
      <c r="D289" s="11"/>
      <c r="E289" s="12"/>
      <c r="F289" s="12"/>
      <c r="G289" s="12"/>
      <c r="H289" s="12"/>
      <c r="I289" s="12"/>
      <c r="J289" s="13"/>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c r="BN289" s="14"/>
      <c r="BO289" s="14"/>
      <c r="BP289" s="14"/>
      <c r="BQ289" s="14"/>
      <c r="BR289" s="14"/>
      <c r="BS289" s="14"/>
      <c r="BT289" s="14"/>
      <c r="BU289" s="14"/>
      <c r="BV289" s="14"/>
      <c r="BW289" s="14"/>
      <c r="BX289" s="14"/>
      <c r="BY289" s="14"/>
      <c r="BZ289" s="14"/>
      <c r="CA289" s="14"/>
      <c r="CB289" s="14"/>
      <c r="CC289" s="14"/>
      <c r="CD289" s="14"/>
    </row>
    <row r="290" spans="1:82" ht="15.75" customHeight="1" x14ac:dyDescent="0.25">
      <c r="A290" s="10"/>
      <c r="B290" s="11"/>
      <c r="C290" s="11"/>
      <c r="D290" s="11"/>
      <c r="E290" s="12"/>
      <c r="F290" s="12"/>
      <c r="G290" s="12"/>
      <c r="H290" s="12"/>
      <c r="I290" s="12"/>
      <c r="J290" s="13"/>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row>
    <row r="291" spans="1:82" ht="15.75" customHeight="1" x14ac:dyDescent="0.25">
      <c r="A291" s="10"/>
      <c r="B291" s="11"/>
      <c r="C291" s="11"/>
      <c r="D291" s="11"/>
      <c r="E291" s="12"/>
      <c r="F291" s="12"/>
      <c r="G291" s="12"/>
      <c r="H291" s="12"/>
      <c r="I291" s="12"/>
      <c r="J291" s="13"/>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row>
    <row r="292" spans="1:82" ht="15.75" customHeight="1" x14ac:dyDescent="0.25">
      <c r="A292" s="10"/>
      <c r="B292" s="11"/>
      <c r="C292" s="11"/>
      <c r="D292" s="11"/>
      <c r="E292" s="12"/>
      <c r="F292" s="12"/>
      <c r="G292" s="12"/>
      <c r="H292" s="12"/>
      <c r="I292" s="12"/>
      <c r="J292" s="13"/>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row>
    <row r="293" spans="1:82" ht="15.75" customHeight="1" x14ac:dyDescent="0.25">
      <c r="A293" s="10"/>
      <c r="B293" s="11"/>
      <c r="C293" s="11"/>
      <c r="D293" s="11"/>
      <c r="E293" s="12"/>
      <c r="F293" s="12"/>
      <c r="G293" s="12"/>
      <c r="H293" s="12"/>
      <c r="I293" s="12"/>
      <c r="J293" s="13"/>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14"/>
      <c r="BH293" s="14"/>
      <c r="BI293" s="14"/>
      <c r="BJ293" s="14"/>
      <c r="BK293" s="14"/>
      <c r="BL293" s="14"/>
      <c r="BM293" s="14"/>
      <c r="BN293" s="14"/>
      <c r="BO293" s="14"/>
      <c r="BP293" s="14"/>
      <c r="BQ293" s="14"/>
      <c r="BR293" s="14"/>
      <c r="BS293" s="14"/>
      <c r="BT293" s="14"/>
      <c r="BU293" s="14"/>
      <c r="BV293" s="14"/>
      <c r="BW293" s="14"/>
      <c r="BX293" s="14"/>
      <c r="BY293" s="14"/>
      <c r="BZ293" s="14"/>
      <c r="CA293" s="14"/>
      <c r="CB293" s="14"/>
      <c r="CC293" s="14"/>
      <c r="CD293" s="14"/>
    </row>
    <row r="294" spans="1:82" ht="15.75" customHeight="1" x14ac:dyDescent="0.25">
      <c r="A294" s="10"/>
      <c r="B294" s="11"/>
      <c r="C294" s="11"/>
      <c r="D294" s="11"/>
      <c r="E294" s="12"/>
      <c r="F294" s="12"/>
      <c r="G294" s="12"/>
      <c r="H294" s="12"/>
      <c r="I294" s="12"/>
      <c r="J294" s="13"/>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row>
    <row r="295" spans="1:82" ht="15.75" customHeight="1" x14ac:dyDescent="0.25">
      <c r="A295" s="10"/>
      <c r="B295" s="11"/>
      <c r="C295" s="11"/>
      <c r="D295" s="11"/>
      <c r="E295" s="12"/>
      <c r="F295" s="12"/>
      <c r="G295" s="12"/>
      <c r="H295" s="12"/>
      <c r="I295" s="12"/>
      <c r="J295" s="13"/>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row>
    <row r="296" spans="1:82" ht="15.75" customHeight="1" x14ac:dyDescent="0.25">
      <c r="A296" s="10"/>
      <c r="B296" s="11"/>
      <c r="C296" s="11"/>
      <c r="D296" s="11"/>
      <c r="E296" s="12"/>
      <c r="F296" s="12"/>
      <c r="G296" s="12"/>
      <c r="H296" s="12"/>
      <c r="I296" s="12"/>
      <c r="J296" s="13"/>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row>
    <row r="297" spans="1:82" ht="15.75" customHeight="1" x14ac:dyDescent="0.25">
      <c r="A297" s="10"/>
      <c r="B297" s="11"/>
      <c r="C297" s="11"/>
      <c r="D297" s="11"/>
      <c r="E297" s="12"/>
      <c r="F297" s="12"/>
      <c r="G297" s="12"/>
      <c r="H297" s="12"/>
      <c r="I297" s="12"/>
      <c r="J297" s="13"/>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row>
    <row r="298" spans="1:82" ht="15.75" customHeight="1" x14ac:dyDescent="0.25">
      <c r="A298" s="10"/>
      <c r="B298" s="11"/>
      <c r="C298" s="11"/>
      <c r="D298" s="11"/>
      <c r="E298" s="12"/>
      <c r="F298" s="12"/>
      <c r="G298" s="12"/>
      <c r="H298" s="12"/>
      <c r="I298" s="12"/>
      <c r="J298" s="13"/>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row>
    <row r="299" spans="1:82" ht="15.75" customHeight="1" x14ac:dyDescent="0.25">
      <c r="A299" s="10"/>
      <c r="B299" s="11"/>
      <c r="C299" s="11"/>
      <c r="D299" s="11"/>
      <c r="E299" s="12"/>
      <c r="F299" s="12"/>
      <c r="G299" s="12"/>
      <c r="H299" s="12"/>
      <c r="I299" s="12"/>
      <c r="J299" s="13"/>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row>
    <row r="300" spans="1:82" ht="15.75" customHeight="1" x14ac:dyDescent="0.25">
      <c r="A300" s="10"/>
      <c r="B300" s="11"/>
      <c r="C300" s="11"/>
      <c r="D300" s="11"/>
      <c r="E300" s="12"/>
      <c r="F300" s="12"/>
      <c r="G300" s="12"/>
      <c r="H300" s="12"/>
      <c r="I300" s="12"/>
      <c r="J300" s="13"/>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row>
    <row r="301" spans="1:82" ht="15.75" customHeight="1" x14ac:dyDescent="0.25">
      <c r="A301" s="10"/>
      <c r="B301" s="11"/>
      <c r="C301" s="11"/>
      <c r="D301" s="11"/>
      <c r="E301" s="12"/>
      <c r="F301" s="12"/>
      <c r="G301" s="12"/>
      <c r="H301" s="12"/>
      <c r="I301" s="12"/>
      <c r="J301" s="13"/>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row>
    <row r="302" spans="1:82" ht="15.75" customHeight="1" x14ac:dyDescent="0.25">
      <c r="A302" s="10"/>
      <c r="B302" s="11"/>
      <c r="C302" s="11"/>
      <c r="D302" s="11"/>
      <c r="E302" s="12"/>
      <c r="F302" s="12"/>
      <c r="G302" s="12"/>
      <c r="H302" s="12"/>
      <c r="I302" s="12"/>
      <c r="J302" s="13"/>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row>
    <row r="303" spans="1:82" ht="15.75" customHeight="1" x14ac:dyDescent="0.25">
      <c r="A303" s="10"/>
      <c r="B303" s="11"/>
      <c r="C303" s="11"/>
      <c r="D303" s="11"/>
      <c r="E303" s="12"/>
      <c r="F303" s="12"/>
      <c r="G303" s="12"/>
      <c r="H303" s="12"/>
      <c r="I303" s="12"/>
      <c r="J303" s="13"/>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row>
    <row r="304" spans="1:82" ht="15.75" customHeight="1" x14ac:dyDescent="0.25">
      <c r="A304" s="10"/>
      <c r="B304" s="11"/>
      <c r="C304" s="11"/>
      <c r="D304" s="11"/>
      <c r="E304" s="12"/>
      <c r="F304" s="12"/>
      <c r="G304" s="12"/>
      <c r="H304" s="12"/>
      <c r="I304" s="12"/>
      <c r="J304" s="13"/>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row>
    <row r="305" spans="1:82" ht="15.75" customHeight="1" x14ac:dyDescent="0.25">
      <c r="A305" s="10"/>
      <c r="B305" s="11"/>
      <c r="C305" s="11"/>
      <c r="D305" s="11"/>
      <c r="E305" s="12"/>
      <c r="F305" s="12"/>
      <c r="G305" s="12"/>
      <c r="H305" s="12"/>
      <c r="I305" s="12"/>
      <c r="J305" s="13"/>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row>
    <row r="306" spans="1:82" ht="15.75" customHeight="1" x14ac:dyDescent="0.25">
      <c r="A306" s="10"/>
      <c r="B306" s="11"/>
      <c r="C306" s="11"/>
      <c r="D306" s="11"/>
      <c r="E306" s="12"/>
      <c r="F306" s="12"/>
      <c r="G306" s="12"/>
      <c r="H306" s="12"/>
      <c r="I306" s="12"/>
      <c r="J306" s="13"/>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row>
    <row r="307" spans="1:82" ht="15.75" customHeight="1" thickBot="1" x14ac:dyDescent="0.3">
      <c r="A307" s="10"/>
      <c r="B307" s="11"/>
      <c r="C307" s="11"/>
      <c r="D307" s="11"/>
      <c r="E307" s="12"/>
      <c r="F307" s="12"/>
      <c r="G307" s="12"/>
      <c r="H307" s="12"/>
      <c r="I307" s="12"/>
      <c r="J307" s="13"/>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row>
    <row r="308" spans="1:82" ht="15.75" customHeight="1" thickBot="1" x14ac:dyDescent="0.3">
      <c r="A308" s="10"/>
      <c r="B308" s="11" t="s">
        <v>12</v>
      </c>
      <c r="C308" s="11"/>
      <c r="D308" s="11"/>
      <c r="E308" s="12"/>
      <c r="F308" s="12"/>
      <c r="G308" s="17"/>
      <c r="H308" s="17"/>
      <c r="I308" s="17"/>
      <c r="J308" s="13"/>
      <c r="K308" s="18"/>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row>
    <row r="309" spans="1:82" ht="15.75" customHeight="1" x14ac:dyDescent="0.25">
      <c r="A309" s="10"/>
      <c r="B309" s="11" t="s">
        <v>14</v>
      </c>
      <c r="C309" s="11"/>
      <c r="D309" s="11"/>
      <c r="E309" s="12"/>
      <c r="F309" s="12"/>
      <c r="G309" s="12"/>
      <c r="H309" s="12"/>
      <c r="I309" s="12"/>
      <c r="J309" s="41"/>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row>
    <row r="310" spans="1:82" ht="15.75" customHeight="1" x14ac:dyDescent="0.25">
      <c r="A310" s="10"/>
      <c r="B310" s="11"/>
      <c r="C310" s="11"/>
      <c r="D310" s="11"/>
      <c r="E310" s="12"/>
      <c r="F310" s="12"/>
      <c r="G310" s="12"/>
      <c r="H310" s="12"/>
      <c r="I310" s="12"/>
      <c r="J310" s="41"/>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row>
    <row r="311" spans="1:82" ht="15.75" customHeight="1" x14ac:dyDescent="0.25">
      <c r="A311" s="10"/>
      <c r="B311" s="11"/>
      <c r="C311" s="11"/>
      <c r="D311" s="11"/>
      <c r="E311" s="12"/>
      <c r="F311" s="12"/>
      <c r="G311" s="12"/>
      <c r="H311" s="12"/>
      <c r="I311" s="12"/>
      <c r="J311" s="41"/>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row>
    <row r="312" spans="1:82" ht="15.75" customHeight="1" x14ac:dyDescent="0.25">
      <c r="A312" s="10"/>
      <c r="B312" s="11"/>
      <c r="C312" s="11"/>
      <c r="D312" s="11"/>
      <c r="E312" s="12"/>
      <c r="F312" s="12"/>
      <c r="G312" s="12"/>
      <c r="H312" s="12"/>
      <c r="I312" s="12"/>
      <c r="J312" s="41"/>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row>
    <row r="313" spans="1:82" ht="15.75" customHeight="1" x14ac:dyDescent="0.25">
      <c r="A313" s="10"/>
      <c r="B313" s="11"/>
      <c r="C313" s="11"/>
      <c r="D313" s="11"/>
      <c r="E313" s="12"/>
      <c r="F313" s="12"/>
      <c r="G313" s="12"/>
      <c r="H313" s="12"/>
      <c r="I313" s="12"/>
      <c r="J313" s="41"/>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row>
    <row r="314" spans="1:82" ht="15.75" customHeight="1" x14ac:dyDescent="0.25">
      <c r="A314" s="10"/>
      <c r="B314" s="11"/>
      <c r="C314" s="11"/>
      <c r="D314" s="11"/>
      <c r="E314" s="12"/>
      <c r="F314" s="12"/>
      <c r="G314" s="12"/>
      <c r="H314" s="12"/>
      <c r="I314" s="12"/>
      <c r="J314" s="41"/>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row>
    <row r="315" spans="1:82" ht="15.75" customHeight="1" x14ac:dyDescent="0.25">
      <c r="A315" s="10"/>
      <c r="B315" s="11"/>
      <c r="C315" s="11"/>
      <c r="D315" s="11"/>
      <c r="E315" s="12"/>
      <c r="F315" s="12"/>
      <c r="G315" s="12"/>
      <c r="H315" s="12"/>
      <c r="I315" s="12"/>
      <c r="J315" s="41"/>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row>
    <row r="316" spans="1:82" ht="15.75" customHeight="1" x14ac:dyDescent="0.25">
      <c r="A316" s="10"/>
      <c r="B316" s="11"/>
      <c r="C316" s="11"/>
      <c r="D316" s="11"/>
      <c r="E316" s="12"/>
      <c r="F316" s="12"/>
      <c r="G316" s="12"/>
      <c r="H316" s="12"/>
      <c r="I316" s="12"/>
      <c r="J316" s="41"/>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row>
    <row r="317" spans="1:82" ht="15.75" customHeight="1" x14ac:dyDescent="0.25">
      <c r="A317" s="10"/>
      <c r="B317" s="11"/>
      <c r="C317" s="11"/>
      <c r="D317" s="11"/>
      <c r="E317" s="12"/>
      <c r="F317" s="12"/>
      <c r="G317" s="12"/>
      <c r="H317" s="12"/>
      <c r="I317" s="12"/>
      <c r="J317" s="41"/>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c r="BP317" s="14"/>
      <c r="BQ317" s="14"/>
      <c r="BR317" s="14"/>
      <c r="BS317" s="14"/>
      <c r="BT317" s="14"/>
      <c r="BU317" s="14"/>
      <c r="BV317" s="14"/>
      <c r="BW317" s="14"/>
      <c r="BX317" s="14"/>
      <c r="BY317" s="14"/>
      <c r="BZ317" s="14"/>
      <c r="CA317" s="14"/>
      <c r="CB317" s="14"/>
      <c r="CC317" s="14"/>
      <c r="CD317" s="14"/>
    </row>
    <row r="318" spans="1:82" ht="15.75" customHeight="1" x14ac:dyDescent="0.25">
      <c r="A318" s="10"/>
      <c r="B318" s="11"/>
      <c r="C318" s="11"/>
      <c r="D318" s="11"/>
      <c r="E318" s="12"/>
      <c r="F318" s="12"/>
      <c r="G318" s="12"/>
      <c r="H318" s="12"/>
      <c r="I318" s="12"/>
      <c r="J318" s="41"/>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14"/>
      <c r="BH318" s="14"/>
      <c r="BI318" s="14"/>
      <c r="BJ318" s="14"/>
      <c r="BK318" s="14"/>
      <c r="BL318" s="14"/>
      <c r="BM318" s="14"/>
      <c r="BN318" s="14"/>
      <c r="BO318" s="14"/>
      <c r="BP318" s="14"/>
      <c r="BQ318" s="14"/>
      <c r="BR318" s="14"/>
      <c r="BS318" s="14"/>
      <c r="BT318" s="14"/>
      <c r="BU318" s="14"/>
      <c r="BV318" s="14"/>
      <c r="BW318" s="14"/>
      <c r="BX318" s="14"/>
      <c r="BY318" s="14"/>
      <c r="BZ318" s="14"/>
      <c r="CA318" s="14"/>
      <c r="CB318" s="14"/>
      <c r="CC318" s="14"/>
      <c r="CD318" s="14"/>
    </row>
    <row r="319" spans="1:82" ht="15.75" customHeight="1" x14ac:dyDescent="0.25">
      <c r="A319" s="10"/>
      <c r="B319" s="11"/>
      <c r="C319" s="11"/>
      <c r="D319" s="11"/>
      <c r="E319" s="12"/>
      <c r="F319" s="12"/>
      <c r="G319" s="12"/>
      <c r="H319" s="12"/>
      <c r="I319" s="12"/>
      <c r="J319" s="41"/>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row>
    <row r="320" spans="1:82" ht="15.75" customHeight="1" x14ac:dyDescent="0.25">
      <c r="A320" s="10"/>
      <c r="B320" s="11"/>
      <c r="C320" s="11"/>
      <c r="D320" s="11"/>
      <c r="E320" s="12"/>
      <c r="F320" s="12"/>
      <c r="G320" s="12"/>
      <c r="H320" s="12"/>
      <c r="I320" s="12"/>
      <c r="J320" s="41"/>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row>
    <row r="321" spans="1:82" ht="15.75" customHeight="1" x14ac:dyDescent="0.25">
      <c r="A321" s="10"/>
      <c r="B321" s="11"/>
      <c r="C321" s="11"/>
      <c r="D321" s="11"/>
      <c r="E321" s="12"/>
      <c r="F321" s="12"/>
      <c r="G321" s="12"/>
      <c r="H321" s="12"/>
      <c r="I321" s="12"/>
      <c r="J321" s="41"/>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c r="BK321" s="14"/>
      <c r="BL321" s="14"/>
      <c r="BM321" s="14"/>
      <c r="BN321" s="14"/>
      <c r="BO321" s="14"/>
      <c r="BP321" s="14"/>
      <c r="BQ321" s="14"/>
      <c r="BR321" s="14"/>
      <c r="BS321" s="14"/>
      <c r="BT321" s="14"/>
      <c r="BU321" s="14"/>
      <c r="BV321" s="14"/>
      <c r="BW321" s="14"/>
      <c r="BX321" s="14"/>
      <c r="BY321" s="14"/>
      <c r="BZ321" s="14"/>
      <c r="CA321" s="14"/>
      <c r="CB321" s="14"/>
      <c r="CC321" s="14"/>
      <c r="CD321" s="14"/>
    </row>
    <row r="322" spans="1:82" ht="15.75" customHeight="1" x14ac:dyDescent="0.25">
      <c r="A322" s="10"/>
      <c r="B322" s="11"/>
      <c r="C322" s="11"/>
      <c r="D322" s="11"/>
      <c r="E322" s="12"/>
      <c r="F322" s="12"/>
      <c r="G322" s="12"/>
      <c r="H322" s="12"/>
      <c r="I322" s="12"/>
      <c r="J322" s="16"/>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row>
    <row r="323" spans="1:82" ht="15.75" customHeight="1" x14ac:dyDescent="0.25">
      <c r="A323" s="10"/>
      <c r="B323" s="11"/>
      <c r="C323" s="11"/>
      <c r="D323" s="11"/>
      <c r="E323" s="12"/>
      <c r="F323" s="12"/>
      <c r="G323" s="12"/>
      <c r="H323" s="12"/>
      <c r="I323" s="12"/>
      <c r="J323" s="41"/>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row>
    <row r="324" spans="1:82" ht="15.75" customHeight="1" x14ac:dyDescent="0.25">
      <c r="A324" s="10"/>
      <c r="B324" s="11"/>
      <c r="C324" s="11"/>
      <c r="D324" s="11"/>
      <c r="E324" s="12"/>
      <c r="F324" s="12"/>
      <c r="G324" s="12"/>
      <c r="H324" s="12"/>
      <c r="I324" s="12"/>
      <c r="J324" s="41"/>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row>
    <row r="325" spans="1:82" ht="15.75" customHeight="1" x14ac:dyDescent="0.25">
      <c r="A325" s="10"/>
      <c r="B325" s="11"/>
      <c r="C325" s="11"/>
      <c r="D325" s="11"/>
      <c r="E325" s="12"/>
      <c r="F325" s="12"/>
      <c r="G325" s="12"/>
      <c r="H325" s="12"/>
      <c r="I325" s="12"/>
      <c r="J325" s="41"/>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14"/>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row>
    <row r="326" spans="1:82" ht="15.75" customHeight="1" x14ac:dyDescent="0.25">
      <c r="A326" s="10"/>
      <c r="B326" s="11"/>
      <c r="C326" s="11"/>
      <c r="D326" s="11"/>
      <c r="E326" s="12"/>
      <c r="F326" s="12"/>
      <c r="G326" s="12"/>
      <c r="H326" s="12"/>
      <c r="I326" s="12"/>
      <c r="J326" s="41"/>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row>
    <row r="327" spans="1:82" ht="15.75" customHeight="1" x14ac:dyDescent="0.25">
      <c r="A327" s="10"/>
      <c r="B327" s="11"/>
      <c r="C327" s="11"/>
      <c r="D327" s="11"/>
      <c r="E327" s="12"/>
      <c r="F327" s="12"/>
      <c r="G327" s="12"/>
      <c r="H327" s="12"/>
      <c r="I327" s="12"/>
      <c r="J327" s="41"/>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row>
    <row r="328" spans="1:82" ht="15.75" customHeight="1" x14ac:dyDescent="0.25">
      <c r="A328" s="10"/>
      <c r="B328" s="11"/>
      <c r="C328" s="11"/>
      <c r="D328" s="11"/>
      <c r="E328" s="12"/>
      <c r="F328" s="12"/>
      <c r="G328" s="12"/>
      <c r="H328" s="12"/>
      <c r="I328" s="12"/>
      <c r="J328" s="41"/>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c r="BP328" s="14"/>
      <c r="BQ328" s="14"/>
      <c r="BR328" s="14"/>
      <c r="BS328" s="14"/>
      <c r="BT328" s="14"/>
      <c r="BU328" s="14"/>
      <c r="BV328" s="14"/>
      <c r="BW328" s="14"/>
      <c r="BX328" s="14"/>
      <c r="BY328" s="14"/>
      <c r="BZ328" s="14"/>
      <c r="CA328" s="14"/>
      <c r="CB328" s="14"/>
      <c r="CC328" s="14"/>
      <c r="CD328" s="14"/>
    </row>
    <row r="329" spans="1:82" ht="15.75" customHeight="1" x14ac:dyDescent="0.25">
      <c r="A329" s="10"/>
      <c r="B329" s="11"/>
      <c r="C329" s="11"/>
      <c r="D329" s="11"/>
      <c r="E329" s="12"/>
      <c r="F329" s="12"/>
      <c r="G329" s="12"/>
      <c r="H329" s="12"/>
      <c r="I329" s="12"/>
      <c r="J329" s="41"/>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14"/>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c r="BN329" s="14"/>
      <c r="BO329" s="14"/>
      <c r="BP329" s="14"/>
      <c r="BQ329" s="14"/>
      <c r="BR329" s="14"/>
      <c r="BS329" s="14"/>
      <c r="BT329" s="14"/>
      <c r="BU329" s="14"/>
      <c r="BV329" s="14"/>
      <c r="BW329" s="14"/>
      <c r="BX329" s="14"/>
      <c r="BY329" s="14"/>
      <c r="BZ329" s="14"/>
      <c r="CA329" s="14"/>
      <c r="CB329" s="14"/>
      <c r="CC329" s="14"/>
      <c r="CD329" s="14"/>
    </row>
    <row r="330" spans="1:82" ht="15.75" customHeight="1" x14ac:dyDescent="0.25">
      <c r="A330" s="10"/>
      <c r="B330" s="11"/>
      <c r="C330" s="11"/>
      <c r="D330" s="11"/>
      <c r="E330" s="12"/>
      <c r="F330" s="12"/>
      <c r="G330" s="12"/>
      <c r="H330" s="12"/>
      <c r="I330" s="12"/>
      <c r="J330" s="41"/>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c r="BN330" s="14"/>
      <c r="BO330" s="14"/>
      <c r="BP330" s="14"/>
      <c r="BQ330" s="14"/>
      <c r="BR330" s="14"/>
      <c r="BS330" s="14"/>
      <c r="BT330" s="14"/>
      <c r="BU330" s="14"/>
      <c r="BV330" s="14"/>
      <c r="BW330" s="14"/>
      <c r="BX330" s="14"/>
      <c r="BY330" s="14"/>
      <c r="BZ330" s="14"/>
      <c r="CA330" s="14"/>
      <c r="CB330" s="14"/>
      <c r="CC330" s="14"/>
      <c r="CD330" s="14"/>
    </row>
    <row r="331" spans="1:82" ht="15.75" customHeight="1" x14ac:dyDescent="0.25">
      <c r="A331" s="10"/>
      <c r="B331" s="11"/>
      <c r="C331" s="11"/>
      <c r="D331" s="11"/>
      <c r="E331" s="12"/>
      <c r="F331" s="12"/>
      <c r="G331" s="12"/>
      <c r="H331" s="12"/>
      <c r="I331" s="12"/>
      <c r="J331" s="41"/>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row>
    <row r="332" spans="1:82" ht="15.75" customHeight="1" x14ac:dyDescent="0.25">
      <c r="A332" s="10"/>
      <c r="B332" s="11"/>
      <c r="C332" s="11"/>
      <c r="D332" s="11"/>
      <c r="E332" s="12"/>
      <c r="F332" s="12"/>
      <c r="G332" s="12"/>
      <c r="H332" s="12"/>
      <c r="I332" s="12"/>
      <c r="J332" s="41"/>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c r="BN332" s="14"/>
      <c r="BO332" s="14"/>
      <c r="BP332" s="14"/>
      <c r="BQ332" s="14"/>
      <c r="BR332" s="14"/>
      <c r="BS332" s="14"/>
      <c r="BT332" s="14"/>
      <c r="BU332" s="14"/>
      <c r="BV332" s="14"/>
      <c r="BW332" s="14"/>
      <c r="BX332" s="14"/>
      <c r="BY332" s="14"/>
      <c r="BZ332" s="14"/>
      <c r="CA332" s="14"/>
      <c r="CB332" s="14"/>
      <c r="CC332" s="14"/>
      <c r="CD332" s="14"/>
    </row>
    <row r="333" spans="1:82" ht="15.75" customHeight="1" x14ac:dyDescent="0.25">
      <c r="A333" s="10"/>
      <c r="B333" s="11"/>
      <c r="C333" s="11"/>
      <c r="D333" s="11"/>
      <c r="E333" s="12"/>
      <c r="F333" s="12"/>
      <c r="G333" s="12"/>
      <c r="H333" s="12"/>
      <c r="I333" s="12"/>
      <c r="J333" s="41"/>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row>
    <row r="334" spans="1:82" ht="15.75" customHeight="1" x14ac:dyDescent="0.25">
      <c r="A334" s="10"/>
      <c r="B334" s="11"/>
      <c r="C334" s="11"/>
      <c r="D334" s="11"/>
      <c r="E334" s="12"/>
      <c r="F334" s="12"/>
      <c r="G334" s="12"/>
      <c r="H334" s="12"/>
      <c r="I334" s="12"/>
      <c r="J334" s="41"/>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14"/>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row>
    <row r="335" spans="1:82" ht="15.75" customHeight="1" x14ac:dyDescent="0.25">
      <c r="A335" s="10"/>
      <c r="B335" s="11"/>
      <c r="C335" s="11"/>
      <c r="D335" s="11"/>
      <c r="E335" s="12"/>
      <c r="F335" s="12"/>
      <c r="G335" s="12"/>
      <c r="H335" s="12"/>
      <c r="I335" s="12"/>
      <c r="J335" s="41"/>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row>
    <row r="336" spans="1:82" ht="15.75" customHeight="1" x14ac:dyDescent="0.25">
      <c r="A336" s="10"/>
      <c r="B336" s="11"/>
      <c r="C336" s="11"/>
      <c r="D336" s="11"/>
      <c r="E336" s="12"/>
      <c r="F336" s="12"/>
      <c r="G336" s="12"/>
      <c r="H336" s="12"/>
      <c r="I336" s="12"/>
      <c r="J336" s="41"/>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c r="BN336" s="14"/>
      <c r="BO336" s="14"/>
      <c r="BP336" s="14"/>
      <c r="BQ336" s="14"/>
      <c r="BR336" s="14"/>
      <c r="BS336" s="14"/>
      <c r="BT336" s="14"/>
      <c r="BU336" s="14"/>
      <c r="BV336" s="14"/>
      <c r="BW336" s="14"/>
      <c r="BX336" s="14"/>
      <c r="BY336" s="14"/>
      <c r="BZ336" s="14"/>
      <c r="CA336" s="14"/>
      <c r="CB336" s="14"/>
      <c r="CC336" s="14"/>
      <c r="CD336" s="14"/>
    </row>
    <row r="337" spans="1:82" ht="15.75" customHeight="1" x14ac:dyDescent="0.25">
      <c r="A337" s="10"/>
      <c r="B337" s="11"/>
      <c r="C337" s="11"/>
      <c r="D337" s="11"/>
      <c r="E337" s="12"/>
      <c r="F337" s="12"/>
      <c r="G337" s="12"/>
      <c r="H337" s="12"/>
      <c r="I337" s="12"/>
      <c r="J337" s="41"/>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c r="AQ337" s="14"/>
      <c r="AR337" s="14"/>
      <c r="AS337" s="14"/>
      <c r="AT337" s="14"/>
      <c r="AU337" s="14"/>
      <c r="AV337" s="14"/>
      <c r="AW337" s="14"/>
      <c r="AX337" s="14"/>
      <c r="AY337" s="14"/>
      <c r="AZ337" s="14"/>
      <c r="BA337" s="14"/>
      <c r="BB337" s="14"/>
      <c r="BC337" s="14"/>
      <c r="BD337" s="14"/>
      <c r="BE337" s="14"/>
      <c r="BF337" s="14"/>
      <c r="BG337" s="14"/>
      <c r="BH337" s="14"/>
      <c r="BI337" s="14"/>
      <c r="BJ337" s="14"/>
      <c r="BK337" s="14"/>
      <c r="BL337" s="14"/>
      <c r="BM337" s="14"/>
      <c r="BN337" s="14"/>
      <c r="BO337" s="14"/>
      <c r="BP337" s="14"/>
      <c r="BQ337" s="14"/>
      <c r="BR337" s="14"/>
      <c r="BS337" s="14"/>
      <c r="BT337" s="14"/>
      <c r="BU337" s="14"/>
      <c r="BV337" s="14"/>
      <c r="BW337" s="14"/>
      <c r="BX337" s="14"/>
      <c r="BY337" s="14"/>
      <c r="BZ337" s="14"/>
      <c r="CA337" s="14"/>
      <c r="CB337" s="14"/>
      <c r="CC337" s="14"/>
      <c r="CD337" s="14"/>
    </row>
    <row r="338" spans="1:82" ht="15.75" customHeight="1" x14ac:dyDescent="0.25">
      <c r="A338" s="10"/>
      <c r="B338" s="11"/>
      <c r="C338" s="11"/>
      <c r="D338" s="11"/>
      <c r="E338" s="12"/>
      <c r="F338" s="12"/>
      <c r="G338" s="12"/>
      <c r="H338" s="12"/>
      <c r="I338" s="12"/>
      <c r="J338" s="41"/>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row>
    <row r="339" spans="1:82" ht="15.75" customHeight="1" thickBot="1" x14ac:dyDescent="0.3">
      <c r="A339" s="10"/>
      <c r="B339" s="11"/>
      <c r="C339" s="11"/>
      <c r="D339" s="11"/>
      <c r="E339" s="12"/>
      <c r="F339" s="12"/>
      <c r="G339" s="12"/>
      <c r="H339" s="12"/>
      <c r="I339" s="12"/>
      <c r="J339" s="41"/>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row>
    <row r="340" spans="1:82" ht="15.75" customHeight="1" thickBot="1" x14ac:dyDescent="0.3">
      <c r="A340" s="10"/>
      <c r="B340" s="11" t="s">
        <v>12</v>
      </c>
      <c r="C340" s="11"/>
      <c r="D340" s="11"/>
      <c r="E340" s="12"/>
      <c r="F340" s="12"/>
      <c r="G340" s="17"/>
      <c r="H340" s="17"/>
      <c r="I340" s="17"/>
      <c r="J340" s="13"/>
      <c r="K340" s="18"/>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row>
    <row r="341" spans="1:82" ht="15" customHeight="1" x14ac:dyDescent="0.25">
      <c r="A341" s="10"/>
      <c r="B341" s="11" t="s">
        <v>15</v>
      </c>
      <c r="C341" s="11"/>
      <c r="D341" s="11"/>
      <c r="E341" s="12"/>
      <c r="F341" s="12"/>
      <c r="G341" s="12"/>
      <c r="H341" s="12"/>
      <c r="I341" s="12"/>
      <c r="J341" s="16"/>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row>
    <row r="342" spans="1:82" ht="15.75" customHeight="1" x14ac:dyDescent="0.25">
      <c r="A342" s="10"/>
      <c r="B342" s="11"/>
      <c r="C342" s="11"/>
      <c r="D342" s="11"/>
      <c r="E342" s="12"/>
      <c r="F342" s="12"/>
      <c r="G342" s="12"/>
      <c r="H342" s="12"/>
      <c r="I342" s="12"/>
      <c r="J342" s="16"/>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row>
    <row r="343" spans="1:82" ht="15.75" customHeight="1" x14ac:dyDescent="0.25">
      <c r="A343" s="10"/>
      <c r="B343" s="11"/>
      <c r="C343" s="11"/>
      <c r="D343" s="11"/>
      <c r="E343" s="12"/>
      <c r="F343" s="12"/>
      <c r="G343" s="12"/>
      <c r="H343" s="12"/>
      <c r="I343" s="12"/>
      <c r="J343" s="16"/>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row>
    <row r="344" spans="1:82" ht="15.75" customHeight="1" x14ac:dyDescent="0.25">
      <c r="A344" s="10"/>
      <c r="B344" s="11"/>
      <c r="C344" s="11"/>
      <c r="D344" s="11"/>
      <c r="E344" s="12"/>
      <c r="F344" s="12"/>
      <c r="G344" s="12"/>
      <c r="H344" s="12"/>
      <c r="I344" s="12"/>
      <c r="J344" s="16"/>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row>
    <row r="345" spans="1:82" ht="15.75" customHeight="1" x14ac:dyDescent="0.25">
      <c r="A345" s="10"/>
      <c r="B345" s="11"/>
      <c r="C345" s="11"/>
      <c r="D345" s="11"/>
      <c r="E345" s="12"/>
      <c r="F345" s="12"/>
      <c r="G345" s="12"/>
      <c r="H345" s="12"/>
      <c r="I345" s="12"/>
      <c r="J345" s="13"/>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row>
    <row r="346" spans="1:82" ht="15.75" customHeight="1" x14ac:dyDescent="0.25">
      <c r="A346" s="10"/>
      <c r="B346" s="11"/>
      <c r="C346" s="11"/>
      <c r="D346" s="11"/>
      <c r="E346" s="12"/>
      <c r="F346" s="12"/>
      <c r="G346" s="12"/>
      <c r="H346" s="12"/>
      <c r="I346" s="12"/>
      <c r="J346" s="16"/>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row>
    <row r="347" spans="1:82" ht="15.75" customHeight="1" x14ac:dyDescent="0.25">
      <c r="A347" s="10"/>
      <c r="B347" s="11"/>
      <c r="C347" s="11"/>
      <c r="D347" s="11"/>
      <c r="J347" s="16"/>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c r="BN347" s="14"/>
      <c r="BO347" s="14"/>
      <c r="BP347" s="14"/>
      <c r="BQ347" s="14"/>
      <c r="BR347" s="14"/>
      <c r="BS347" s="14"/>
      <c r="BT347" s="14"/>
      <c r="BU347" s="14"/>
      <c r="BV347" s="14"/>
      <c r="BW347" s="14"/>
      <c r="BX347" s="14"/>
      <c r="BY347" s="14"/>
      <c r="BZ347" s="14"/>
      <c r="CA347" s="14"/>
      <c r="CB347" s="14"/>
      <c r="CC347" s="14"/>
      <c r="CD347" s="14"/>
    </row>
    <row r="348" spans="1:82" ht="15.75" customHeight="1" x14ac:dyDescent="0.25">
      <c r="A348" s="10"/>
      <c r="B348" s="11"/>
      <c r="C348" s="11"/>
      <c r="D348" s="11"/>
      <c r="E348" s="12"/>
      <c r="F348" s="12"/>
      <c r="G348" s="12"/>
      <c r="H348" s="12"/>
      <c r="I348" s="12"/>
      <c r="J348" s="16"/>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c r="BN348" s="14"/>
      <c r="BO348" s="14"/>
      <c r="BP348" s="14"/>
      <c r="BQ348" s="14"/>
      <c r="BR348" s="14"/>
      <c r="BS348" s="14"/>
      <c r="BT348" s="14"/>
      <c r="BU348" s="14"/>
      <c r="BV348" s="14"/>
      <c r="BW348" s="14"/>
      <c r="BX348" s="14"/>
      <c r="BY348" s="14"/>
      <c r="BZ348" s="14"/>
      <c r="CA348" s="14"/>
      <c r="CB348" s="14"/>
      <c r="CC348" s="14"/>
      <c r="CD348" s="14"/>
    </row>
    <row r="349" spans="1:82" ht="15.75" customHeight="1" x14ac:dyDescent="0.25">
      <c r="A349" s="10"/>
      <c r="B349" s="11"/>
      <c r="C349" s="11"/>
      <c r="D349" s="11"/>
      <c r="E349" s="12"/>
      <c r="F349" s="12"/>
      <c r="G349" s="12"/>
      <c r="H349" s="12"/>
      <c r="I349" s="12"/>
      <c r="J349" s="16"/>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14"/>
      <c r="BH349" s="14"/>
      <c r="BI349" s="14"/>
      <c r="BJ349" s="14"/>
      <c r="BK349" s="14"/>
      <c r="BL349" s="14"/>
      <c r="BM349" s="14"/>
      <c r="BN349" s="14"/>
      <c r="BO349" s="14"/>
      <c r="BP349" s="14"/>
      <c r="BQ349" s="14"/>
      <c r="BR349" s="14"/>
      <c r="BS349" s="14"/>
      <c r="BT349" s="14"/>
      <c r="BU349" s="14"/>
      <c r="BV349" s="14"/>
      <c r="BW349" s="14"/>
      <c r="BX349" s="14"/>
      <c r="BY349" s="14"/>
      <c r="BZ349" s="14"/>
      <c r="CA349" s="14"/>
      <c r="CB349" s="14"/>
      <c r="CC349" s="14"/>
      <c r="CD349" s="14"/>
    </row>
    <row r="350" spans="1:82" ht="15.75" customHeight="1" x14ac:dyDescent="0.25">
      <c r="A350" s="10"/>
      <c r="B350" s="11"/>
      <c r="C350" s="11"/>
      <c r="D350" s="11"/>
      <c r="E350" s="12"/>
      <c r="F350" s="12"/>
      <c r="G350" s="12"/>
      <c r="H350" s="12"/>
      <c r="I350" s="12"/>
      <c r="J350" s="16"/>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row>
    <row r="351" spans="1:82" ht="15.75" customHeight="1" x14ac:dyDescent="0.25">
      <c r="A351" s="10"/>
      <c r="B351" s="11"/>
      <c r="C351" s="11"/>
      <c r="D351" s="11"/>
      <c r="E351" s="12"/>
      <c r="F351" s="12"/>
      <c r="G351" s="12"/>
      <c r="H351" s="12"/>
      <c r="I351" s="12"/>
      <c r="J351" s="16"/>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14"/>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row>
    <row r="352" spans="1:82" ht="15.75" customHeight="1" x14ac:dyDescent="0.25">
      <c r="A352" s="10"/>
      <c r="B352" s="11"/>
      <c r="C352" s="11"/>
      <c r="D352" s="11"/>
      <c r="E352" s="12"/>
      <c r="F352" s="12"/>
      <c r="G352" s="12"/>
      <c r="H352" s="12"/>
      <c r="I352" s="12"/>
      <c r="J352" s="16"/>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row>
    <row r="353" spans="1:82" ht="15.75" customHeight="1" x14ac:dyDescent="0.25">
      <c r="A353" s="10"/>
      <c r="B353" s="11"/>
      <c r="C353" s="11"/>
      <c r="D353" s="11"/>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row>
    <row r="354" spans="1:82" ht="15.75" customHeight="1" x14ac:dyDescent="0.25">
      <c r="A354" s="10"/>
      <c r="B354" s="11"/>
      <c r="C354" s="11"/>
      <c r="D354" s="11"/>
      <c r="E354" s="12"/>
      <c r="F354" s="12"/>
      <c r="G354" s="12"/>
      <c r="H354" s="12"/>
      <c r="I354" s="12"/>
      <c r="J354" s="16"/>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c r="BN354" s="14"/>
      <c r="BO354" s="14"/>
      <c r="BP354" s="14"/>
      <c r="BQ354" s="14"/>
      <c r="BR354" s="14"/>
      <c r="BS354" s="14"/>
      <c r="BT354" s="14"/>
      <c r="BU354" s="14"/>
      <c r="BV354" s="14"/>
      <c r="BW354" s="14"/>
      <c r="BX354" s="14"/>
      <c r="BY354" s="14"/>
      <c r="BZ354" s="14"/>
      <c r="CA354" s="14"/>
      <c r="CB354" s="14"/>
      <c r="CC354" s="14"/>
      <c r="CD354" s="14"/>
    </row>
    <row r="355" spans="1:82" ht="15.75" customHeight="1" x14ac:dyDescent="0.25">
      <c r="A355" s="10"/>
      <c r="B355" s="11"/>
      <c r="C355" s="11"/>
      <c r="D355" s="11"/>
      <c r="E355" s="12"/>
      <c r="F355" s="12"/>
      <c r="G355" s="12"/>
      <c r="H355" s="12"/>
      <c r="I355" s="12"/>
      <c r="J355" s="16"/>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row>
    <row r="356" spans="1:82" ht="15.75" customHeight="1" x14ac:dyDescent="0.25">
      <c r="A356" s="10"/>
      <c r="B356" s="11"/>
      <c r="C356" s="11"/>
      <c r="D356" s="11"/>
      <c r="E356" s="12"/>
      <c r="F356" s="12"/>
      <c r="G356" s="12"/>
      <c r="H356" s="12"/>
      <c r="I356" s="12"/>
      <c r="J356" s="16"/>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row>
    <row r="357" spans="1:82" ht="15.75" customHeight="1" x14ac:dyDescent="0.25">
      <c r="A357" s="10"/>
      <c r="B357" s="11"/>
      <c r="C357" s="11"/>
      <c r="D357" s="11"/>
      <c r="E357" s="12"/>
      <c r="F357" s="12"/>
      <c r="G357" s="12"/>
      <c r="H357" s="12"/>
      <c r="I357" s="12"/>
      <c r="J357" s="16"/>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row>
    <row r="358" spans="1:82" ht="15.75" customHeight="1" x14ac:dyDescent="0.25">
      <c r="A358" s="10"/>
      <c r="B358" s="11"/>
      <c r="C358" s="11"/>
      <c r="D358" s="11"/>
      <c r="E358" s="12"/>
      <c r="F358" s="12"/>
      <c r="G358" s="12"/>
      <c r="H358" s="12"/>
      <c r="I358" s="12"/>
      <c r="J358" s="16"/>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row>
    <row r="359" spans="1:82" ht="15.75" customHeight="1" x14ac:dyDescent="0.25">
      <c r="A359" s="10"/>
      <c r="B359" s="11"/>
      <c r="C359" s="11"/>
      <c r="D359" s="11"/>
      <c r="E359" s="12"/>
      <c r="F359" s="12"/>
      <c r="G359" s="12"/>
      <c r="H359" s="12"/>
      <c r="I359" s="12"/>
      <c r="J359" s="16"/>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row>
    <row r="360" spans="1:82" ht="15.75" customHeight="1" x14ac:dyDescent="0.25">
      <c r="A360" s="10"/>
      <c r="B360" s="11"/>
      <c r="C360" s="11"/>
      <c r="D360" s="11"/>
      <c r="E360" s="12"/>
      <c r="F360" s="12"/>
      <c r="G360" s="12"/>
      <c r="H360" s="12"/>
      <c r="I360" s="12"/>
      <c r="J360" s="16"/>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row>
    <row r="361" spans="1:82" ht="15.75" customHeight="1" x14ac:dyDescent="0.25">
      <c r="A361" s="10"/>
      <c r="B361" s="11"/>
      <c r="C361" s="11"/>
      <c r="D361" s="11"/>
      <c r="E361" s="12"/>
      <c r="F361" s="12"/>
      <c r="G361" s="12"/>
      <c r="H361" s="12"/>
      <c r="I361" s="12"/>
      <c r="J361" s="16"/>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c r="BN361" s="14"/>
      <c r="BO361" s="14"/>
      <c r="BP361" s="14"/>
      <c r="BQ361" s="14"/>
      <c r="BR361" s="14"/>
      <c r="BS361" s="14"/>
      <c r="BT361" s="14"/>
      <c r="BU361" s="14"/>
      <c r="BV361" s="14"/>
      <c r="BW361" s="14"/>
      <c r="BX361" s="14"/>
      <c r="BY361" s="14"/>
      <c r="BZ361" s="14"/>
      <c r="CA361" s="14"/>
      <c r="CB361" s="14"/>
      <c r="CC361" s="14"/>
      <c r="CD361" s="14"/>
    </row>
    <row r="362" spans="1:82" ht="15.75" customHeight="1" x14ac:dyDescent="0.25">
      <c r="A362" s="10"/>
      <c r="B362" s="11"/>
      <c r="C362" s="11"/>
      <c r="D362" s="11"/>
      <c r="E362" s="12"/>
      <c r="F362" s="12"/>
      <c r="G362" s="12"/>
      <c r="H362" s="12"/>
      <c r="I362" s="12"/>
      <c r="J362" s="16"/>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14"/>
      <c r="BH362" s="14"/>
      <c r="BI362" s="14"/>
      <c r="BJ362" s="14"/>
      <c r="BK362" s="14"/>
      <c r="BL362" s="14"/>
      <c r="BM362" s="14"/>
      <c r="BN362" s="14"/>
      <c r="BO362" s="14"/>
      <c r="BP362" s="14"/>
      <c r="BQ362" s="14"/>
      <c r="BR362" s="14"/>
      <c r="BS362" s="14"/>
      <c r="BT362" s="14"/>
      <c r="BU362" s="14"/>
      <c r="BV362" s="14"/>
      <c r="BW362" s="14"/>
      <c r="BX362" s="14"/>
      <c r="BY362" s="14"/>
      <c r="BZ362" s="14"/>
      <c r="CA362" s="14"/>
      <c r="CB362" s="14"/>
      <c r="CC362" s="14"/>
      <c r="CD362" s="14"/>
    </row>
    <row r="363" spans="1:82" ht="15.75" customHeight="1" x14ac:dyDescent="0.25">
      <c r="A363" s="10"/>
      <c r="B363" s="11"/>
      <c r="C363" s="11"/>
      <c r="D363" s="11"/>
      <c r="E363" s="12"/>
      <c r="F363" s="12"/>
      <c r="G363" s="12"/>
      <c r="H363" s="12"/>
      <c r="I363" s="12"/>
      <c r="J363" s="16"/>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c r="BL363" s="14"/>
      <c r="BM363" s="14"/>
      <c r="BN363" s="14"/>
      <c r="BO363" s="14"/>
      <c r="BP363" s="14"/>
      <c r="BQ363" s="14"/>
      <c r="BR363" s="14"/>
      <c r="BS363" s="14"/>
      <c r="BT363" s="14"/>
      <c r="BU363" s="14"/>
      <c r="BV363" s="14"/>
      <c r="BW363" s="14"/>
      <c r="BX363" s="14"/>
      <c r="BY363" s="14"/>
      <c r="BZ363" s="14"/>
      <c r="CA363" s="14"/>
      <c r="CB363" s="14"/>
      <c r="CC363" s="14"/>
      <c r="CD363" s="14"/>
    </row>
    <row r="364" spans="1:82" ht="15.75" customHeight="1" x14ac:dyDescent="0.25">
      <c r="A364" s="10"/>
      <c r="B364" s="11"/>
      <c r="C364" s="11"/>
      <c r="D364" s="11"/>
      <c r="E364" s="12"/>
      <c r="F364" s="12"/>
      <c r="G364" s="12"/>
      <c r="H364" s="12"/>
      <c r="I364" s="12"/>
      <c r="J364" s="16"/>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row>
    <row r="365" spans="1:82" ht="15.75" customHeight="1" x14ac:dyDescent="0.25">
      <c r="A365" s="10"/>
      <c r="B365" s="11"/>
      <c r="C365" s="11"/>
      <c r="D365" s="11"/>
      <c r="E365" s="12"/>
      <c r="F365" s="12"/>
      <c r="G365" s="12"/>
      <c r="H365" s="12"/>
      <c r="I365" s="12"/>
      <c r="J365" s="16"/>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row>
    <row r="366" spans="1:82" ht="15.75" customHeight="1" x14ac:dyDescent="0.25">
      <c r="A366" s="10"/>
      <c r="B366" s="11"/>
      <c r="C366" s="11"/>
      <c r="D366" s="11"/>
      <c r="E366" s="12"/>
      <c r="F366" s="12"/>
      <c r="G366" s="12"/>
      <c r="H366" s="12"/>
      <c r="I366" s="12"/>
      <c r="J366" s="16"/>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row>
    <row r="367" spans="1:82" ht="15.75" customHeight="1" x14ac:dyDescent="0.25">
      <c r="A367" s="10"/>
      <c r="B367" s="11"/>
      <c r="C367" s="11"/>
      <c r="D367" s="11"/>
      <c r="E367" s="12"/>
      <c r="F367" s="12"/>
      <c r="G367" s="12"/>
      <c r="H367" s="12"/>
      <c r="I367" s="12"/>
      <c r="J367" s="16"/>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c r="BN367" s="14"/>
      <c r="BO367" s="14"/>
      <c r="BP367" s="14"/>
      <c r="BQ367" s="14"/>
      <c r="BR367" s="14"/>
      <c r="BS367" s="14"/>
      <c r="BT367" s="14"/>
      <c r="BU367" s="14"/>
      <c r="BV367" s="14"/>
      <c r="BW367" s="14"/>
      <c r="BX367" s="14"/>
      <c r="BY367" s="14"/>
      <c r="BZ367" s="14"/>
      <c r="CA367" s="14"/>
      <c r="CB367" s="14"/>
      <c r="CC367" s="14"/>
      <c r="CD367" s="14"/>
    </row>
    <row r="368" spans="1:82" ht="15.75" customHeight="1" x14ac:dyDescent="0.25">
      <c r="A368" s="10"/>
      <c r="B368" s="11"/>
      <c r="C368" s="11"/>
      <c r="D368" s="11"/>
      <c r="E368" s="12"/>
      <c r="F368" s="12"/>
      <c r="G368" s="12"/>
      <c r="H368" s="12"/>
      <c r="I368" s="12"/>
      <c r="J368" s="16"/>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row>
    <row r="369" spans="1:82" ht="15.75" customHeight="1" thickBot="1" x14ac:dyDescent="0.3">
      <c r="A369" s="10"/>
      <c r="B369" s="11"/>
      <c r="C369" s="11"/>
      <c r="D369" s="11"/>
      <c r="E369" s="12"/>
      <c r="F369" s="12"/>
      <c r="G369" s="12"/>
      <c r="H369" s="12"/>
      <c r="I369" s="12"/>
      <c r="J369" s="16"/>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row>
    <row r="370" spans="1:82" ht="15.75" customHeight="1" thickBot="1" x14ac:dyDescent="0.3">
      <c r="A370" s="10"/>
      <c r="B370" s="11" t="s">
        <v>12</v>
      </c>
      <c r="C370" s="11"/>
      <c r="D370" s="11"/>
      <c r="E370" s="23"/>
      <c r="F370" s="24"/>
      <c r="G370" s="25"/>
      <c r="H370" s="25"/>
      <c r="I370" s="25"/>
      <c r="J370" s="13"/>
      <c r="K370" s="18"/>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row>
    <row r="371" spans="1:82" ht="15.75" customHeight="1" thickBot="1" x14ac:dyDescent="0.3">
      <c r="A371" s="27"/>
      <c r="B371" s="28" t="s">
        <v>12</v>
      </c>
      <c r="C371" s="28"/>
      <c r="D371" s="29"/>
      <c r="E371" s="30"/>
      <c r="F371" s="31"/>
      <c r="G371" s="32">
        <f>G308+G340+G370</f>
        <v>0</v>
      </c>
      <c r="H371" s="32">
        <f>H308+H340+H370</f>
        <v>0</v>
      </c>
      <c r="I371" s="32">
        <f>I308+I340+I370</f>
        <v>0</v>
      </c>
      <c r="J371" s="33">
        <f>G371+H371+I371</f>
        <v>0</v>
      </c>
      <c r="K371" s="34"/>
      <c r="L371" s="35"/>
      <c r="M371" s="35"/>
      <c r="N371" s="35"/>
      <c r="O371" s="35"/>
      <c r="P371" s="35"/>
      <c r="Q371" s="35"/>
      <c r="R371" s="35"/>
      <c r="S371" s="35"/>
      <c r="T371" s="35"/>
      <c r="U371" s="35"/>
      <c r="V371" s="35"/>
      <c r="W371" s="35"/>
      <c r="X371" s="35"/>
      <c r="Y371" s="35"/>
      <c r="Z371" s="35"/>
      <c r="AA371" s="35"/>
      <c r="AB371" s="35"/>
      <c r="AC371" s="35"/>
      <c r="AD371" s="35"/>
      <c r="AE371" s="35"/>
      <c r="AF371" s="35"/>
      <c r="AG371" s="35"/>
      <c r="AH371" s="35"/>
      <c r="AI371" s="35"/>
      <c r="AJ371" s="35"/>
      <c r="AK371" s="35"/>
      <c r="AL371" s="35"/>
      <c r="AM371" s="35"/>
      <c r="AN371" s="35"/>
      <c r="AO371" s="35"/>
      <c r="AP371" s="35"/>
      <c r="AQ371" s="35"/>
      <c r="AR371" s="35"/>
      <c r="AS371" s="35"/>
      <c r="AT371" s="35"/>
      <c r="AU371" s="35"/>
      <c r="AV371" s="35"/>
      <c r="AW371" s="35"/>
      <c r="AX371" s="35"/>
      <c r="AY371" s="35"/>
      <c r="AZ371" s="35"/>
      <c r="BA371" s="35"/>
      <c r="BB371" s="35"/>
      <c r="BC371" s="35"/>
      <c r="BD371" s="35"/>
      <c r="BE371" s="35"/>
      <c r="BF371" s="35"/>
      <c r="BG371" s="35"/>
      <c r="BH371" s="35"/>
      <c r="BI371" s="35"/>
      <c r="BJ371" s="35"/>
      <c r="BK371" s="35"/>
      <c r="BL371" s="35"/>
      <c r="BM371" s="35"/>
      <c r="BN371" s="35"/>
      <c r="BO371" s="35"/>
      <c r="BP371" s="35"/>
      <c r="BQ371" s="35"/>
      <c r="BR371" s="35"/>
      <c r="BS371" s="35"/>
      <c r="BT371" s="35"/>
      <c r="BU371" s="35"/>
      <c r="BV371" s="35"/>
      <c r="BW371" s="35"/>
      <c r="BX371" s="35"/>
      <c r="BY371" s="35"/>
      <c r="BZ371" s="35"/>
      <c r="CA371" s="35"/>
      <c r="CB371" s="35"/>
      <c r="CC371" s="35"/>
      <c r="CD371" s="35"/>
    </row>
    <row r="372" spans="1:82" ht="15.75" customHeight="1" x14ac:dyDescent="0.25">
      <c r="A372" s="36" t="s">
        <v>16</v>
      </c>
      <c r="C372" s="11"/>
      <c r="D372" s="39" t="str">
        <f>CONCATENATE(K373," ",L373," ",M373," ",N373," ",O373," ",P373," ",Q373," ",R373," ",S373," ",T373," ",U373," ",V373," ",W373," ",X373," ",Y373," ",Z373," ",AA373," ",AB373," ",AC373," ",AD373," ",AE373," ",AF373," ",AG373," ",AH373," ",AI373," ",AJ373," ",AK373," ",AL373," ",AM373," ",AN373," ",AO373," ",AP373," ",AQ373," ",AR373," ",AS373," ",AT373," ",AU373," ",AV373," ",AW373," ",AX373," ",AY373," ",AZ373," ",BA373," ",BB373," ",BC373," ",BD373," ",BE373," ",BF373," ",BG373," ",BH373," ",BI373," ",BJ373," ",BK373," ",BL373," ",BM373," ",BN373," ",BO373," ",BP373," ",BQ373," ",BR373," ",BS373," ",BT373," ",BU373," ",BV373," ",BW373," ",BX373," ",BY373," ",BZ373," ",CA373," ",CB373," ",CC373," ",CD373)</f>
        <v xml:space="preserve">                                                                       </v>
      </c>
      <c r="E372" s="23"/>
      <c r="F372" s="24"/>
      <c r="G372" s="12"/>
      <c r="H372" s="12"/>
      <c r="I372" s="12"/>
      <c r="J372" s="13"/>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row>
    <row r="373" spans="1:82" ht="15.75" customHeight="1" thickBot="1" x14ac:dyDescent="0.3">
      <c r="A373" s="36"/>
      <c r="C373" s="11"/>
      <c r="D373" s="39"/>
      <c r="E373" s="12"/>
      <c r="F373" s="12"/>
      <c r="G373" s="12"/>
      <c r="H373" s="12"/>
      <c r="I373" s="12"/>
      <c r="J373" s="13"/>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c r="BJ373" s="14"/>
      <c r="BK373" s="14"/>
      <c r="BL373" s="14"/>
      <c r="BM373" s="14"/>
      <c r="BN373" s="14"/>
      <c r="BO373" s="14"/>
      <c r="BP373" s="14"/>
      <c r="BQ373" s="14"/>
      <c r="BR373" s="14"/>
      <c r="BS373" s="14"/>
      <c r="BT373" s="14"/>
      <c r="BU373" s="14"/>
      <c r="BV373" s="14"/>
      <c r="BW373" s="14"/>
      <c r="BX373" s="14"/>
      <c r="BY373" s="14"/>
      <c r="BZ373" s="14"/>
      <c r="CA373" s="14"/>
      <c r="CB373" s="14"/>
      <c r="CC373" s="14"/>
      <c r="CD373" s="14"/>
    </row>
    <row r="374" spans="1:82" ht="15.75" customHeight="1" thickBot="1" x14ac:dyDescent="0.3">
      <c r="A374" s="1" t="s">
        <v>0</v>
      </c>
      <c r="B374" s="2" t="s">
        <v>1</v>
      </c>
      <c r="C374" s="2"/>
      <c r="D374" s="2"/>
      <c r="E374" s="3" t="s">
        <v>4</v>
      </c>
      <c r="F374" s="4" t="s">
        <v>5</v>
      </c>
      <c r="G374" s="5" t="s">
        <v>6</v>
      </c>
      <c r="H374" s="5" t="s">
        <v>7</v>
      </c>
      <c r="I374" s="6" t="s">
        <v>8</v>
      </c>
      <c r="J374" s="7" t="s">
        <v>9</v>
      </c>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row>
    <row r="375" spans="1:82" ht="15.75" customHeight="1" x14ac:dyDescent="0.25">
      <c r="A375" s="10" t="s">
        <v>20</v>
      </c>
      <c r="B375" s="11" t="s">
        <v>11</v>
      </c>
      <c r="C375" s="11"/>
      <c r="D375" s="20"/>
      <c r="E375" s="12"/>
      <c r="F375" s="12"/>
      <c r="G375" s="12"/>
      <c r="H375" s="12"/>
      <c r="I375" s="12"/>
      <c r="J375" s="13"/>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c r="BN375" s="14"/>
      <c r="BO375" s="14"/>
      <c r="BP375" s="14"/>
      <c r="BQ375" s="14"/>
      <c r="BR375" s="14"/>
      <c r="BS375" s="14"/>
      <c r="BT375" s="14"/>
      <c r="BU375" s="14"/>
      <c r="BV375" s="14"/>
      <c r="BW375" s="14"/>
      <c r="BX375" s="14"/>
      <c r="BY375" s="14"/>
      <c r="BZ375" s="14"/>
      <c r="CA375" s="14"/>
      <c r="CB375" s="14"/>
      <c r="CC375" s="14"/>
      <c r="CD375" s="14"/>
    </row>
    <row r="376" spans="1:82" ht="15.75" customHeight="1" x14ac:dyDescent="0.25">
      <c r="A376" s="15">
        <f>A3+4</f>
        <v>41880</v>
      </c>
      <c r="B376" s="11"/>
      <c r="C376" s="11"/>
      <c r="D376" s="20"/>
      <c r="E376" s="12"/>
      <c r="F376" s="12"/>
      <c r="G376" s="12"/>
      <c r="H376" s="12"/>
      <c r="I376" s="12"/>
      <c r="J376" s="16"/>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c r="BN376" s="14"/>
      <c r="BO376" s="14"/>
      <c r="BP376" s="14"/>
      <c r="BQ376" s="14"/>
      <c r="BR376" s="14"/>
      <c r="BS376" s="14"/>
      <c r="BT376" s="14"/>
      <c r="BU376" s="14"/>
      <c r="BV376" s="14"/>
      <c r="BW376" s="14"/>
      <c r="BX376" s="14"/>
      <c r="BY376" s="14"/>
      <c r="BZ376" s="14"/>
      <c r="CA376" s="14"/>
      <c r="CB376" s="14"/>
      <c r="CC376" s="14"/>
      <c r="CD376" s="14"/>
    </row>
    <row r="377" spans="1:82" ht="15.75" customHeight="1" x14ac:dyDescent="0.25">
      <c r="A377" s="10"/>
      <c r="B377" s="11"/>
      <c r="C377" s="11"/>
      <c r="D377" s="20"/>
      <c r="E377" s="12"/>
      <c r="F377" s="12"/>
      <c r="G377" s="12"/>
      <c r="H377" s="12"/>
      <c r="I377" s="12"/>
      <c r="J377" s="13"/>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row>
    <row r="378" spans="1:82" ht="15.75" customHeight="1" x14ac:dyDescent="0.25">
      <c r="A378" s="15"/>
      <c r="B378" s="11"/>
      <c r="C378" s="11"/>
      <c r="D378" s="20"/>
      <c r="E378" s="12"/>
      <c r="F378" s="12"/>
      <c r="G378" s="12"/>
      <c r="H378" s="12"/>
      <c r="I378" s="12"/>
      <c r="J378" s="13"/>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c r="BG378" s="14"/>
      <c r="BH378" s="14"/>
      <c r="BI378" s="14"/>
      <c r="BJ378" s="14"/>
      <c r="BK378" s="14"/>
      <c r="BL378" s="14"/>
      <c r="BM378" s="14"/>
      <c r="BN378" s="14"/>
      <c r="BO378" s="14"/>
      <c r="BP378" s="14"/>
      <c r="BQ378" s="14"/>
      <c r="BR378" s="14"/>
      <c r="BS378" s="14"/>
      <c r="BT378" s="14"/>
      <c r="BU378" s="14"/>
      <c r="BV378" s="14"/>
      <c r="BW378" s="14"/>
      <c r="BX378" s="14"/>
      <c r="BY378" s="14"/>
      <c r="BZ378" s="14"/>
      <c r="CA378" s="14"/>
      <c r="CB378" s="14"/>
      <c r="CC378" s="14"/>
      <c r="CD378" s="14"/>
    </row>
    <row r="379" spans="1:82" ht="15.75" customHeight="1" x14ac:dyDescent="0.25">
      <c r="A379" s="15"/>
      <c r="B379" s="11"/>
      <c r="C379" s="11"/>
      <c r="D379" s="20"/>
      <c r="E379" s="12"/>
      <c r="F379" s="12"/>
      <c r="G379" s="12"/>
      <c r="H379" s="12"/>
      <c r="I379" s="12"/>
      <c r="J379" s="13"/>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row>
    <row r="380" spans="1:82" ht="15.75" customHeight="1" x14ac:dyDescent="0.25">
      <c r="A380" s="10"/>
      <c r="B380" s="11"/>
      <c r="C380" s="11"/>
      <c r="D380" s="20"/>
      <c r="E380" s="12"/>
      <c r="F380" s="12"/>
      <c r="G380" s="12"/>
      <c r="H380" s="12"/>
      <c r="I380" s="12"/>
      <c r="J380" s="13"/>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row>
    <row r="381" spans="1:82" ht="15.75" customHeight="1" x14ac:dyDescent="0.25">
      <c r="A381" s="10"/>
      <c r="B381" s="11"/>
      <c r="C381" s="11"/>
      <c r="D381" s="20"/>
      <c r="E381" s="12"/>
      <c r="F381" s="12"/>
      <c r="G381" s="12"/>
      <c r="H381" s="12"/>
      <c r="I381" s="12"/>
      <c r="J381" s="13"/>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row>
    <row r="382" spans="1:82" ht="15.75" customHeight="1" x14ac:dyDescent="0.25">
      <c r="A382" s="15"/>
      <c r="B382" s="11"/>
      <c r="C382" s="11"/>
      <c r="D382" s="20"/>
      <c r="E382" s="12"/>
      <c r="F382" s="12"/>
      <c r="G382" s="12"/>
      <c r="H382" s="12"/>
      <c r="I382" s="12"/>
      <c r="J382" s="13"/>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row>
    <row r="383" spans="1:82" ht="15.75" customHeight="1" x14ac:dyDescent="0.25">
      <c r="A383" s="10"/>
      <c r="B383" s="11"/>
      <c r="C383" s="11"/>
      <c r="D383" s="20"/>
      <c r="E383" s="12"/>
      <c r="F383" s="12"/>
      <c r="G383" s="12"/>
      <c r="H383" s="12"/>
      <c r="I383" s="12"/>
      <c r="J383" s="13"/>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14"/>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row>
    <row r="384" spans="1:82" ht="15.75" customHeight="1" x14ac:dyDescent="0.25">
      <c r="A384" s="10"/>
      <c r="B384" s="11"/>
      <c r="C384" s="11"/>
      <c r="D384" s="20"/>
      <c r="E384" s="12"/>
      <c r="F384" s="12"/>
      <c r="G384" s="12"/>
      <c r="H384" s="12"/>
      <c r="I384" s="12"/>
      <c r="J384" s="13"/>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row>
    <row r="385" spans="1:82" ht="15.75" customHeight="1" x14ac:dyDescent="0.25">
      <c r="A385" s="10"/>
      <c r="B385" s="11"/>
      <c r="C385" s="11"/>
      <c r="D385" s="20"/>
      <c r="E385" s="12"/>
      <c r="F385" s="12"/>
      <c r="G385" s="12"/>
      <c r="H385" s="12"/>
      <c r="I385" s="12"/>
      <c r="J385" s="13"/>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row>
    <row r="386" spans="1:82" ht="15.75" customHeight="1" x14ac:dyDescent="0.25">
      <c r="A386" s="10"/>
      <c r="B386" s="11"/>
      <c r="C386" s="11"/>
      <c r="D386" s="20"/>
      <c r="E386" s="12"/>
      <c r="F386" s="12"/>
      <c r="G386" s="12"/>
      <c r="H386" s="12"/>
      <c r="I386" s="12"/>
      <c r="J386" s="13"/>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14"/>
      <c r="BH386" s="14"/>
      <c r="BI386" s="14"/>
      <c r="BJ386" s="14"/>
      <c r="BK386" s="14"/>
      <c r="BL386" s="14"/>
      <c r="BM386" s="14"/>
      <c r="BN386" s="14"/>
      <c r="BO386" s="14"/>
      <c r="BP386" s="14"/>
      <c r="BQ386" s="14"/>
      <c r="BR386" s="14"/>
      <c r="BS386" s="14"/>
      <c r="BT386" s="14"/>
      <c r="BU386" s="14"/>
      <c r="BV386" s="14"/>
      <c r="BW386" s="14"/>
      <c r="BX386" s="14"/>
      <c r="BY386" s="14"/>
      <c r="BZ386" s="14"/>
      <c r="CA386" s="14"/>
      <c r="CB386" s="14"/>
      <c r="CC386" s="14"/>
      <c r="CD386" s="14"/>
    </row>
    <row r="387" spans="1:82" ht="15.75" customHeight="1" x14ac:dyDescent="0.25">
      <c r="A387" s="10"/>
      <c r="B387" s="11"/>
      <c r="C387" s="11"/>
      <c r="D387" s="20"/>
      <c r="E387" s="12"/>
      <c r="F387" s="12"/>
      <c r="G387" s="12"/>
      <c r="H387" s="12"/>
      <c r="I387" s="12"/>
      <c r="J387" s="13"/>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row>
    <row r="388" spans="1:82" ht="15.75" customHeight="1" x14ac:dyDescent="0.25">
      <c r="A388" s="10"/>
      <c r="B388" s="11"/>
      <c r="C388" s="11"/>
      <c r="D388" s="20"/>
      <c r="E388" s="12"/>
      <c r="F388" s="12"/>
      <c r="G388" s="12"/>
      <c r="H388" s="12"/>
      <c r="I388" s="12"/>
      <c r="J388" s="13"/>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c r="BO388" s="14"/>
      <c r="BP388" s="14"/>
      <c r="BQ388" s="14"/>
      <c r="BR388" s="14"/>
      <c r="BS388" s="14"/>
      <c r="BT388" s="14"/>
      <c r="BU388" s="14"/>
      <c r="BV388" s="14"/>
      <c r="BW388" s="14"/>
      <c r="BX388" s="14"/>
      <c r="BY388" s="14"/>
      <c r="BZ388" s="14"/>
      <c r="CA388" s="14"/>
      <c r="CB388" s="14"/>
      <c r="CC388" s="14"/>
      <c r="CD388" s="14"/>
    </row>
    <row r="389" spans="1:82" ht="15.75" customHeight="1" x14ac:dyDescent="0.25">
      <c r="A389" s="10"/>
      <c r="B389" s="11"/>
      <c r="C389" s="11"/>
      <c r="D389" s="20"/>
      <c r="E389" s="12"/>
      <c r="F389" s="12"/>
      <c r="G389" s="12"/>
      <c r="H389" s="12"/>
      <c r="I389" s="12"/>
      <c r="J389" s="13"/>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row>
    <row r="390" spans="1:82" ht="15.75" customHeight="1" x14ac:dyDescent="0.25">
      <c r="A390" s="10"/>
      <c r="B390" s="11"/>
      <c r="C390" s="11"/>
      <c r="D390" s="20"/>
      <c r="E390" s="12"/>
      <c r="F390" s="12"/>
      <c r="G390" s="12"/>
      <c r="H390" s="12"/>
      <c r="I390" s="12"/>
      <c r="J390" s="13"/>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c r="BP390" s="14"/>
      <c r="BQ390" s="14"/>
      <c r="BR390" s="14"/>
      <c r="BS390" s="14"/>
      <c r="BT390" s="14"/>
      <c r="BU390" s="14"/>
      <c r="BV390" s="14"/>
      <c r="BW390" s="14"/>
      <c r="BX390" s="14"/>
      <c r="BY390" s="14"/>
      <c r="BZ390" s="14"/>
      <c r="CA390" s="14"/>
      <c r="CB390" s="14"/>
      <c r="CC390" s="14"/>
      <c r="CD390" s="14"/>
    </row>
    <row r="391" spans="1:82" ht="15.75" customHeight="1" x14ac:dyDescent="0.25">
      <c r="A391" s="10"/>
      <c r="B391" s="11"/>
      <c r="C391" s="11"/>
      <c r="D391" s="20"/>
      <c r="E391" s="12"/>
      <c r="F391" s="12"/>
      <c r="G391" s="12"/>
      <c r="H391" s="12"/>
      <c r="I391" s="12"/>
      <c r="J391" s="13"/>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row>
    <row r="392" spans="1:82" ht="15.75" customHeight="1" x14ac:dyDescent="0.25">
      <c r="A392" s="10"/>
      <c r="B392" s="11"/>
      <c r="C392" s="11"/>
      <c r="D392" s="20"/>
      <c r="E392" s="12"/>
      <c r="F392" s="12"/>
      <c r="G392" s="12"/>
      <c r="H392" s="12"/>
      <c r="I392" s="12"/>
      <c r="J392" s="13"/>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row>
    <row r="393" spans="1:82" ht="15.75" customHeight="1" x14ac:dyDescent="0.25">
      <c r="A393" s="10"/>
      <c r="B393" s="11"/>
      <c r="C393" s="11"/>
      <c r="D393" s="20"/>
      <c r="E393" s="12"/>
      <c r="F393" s="12"/>
      <c r="G393" s="12"/>
      <c r="H393" s="12"/>
      <c r="I393" s="12"/>
      <c r="J393" s="13"/>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row>
    <row r="394" spans="1:82" ht="15.75" customHeight="1" x14ac:dyDescent="0.25">
      <c r="A394" s="10"/>
      <c r="B394" s="11"/>
      <c r="C394" s="11"/>
      <c r="D394" s="20"/>
      <c r="E394" s="12"/>
      <c r="F394" s="12"/>
      <c r="G394" s="12"/>
      <c r="H394" s="12"/>
      <c r="I394" s="12"/>
      <c r="J394" s="13"/>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row>
    <row r="395" spans="1:82" ht="15.75" customHeight="1" x14ac:dyDescent="0.25">
      <c r="A395" s="10"/>
      <c r="B395" s="11"/>
      <c r="C395" s="11"/>
      <c r="D395" s="20"/>
      <c r="E395" s="12"/>
      <c r="F395" s="12"/>
      <c r="G395" s="12"/>
      <c r="H395" s="12"/>
      <c r="I395" s="12"/>
      <c r="J395" s="13"/>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row>
    <row r="396" spans="1:82" ht="15.75" customHeight="1" x14ac:dyDescent="0.25">
      <c r="A396" s="10"/>
      <c r="B396" s="11"/>
      <c r="C396" s="11"/>
      <c r="D396" s="20"/>
      <c r="E396" s="12"/>
      <c r="F396" s="12"/>
      <c r="G396" s="12"/>
      <c r="H396" s="12"/>
      <c r="I396" s="12"/>
      <c r="J396" s="13"/>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c r="AU396" s="14"/>
      <c r="AV396" s="14"/>
      <c r="AW396" s="14"/>
      <c r="AX396" s="14"/>
      <c r="AY396" s="14"/>
      <c r="AZ396" s="14"/>
      <c r="BA396" s="14"/>
      <c r="BB396" s="14"/>
      <c r="BC396" s="14"/>
      <c r="BD396" s="14"/>
      <c r="BE396" s="14"/>
      <c r="BF396" s="14"/>
      <c r="BG396" s="14"/>
      <c r="BH396" s="14"/>
      <c r="BI396" s="14"/>
      <c r="BJ396" s="14"/>
      <c r="BK396" s="14"/>
      <c r="BL396" s="14"/>
      <c r="BM396" s="14"/>
      <c r="BN396" s="14"/>
      <c r="BO396" s="14"/>
      <c r="BP396" s="14"/>
      <c r="BQ396" s="14"/>
      <c r="BR396" s="14"/>
      <c r="BS396" s="14"/>
      <c r="BT396" s="14"/>
      <c r="BU396" s="14"/>
      <c r="BV396" s="14"/>
      <c r="BW396" s="14"/>
      <c r="BX396" s="14"/>
      <c r="BY396" s="14"/>
      <c r="BZ396" s="14"/>
      <c r="CA396" s="14"/>
      <c r="CB396" s="14"/>
      <c r="CC396" s="14"/>
      <c r="CD396" s="14"/>
    </row>
    <row r="397" spans="1:82" ht="15.75" customHeight="1" x14ac:dyDescent="0.25">
      <c r="A397" s="10"/>
      <c r="B397" s="11"/>
      <c r="C397" s="11"/>
      <c r="D397" s="20"/>
      <c r="E397" s="12"/>
      <c r="F397" s="12"/>
      <c r="G397" s="12"/>
      <c r="H397" s="12"/>
      <c r="I397" s="12"/>
      <c r="J397" s="13"/>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row>
    <row r="398" spans="1:82" ht="15.75" customHeight="1" x14ac:dyDescent="0.25">
      <c r="A398" s="10"/>
      <c r="B398" s="11"/>
      <c r="C398" s="11"/>
      <c r="D398" s="20"/>
      <c r="E398" s="12"/>
      <c r="F398" s="12"/>
      <c r="G398" s="12"/>
      <c r="H398" s="12"/>
      <c r="I398" s="12"/>
      <c r="J398" s="13"/>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row>
    <row r="399" spans="1:82" ht="15.75" customHeight="1" x14ac:dyDescent="0.25">
      <c r="A399" s="10"/>
      <c r="B399" s="11"/>
      <c r="C399" s="11"/>
      <c r="D399" s="20"/>
      <c r="E399" s="12"/>
      <c r="F399" s="12"/>
      <c r="G399" s="12"/>
      <c r="H399" s="12"/>
      <c r="I399" s="12"/>
      <c r="J399" s="13"/>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14"/>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row>
    <row r="400" spans="1:82" ht="15.75" customHeight="1" x14ac:dyDescent="0.25">
      <c r="A400" s="10"/>
      <c r="B400" s="11"/>
      <c r="C400" s="11"/>
      <c r="D400" s="20"/>
      <c r="E400" s="12"/>
      <c r="F400" s="12"/>
      <c r="G400" s="12"/>
      <c r="H400" s="12"/>
      <c r="I400" s="12"/>
      <c r="J400" s="13"/>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row>
    <row r="401" spans="1:82" ht="15.75" customHeight="1" x14ac:dyDescent="0.25">
      <c r="A401" s="10"/>
      <c r="B401" s="11"/>
      <c r="C401" s="11"/>
      <c r="D401" s="20"/>
      <c r="E401" s="12"/>
      <c r="F401" s="12"/>
      <c r="G401" s="12"/>
      <c r="H401" s="12"/>
      <c r="I401" s="12"/>
      <c r="J401" s="13"/>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row>
    <row r="402" spans="1:82" ht="15.75" customHeight="1" x14ac:dyDescent="0.25">
      <c r="A402" s="10"/>
      <c r="B402" s="11"/>
      <c r="C402" s="11"/>
      <c r="D402" s="20"/>
      <c r="E402" s="12"/>
      <c r="F402" s="12"/>
      <c r="G402" s="12"/>
      <c r="H402" s="12"/>
      <c r="I402" s="12"/>
      <c r="J402" s="13"/>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c r="BO402" s="14"/>
      <c r="BP402" s="14"/>
      <c r="BQ402" s="14"/>
      <c r="BR402" s="14"/>
      <c r="BS402" s="14"/>
      <c r="BT402" s="14"/>
      <c r="BU402" s="14"/>
      <c r="BV402" s="14"/>
      <c r="BW402" s="14"/>
      <c r="BX402" s="14"/>
      <c r="BY402" s="14"/>
      <c r="BZ402" s="14"/>
      <c r="CA402" s="14"/>
      <c r="CB402" s="14"/>
      <c r="CC402" s="14"/>
      <c r="CD402" s="14"/>
    </row>
    <row r="403" spans="1:82" ht="15.75" customHeight="1" x14ac:dyDescent="0.25">
      <c r="A403" s="10"/>
      <c r="B403" s="11"/>
      <c r="C403" s="11"/>
      <c r="D403" s="20"/>
      <c r="E403" s="12"/>
      <c r="F403" s="12"/>
      <c r="G403" s="12"/>
      <c r="H403" s="12"/>
      <c r="I403" s="12"/>
      <c r="J403" s="13"/>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row>
    <row r="404" spans="1:82" ht="15.75" customHeight="1" thickBot="1" x14ac:dyDescent="0.3">
      <c r="A404" s="10"/>
      <c r="B404" s="11"/>
      <c r="C404" s="11"/>
      <c r="D404" s="20"/>
      <c r="E404" s="12"/>
      <c r="F404" s="12"/>
      <c r="G404" s="12"/>
      <c r="H404" s="12"/>
      <c r="I404" s="12"/>
      <c r="J404" s="13"/>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c r="BP404" s="14"/>
      <c r="BQ404" s="14"/>
      <c r="BR404" s="14"/>
      <c r="BS404" s="14"/>
      <c r="BT404" s="14"/>
      <c r="BU404" s="14"/>
      <c r="BV404" s="14"/>
      <c r="BW404" s="14"/>
      <c r="BX404" s="14"/>
      <c r="BY404" s="14"/>
      <c r="BZ404" s="14"/>
      <c r="CA404" s="14"/>
      <c r="CB404" s="14"/>
      <c r="CC404" s="14"/>
      <c r="CD404" s="14"/>
    </row>
    <row r="405" spans="1:82" ht="15.75" customHeight="1" thickBot="1" x14ac:dyDescent="0.3">
      <c r="A405" s="10"/>
      <c r="B405" s="11" t="s">
        <v>12</v>
      </c>
      <c r="C405" s="11"/>
      <c r="D405" s="11"/>
      <c r="E405" s="12"/>
      <c r="F405" s="12"/>
      <c r="G405" s="17"/>
      <c r="H405" s="17"/>
      <c r="I405" s="17"/>
      <c r="J405" s="13"/>
      <c r="K405" s="18"/>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row>
    <row r="406" spans="1:82" ht="15.75" customHeight="1" x14ac:dyDescent="0.25">
      <c r="A406" s="10"/>
      <c r="B406" s="11" t="s">
        <v>14</v>
      </c>
      <c r="C406" s="11"/>
      <c r="D406" s="11"/>
      <c r="E406" s="12"/>
      <c r="F406" s="12"/>
      <c r="G406" s="12"/>
      <c r="H406" s="12"/>
      <c r="I406" s="12"/>
      <c r="J406" s="13"/>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row>
    <row r="407" spans="1:82" ht="15.75" customHeight="1" x14ac:dyDescent="0.25">
      <c r="A407" s="10"/>
      <c r="B407" s="11"/>
      <c r="C407" s="11"/>
      <c r="D407" s="11"/>
      <c r="E407" s="12"/>
      <c r="F407" s="12"/>
      <c r="G407" s="12"/>
      <c r="H407" s="12"/>
      <c r="I407" s="12"/>
      <c r="J407" s="13"/>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c r="BN407" s="14"/>
      <c r="BO407" s="14"/>
      <c r="BP407" s="14"/>
      <c r="BQ407" s="14"/>
      <c r="BR407" s="14"/>
      <c r="BS407" s="14"/>
      <c r="BT407" s="14"/>
      <c r="BU407" s="14"/>
      <c r="BV407" s="14"/>
      <c r="BW407" s="14"/>
      <c r="BX407" s="14"/>
      <c r="BY407" s="14"/>
      <c r="BZ407" s="14"/>
      <c r="CA407" s="14"/>
      <c r="CB407" s="14"/>
      <c r="CC407" s="14"/>
      <c r="CD407" s="14"/>
    </row>
    <row r="408" spans="1:82" ht="15.75" customHeight="1" x14ac:dyDescent="0.25">
      <c r="A408" s="10"/>
      <c r="B408" s="11"/>
      <c r="C408" s="11"/>
      <c r="D408" s="11"/>
      <c r="E408" s="12"/>
      <c r="F408" s="12"/>
      <c r="G408" s="12"/>
      <c r="H408" s="12"/>
      <c r="I408" s="12"/>
      <c r="J408" s="13"/>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c r="BG408" s="14"/>
      <c r="BH408" s="14"/>
      <c r="BI408" s="14"/>
      <c r="BJ408" s="14"/>
      <c r="BK408" s="14"/>
      <c r="BL408" s="14"/>
      <c r="BM408" s="14"/>
      <c r="BN408" s="14"/>
      <c r="BO408" s="14"/>
      <c r="BP408" s="14"/>
      <c r="BQ408" s="14"/>
      <c r="BR408" s="14"/>
      <c r="BS408" s="14"/>
      <c r="BT408" s="14"/>
      <c r="BU408" s="14"/>
      <c r="BV408" s="14"/>
      <c r="BW408" s="14"/>
      <c r="BX408" s="14"/>
      <c r="BY408" s="14"/>
      <c r="BZ408" s="14"/>
      <c r="CA408" s="14"/>
      <c r="CB408" s="14"/>
      <c r="CC408" s="14"/>
      <c r="CD408" s="14"/>
    </row>
    <row r="409" spans="1:82" ht="15.75" customHeight="1" x14ac:dyDescent="0.25">
      <c r="A409" s="10"/>
      <c r="B409" s="11"/>
      <c r="C409" s="11"/>
      <c r="D409" s="11"/>
      <c r="E409" s="12"/>
      <c r="F409" s="12"/>
      <c r="G409" s="12"/>
      <c r="H409" s="12"/>
      <c r="I409" s="12"/>
      <c r="J409" s="13"/>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14"/>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row>
    <row r="410" spans="1:82" ht="15.75" customHeight="1" x14ac:dyDescent="0.25">
      <c r="A410" s="10"/>
      <c r="B410" s="11"/>
      <c r="C410" s="11"/>
      <c r="D410" s="11"/>
      <c r="E410" s="12"/>
      <c r="F410" s="12"/>
      <c r="G410" s="12"/>
      <c r="H410" s="12"/>
      <c r="I410" s="12"/>
      <c r="J410" s="13"/>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c r="BP410" s="14"/>
      <c r="BQ410" s="14"/>
      <c r="BR410" s="14"/>
      <c r="BS410" s="14"/>
      <c r="BT410" s="14"/>
      <c r="BU410" s="14"/>
      <c r="BV410" s="14"/>
      <c r="BW410" s="14"/>
      <c r="BX410" s="14"/>
      <c r="BY410" s="14"/>
      <c r="BZ410" s="14"/>
      <c r="CA410" s="14"/>
      <c r="CB410" s="14"/>
      <c r="CC410" s="14"/>
      <c r="CD410" s="14"/>
    </row>
    <row r="411" spans="1:82" ht="15.75" customHeight="1" x14ac:dyDescent="0.25">
      <c r="A411" s="10"/>
      <c r="B411" s="11"/>
      <c r="C411" s="11"/>
      <c r="D411" s="11"/>
      <c r="E411" s="12"/>
      <c r="F411" s="12"/>
      <c r="G411" s="12"/>
      <c r="H411" s="12"/>
      <c r="I411" s="12"/>
      <c r="J411" s="13"/>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row>
    <row r="412" spans="1:82" ht="15.75" customHeight="1" x14ac:dyDescent="0.25">
      <c r="A412" s="10"/>
      <c r="B412" s="11"/>
      <c r="C412" s="11"/>
      <c r="D412" s="11"/>
      <c r="E412" s="12"/>
      <c r="F412" s="12"/>
      <c r="G412" s="12"/>
      <c r="H412" s="12"/>
      <c r="I412" s="12"/>
      <c r="J412" s="13"/>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c r="BN412" s="14"/>
      <c r="BO412" s="14"/>
      <c r="BP412" s="14"/>
      <c r="BQ412" s="14"/>
      <c r="BR412" s="14"/>
      <c r="BS412" s="14"/>
      <c r="BT412" s="14"/>
      <c r="BU412" s="14"/>
      <c r="BV412" s="14"/>
      <c r="BW412" s="14"/>
      <c r="BX412" s="14"/>
      <c r="BY412" s="14"/>
      <c r="BZ412" s="14"/>
      <c r="CA412" s="14"/>
      <c r="CB412" s="14"/>
      <c r="CC412" s="14"/>
      <c r="CD412" s="14"/>
    </row>
    <row r="413" spans="1:82" ht="15.75" customHeight="1" x14ac:dyDescent="0.25">
      <c r="A413" s="10"/>
      <c r="B413" s="11"/>
      <c r="C413" s="11"/>
      <c r="D413" s="11"/>
      <c r="F413" s="8"/>
      <c r="J413" s="13"/>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14"/>
      <c r="BH413" s="14"/>
      <c r="BI413" s="14"/>
      <c r="BJ413" s="14"/>
      <c r="BK413" s="14"/>
      <c r="BL413" s="14"/>
      <c r="BM413" s="14"/>
      <c r="BN413" s="14"/>
      <c r="BO413" s="14"/>
      <c r="BP413" s="14"/>
      <c r="BQ413" s="14"/>
      <c r="BR413" s="14"/>
      <c r="BS413" s="14"/>
      <c r="BT413" s="14"/>
      <c r="BU413" s="14"/>
      <c r="BV413" s="14"/>
      <c r="BW413" s="14"/>
      <c r="BX413" s="14"/>
      <c r="BY413" s="14"/>
      <c r="BZ413" s="14"/>
      <c r="CA413" s="14"/>
      <c r="CB413" s="14"/>
      <c r="CC413" s="14"/>
      <c r="CD413" s="14"/>
    </row>
    <row r="414" spans="1:82" ht="15.75" customHeight="1" x14ac:dyDescent="0.25">
      <c r="A414" s="10"/>
      <c r="B414" s="11"/>
      <c r="C414" s="11"/>
      <c r="D414" s="11"/>
      <c r="E414" s="12"/>
      <c r="F414" s="12"/>
      <c r="G414" s="12"/>
      <c r="H414" s="12"/>
      <c r="I414" s="12"/>
      <c r="J414" s="13"/>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row>
    <row r="415" spans="1:82" ht="15.75" customHeight="1" x14ac:dyDescent="0.25">
      <c r="A415" s="10"/>
      <c r="B415" s="11"/>
      <c r="C415" s="11"/>
      <c r="D415" s="11"/>
      <c r="E415" s="12"/>
      <c r="F415" s="12"/>
      <c r="G415" s="12"/>
      <c r="H415" s="12"/>
      <c r="I415" s="12"/>
      <c r="J415" s="13"/>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c r="BP415" s="14"/>
      <c r="BQ415" s="14"/>
      <c r="BR415" s="14"/>
      <c r="BS415" s="14"/>
      <c r="BT415" s="14"/>
      <c r="BU415" s="14"/>
      <c r="BV415" s="14"/>
      <c r="BW415" s="14"/>
      <c r="BX415" s="14"/>
      <c r="BY415" s="14"/>
      <c r="BZ415" s="14"/>
      <c r="CA415" s="14"/>
      <c r="CB415" s="14"/>
      <c r="CC415" s="14"/>
      <c r="CD415" s="14"/>
    </row>
    <row r="416" spans="1:82" ht="15.75" customHeight="1" x14ac:dyDescent="0.25">
      <c r="A416" s="10"/>
      <c r="B416" s="11"/>
      <c r="C416" s="11"/>
      <c r="D416" s="11"/>
      <c r="E416" s="12"/>
      <c r="F416" s="12"/>
      <c r="G416" s="12"/>
      <c r="H416" s="12"/>
      <c r="I416" s="12"/>
      <c r="J416" s="13"/>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row>
    <row r="417" spans="1:82" ht="15.75" customHeight="1" x14ac:dyDescent="0.25">
      <c r="A417" s="10"/>
      <c r="B417" s="11"/>
      <c r="C417" s="11"/>
      <c r="D417" s="11"/>
      <c r="E417" s="12"/>
      <c r="F417" s="12"/>
      <c r="G417" s="12"/>
      <c r="H417" s="12"/>
      <c r="I417" s="12"/>
      <c r="J417" s="13"/>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c r="BQ417" s="14"/>
      <c r="BR417" s="14"/>
      <c r="BS417" s="14"/>
      <c r="BT417" s="14"/>
      <c r="BU417" s="14"/>
      <c r="BV417" s="14"/>
      <c r="BW417" s="14"/>
      <c r="BX417" s="14"/>
      <c r="BY417" s="14"/>
      <c r="BZ417" s="14"/>
      <c r="CA417" s="14"/>
      <c r="CB417" s="14"/>
      <c r="CC417" s="14"/>
      <c r="CD417" s="14"/>
    </row>
    <row r="418" spans="1:82" ht="15.75" customHeight="1" x14ac:dyDescent="0.25">
      <c r="A418" s="10"/>
      <c r="B418" s="11"/>
      <c r="C418" s="11"/>
      <c r="D418" s="11"/>
      <c r="E418" s="12"/>
      <c r="F418" s="12"/>
      <c r="G418" s="12"/>
      <c r="H418" s="12"/>
      <c r="I418" s="12"/>
      <c r="J418" s="13"/>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row>
    <row r="419" spans="1:82" ht="15.75" customHeight="1" x14ac:dyDescent="0.25">
      <c r="A419" s="10"/>
      <c r="B419" s="11"/>
      <c r="C419" s="11"/>
      <c r="D419" s="11"/>
      <c r="E419" s="12"/>
      <c r="F419" s="12"/>
      <c r="G419" s="12"/>
      <c r="H419" s="12"/>
      <c r="I419" s="12"/>
      <c r="J419" s="13"/>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c r="BK419" s="14"/>
      <c r="BL419" s="14"/>
      <c r="BM419" s="14"/>
      <c r="BN419" s="14"/>
      <c r="BO419" s="14"/>
      <c r="BP419" s="14"/>
      <c r="BQ419" s="14"/>
      <c r="BR419" s="14"/>
      <c r="BS419" s="14"/>
      <c r="BT419" s="14"/>
      <c r="BU419" s="14"/>
      <c r="BV419" s="14"/>
      <c r="BW419" s="14"/>
      <c r="BX419" s="14"/>
      <c r="BY419" s="14"/>
      <c r="BZ419" s="14"/>
      <c r="CA419" s="14"/>
      <c r="CB419" s="14"/>
      <c r="CC419" s="14"/>
      <c r="CD419" s="14"/>
    </row>
    <row r="420" spans="1:82" ht="15.75" customHeight="1" x14ac:dyDescent="0.25">
      <c r="A420" s="10"/>
      <c r="B420" s="11"/>
      <c r="C420" s="11"/>
      <c r="D420" s="11"/>
      <c r="E420" s="12"/>
      <c r="F420" s="12"/>
      <c r="G420" s="12"/>
      <c r="H420" s="12"/>
      <c r="I420" s="12"/>
      <c r="J420" s="13"/>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row>
    <row r="421" spans="1:82" ht="15.75" customHeight="1" x14ac:dyDescent="0.25">
      <c r="A421" s="10"/>
      <c r="B421" s="11"/>
      <c r="C421" s="11"/>
      <c r="D421" s="11"/>
      <c r="E421" s="12"/>
      <c r="F421" s="12"/>
      <c r="G421" s="12"/>
      <c r="H421" s="12"/>
      <c r="I421" s="12"/>
      <c r="J421" s="13"/>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row>
    <row r="422" spans="1:82" ht="15.75" customHeight="1" x14ac:dyDescent="0.25">
      <c r="A422" s="10"/>
      <c r="B422" s="11"/>
      <c r="C422" s="11"/>
      <c r="D422" s="11"/>
      <c r="E422" s="12"/>
      <c r="F422" s="12"/>
      <c r="G422" s="12"/>
      <c r="H422" s="12"/>
      <c r="I422" s="12"/>
      <c r="J422" s="13"/>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row>
    <row r="423" spans="1:82" ht="15.75" customHeight="1" x14ac:dyDescent="0.25">
      <c r="A423" s="10"/>
      <c r="B423" s="11"/>
      <c r="C423" s="11"/>
      <c r="D423" s="11"/>
      <c r="E423" s="12"/>
      <c r="F423" s="12"/>
      <c r="G423" s="12"/>
      <c r="H423" s="12"/>
      <c r="I423" s="12"/>
      <c r="J423" s="13"/>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14"/>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row>
    <row r="424" spans="1:82" ht="15.75" customHeight="1" x14ac:dyDescent="0.25">
      <c r="A424" s="10"/>
      <c r="B424" s="11"/>
      <c r="C424" s="11"/>
      <c r="D424" s="11"/>
      <c r="E424" s="12"/>
      <c r="F424" s="12"/>
      <c r="G424" s="12"/>
      <c r="H424" s="12"/>
      <c r="I424" s="12"/>
      <c r="J424" s="13"/>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row>
    <row r="425" spans="1:82" ht="15.75" customHeight="1" x14ac:dyDescent="0.25">
      <c r="A425" s="10"/>
      <c r="B425" s="11"/>
      <c r="C425" s="11"/>
      <c r="D425" s="11"/>
      <c r="E425" s="12"/>
      <c r="F425" s="12"/>
      <c r="G425" s="12"/>
      <c r="H425" s="12"/>
      <c r="I425" s="12"/>
      <c r="J425" s="13"/>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row>
    <row r="426" spans="1:82" ht="15.75" customHeight="1" x14ac:dyDescent="0.25">
      <c r="A426" s="10"/>
      <c r="B426" s="11"/>
      <c r="C426" s="11"/>
      <c r="D426" s="11"/>
      <c r="E426" s="12"/>
      <c r="F426" s="12"/>
      <c r="G426" s="12"/>
      <c r="H426" s="12"/>
      <c r="I426" s="12"/>
      <c r="J426" s="13"/>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row>
    <row r="427" spans="1:82" ht="15.75" customHeight="1" x14ac:dyDescent="0.25">
      <c r="A427" s="10"/>
      <c r="B427" s="11"/>
      <c r="C427" s="11"/>
      <c r="D427" s="11"/>
      <c r="E427" s="12"/>
      <c r="F427" s="12"/>
      <c r="G427" s="12"/>
      <c r="H427" s="12"/>
      <c r="I427" s="12"/>
      <c r="J427" s="13"/>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row>
    <row r="428" spans="1:82" ht="15.75" customHeight="1" x14ac:dyDescent="0.25">
      <c r="A428" s="10"/>
      <c r="B428" s="11"/>
      <c r="C428" s="11"/>
      <c r="D428" s="11"/>
      <c r="E428" s="12"/>
      <c r="F428" s="12"/>
      <c r="G428" s="12"/>
      <c r="H428" s="12"/>
      <c r="I428" s="12"/>
      <c r="J428" s="13"/>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c r="BZ428" s="14"/>
      <c r="CA428" s="14"/>
      <c r="CB428" s="14"/>
      <c r="CC428" s="14"/>
      <c r="CD428" s="14"/>
    </row>
    <row r="429" spans="1:82" ht="15.75" customHeight="1" x14ac:dyDescent="0.25">
      <c r="A429" s="10"/>
      <c r="B429" s="11"/>
      <c r="C429" s="11"/>
      <c r="D429" s="11"/>
      <c r="E429" s="12"/>
      <c r="F429" s="12"/>
      <c r="G429" s="12"/>
      <c r="H429" s="12"/>
      <c r="I429" s="12"/>
      <c r="J429" s="13"/>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14"/>
      <c r="BH429" s="14"/>
      <c r="BI429" s="14"/>
      <c r="BJ429" s="14"/>
      <c r="BK429" s="14"/>
      <c r="BL429" s="14"/>
      <c r="BM429" s="14"/>
      <c r="BN429" s="14"/>
      <c r="BO429" s="14"/>
      <c r="BP429" s="14"/>
      <c r="BQ429" s="14"/>
      <c r="BR429" s="14"/>
      <c r="BS429" s="14"/>
      <c r="BT429" s="14"/>
      <c r="BU429" s="14"/>
      <c r="BV429" s="14"/>
      <c r="BW429" s="14"/>
      <c r="BX429" s="14"/>
      <c r="BY429" s="14"/>
      <c r="BZ429" s="14"/>
      <c r="CA429" s="14"/>
      <c r="CB429" s="14"/>
      <c r="CC429" s="14"/>
      <c r="CD429" s="14"/>
    </row>
    <row r="430" spans="1:82" ht="15.75" customHeight="1" x14ac:dyDescent="0.25">
      <c r="A430" s="10"/>
      <c r="B430" s="11"/>
      <c r="C430" s="11"/>
      <c r="D430" s="11"/>
      <c r="E430" s="12"/>
      <c r="F430" s="12"/>
      <c r="G430" s="12"/>
      <c r="H430" s="12"/>
      <c r="I430" s="12"/>
      <c r="J430" s="13"/>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row>
    <row r="431" spans="1:82" ht="15.75" customHeight="1" x14ac:dyDescent="0.25">
      <c r="A431" s="10"/>
      <c r="B431" s="11"/>
      <c r="C431" s="11"/>
      <c r="D431" s="11"/>
      <c r="E431" s="12"/>
      <c r="F431" s="12"/>
      <c r="G431" s="12"/>
      <c r="H431" s="12"/>
      <c r="I431" s="12"/>
      <c r="J431" s="13"/>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row>
    <row r="432" spans="1:82" ht="15.75" customHeight="1" x14ac:dyDescent="0.25">
      <c r="A432" s="10"/>
      <c r="B432" s="11"/>
      <c r="C432" s="11"/>
      <c r="D432" s="11"/>
      <c r="E432" s="12"/>
      <c r="F432" s="12"/>
      <c r="G432" s="12"/>
      <c r="H432" s="12"/>
      <c r="I432" s="12"/>
      <c r="J432" s="13"/>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row>
    <row r="433" spans="1:82" ht="15.75" customHeight="1" x14ac:dyDescent="0.25">
      <c r="A433" s="10"/>
      <c r="B433" s="11"/>
      <c r="C433" s="11"/>
      <c r="D433" s="11"/>
      <c r="E433" s="12"/>
      <c r="F433" s="12"/>
      <c r="G433" s="12"/>
      <c r="H433" s="12"/>
      <c r="I433" s="12"/>
      <c r="J433" s="13"/>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row>
    <row r="434" spans="1:82" ht="15.75" customHeight="1" x14ac:dyDescent="0.25">
      <c r="A434" s="10"/>
      <c r="B434" s="11"/>
      <c r="C434" s="11"/>
      <c r="D434" s="11"/>
      <c r="E434" s="12"/>
      <c r="F434" s="12"/>
      <c r="G434" s="12"/>
      <c r="H434" s="12"/>
      <c r="I434" s="12"/>
      <c r="J434" s="13"/>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c r="BN434" s="14"/>
      <c r="BO434" s="14"/>
      <c r="BP434" s="14"/>
      <c r="BQ434" s="14"/>
      <c r="BR434" s="14"/>
      <c r="BS434" s="14"/>
      <c r="BT434" s="14"/>
      <c r="BU434" s="14"/>
      <c r="BV434" s="14"/>
      <c r="BW434" s="14"/>
      <c r="BX434" s="14"/>
      <c r="BY434" s="14"/>
      <c r="BZ434" s="14"/>
      <c r="CA434" s="14"/>
      <c r="CB434" s="14"/>
      <c r="CC434" s="14"/>
      <c r="CD434" s="14"/>
    </row>
    <row r="435" spans="1:82" ht="15.75" customHeight="1" thickBot="1" x14ac:dyDescent="0.3">
      <c r="A435" s="10"/>
      <c r="B435" s="11"/>
      <c r="C435" s="11"/>
      <c r="D435" s="11"/>
      <c r="E435" s="12"/>
      <c r="F435" s="12"/>
      <c r="G435" s="12"/>
      <c r="H435" s="12"/>
      <c r="I435" s="12"/>
      <c r="J435" s="13"/>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row>
    <row r="436" spans="1:82" ht="15.75" customHeight="1" thickBot="1" x14ac:dyDescent="0.3">
      <c r="A436" s="10"/>
      <c r="B436" s="11" t="s">
        <v>12</v>
      </c>
      <c r="C436" s="11"/>
      <c r="D436" s="11"/>
      <c r="E436" s="12"/>
      <c r="F436" s="12"/>
      <c r="G436" s="12"/>
      <c r="H436" s="12"/>
      <c r="I436" s="12"/>
      <c r="J436" s="13"/>
      <c r="K436" s="18"/>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row>
    <row r="437" spans="1:82" ht="15.75" customHeight="1" x14ac:dyDescent="0.25">
      <c r="A437" s="10"/>
      <c r="B437" s="11" t="s">
        <v>15</v>
      </c>
      <c r="C437" s="11"/>
      <c r="D437" s="20"/>
      <c r="E437" s="12"/>
      <c r="F437" s="12"/>
      <c r="G437" s="12"/>
      <c r="H437" s="12"/>
      <c r="I437" s="12"/>
      <c r="J437" s="13"/>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c r="BG437" s="14"/>
      <c r="BH437" s="14"/>
      <c r="BI437" s="14"/>
      <c r="BJ437" s="14"/>
      <c r="BK437" s="14"/>
      <c r="BL437" s="14"/>
      <c r="BM437" s="14"/>
      <c r="BN437" s="14"/>
      <c r="BO437" s="14"/>
      <c r="BP437" s="14"/>
      <c r="BQ437" s="14"/>
      <c r="BR437" s="14"/>
      <c r="BS437" s="14"/>
      <c r="BT437" s="14"/>
      <c r="BU437" s="14"/>
      <c r="BV437" s="14"/>
      <c r="BW437" s="14"/>
      <c r="BX437" s="14"/>
      <c r="BY437" s="14"/>
      <c r="BZ437" s="14"/>
      <c r="CA437" s="14"/>
      <c r="CB437" s="14"/>
      <c r="CC437" s="14"/>
      <c r="CD437" s="14"/>
    </row>
    <row r="438" spans="1:82" ht="15.75" customHeight="1" x14ac:dyDescent="0.25">
      <c r="A438" s="10"/>
      <c r="B438" s="11"/>
      <c r="C438" s="11"/>
      <c r="D438" s="20"/>
      <c r="E438" s="12"/>
      <c r="F438" s="12"/>
      <c r="G438" s="12"/>
      <c r="H438" s="12"/>
      <c r="I438" s="12"/>
      <c r="J438" s="16"/>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row>
    <row r="439" spans="1:82" ht="15.75" customHeight="1" x14ac:dyDescent="0.25">
      <c r="A439" s="10"/>
      <c r="B439" s="11"/>
      <c r="C439" s="11"/>
      <c r="D439" s="20"/>
      <c r="E439" s="12"/>
      <c r="F439" s="12"/>
      <c r="G439" s="12"/>
      <c r="H439" s="12"/>
      <c r="I439" s="12"/>
      <c r="J439" s="13"/>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c r="BZ439" s="14"/>
      <c r="CA439" s="14"/>
      <c r="CB439" s="14"/>
      <c r="CC439" s="14"/>
      <c r="CD439" s="14"/>
    </row>
    <row r="440" spans="1:82" ht="15.75" customHeight="1" x14ac:dyDescent="0.25">
      <c r="A440" s="10"/>
      <c r="B440" s="11"/>
      <c r="C440" s="11"/>
      <c r="D440" s="20"/>
      <c r="E440" s="12"/>
      <c r="F440" s="12"/>
      <c r="G440" s="12"/>
      <c r="H440" s="12"/>
      <c r="I440" s="12"/>
      <c r="J440" s="13"/>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row>
    <row r="441" spans="1:82" ht="15.75" customHeight="1" x14ac:dyDescent="0.25">
      <c r="A441" s="10"/>
      <c r="B441" s="11"/>
      <c r="C441" s="11"/>
      <c r="D441" s="20"/>
      <c r="E441" s="12"/>
      <c r="F441" s="12"/>
      <c r="G441" s="12"/>
      <c r="H441" s="12"/>
      <c r="I441" s="12"/>
      <c r="J441" s="13"/>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row>
    <row r="442" spans="1:82" ht="15.75" customHeight="1" x14ac:dyDescent="0.25">
      <c r="A442" s="10"/>
      <c r="B442" s="11"/>
      <c r="C442" s="11"/>
      <c r="D442" s="20"/>
      <c r="E442" s="12"/>
      <c r="F442" s="12"/>
      <c r="G442" s="12"/>
      <c r="H442" s="12"/>
      <c r="I442" s="12"/>
      <c r="J442" s="13"/>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row>
    <row r="443" spans="1:82" ht="15.75" customHeight="1" x14ac:dyDescent="0.25">
      <c r="A443" s="10"/>
      <c r="B443" s="11"/>
      <c r="C443" s="11"/>
      <c r="D443" s="20"/>
      <c r="E443" s="12"/>
      <c r="F443" s="12"/>
      <c r="G443" s="12"/>
      <c r="H443" s="12"/>
      <c r="I443" s="12"/>
      <c r="J443" s="13"/>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c r="BJ443" s="14"/>
      <c r="BK443" s="14"/>
      <c r="BL443" s="14"/>
      <c r="BM443" s="14"/>
      <c r="BN443" s="14"/>
      <c r="BO443" s="14"/>
      <c r="BP443" s="14"/>
      <c r="BQ443" s="14"/>
      <c r="BR443" s="14"/>
      <c r="BS443" s="14"/>
      <c r="BT443" s="14"/>
      <c r="BU443" s="14"/>
      <c r="BV443" s="14"/>
      <c r="BW443" s="14"/>
      <c r="BX443" s="14"/>
      <c r="BY443" s="14"/>
      <c r="BZ443" s="14"/>
      <c r="CA443" s="14"/>
      <c r="CB443" s="14"/>
      <c r="CC443" s="14"/>
      <c r="CD443" s="14"/>
    </row>
    <row r="444" spans="1:82" ht="15.75" customHeight="1" x14ac:dyDescent="0.25">
      <c r="A444" s="10"/>
      <c r="B444" s="11"/>
      <c r="C444" s="11"/>
      <c r="D444" s="20"/>
      <c r="E444" s="12"/>
      <c r="F444" s="12"/>
      <c r="G444" s="12"/>
      <c r="H444" s="12"/>
      <c r="I444" s="12"/>
      <c r="J444" s="13"/>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row>
    <row r="445" spans="1:82" ht="15.75" customHeight="1" x14ac:dyDescent="0.25">
      <c r="A445" s="10"/>
      <c r="B445" s="11"/>
      <c r="C445" s="11"/>
      <c r="D445" s="20"/>
      <c r="E445" s="12"/>
      <c r="F445" s="12"/>
      <c r="G445" s="12"/>
      <c r="H445" s="12"/>
      <c r="I445" s="12"/>
      <c r="J445" s="13"/>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row>
    <row r="446" spans="1:82" ht="15.75" customHeight="1" x14ac:dyDescent="0.25">
      <c r="A446" s="10"/>
      <c r="B446" s="11"/>
      <c r="C446" s="11"/>
      <c r="D446" s="20"/>
      <c r="E446" s="12"/>
      <c r="F446" s="12"/>
      <c r="G446" s="12"/>
      <c r="H446" s="12"/>
      <c r="I446" s="12"/>
      <c r="J446" s="13"/>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row>
    <row r="447" spans="1:82" ht="15.75" customHeight="1" x14ac:dyDescent="0.25">
      <c r="A447" s="10"/>
      <c r="B447" s="11"/>
      <c r="C447" s="11"/>
      <c r="D447" s="20"/>
      <c r="E447" s="12"/>
      <c r="F447" s="12"/>
      <c r="G447" s="12"/>
      <c r="H447" s="12"/>
      <c r="I447" s="12"/>
      <c r="J447" s="13"/>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c r="BN447" s="14"/>
      <c r="BO447" s="14"/>
      <c r="BP447" s="14"/>
      <c r="BQ447" s="14"/>
      <c r="BR447" s="14"/>
      <c r="BS447" s="14"/>
      <c r="BT447" s="14"/>
      <c r="BU447" s="14"/>
      <c r="BV447" s="14"/>
      <c r="BW447" s="14"/>
      <c r="BX447" s="14"/>
      <c r="BY447" s="14"/>
      <c r="BZ447" s="14"/>
      <c r="CA447" s="14"/>
      <c r="CB447" s="14"/>
      <c r="CC447" s="14"/>
      <c r="CD447" s="14"/>
    </row>
    <row r="448" spans="1:82" ht="15.75" customHeight="1" x14ac:dyDescent="0.25">
      <c r="A448" s="10"/>
      <c r="B448" s="11"/>
      <c r="C448" s="11"/>
      <c r="D448" s="20"/>
      <c r="E448" s="12"/>
      <c r="F448" s="12"/>
      <c r="G448" s="12"/>
      <c r="H448" s="12"/>
      <c r="I448" s="12"/>
      <c r="J448" s="13"/>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row>
    <row r="449" spans="1:82" ht="15.75" customHeight="1" x14ac:dyDescent="0.25">
      <c r="A449" s="10"/>
      <c r="B449" s="11"/>
      <c r="C449" s="11"/>
      <c r="D449" s="20"/>
      <c r="E449" s="12"/>
      <c r="F449" s="12"/>
      <c r="G449" s="12"/>
      <c r="H449" s="12"/>
      <c r="I449" s="12"/>
      <c r="J449" s="13"/>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row>
    <row r="450" spans="1:82" ht="15.75" customHeight="1" x14ac:dyDescent="0.25">
      <c r="A450" s="10"/>
      <c r="B450" s="11"/>
      <c r="C450" s="11"/>
      <c r="D450" s="20"/>
      <c r="E450" s="12"/>
      <c r="F450" s="12"/>
      <c r="G450" s="12"/>
      <c r="H450" s="12"/>
      <c r="I450" s="12"/>
      <c r="J450" s="13"/>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row>
    <row r="451" spans="1:82" ht="15.75" customHeight="1" x14ac:dyDescent="0.25">
      <c r="A451" s="10"/>
      <c r="B451" s="11"/>
      <c r="C451" s="11"/>
      <c r="D451" s="20"/>
      <c r="E451" s="12"/>
      <c r="F451" s="12"/>
      <c r="G451" s="12"/>
      <c r="H451" s="12"/>
      <c r="I451" s="12"/>
      <c r="J451" s="13"/>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c r="BN451" s="14"/>
      <c r="BO451" s="14"/>
      <c r="BP451" s="14"/>
      <c r="BQ451" s="14"/>
      <c r="BR451" s="14"/>
      <c r="BS451" s="14"/>
      <c r="BT451" s="14"/>
      <c r="BU451" s="14"/>
      <c r="BV451" s="14"/>
      <c r="BW451" s="14"/>
      <c r="BX451" s="14"/>
      <c r="BY451" s="14"/>
      <c r="BZ451" s="14"/>
      <c r="CA451" s="14"/>
      <c r="CB451" s="14"/>
      <c r="CC451" s="14"/>
      <c r="CD451" s="14"/>
    </row>
    <row r="452" spans="1:82" ht="15.75" customHeight="1" x14ac:dyDescent="0.25">
      <c r="A452" s="10"/>
      <c r="B452" s="11"/>
      <c r="C452" s="11"/>
      <c r="D452" s="20"/>
      <c r="E452" s="12"/>
      <c r="F452" s="12"/>
      <c r="G452" s="12"/>
      <c r="H452" s="12"/>
      <c r="I452" s="12"/>
      <c r="J452" s="13"/>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c r="BN452" s="14"/>
      <c r="BO452" s="14"/>
      <c r="BP452" s="14"/>
      <c r="BQ452" s="14"/>
      <c r="BR452" s="14"/>
      <c r="BS452" s="14"/>
      <c r="BT452" s="14"/>
      <c r="BU452" s="14"/>
      <c r="BV452" s="14"/>
      <c r="BW452" s="14"/>
      <c r="BX452" s="14"/>
      <c r="BY452" s="14"/>
      <c r="BZ452" s="14"/>
      <c r="CA452" s="14"/>
      <c r="CB452" s="14"/>
      <c r="CC452" s="14"/>
      <c r="CD452" s="14"/>
    </row>
    <row r="453" spans="1:82" ht="15.75" customHeight="1" x14ac:dyDescent="0.25">
      <c r="A453" s="10"/>
      <c r="B453" s="11"/>
      <c r="C453" s="11"/>
      <c r="D453" s="20"/>
      <c r="E453" s="12"/>
      <c r="F453" s="12"/>
      <c r="G453" s="12"/>
      <c r="H453" s="12"/>
      <c r="I453" s="12"/>
      <c r="J453" s="13"/>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c r="BG453" s="14"/>
      <c r="BH453" s="14"/>
      <c r="BI453" s="14"/>
      <c r="BJ453" s="14"/>
      <c r="BK453" s="14"/>
      <c r="BL453" s="14"/>
      <c r="BM453" s="14"/>
      <c r="BN453" s="14"/>
      <c r="BO453" s="14"/>
      <c r="BP453" s="14"/>
      <c r="BQ453" s="14"/>
      <c r="BR453" s="14"/>
      <c r="BS453" s="14"/>
      <c r="BT453" s="14"/>
      <c r="BU453" s="14"/>
      <c r="BV453" s="14"/>
      <c r="BW453" s="14"/>
      <c r="BX453" s="14"/>
      <c r="BY453" s="14"/>
      <c r="BZ453" s="14"/>
      <c r="CA453" s="14"/>
      <c r="CB453" s="14"/>
      <c r="CC453" s="14"/>
      <c r="CD453" s="14"/>
    </row>
    <row r="454" spans="1:82" ht="15.75" customHeight="1" x14ac:dyDescent="0.25">
      <c r="A454" s="10"/>
      <c r="B454" s="11"/>
      <c r="C454" s="11"/>
      <c r="D454" s="20"/>
      <c r="E454" s="12"/>
      <c r="F454" s="12"/>
      <c r="G454" s="12"/>
      <c r="H454" s="12"/>
      <c r="I454" s="12"/>
      <c r="J454" s="13"/>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14"/>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row>
    <row r="455" spans="1:82" ht="15.75" customHeight="1" x14ac:dyDescent="0.25">
      <c r="A455" s="10"/>
      <c r="B455" s="11"/>
      <c r="C455" s="11"/>
      <c r="D455" s="20"/>
      <c r="E455" s="12"/>
      <c r="F455" s="12"/>
      <c r="G455" s="12"/>
      <c r="H455" s="12"/>
      <c r="I455" s="12"/>
      <c r="J455" s="13"/>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row>
    <row r="456" spans="1:82" ht="15.75" customHeight="1" x14ac:dyDescent="0.25">
      <c r="A456" s="10"/>
      <c r="B456" s="11"/>
      <c r="C456" s="11"/>
      <c r="D456" s="20"/>
      <c r="E456" s="12"/>
      <c r="F456" s="12"/>
      <c r="G456" s="12"/>
      <c r="H456" s="12"/>
      <c r="I456" s="12"/>
      <c r="J456" s="13"/>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row>
    <row r="457" spans="1:82" ht="15.75" customHeight="1" x14ac:dyDescent="0.25">
      <c r="A457" s="10"/>
      <c r="B457" s="11"/>
      <c r="C457" s="11"/>
      <c r="D457" s="20"/>
      <c r="E457" s="12"/>
      <c r="F457" s="12"/>
      <c r="G457" s="12"/>
      <c r="H457" s="12"/>
      <c r="I457" s="12"/>
      <c r="J457" s="13"/>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row>
    <row r="458" spans="1:82" ht="15.75" customHeight="1" x14ac:dyDescent="0.25">
      <c r="A458" s="10"/>
      <c r="B458" s="11"/>
      <c r="C458" s="11"/>
      <c r="D458" s="20"/>
      <c r="E458" s="12"/>
      <c r="F458" s="12"/>
      <c r="G458" s="12"/>
      <c r="H458" s="12"/>
      <c r="I458" s="12"/>
      <c r="J458" s="13"/>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c r="BN458" s="14"/>
      <c r="BO458" s="14"/>
      <c r="BP458" s="14"/>
      <c r="BQ458" s="14"/>
      <c r="BR458" s="14"/>
      <c r="BS458" s="14"/>
      <c r="BT458" s="14"/>
      <c r="BU458" s="14"/>
      <c r="BV458" s="14"/>
      <c r="BW458" s="14"/>
      <c r="BX458" s="14"/>
      <c r="BY458" s="14"/>
      <c r="BZ458" s="14"/>
      <c r="CA458" s="14"/>
      <c r="CB458" s="14"/>
      <c r="CC458" s="14"/>
      <c r="CD458" s="14"/>
    </row>
    <row r="459" spans="1:82" ht="15.75" customHeight="1" x14ac:dyDescent="0.25">
      <c r="A459" s="10"/>
      <c r="B459" s="11"/>
      <c r="C459" s="11"/>
      <c r="D459" s="20"/>
      <c r="E459" s="12"/>
      <c r="F459" s="12"/>
      <c r="G459" s="12"/>
      <c r="H459" s="12"/>
      <c r="I459" s="12"/>
      <c r="J459" s="13"/>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c r="BO459" s="14"/>
      <c r="BP459" s="14"/>
      <c r="BQ459" s="14"/>
      <c r="BR459" s="14"/>
      <c r="BS459" s="14"/>
      <c r="BT459" s="14"/>
      <c r="BU459" s="14"/>
      <c r="BV459" s="14"/>
      <c r="BW459" s="14"/>
      <c r="BX459" s="14"/>
      <c r="BY459" s="14"/>
      <c r="BZ459" s="14"/>
      <c r="CA459" s="14"/>
      <c r="CB459" s="14"/>
      <c r="CC459" s="14"/>
      <c r="CD459" s="14"/>
    </row>
    <row r="460" spans="1:82" ht="15.75" customHeight="1" x14ac:dyDescent="0.25">
      <c r="A460" s="10"/>
      <c r="B460" s="11"/>
      <c r="C460" s="11"/>
      <c r="D460" s="20"/>
      <c r="E460" s="12"/>
      <c r="F460" s="12"/>
      <c r="G460" s="12"/>
      <c r="H460" s="12"/>
      <c r="I460" s="12"/>
      <c r="J460" s="13"/>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row>
    <row r="461" spans="1:82" ht="15.75" customHeight="1" x14ac:dyDescent="0.25">
      <c r="A461" s="10"/>
      <c r="B461" s="11"/>
      <c r="C461" s="11"/>
      <c r="D461" s="20"/>
      <c r="E461" s="12"/>
      <c r="F461" s="12"/>
      <c r="G461" s="12"/>
      <c r="H461" s="12"/>
      <c r="I461" s="12"/>
      <c r="J461" s="13"/>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row>
    <row r="462" spans="1:82" ht="15.75" customHeight="1" x14ac:dyDescent="0.25">
      <c r="A462" s="10"/>
      <c r="B462" s="11"/>
      <c r="C462" s="11"/>
      <c r="D462" s="20"/>
      <c r="E462" s="12"/>
      <c r="F462" s="12"/>
      <c r="G462" s="12"/>
      <c r="H462" s="12"/>
      <c r="I462" s="12"/>
      <c r="J462" s="13"/>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row>
    <row r="463" spans="1:82" ht="15.75" customHeight="1" x14ac:dyDescent="0.25">
      <c r="A463" s="10"/>
      <c r="B463" s="11"/>
      <c r="C463" s="11"/>
      <c r="D463" s="20"/>
      <c r="E463" s="12"/>
      <c r="F463" s="12"/>
      <c r="G463" s="12"/>
      <c r="H463" s="12"/>
      <c r="I463" s="12"/>
      <c r="J463" s="13"/>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row>
    <row r="464" spans="1:82" ht="15.75" customHeight="1" x14ac:dyDescent="0.25">
      <c r="A464" s="10"/>
      <c r="B464" s="11"/>
      <c r="C464" s="11"/>
      <c r="D464" s="20"/>
      <c r="E464" s="12"/>
      <c r="F464" s="12"/>
      <c r="G464" s="12"/>
      <c r="H464" s="12"/>
      <c r="I464" s="12"/>
      <c r="J464" s="13"/>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c r="AK464" s="14"/>
      <c r="AL464" s="14"/>
      <c r="AM464" s="14"/>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c r="BL464" s="14"/>
      <c r="BM464" s="14"/>
      <c r="BN464" s="14"/>
      <c r="BO464" s="14"/>
      <c r="BP464" s="14"/>
      <c r="BQ464" s="14"/>
      <c r="BR464" s="14"/>
      <c r="BS464" s="14"/>
      <c r="BT464" s="14"/>
      <c r="BU464" s="14"/>
      <c r="BV464" s="14"/>
      <c r="BW464" s="14"/>
      <c r="BX464" s="14"/>
      <c r="BY464" s="14"/>
      <c r="BZ464" s="14"/>
      <c r="CA464" s="14"/>
      <c r="CB464" s="14"/>
      <c r="CC464" s="14"/>
      <c r="CD464" s="14"/>
    </row>
    <row r="465" spans="1:82" ht="15.75" customHeight="1" thickBot="1" x14ac:dyDescent="0.3">
      <c r="A465" s="10"/>
      <c r="B465" s="11"/>
      <c r="C465" s="11"/>
      <c r="D465" s="20"/>
      <c r="E465" s="12"/>
      <c r="F465" s="12"/>
      <c r="G465" s="12"/>
      <c r="H465" s="12"/>
      <c r="I465" s="12"/>
      <c r="J465" s="13"/>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c r="BN465" s="14"/>
      <c r="BO465" s="14"/>
      <c r="BP465" s="14"/>
      <c r="BQ465" s="14"/>
      <c r="BR465" s="14"/>
      <c r="BS465" s="14"/>
      <c r="BT465" s="14"/>
      <c r="BU465" s="14"/>
      <c r="BV465" s="14"/>
      <c r="BW465" s="14"/>
      <c r="BX465" s="14"/>
      <c r="BY465" s="14"/>
      <c r="BZ465" s="14"/>
      <c r="CA465" s="14"/>
      <c r="CB465" s="14"/>
      <c r="CC465" s="14"/>
      <c r="CD465" s="14"/>
    </row>
    <row r="466" spans="1:82" ht="15.75" customHeight="1" thickBot="1" x14ac:dyDescent="0.3">
      <c r="A466" s="10"/>
      <c r="B466" s="11" t="s">
        <v>12</v>
      </c>
      <c r="C466" s="11"/>
      <c r="D466" s="11"/>
      <c r="E466" s="23"/>
      <c r="F466" s="24"/>
      <c r="G466" s="25"/>
      <c r="H466" s="25"/>
      <c r="I466" s="25"/>
      <c r="J466" s="13"/>
      <c r="K466" s="18"/>
      <c r="L466" s="19"/>
      <c r="M466" s="19"/>
      <c r="N466" s="19"/>
      <c r="O466" s="19"/>
      <c r="P466" s="19"/>
      <c r="Q466" s="19"/>
      <c r="R466" s="19"/>
      <c r="S466" s="19"/>
      <c r="T466" s="19"/>
      <c r="U466" s="19"/>
      <c r="V466" s="19"/>
      <c r="W466" s="19"/>
      <c r="X466" s="19"/>
      <c r="Y466" s="19"/>
      <c r="Z466" s="19"/>
      <c r="AA466" s="19"/>
      <c r="AB466" s="19"/>
      <c r="AC466" s="19"/>
      <c r="AD466" s="19"/>
      <c r="AE466" s="19"/>
      <c r="AF466" s="19"/>
      <c r="AG466" s="19"/>
      <c r="AH466" s="19"/>
      <c r="AI466" s="19"/>
      <c r="AJ466" s="19"/>
      <c r="AK466" s="19"/>
      <c r="AL466" s="19"/>
      <c r="AM466" s="19"/>
      <c r="AN466" s="19"/>
      <c r="AO466" s="19"/>
      <c r="AP466" s="19"/>
      <c r="AQ466" s="19"/>
      <c r="AR466" s="19"/>
      <c r="AS466" s="19"/>
      <c r="AT466" s="19"/>
      <c r="AU466" s="19"/>
      <c r="AV466" s="19"/>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19"/>
      <c r="BU466" s="19"/>
      <c r="BV466" s="19"/>
      <c r="BW466" s="19"/>
      <c r="BX466" s="19"/>
      <c r="BY466" s="19"/>
      <c r="BZ466" s="19"/>
      <c r="CA466" s="19"/>
      <c r="CB466" s="19"/>
      <c r="CC466" s="19"/>
      <c r="CD466" s="19"/>
    </row>
    <row r="467" spans="1:82" ht="15.75" customHeight="1" thickBot="1" x14ac:dyDescent="0.3">
      <c r="A467" s="27"/>
      <c r="B467" s="28" t="s">
        <v>12</v>
      </c>
      <c r="C467" s="28"/>
      <c r="D467" s="29"/>
      <c r="E467" s="30"/>
      <c r="F467" s="31"/>
      <c r="G467" s="32"/>
      <c r="H467" s="32"/>
      <c r="I467" s="32"/>
      <c r="J467" s="33"/>
      <c r="K467" s="34"/>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c r="AI467" s="42"/>
      <c r="AJ467" s="42"/>
      <c r="AK467" s="42"/>
      <c r="AL467" s="42"/>
      <c r="AM467" s="42"/>
      <c r="AN467" s="42"/>
      <c r="AO467" s="42"/>
      <c r="AP467" s="42"/>
      <c r="AQ467" s="42"/>
      <c r="AR467" s="42"/>
      <c r="AS467" s="42"/>
      <c r="AT467" s="42"/>
      <c r="AU467" s="42"/>
      <c r="AV467" s="42"/>
      <c r="AW467" s="42"/>
      <c r="AX467" s="42"/>
      <c r="AY467" s="42"/>
      <c r="AZ467" s="42"/>
      <c r="BA467" s="42"/>
      <c r="BB467" s="42"/>
      <c r="BC467" s="42"/>
      <c r="BD467" s="42"/>
      <c r="BE467" s="42"/>
      <c r="BF467" s="42"/>
      <c r="BG467" s="42"/>
      <c r="BH467" s="42"/>
      <c r="BI467" s="42"/>
      <c r="BJ467" s="42"/>
      <c r="BK467" s="42"/>
      <c r="BL467" s="42"/>
      <c r="BM467" s="42"/>
      <c r="BN467" s="42"/>
      <c r="BO467" s="42"/>
      <c r="BP467" s="42"/>
      <c r="BQ467" s="42"/>
      <c r="BR467" s="42"/>
      <c r="BS467" s="42"/>
      <c r="BT467" s="42"/>
      <c r="BU467" s="42"/>
      <c r="BV467" s="42"/>
      <c r="BW467" s="42"/>
      <c r="BX467" s="42"/>
      <c r="BY467" s="42"/>
      <c r="BZ467" s="42"/>
      <c r="CA467" s="42"/>
      <c r="CB467" s="42"/>
      <c r="CC467" s="42"/>
      <c r="CD467" s="42"/>
    </row>
    <row r="468" spans="1:82" ht="15.75" customHeight="1" x14ac:dyDescent="0.25">
      <c r="A468" s="36" t="s">
        <v>16</v>
      </c>
      <c r="D468" s="36"/>
    </row>
    <row r="469" spans="1:82" ht="15.75" customHeight="1" x14ac:dyDescent="0.25">
      <c r="A469" s="36"/>
      <c r="D469" s="36"/>
      <c r="L469" s="8" t="str">
        <f t="shared" ref="L469:BW469" si="0">IF(L468&lt;0,L1,"")</f>
        <v/>
      </c>
      <c r="M469" s="8" t="str">
        <f t="shared" si="0"/>
        <v/>
      </c>
      <c r="N469" s="8" t="str">
        <f t="shared" si="0"/>
        <v/>
      </c>
      <c r="O469" s="8" t="str">
        <f t="shared" si="0"/>
        <v/>
      </c>
      <c r="P469" s="8" t="str">
        <f t="shared" si="0"/>
        <v/>
      </c>
      <c r="Q469" s="8" t="str">
        <f t="shared" si="0"/>
        <v/>
      </c>
      <c r="R469" s="8" t="str">
        <f t="shared" si="0"/>
        <v/>
      </c>
      <c r="S469" s="8" t="str">
        <f t="shared" si="0"/>
        <v/>
      </c>
      <c r="T469" s="8" t="str">
        <f t="shared" si="0"/>
        <v/>
      </c>
      <c r="U469" s="8" t="str">
        <f t="shared" si="0"/>
        <v/>
      </c>
      <c r="V469" s="8" t="str">
        <f t="shared" si="0"/>
        <v/>
      </c>
      <c r="W469" s="8" t="str">
        <f t="shared" si="0"/>
        <v/>
      </c>
      <c r="X469" s="8" t="str">
        <f t="shared" si="0"/>
        <v/>
      </c>
      <c r="Y469" s="8" t="str">
        <f t="shared" si="0"/>
        <v/>
      </c>
      <c r="Z469" s="8" t="str">
        <f t="shared" si="0"/>
        <v/>
      </c>
      <c r="AA469" s="8" t="str">
        <f t="shared" si="0"/>
        <v/>
      </c>
      <c r="AB469" s="8" t="str">
        <f t="shared" si="0"/>
        <v/>
      </c>
      <c r="AC469" s="8" t="str">
        <f t="shared" si="0"/>
        <v/>
      </c>
      <c r="AD469" s="8" t="str">
        <f t="shared" si="0"/>
        <v/>
      </c>
      <c r="AE469" s="8" t="str">
        <f t="shared" si="0"/>
        <v/>
      </c>
      <c r="AF469" s="8" t="str">
        <f t="shared" si="0"/>
        <v/>
      </c>
      <c r="AG469" s="8" t="str">
        <f t="shared" si="0"/>
        <v/>
      </c>
      <c r="AH469" s="8" t="str">
        <f t="shared" si="0"/>
        <v/>
      </c>
      <c r="AI469" s="8" t="str">
        <f t="shared" si="0"/>
        <v/>
      </c>
      <c r="AJ469" s="8" t="str">
        <f t="shared" si="0"/>
        <v/>
      </c>
      <c r="AK469" s="8" t="str">
        <f t="shared" si="0"/>
        <v/>
      </c>
      <c r="AL469" s="8" t="str">
        <f t="shared" si="0"/>
        <v/>
      </c>
      <c r="AM469" s="8" t="str">
        <f t="shared" si="0"/>
        <v/>
      </c>
      <c r="AN469" s="8" t="str">
        <f t="shared" si="0"/>
        <v/>
      </c>
      <c r="AO469" s="8" t="str">
        <f t="shared" si="0"/>
        <v/>
      </c>
      <c r="AP469" s="8" t="str">
        <f t="shared" si="0"/>
        <v/>
      </c>
      <c r="AQ469" s="8" t="str">
        <f t="shared" si="0"/>
        <v/>
      </c>
      <c r="AR469" s="8" t="str">
        <f t="shared" si="0"/>
        <v/>
      </c>
      <c r="AS469" s="8" t="str">
        <f t="shared" si="0"/>
        <v/>
      </c>
      <c r="AT469" s="8" t="str">
        <f t="shared" si="0"/>
        <v/>
      </c>
      <c r="AU469" s="8" t="str">
        <f t="shared" si="0"/>
        <v/>
      </c>
      <c r="AV469" s="8" t="str">
        <f t="shared" si="0"/>
        <v/>
      </c>
      <c r="AW469" s="8" t="str">
        <f t="shared" si="0"/>
        <v/>
      </c>
      <c r="AX469" s="8" t="str">
        <f t="shared" si="0"/>
        <v/>
      </c>
      <c r="AY469" s="8" t="str">
        <f t="shared" si="0"/>
        <v/>
      </c>
      <c r="AZ469" s="8" t="str">
        <f t="shared" si="0"/>
        <v/>
      </c>
      <c r="BA469" s="8" t="str">
        <f t="shared" si="0"/>
        <v/>
      </c>
      <c r="BB469" s="8" t="str">
        <f t="shared" si="0"/>
        <v/>
      </c>
      <c r="BC469" s="8" t="str">
        <f t="shared" si="0"/>
        <v/>
      </c>
      <c r="BD469" s="8" t="str">
        <f t="shared" si="0"/>
        <v/>
      </c>
      <c r="BE469" s="8" t="str">
        <f t="shared" si="0"/>
        <v/>
      </c>
      <c r="BF469" s="8" t="str">
        <f t="shared" si="0"/>
        <v/>
      </c>
      <c r="BG469" s="8" t="str">
        <f t="shared" si="0"/>
        <v/>
      </c>
      <c r="BH469" s="8" t="str">
        <f t="shared" si="0"/>
        <v/>
      </c>
      <c r="BI469" s="8" t="str">
        <f t="shared" si="0"/>
        <v/>
      </c>
      <c r="BJ469" s="8" t="str">
        <f t="shared" si="0"/>
        <v/>
      </c>
      <c r="BK469" s="8" t="str">
        <f t="shared" si="0"/>
        <v/>
      </c>
      <c r="BL469" s="8" t="str">
        <f t="shared" si="0"/>
        <v/>
      </c>
      <c r="BM469" s="8" t="str">
        <f t="shared" si="0"/>
        <v/>
      </c>
      <c r="BN469" s="8" t="str">
        <f t="shared" si="0"/>
        <v/>
      </c>
      <c r="BO469" s="8" t="str">
        <f t="shared" si="0"/>
        <v/>
      </c>
      <c r="BP469" s="8" t="str">
        <f t="shared" si="0"/>
        <v/>
      </c>
      <c r="BQ469" s="8" t="str">
        <f t="shared" si="0"/>
        <v/>
      </c>
      <c r="BR469" s="8" t="str">
        <f t="shared" si="0"/>
        <v/>
      </c>
      <c r="BS469" s="8" t="str">
        <f t="shared" si="0"/>
        <v/>
      </c>
      <c r="BT469" s="8" t="str">
        <f t="shared" si="0"/>
        <v/>
      </c>
      <c r="BU469" s="8" t="str">
        <f t="shared" si="0"/>
        <v/>
      </c>
      <c r="BV469" s="8" t="str">
        <f t="shared" si="0"/>
        <v/>
      </c>
      <c r="BW469" s="8" t="str">
        <f t="shared" si="0"/>
        <v/>
      </c>
      <c r="BX469" s="8" t="str">
        <f t="shared" ref="BX469:CD469" si="1">IF(BX468&lt;0,BX1,"")</f>
        <v/>
      </c>
      <c r="BY469" s="8" t="str">
        <f t="shared" si="1"/>
        <v/>
      </c>
      <c r="BZ469" s="8" t="str">
        <f t="shared" si="1"/>
        <v/>
      </c>
      <c r="CA469" s="8" t="str">
        <f t="shared" si="1"/>
        <v/>
      </c>
      <c r="CB469" s="8" t="str">
        <f t="shared" si="1"/>
        <v/>
      </c>
      <c r="CC469" s="8" t="str">
        <f t="shared" si="1"/>
        <v/>
      </c>
      <c r="CD469" s="8" t="str">
        <f t="shared" si="1"/>
        <v/>
      </c>
    </row>
    <row r="470" spans="1:82" ht="15.75" customHeight="1" x14ac:dyDescent="0.25"/>
    <row r="471" spans="1:82" ht="15.75" customHeight="1" x14ac:dyDescent="0.25"/>
    <row r="472" spans="1:82" ht="15.75" customHeight="1" x14ac:dyDescent="0.25">
      <c r="C472" s="20"/>
      <c r="D472" s="20"/>
    </row>
    <row r="473" spans="1:82" ht="15.75" customHeight="1" x14ac:dyDescent="0.25">
      <c r="C473" s="43"/>
      <c r="D473" s="20"/>
    </row>
    <row r="474" spans="1:82" ht="15.75" customHeight="1" x14ac:dyDescent="0.25">
      <c r="C474" s="43"/>
      <c r="D474" s="20"/>
    </row>
    <row r="475" spans="1:82" ht="15.75" customHeight="1" x14ac:dyDescent="0.25">
      <c r="C475" s="44"/>
      <c r="D475" s="20"/>
    </row>
    <row r="476" spans="1:82" ht="15.75" customHeight="1" x14ac:dyDescent="0.25">
      <c r="C476" s="11"/>
      <c r="D476" s="20"/>
    </row>
    <row r="477" spans="1:82" ht="15.75" customHeight="1" x14ac:dyDescent="0.25">
      <c r="C477" s="11"/>
      <c r="D477" s="20"/>
    </row>
    <row r="478" spans="1:82" ht="15.75" customHeight="1" x14ac:dyDescent="0.25">
      <c r="C478" s="43"/>
      <c r="D478" s="20"/>
    </row>
    <row r="479" spans="1:82" ht="15.75" customHeight="1" x14ac:dyDescent="0.25">
      <c r="C479" s="11"/>
      <c r="D479" s="20"/>
    </row>
    <row r="480" spans="1:82" ht="15.75" customHeight="1" x14ac:dyDescent="0.25">
      <c r="C480" s="44"/>
      <c r="D480" s="20"/>
    </row>
    <row r="481" spans="3:6" x14ac:dyDescent="0.25">
      <c r="C481" s="44"/>
      <c r="D481" s="20"/>
    </row>
    <row r="482" spans="3:6" x14ac:dyDescent="0.25">
      <c r="C482" s="43"/>
      <c r="D482" s="20"/>
    </row>
    <row r="483" spans="3:6" x14ac:dyDescent="0.25">
      <c r="C483" s="11"/>
      <c r="D483" s="20"/>
      <c r="F483" s="8"/>
    </row>
    <row r="484" spans="3:6" x14ac:dyDescent="0.25">
      <c r="C484" s="11"/>
      <c r="D484" s="20"/>
      <c r="F484" s="8"/>
    </row>
    <row r="485" spans="3:6" x14ac:dyDescent="0.25">
      <c r="C485" s="45"/>
      <c r="D485" s="20"/>
      <c r="F485" s="8"/>
    </row>
    <row r="486" spans="3:6" x14ac:dyDescent="0.25">
      <c r="C486" s="11"/>
      <c r="D486" s="20"/>
      <c r="F486" s="8"/>
    </row>
    <row r="487" spans="3:6" x14ac:dyDescent="0.25">
      <c r="C487" s="44"/>
      <c r="D487" s="20"/>
      <c r="F487" s="8"/>
    </row>
    <row r="488" spans="3:6" x14ac:dyDescent="0.25">
      <c r="C488" s="45"/>
      <c r="D488" s="20"/>
      <c r="F488" s="8"/>
    </row>
    <row r="489" spans="3:6" x14ac:dyDescent="0.25">
      <c r="C489" s="43"/>
      <c r="D489" s="20"/>
      <c r="F489" s="8"/>
    </row>
    <row r="490" spans="3:6" x14ac:dyDescent="0.25">
      <c r="C490" s="11"/>
      <c r="D490" s="20"/>
      <c r="F490" s="8"/>
    </row>
    <row r="491" spans="3:6" x14ac:dyDescent="0.25">
      <c r="C491" s="11"/>
      <c r="D491" s="20"/>
      <c r="F491" s="8"/>
    </row>
    <row r="492" spans="3:6" x14ac:dyDescent="0.25">
      <c r="C492" s="11"/>
      <c r="D492" s="20"/>
      <c r="F492" s="8"/>
    </row>
    <row r="493" spans="3:6" x14ac:dyDescent="0.25">
      <c r="C493" s="11"/>
      <c r="D493" s="20"/>
      <c r="F493" s="8"/>
    </row>
    <row r="494" spans="3:6" x14ac:dyDescent="0.25">
      <c r="C494" s="43"/>
      <c r="D494" s="20"/>
      <c r="F494" s="8"/>
    </row>
    <row r="495" spans="3:6" x14ac:dyDescent="0.25">
      <c r="C495" s="45"/>
      <c r="D495" s="20"/>
      <c r="F495" s="8"/>
    </row>
    <row r="496" spans="3:6" x14ac:dyDescent="0.25">
      <c r="C496" s="45"/>
      <c r="D496" s="20"/>
      <c r="F496" s="8"/>
    </row>
    <row r="497" spans="3:6" x14ac:dyDescent="0.25">
      <c r="C497" s="11"/>
      <c r="D497" s="20"/>
      <c r="F497" s="8"/>
    </row>
    <row r="498" spans="3:6" x14ac:dyDescent="0.25">
      <c r="C498" s="11"/>
      <c r="D498" s="20"/>
      <c r="F498" s="8"/>
    </row>
    <row r="499" spans="3:6" x14ac:dyDescent="0.25">
      <c r="C499" s="43"/>
      <c r="D499" s="20"/>
      <c r="F499" s="8"/>
    </row>
    <row r="500" spans="3:6" x14ac:dyDescent="0.25">
      <c r="C500" s="45"/>
      <c r="D500" s="20"/>
      <c r="F500" s="8"/>
    </row>
    <row r="501" spans="3:6" x14ac:dyDescent="0.25">
      <c r="C501" s="43"/>
      <c r="D501" s="20"/>
      <c r="F501" s="8"/>
    </row>
    <row r="502" spans="3:6" x14ac:dyDescent="0.25">
      <c r="C502" s="43"/>
      <c r="D502" s="20"/>
      <c r="F502" s="8"/>
    </row>
    <row r="503" spans="3:6" x14ac:dyDescent="0.25">
      <c r="C503" s="43"/>
      <c r="D503" s="20"/>
      <c r="F503" s="8"/>
    </row>
    <row r="504" spans="3:6" x14ac:dyDescent="0.25">
      <c r="C504" s="43"/>
      <c r="D504" s="20"/>
      <c r="F504" s="8"/>
    </row>
    <row r="505" spans="3:6" x14ac:dyDescent="0.25">
      <c r="C505" s="43"/>
      <c r="D505" s="20"/>
      <c r="F505" s="8"/>
    </row>
    <row r="506" spans="3:6" x14ac:dyDescent="0.25">
      <c r="C506" s="43"/>
      <c r="D506" s="20"/>
      <c r="F506" s="8"/>
    </row>
    <row r="507" spans="3:6" x14ac:dyDescent="0.25">
      <c r="C507" s="43"/>
      <c r="D507" s="20"/>
      <c r="F507" s="8"/>
    </row>
    <row r="508" spans="3:6" x14ac:dyDescent="0.25">
      <c r="C508" s="11"/>
      <c r="D508" s="20"/>
      <c r="F508" s="8"/>
    </row>
    <row r="509" spans="3:6" x14ac:dyDescent="0.25">
      <c r="C509" s="43"/>
      <c r="D509" s="20"/>
      <c r="F509" s="8"/>
    </row>
    <row r="510" spans="3:6" x14ac:dyDescent="0.25">
      <c r="C510" s="44"/>
      <c r="D510" s="20"/>
      <c r="F510" s="8"/>
    </row>
    <row r="511" spans="3:6" x14ac:dyDescent="0.25">
      <c r="C511" s="45"/>
      <c r="D511" s="20"/>
      <c r="F511" s="8"/>
    </row>
    <row r="512" spans="3:6" x14ac:dyDescent="0.25">
      <c r="C512" s="43"/>
      <c r="D512" s="20"/>
      <c r="F512" s="8"/>
    </row>
    <row r="513" spans="3:6" x14ac:dyDescent="0.25">
      <c r="C513" s="44"/>
      <c r="D513" s="20"/>
      <c r="F513" s="8"/>
    </row>
    <row r="514" spans="3:6" x14ac:dyDescent="0.25">
      <c r="C514" s="43"/>
      <c r="D514" s="20"/>
      <c r="F514" s="8"/>
    </row>
    <row r="515" spans="3:6" x14ac:dyDescent="0.25">
      <c r="C515" s="43"/>
      <c r="D515" s="20"/>
      <c r="F515" s="8"/>
    </row>
    <row r="516" spans="3:6" x14ac:dyDescent="0.25">
      <c r="C516" s="43"/>
      <c r="D516" s="20"/>
      <c r="F516" s="8"/>
    </row>
    <row r="517" spans="3:6" x14ac:dyDescent="0.25">
      <c r="C517" s="43"/>
      <c r="D517" s="20"/>
      <c r="F517" s="8"/>
    </row>
    <row r="518" spans="3:6" x14ac:dyDescent="0.25">
      <c r="C518" s="43"/>
      <c r="D518" s="20"/>
      <c r="F518" s="8"/>
    </row>
    <row r="519" spans="3:6" x14ac:dyDescent="0.25">
      <c r="C519" s="44"/>
      <c r="D519" s="20"/>
      <c r="F519" s="8"/>
    </row>
    <row r="520" spans="3:6" x14ac:dyDescent="0.25">
      <c r="C520" s="44"/>
      <c r="D520" s="20"/>
      <c r="F520" s="8"/>
    </row>
    <row r="521" spans="3:6" x14ac:dyDescent="0.25">
      <c r="C521" s="44"/>
      <c r="D521" s="20"/>
      <c r="F521" s="8"/>
    </row>
    <row r="522" spans="3:6" x14ac:dyDescent="0.25">
      <c r="C522" s="43"/>
      <c r="D522" s="20"/>
      <c r="F522" s="8"/>
    </row>
    <row r="523" spans="3:6" x14ac:dyDescent="0.25">
      <c r="C523" s="43"/>
      <c r="D523" s="20"/>
      <c r="F523" s="8"/>
    </row>
    <row r="524" spans="3:6" x14ac:dyDescent="0.25">
      <c r="C524" s="44"/>
      <c r="D524" s="20"/>
      <c r="F524" s="8"/>
    </row>
    <row r="525" spans="3:6" x14ac:dyDescent="0.25">
      <c r="C525" s="43"/>
      <c r="D525" s="20"/>
      <c r="F525" s="8"/>
    </row>
    <row r="526" spans="3:6" x14ac:dyDescent="0.25">
      <c r="C526" s="43"/>
      <c r="D526" s="20"/>
      <c r="F526" s="8"/>
    </row>
    <row r="527" spans="3:6" x14ac:dyDescent="0.25">
      <c r="C527" s="43"/>
      <c r="D527" s="20"/>
      <c r="F527" s="8"/>
    </row>
    <row r="528" spans="3:6" x14ac:dyDescent="0.25">
      <c r="C528" s="44"/>
      <c r="D528" s="20"/>
      <c r="F528" s="8"/>
    </row>
    <row r="529" spans="3:6" x14ac:dyDescent="0.25">
      <c r="C529" s="43"/>
      <c r="D529" s="20"/>
      <c r="F529" s="8"/>
    </row>
    <row r="530" spans="3:6" x14ac:dyDescent="0.25">
      <c r="C530" s="43"/>
      <c r="D530" s="20"/>
      <c r="F530" s="8"/>
    </row>
    <row r="531" spans="3:6" x14ac:dyDescent="0.25">
      <c r="C531" s="43"/>
      <c r="D531" s="20"/>
      <c r="F531" s="8"/>
    </row>
    <row r="532" spans="3:6" x14ac:dyDescent="0.25">
      <c r="C532" s="43"/>
      <c r="D532" s="20"/>
      <c r="F532" s="8"/>
    </row>
    <row r="533" spans="3:6" x14ac:dyDescent="0.25">
      <c r="C533" s="43"/>
      <c r="D533" s="20"/>
      <c r="F533" s="8"/>
    </row>
    <row r="534" spans="3:6" x14ac:dyDescent="0.25">
      <c r="C534" s="43"/>
      <c r="D534" s="20"/>
      <c r="F534" s="8"/>
    </row>
    <row r="535" spans="3:6" x14ac:dyDescent="0.25">
      <c r="C535" s="44"/>
      <c r="D535" s="20"/>
      <c r="F535" s="8"/>
    </row>
    <row r="536" spans="3:6" x14ac:dyDescent="0.25">
      <c r="C536" s="44"/>
      <c r="D536" s="20"/>
      <c r="F536" s="8"/>
    </row>
    <row r="537" spans="3:6" x14ac:dyDescent="0.25">
      <c r="C537" s="43"/>
      <c r="D537" s="20"/>
      <c r="F537" s="8"/>
    </row>
    <row r="538" spans="3:6" x14ac:dyDescent="0.25">
      <c r="C538" s="44"/>
      <c r="D538" s="20"/>
      <c r="F538" s="8"/>
    </row>
    <row r="539" spans="3:6" x14ac:dyDescent="0.25">
      <c r="C539" s="43"/>
      <c r="D539" s="20"/>
      <c r="F539" s="8"/>
    </row>
    <row r="540" spans="3:6" x14ac:dyDescent="0.25">
      <c r="C540" s="43"/>
      <c r="D540" s="20"/>
      <c r="F540" s="8"/>
    </row>
    <row r="541" spans="3:6" x14ac:dyDescent="0.25">
      <c r="C541" s="44"/>
      <c r="D541" s="20"/>
      <c r="F541" s="8"/>
    </row>
    <row r="542" spans="3:6" x14ac:dyDescent="0.25">
      <c r="C542" s="43"/>
      <c r="D542" s="20"/>
      <c r="F542" s="8"/>
    </row>
    <row r="543" spans="3:6" x14ac:dyDescent="0.25">
      <c r="C543" s="44"/>
      <c r="D543" s="20"/>
      <c r="F543" s="8"/>
    </row>
    <row r="544" spans="3:6" x14ac:dyDescent="0.25">
      <c r="C544" s="44"/>
      <c r="D544" s="20"/>
      <c r="F544" s="8"/>
    </row>
    <row r="545" spans="3:6" x14ac:dyDescent="0.25">
      <c r="C545" s="44"/>
      <c r="D545" s="20"/>
      <c r="F545" s="8"/>
    </row>
    <row r="546" spans="3:6" x14ac:dyDescent="0.25">
      <c r="C546" s="44"/>
      <c r="D546" s="20"/>
      <c r="F546" s="8"/>
    </row>
    <row r="547" spans="3:6" x14ac:dyDescent="0.25">
      <c r="C547" s="44"/>
      <c r="D547" s="20"/>
      <c r="F547" s="8"/>
    </row>
    <row r="548" spans="3:6" x14ac:dyDescent="0.25">
      <c r="C548" s="44"/>
      <c r="D548" s="20"/>
      <c r="F548" s="8"/>
    </row>
    <row r="549" spans="3:6" x14ac:dyDescent="0.25">
      <c r="C549" s="44"/>
      <c r="D549" s="20"/>
      <c r="F549" s="8"/>
    </row>
    <row r="550" spans="3:6" x14ac:dyDescent="0.25">
      <c r="C550" s="44"/>
      <c r="D550" s="20"/>
      <c r="F550" s="8"/>
    </row>
    <row r="551" spans="3:6" x14ac:dyDescent="0.25">
      <c r="C551" s="44"/>
      <c r="D551" s="20"/>
      <c r="F551" s="8"/>
    </row>
    <row r="552" spans="3:6" x14ac:dyDescent="0.25">
      <c r="C552" s="44"/>
      <c r="D552" s="20"/>
      <c r="F552" s="8"/>
    </row>
    <row r="553" spans="3:6" x14ac:dyDescent="0.25">
      <c r="C553" s="44"/>
      <c r="D553" s="20"/>
      <c r="F553" s="8"/>
    </row>
    <row r="554" spans="3:6" x14ac:dyDescent="0.25">
      <c r="C554" s="44"/>
      <c r="D554" s="20"/>
      <c r="F554" s="8"/>
    </row>
    <row r="555" spans="3:6" x14ac:dyDescent="0.25">
      <c r="C555" s="44"/>
      <c r="D555" s="20"/>
      <c r="F555" s="8"/>
    </row>
    <row r="556" spans="3:6" x14ac:dyDescent="0.25">
      <c r="C556" s="44"/>
      <c r="D556" s="20"/>
      <c r="F556" s="8"/>
    </row>
    <row r="557" spans="3:6" x14ac:dyDescent="0.25">
      <c r="C557" s="44"/>
      <c r="D557" s="20"/>
      <c r="F557" s="8"/>
    </row>
    <row r="558" spans="3:6" x14ac:dyDescent="0.25">
      <c r="C558" s="44"/>
      <c r="D558" s="20"/>
      <c r="F558" s="8"/>
    </row>
    <row r="559" spans="3:6" x14ac:dyDescent="0.25">
      <c r="C559" s="44"/>
      <c r="D559" s="20"/>
      <c r="F559" s="8"/>
    </row>
    <row r="560" spans="3:6" x14ac:dyDescent="0.25">
      <c r="C560" s="44"/>
      <c r="D560" s="20"/>
      <c r="F560" s="8"/>
    </row>
    <row r="561" spans="3:6" x14ac:dyDescent="0.25">
      <c r="C561" s="44"/>
      <c r="D561" s="20"/>
      <c r="F561" s="8"/>
    </row>
    <row r="562" spans="3:6" x14ac:dyDescent="0.25">
      <c r="C562" s="44"/>
      <c r="D562" s="20"/>
      <c r="F562" s="8"/>
    </row>
    <row r="563" spans="3:6" x14ac:dyDescent="0.25">
      <c r="C563" s="44"/>
      <c r="D563" s="20"/>
      <c r="F563" s="8"/>
    </row>
    <row r="564" spans="3:6" x14ac:dyDescent="0.25">
      <c r="C564" s="44"/>
      <c r="D564" s="20"/>
      <c r="F564" s="8"/>
    </row>
    <row r="565" spans="3:6" x14ac:dyDescent="0.25">
      <c r="C565" s="44"/>
      <c r="D565" s="20"/>
      <c r="F565" s="8"/>
    </row>
    <row r="566" spans="3:6" x14ac:dyDescent="0.25">
      <c r="C566" s="44"/>
      <c r="D566" s="20"/>
      <c r="F566" s="8"/>
    </row>
    <row r="567" spans="3:6" x14ac:dyDescent="0.25">
      <c r="C567" s="44"/>
      <c r="D567" s="20"/>
      <c r="F567" s="8"/>
    </row>
    <row r="568" spans="3:6" x14ac:dyDescent="0.25">
      <c r="C568" s="44"/>
      <c r="D568" s="20"/>
      <c r="F568" s="8"/>
    </row>
    <row r="569" spans="3:6" x14ac:dyDescent="0.25">
      <c r="C569" s="44"/>
      <c r="D569" s="20"/>
      <c r="F569" s="8"/>
    </row>
    <row r="570" spans="3:6" x14ac:dyDescent="0.25">
      <c r="C570" s="44"/>
      <c r="D570" s="20"/>
      <c r="F570" s="8"/>
    </row>
    <row r="571" spans="3:6" x14ac:dyDescent="0.25">
      <c r="C571" s="44"/>
      <c r="D571" s="20"/>
      <c r="F571" s="8"/>
    </row>
    <row r="572" spans="3:6" x14ac:dyDescent="0.25">
      <c r="C572" s="43"/>
      <c r="D572" s="20"/>
      <c r="F572" s="8"/>
    </row>
    <row r="573" spans="3:6" x14ac:dyDescent="0.25">
      <c r="C573" s="44"/>
      <c r="D573" s="20"/>
      <c r="F573" s="8"/>
    </row>
    <row r="574" spans="3:6" x14ac:dyDescent="0.25">
      <c r="C574" s="44"/>
      <c r="D574" s="20"/>
      <c r="F574" s="8"/>
    </row>
    <row r="575" spans="3:6" x14ac:dyDescent="0.25">
      <c r="C575" s="44"/>
      <c r="D575" s="20"/>
      <c r="F575" s="8"/>
    </row>
    <row r="576" spans="3:6" x14ac:dyDescent="0.25">
      <c r="C576" s="44"/>
      <c r="D576" s="20"/>
      <c r="F576" s="8"/>
    </row>
    <row r="577" spans="3:6" x14ac:dyDescent="0.25">
      <c r="C577" s="44"/>
      <c r="D577" s="20"/>
      <c r="F577" s="8"/>
    </row>
    <row r="578" spans="3:6" x14ac:dyDescent="0.25">
      <c r="C578" s="44"/>
      <c r="D578" s="20"/>
      <c r="F578" s="8"/>
    </row>
    <row r="579" spans="3:6" x14ac:dyDescent="0.25">
      <c r="C579" s="44"/>
      <c r="D579" s="20"/>
      <c r="F579" s="8"/>
    </row>
    <row r="580" spans="3:6" x14ac:dyDescent="0.25">
      <c r="C580" s="44"/>
      <c r="D580" s="20"/>
      <c r="F580" s="8"/>
    </row>
    <row r="581" spans="3:6" x14ac:dyDescent="0.25">
      <c r="C581" s="44"/>
      <c r="D581" s="20"/>
      <c r="F581" s="8"/>
    </row>
    <row r="582" spans="3:6" x14ac:dyDescent="0.25">
      <c r="C582" s="11"/>
      <c r="D582" s="20"/>
      <c r="F582" s="8"/>
    </row>
    <row r="583" spans="3:6" x14ac:dyDescent="0.25">
      <c r="C583" s="44"/>
      <c r="D583" s="20"/>
      <c r="F583" s="8"/>
    </row>
    <row r="584" spans="3:6" x14ac:dyDescent="0.25">
      <c r="C584" s="44"/>
      <c r="D584" s="20"/>
      <c r="F584" s="8"/>
    </row>
    <row r="585" spans="3:6" x14ac:dyDescent="0.25">
      <c r="C585" s="44"/>
      <c r="D585" s="20"/>
      <c r="F585" s="8"/>
    </row>
    <row r="586" spans="3:6" x14ac:dyDescent="0.25">
      <c r="C586" s="44"/>
      <c r="D586" s="20"/>
      <c r="F586" s="8"/>
    </row>
    <row r="587" spans="3:6" x14ac:dyDescent="0.25">
      <c r="C587" s="44"/>
      <c r="D587" s="20"/>
      <c r="F587" s="8"/>
    </row>
    <row r="588" spans="3:6" x14ac:dyDescent="0.25">
      <c r="C588" s="44"/>
      <c r="D588" s="20"/>
      <c r="F588" s="8"/>
    </row>
    <row r="589" spans="3:6" x14ac:dyDescent="0.25">
      <c r="C589" s="44"/>
      <c r="D589" s="20"/>
      <c r="F589" s="8"/>
    </row>
    <row r="590" spans="3:6" x14ac:dyDescent="0.25">
      <c r="C590" s="44"/>
      <c r="D590" s="20"/>
      <c r="F590" s="8"/>
    </row>
    <row r="591" spans="3:6" x14ac:dyDescent="0.25">
      <c r="C591" s="44"/>
      <c r="D591" s="20"/>
      <c r="F591" s="8"/>
    </row>
    <row r="592" spans="3:6" x14ac:dyDescent="0.25">
      <c r="C592" s="44"/>
      <c r="D592" s="20"/>
      <c r="F592" s="8"/>
    </row>
    <row r="593" spans="3:6" x14ac:dyDescent="0.25">
      <c r="C593" s="44"/>
      <c r="D593" s="20"/>
      <c r="F593" s="8"/>
    </row>
    <row r="594" spans="3:6" x14ac:dyDescent="0.25">
      <c r="C594" s="44"/>
      <c r="D594" s="20"/>
      <c r="F594" s="8"/>
    </row>
    <row r="595" spans="3:6" x14ac:dyDescent="0.25">
      <c r="C595" s="44"/>
      <c r="D595" s="20"/>
      <c r="F595" s="8"/>
    </row>
    <row r="596" spans="3:6" x14ac:dyDescent="0.25">
      <c r="C596" s="44"/>
      <c r="D596" s="20"/>
      <c r="F596" s="8"/>
    </row>
    <row r="597" spans="3:6" x14ac:dyDescent="0.25">
      <c r="C597" s="44"/>
      <c r="D597" s="20"/>
      <c r="F597" s="8"/>
    </row>
    <row r="598" spans="3:6" x14ac:dyDescent="0.25">
      <c r="C598" s="44"/>
      <c r="D598" s="20"/>
      <c r="F598" s="8"/>
    </row>
    <row r="599" spans="3:6" x14ac:dyDescent="0.25">
      <c r="C599" s="44"/>
      <c r="D599" s="20"/>
      <c r="F599" s="8"/>
    </row>
    <row r="600" spans="3:6" x14ac:dyDescent="0.25">
      <c r="C600" s="44"/>
      <c r="D600" s="20"/>
      <c r="F600" s="8"/>
    </row>
    <row r="601" spans="3:6" x14ac:dyDescent="0.25">
      <c r="C601" s="44"/>
      <c r="D601" s="20"/>
      <c r="F601" s="8"/>
    </row>
    <row r="602" spans="3:6" x14ac:dyDescent="0.25">
      <c r="C602" s="44"/>
      <c r="D602" s="20"/>
      <c r="F602" s="8"/>
    </row>
    <row r="603" spans="3:6" x14ac:dyDescent="0.25">
      <c r="C603" s="44"/>
      <c r="D603" s="20"/>
      <c r="F603" s="8"/>
    </row>
    <row r="604" spans="3:6" x14ac:dyDescent="0.25">
      <c r="C604" s="44"/>
      <c r="D604" s="20"/>
      <c r="F604" s="8"/>
    </row>
    <row r="605" spans="3:6" x14ac:dyDescent="0.25">
      <c r="C605" s="44"/>
      <c r="D605" s="20"/>
      <c r="F605" s="8"/>
    </row>
    <row r="606" spans="3:6" x14ac:dyDescent="0.25">
      <c r="C606" s="44"/>
      <c r="D606" s="20"/>
      <c r="F606" s="8"/>
    </row>
    <row r="607" spans="3:6" x14ac:dyDescent="0.25">
      <c r="C607" s="44"/>
      <c r="D607" s="20"/>
      <c r="F607" s="8"/>
    </row>
    <row r="608" spans="3:6" x14ac:dyDescent="0.25">
      <c r="C608" s="44"/>
      <c r="D608" s="20"/>
      <c r="F608" s="8"/>
    </row>
    <row r="609" spans="3:6" x14ac:dyDescent="0.25">
      <c r="C609" s="44"/>
      <c r="D609" s="20"/>
      <c r="F609" s="8"/>
    </row>
    <row r="610" spans="3:6" x14ac:dyDescent="0.25">
      <c r="C610" s="44"/>
      <c r="D610" s="20"/>
      <c r="F610" s="8"/>
    </row>
    <row r="611" spans="3:6" x14ac:dyDescent="0.25">
      <c r="C611" s="44"/>
      <c r="D611" s="20"/>
      <c r="F611" s="8"/>
    </row>
    <row r="612" spans="3:6" x14ac:dyDescent="0.25">
      <c r="C612" s="44"/>
      <c r="D612" s="20"/>
      <c r="F612" s="8"/>
    </row>
    <row r="613" spans="3:6" x14ac:dyDescent="0.25">
      <c r="C613" s="44"/>
      <c r="D613" s="20"/>
      <c r="F613" s="8"/>
    </row>
    <row r="614" spans="3:6" x14ac:dyDescent="0.25">
      <c r="C614" s="44"/>
      <c r="D614" s="20"/>
      <c r="F614" s="8"/>
    </row>
    <row r="615" spans="3:6" x14ac:dyDescent="0.25">
      <c r="C615" s="44"/>
      <c r="D615" s="20"/>
      <c r="F615" s="8"/>
    </row>
    <row r="616" spans="3:6" x14ac:dyDescent="0.25">
      <c r="C616" s="44"/>
      <c r="D616" s="20"/>
      <c r="F616" s="8"/>
    </row>
    <row r="617" spans="3:6" x14ac:dyDescent="0.25">
      <c r="C617" s="44"/>
      <c r="D617" s="20"/>
      <c r="F617" s="8"/>
    </row>
    <row r="618" spans="3:6" x14ac:dyDescent="0.25">
      <c r="C618" s="44"/>
      <c r="D618" s="20"/>
      <c r="F618" s="8"/>
    </row>
    <row r="619" spans="3:6" x14ac:dyDescent="0.25">
      <c r="C619" s="44"/>
      <c r="D619" s="20"/>
      <c r="F619" s="8"/>
    </row>
    <row r="620" spans="3:6" x14ac:dyDescent="0.25">
      <c r="C620" s="44"/>
      <c r="D620" s="20"/>
      <c r="F620" s="8"/>
    </row>
    <row r="621" spans="3:6" x14ac:dyDescent="0.25">
      <c r="C621" s="44"/>
      <c r="D621" s="20"/>
      <c r="F621" s="8"/>
    </row>
    <row r="622" spans="3:6" x14ac:dyDescent="0.25">
      <c r="C622" s="44"/>
      <c r="D622" s="20"/>
      <c r="F622" s="8"/>
    </row>
    <row r="623" spans="3:6" x14ac:dyDescent="0.25">
      <c r="C623" s="44"/>
      <c r="D623" s="20"/>
      <c r="F623" s="8"/>
    </row>
    <row r="624" spans="3:6" x14ac:dyDescent="0.25">
      <c r="C624" s="44"/>
      <c r="D624" s="20"/>
      <c r="F624" s="8"/>
    </row>
    <row r="625" spans="3:6" x14ac:dyDescent="0.25">
      <c r="C625" s="44"/>
      <c r="D625" s="20"/>
      <c r="F625" s="8"/>
    </row>
    <row r="626" spans="3:6" x14ac:dyDescent="0.25">
      <c r="C626" s="44"/>
      <c r="D626" s="20"/>
      <c r="F626" s="8"/>
    </row>
    <row r="627" spans="3:6" x14ac:dyDescent="0.25">
      <c r="C627" s="44"/>
      <c r="D627" s="20"/>
      <c r="F627" s="8"/>
    </row>
    <row r="628" spans="3:6" x14ac:dyDescent="0.25">
      <c r="C628" s="44"/>
      <c r="D628" s="20"/>
      <c r="F628" s="8"/>
    </row>
    <row r="629" spans="3:6" x14ac:dyDescent="0.25">
      <c r="C629" s="44"/>
      <c r="D629" s="20"/>
      <c r="F629" s="8"/>
    </row>
    <row r="630" spans="3:6" x14ac:dyDescent="0.25">
      <c r="C630" s="44"/>
      <c r="D630" s="20"/>
      <c r="F630" s="8"/>
    </row>
    <row r="631" spans="3:6" x14ac:dyDescent="0.25">
      <c r="C631" s="44"/>
      <c r="D631" s="20"/>
      <c r="F631" s="8"/>
    </row>
    <row r="632" spans="3:6" x14ac:dyDescent="0.25">
      <c r="C632" s="44"/>
      <c r="D632" s="20"/>
      <c r="F632" s="8"/>
    </row>
    <row r="633" spans="3:6" x14ac:dyDescent="0.25">
      <c r="C633" s="44"/>
      <c r="D633" s="20"/>
      <c r="F633" s="8"/>
    </row>
    <row r="634" spans="3:6" x14ac:dyDescent="0.25">
      <c r="C634" s="44"/>
      <c r="D634" s="20"/>
      <c r="F634" s="8"/>
    </row>
    <row r="635" spans="3:6" x14ac:dyDescent="0.25">
      <c r="C635" s="44"/>
      <c r="D635" s="20"/>
      <c r="F635" s="8"/>
    </row>
    <row r="636" spans="3:6" x14ac:dyDescent="0.25">
      <c r="C636" s="44"/>
      <c r="D636" s="20"/>
      <c r="F636" s="8"/>
    </row>
    <row r="637" spans="3:6" x14ac:dyDescent="0.25">
      <c r="C637" s="44"/>
      <c r="D637" s="20"/>
      <c r="F637" s="8"/>
    </row>
    <row r="638" spans="3:6" x14ac:dyDescent="0.25">
      <c r="C638" s="44"/>
      <c r="D638" s="20"/>
      <c r="F638" s="8"/>
    </row>
    <row r="639" spans="3:6" x14ac:dyDescent="0.25">
      <c r="C639" s="44"/>
      <c r="D639" s="20"/>
      <c r="F639" s="8"/>
    </row>
    <row r="640" spans="3:6" x14ac:dyDescent="0.25">
      <c r="C640" s="44"/>
      <c r="D640" s="20"/>
      <c r="F640" s="8"/>
    </row>
    <row r="641" spans="3:6" x14ac:dyDescent="0.25">
      <c r="C641" s="44"/>
      <c r="D641" s="20"/>
      <c r="F641" s="8"/>
    </row>
    <row r="642" spans="3:6" x14ac:dyDescent="0.25">
      <c r="C642" s="44"/>
      <c r="D642" s="20"/>
      <c r="F642" s="8"/>
    </row>
    <row r="643" spans="3:6" x14ac:dyDescent="0.25">
      <c r="C643" s="44"/>
      <c r="D643" s="20"/>
      <c r="F643" s="8"/>
    </row>
    <row r="644" spans="3:6" x14ac:dyDescent="0.25">
      <c r="C644" s="44"/>
      <c r="D644" s="20"/>
      <c r="F644" s="8"/>
    </row>
    <row r="645" spans="3:6" x14ac:dyDescent="0.25">
      <c r="C645" s="44"/>
      <c r="D645" s="20"/>
      <c r="F645" s="8"/>
    </row>
    <row r="646" spans="3:6" x14ac:dyDescent="0.25">
      <c r="C646" s="44"/>
      <c r="D646" s="20"/>
      <c r="F646" s="8"/>
    </row>
    <row r="647" spans="3:6" x14ac:dyDescent="0.25">
      <c r="C647" s="44"/>
      <c r="D647" s="20"/>
      <c r="F647" s="8"/>
    </row>
    <row r="648" spans="3:6" x14ac:dyDescent="0.25">
      <c r="C648" s="44"/>
      <c r="D648" s="20"/>
      <c r="F648" s="8"/>
    </row>
    <row r="649" spans="3:6" x14ac:dyDescent="0.25">
      <c r="C649" s="44"/>
      <c r="D649" s="20"/>
      <c r="F649" s="8"/>
    </row>
    <row r="650" spans="3:6" x14ac:dyDescent="0.25">
      <c r="C650" s="44"/>
      <c r="D650" s="20"/>
      <c r="F650" s="8"/>
    </row>
    <row r="651" spans="3:6" x14ac:dyDescent="0.25">
      <c r="C651" s="44"/>
      <c r="D651" s="20"/>
      <c r="F651" s="8"/>
    </row>
    <row r="652" spans="3:6" x14ac:dyDescent="0.25">
      <c r="C652" s="44"/>
      <c r="D652" s="20"/>
      <c r="F652" s="8"/>
    </row>
    <row r="653" spans="3:6" x14ac:dyDescent="0.25">
      <c r="C653" s="44"/>
      <c r="D653" s="20"/>
      <c r="F653" s="8"/>
    </row>
    <row r="654" spans="3:6" x14ac:dyDescent="0.25">
      <c r="C654" s="44"/>
      <c r="D654" s="20"/>
      <c r="F654" s="8"/>
    </row>
    <row r="655" spans="3:6" x14ac:dyDescent="0.25">
      <c r="C655" s="44"/>
      <c r="D655" s="20"/>
      <c r="F655" s="8"/>
    </row>
    <row r="656" spans="3:6" x14ac:dyDescent="0.25">
      <c r="C656" s="44"/>
      <c r="D656" s="20"/>
      <c r="F656" s="8"/>
    </row>
    <row r="657" spans="3:6" x14ac:dyDescent="0.25">
      <c r="C657" s="44"/>
      <c r="D657" s="20"/>
      <c r="F657" s="8"/>
    </row>
    <row r="658" spans="3:6" x14ac:dyDescent="0.25">
      <c r="C658" s="44"/>
      <c r="D658" s="20"/>
      <c r="F658" s="8"/>
    </row>
    <row r="659" spans="3:6" x14ac:dyDescent="0.25">
      <c r="C659" s="44"/>
      <c r="D659" s="20"/>
      <c r="F659" s="8"/>
    </row>
    <row r="660" spans="3:6" x14ac:dyDescent="0.25">
      <c r="C660" s="44"/>
      <c r="D660" s="20"/>
      <c r="F660" s="8"/>
    </row>
    <row r="661" spans="3:6" x14ac:dyDescent="0.25">
      <c r="C661" s="44"/>
      <c r="D661" s="20"/>
      <c r="F661" s="8"/>
    </row>
    <row r="662" spans="3:6" x14ac:dyDescent="0.25">
      <c r="C662" s="44"/>
      <c r="D662" s="20"/>
      <c r="F662" s="8"/>
    </row>
    <row r="663" spans="3:6" x14ac:dyDescent="0.25">
      <c r="C663" s="44"/>
      <c r="D663" s="20"/>
      <c r="F663" s="8"/>
    </row>
    <row r="664" spans="3:6" x14ac:dyDescent="0.25">
      <c r="C664" s="44"/>
      <c r="D664" s="20"/>
      <c r="F664" s="8"/>
    </row>
    <row r="665" spans="3:6" x14ac:dyDescent="0.25">
      <c r="C665" s="44"/>
      <c r="D665" s="20"/>
      <c r="F665" s="8"/>
    </row>
    <row r="666" spans="3:6" x14ac:dyDescent="0.25">
      <c r="C666" s="44"/>
      <c r="D666" s="20"/>
      <c r="F666" s="8"/>
    </row>
    <row r="667" spans="3:6" x14ac:dyDescent="0.25">
      <c r="C667" s="44"/>
      <c r="D667" s="20"/>
      <c r="F667" s="8"/>
    </row>
    <row r="668" spans="3:6" x14ac:dyDescent="0.25">
      <c r="C668" s="44"/>
      <c r="D668" s="20"/>
      <c r="F668" s="8"/>
    </row>
    <row r="669" spans="3:6" x14ac:dyDescent="0.25">
      <c r="C669" s="44"/>
      <c r="D669" s="20"/>
      <c r="F669" s="8"/>
    </row>
    <row r="670" spans="3:6" x14ac:dyDescent="0.25">
      <c r="C670" s="44"/>
      <c r="D670" s="20"/>
      <c r="F670" s="8"/>
    </row>
    <row r="671" spans="3:6" x14ac:dyDescent="0.25">
      <c r="C671" s="44"/>
      <c r="D671" s="20"/>
      <c r="F671" s="8"/>
    </row>
    <row r="672" spans="3:6" x14ac:dyDescent="0.25">
      <c r="C672" s="44"/>
      <c r="D672" s="20"/>
      <c r="F672" s="8"/>
    </row>
    <row r="673" spans="3:6" x14ac:dyDescent="0.25">
      <c r="C673" s="44"/>
      <c r="D673" s="20"/>
      <c r="F673" s="8"/>
    </row>
    <row r="674" spans="3:6" x14ac:dyDescent="0.25">
      <c r="C674" s="44"/>
      <c r="D674" s="20"/>
      <c r="F674" s="8"/>
    </row>
    <row r="675" spans="3:6" x14ac:dyDescent="0.25">
      <c r="C675" s="44"/>
      <c r="D675" s="20"/>
      <c r="F675" s="8"/>
    </row>
    <row r="676" spans="3:6" x14ac:dyDescent="0.25">
      <c r="C676" s="44"/>
      <c r="D676" s="20"/>
      <c r="F676" s="8"/>
    </row>
    <row r="677" spans="3:6" x14ac:dyDescent="0.25">
      <c r="C677" s="44"/>
      <c r="D677" s="20"/>
      <c r="F677" s="8"/>
    </row>
    <row r="678" spans="3:6" x14ac:dyDescent="0.25">
      <c r="C678" s="44"/>
      <c r="D678" s="20"/>
      <c r="F678" s="8"/>
    </row>
    <row r="679" spans="3:6" x14ac:dyDescent="0.25">
      <c r="C679" s="44"/>
      <c r="D679" s="20"/>
      <c r="F679" s="8"/>
    </row>
    <row r="680" spans="3:6" x14ac:dyDescent="0.25">
      <c r="C680" s="44"/>
      <c r="D680" s="20"/>
      <c r="F680" s="8"/>
    </row>
    <row r="681" spans="3:6" x14ac:dyDescent="0.25">
      <c r="C681" s="44"/>
      <c r="D681" s="20"/>
      <c r="F681" s="8"/>
    </row>
    <row r="682" spans="3:6" x14ac:dyDescent="0.25">
      <c r="C682" s="45"/>
      <c r="D682" s="20"/>
      <c r="F682" s="8"/>
    </row>
    <row r="683" spans="3:6" x14ac:dyDescent="0.25">
      <c r="C683" s="44"/>
      <c r="D683" s="20"/>
      <c r="F683" s="8"/>
    </row>
    <row r="684" spans="3:6" x14ac:dyDescent="0.25">
      <c r="C684" s="44"/>
      <c r="D684" s="20"/>
      <c r="F684" s="8"/>
    </row>
    <row r="685" spans="3:6" x14ac:dyDescent="0.25">
      <c r="C685" s="44"/>
      <c r="D685" s="20"/>
      <c r="F685" s="8"/>
    </row>
    <row r="686" spans="3:6" x14ac:dyDescent="0.25">
      <c r="C686" s="44"/>
      <c r="D686" s="20"/>
      <c r="F686" s="8"/>
    </row>
    <row r="687" spans="3:6" x14ac:dyDescent="0.25">
      <c r="C687" s="44"/>
      <c r="D687" s="20"/>
      <c r="F687" s="8"/>
    </row>
    <row r="688" spans="3:6" x14ac:dyDescent="0.25">
      <c r="C688" s="44"/>
      <c r="D688" s="20"/>
      <c r="F688" s="8"/>
    </row>
    <row r="689" spans="3:6" x14ac:dyDescent="0.25">
      <c r="C689" s="44"/>
      <c r="D689" s="20"/>
      <c r="F689" s="8"/>
    </row>
    <row r="690" spans="3:6" x14ac:dyDescent="0.25">
      <c r="C690" s="44"/>
      <c r="D690" s="20"/>
      <c r="F690" s="8"/>
    </row>
    <row r="691" spans="3:6" x14ac:dyDescent="0.25">
      <c r="C691" s="44"/>
      <c r="D691" s="20"/>
      <c r="F691" s="8"/>
    </row>
    <row r="692" spans="3:6" x14ac:dyDescent="0.25">
      <c r="C692" s="44"/>
      <c r="D692" s="20"/>
      <c r="F692" s="8"/>
    </row>
    <row r="693" spans="3:6" x14ac:dyDescent="0.25">
      <c r="C693" s="44"/>
      <c r="D693" s="20"/>
      <c r="F693" s="8"/>
    </row>
    <row r="694" spans="3:6" x14ac:dyDescent="0.25">
      <c r="C694" s="44"/>
      <c r="D694" s="20"/>
      <c r="F694" s="8"/>
    </row>
    <row r="695" spans="3:6" x14ac:dyDescent="0.25">
      <c r="C695" s="44"/>
      <c r="D695" s="20"/>
      <c r="F695" s="8"/>
    </row>
    <row r="696" spans="3:6" x14ac:dyDescent="0.25">
      <c r="C696" s="44"/>
      <c r="D696" s="20"/>
      <c r="F696" s="8"/>
    </row>
    <row r="697" spans="3:6" x14ac:dyDescent="0.25">
      <c r="C697" s="44"/>
      <c r="D697" s="20"/>
      <c r="F697" s="8"/>
    </row>
    <row r="698" spans="3:6" x14ac:dyDescent="0.25">
      <c r="C698" s="44"/>
      <c r="D698" s="20"/>
      <c r="F698" s="8"/>
    </row>
    <row r="699" spans="3:6" x14ac:dyDescent="0.25">
      <c r="C699" s="44"/>
      <c r="D699" s="20"/>
      <c r="F699" s="8"/>
    </row>
    <row r="700" spans="3:6" x14ac:dyDescent="0.25">
      <c r="C700" s="44"/>
      <c r="D700" s="20"/>
      <c r="F700" s="8"/>
    </row>
    <row r="701" spans="3:6" x14ac:dyDescent="0.25">
      <c r="C701" s="44"/>
      <c r="D701" s="20"/>
      <c r="F701" s="8"/>
    </row>
    <row r="702" spans="3:6" x14ac:dyDescent="0.25">
      <c r="C702" s="44"/>
      <c r="D702" s="20"/>
      <c r="F702" s="8"/>
    </row>
    <row r="703" spans="3:6" x14ac:dyDescent="0.25">
      <c r="C703" s="44"/>
      <c r="D703" s="20"/>
      <c r="F703" s="8"/>
    </row>
    <row r="704" spans="3:6" x14ac:dyDescent="0.25">
      <c r="C704" s="44"/>
      <c r="D704" s="20"/>
      <c r="F704" s="8"/>
    </row>
    <row r="705" spans="3:6" x14ac:dyDescent="0.25">
      <c r="C705" s="44"/>
      <c r="D705" s="20"/>
      <c r="F705" s="8"/>
    </row>
    <row r="706" spans="3:6" x14ac:dyDescent="0.25">
      <c r="C706" s="44"/>
      <c r="D706" s="20"/>
      <c r="F706" s="8"/>
    </row>
    <row r="707" spans="3:6" x14ac:dyDescent="0.25">
      <c r="C707" s="44"/>
      <c r="D707" s="20"/>
      <c r="F707" s="8"/>
    </row>
    <row r="708" spans="3:6" x14ac:dyDescent="0.25">
      <c r="C708" s="44"/>
      <c r="D708" s="20"/>
      <c r="F708" s="8"/>
    </row>
    <row r="709" spans="3:6" x14ac:dyDescent="0.25">
      <c r="C709" s="44"/>
      <c r="D709" s="20"/>
      <c r="F709" s="8"/>
    </row>
    <row r="710" spans="3:6" x14ac:dyDescent="0.25">
      <c r="C710" s="44"/>
      <c r="D710" s="20"/>
      <c r="F710" s="8"/>
    </row>
    <row r="711" spans="3:6" x14ac:dyDescent="0.25">
      <c r="C711" s="44"/>
      <c r="D711" s="20"/>
      <c r="F711" s="8"/>
    </row>
    <row r="712" spans="3:6" x14ac:dyDescent="0.25">
      <c r="C712" s="44"/>
      <c r="D712" s="20"/>
      <c r="F712" s="8"/>
    </row>
    <row r="713" spans="3:6" x14ac:dyDescent="0.25">
      <c r="C713" s="44"/>
      <c r="D713" s="20"/>
      <c r="F713" s="8"/>
    </row>
    <row r="714" spans="3:6" x14ac:dyDescent="0.25">
      <c r="C714" s="44"/>
      <c r="D714" s="20"/>
      <c r="F714" s="8"/>
    </row>
    <row r="715" spans="3:6" x14ac:dyDescent="0.25">
      <c r="C715" s="44"/>
      <c r="D715" s="20"/>
      <c r="F715" s="8"/>
    </row>
    <row r="716" spans="3:6" x14ac:dyDescent="0.25">
      <c r="C716" s="44"/>
      <c r="D716" s="20"/>
      <c r="F716" s="8"/>
    </row>
    <row r="717" spans="3:6" x14ac:dyDescent="0.25">
      <c r="C717" s="44"/>
      <c r="D717" s="20"/>
      <c r="F717" s="8"/>
    </row>
    <row r="718" spans="3:6" x14ac:dyDescent="0.25">
      <c r="C718" s="44"/>
      <c r="D718" s="20"/>
      <c r="F718" s="8"/>
    </row>
    <row r="719" spans="3:6" x14ac:dyDescent="0.25">
      <c r="C719" s="44"/>
      <c r="D719" s="20"/>
      <c r="F719" s="8"/>
    </row>
    <row r="720" spans="3:6" x14ac:dyDescent="0.25">
      <c r="C720" s="44"/>
      <c r="D720" s="20"/>
      <c r="F720" s="8"/>
    </row>
    <row r="721" spans="3:6" x14ac:dyDescent="0.25">
      <c r="C721" s="44"/>
      <c r="D721" s="20"/>
      <c r="F721" s="8"/>
    </row>
    <row r="722" spans="3:6" x14ac:dyDescent="0.25">
      <c r="C722" s="44"/>
      <c r="D722" s="20"/>
      <c r="F722" s="8"/>
    </row>
    <row r="723" spans="3:6" x14ac:dyDescent="0.25">
      <c r="C723" s="44"/>
      <c r="D723" s="20"/>
      <c r="F723" s="8"/>
    </row>
    <row r="724" spans="3:6" x14ac:dyDescent="0.25">
      <c r="C724" s="44"/>
      <c r="D724" s="20"/>
      <c r="F724" s="8"/>
    </row>
    <row r="725" spans="3:6" x14ac:dyDescent="0.25">
      <c r="C725" s="44"/>
      <c r="D725" s="20"/>
      <c r="F725" s="8"/>
    </row>
    <row r="726" spans="3:6" x14ac:dyDescent="0.25">
      <c r="C726" s="44"/>
      <c r="D726" s="20"/>
      <c r="F726" s="8"/>
    </row>
    <row r="727" spans="3:6" x14ac:dyDescent="0.25">
      <c r="C727" s="44"/>
      <c r="D727" s="20"/>
      <c r="F727" s="8"/>
    </row>
    <row r="728" spans="3:6" x14ac:dyDescent="0.25">
      <c r="C728" s="44"/>
      <c r="D728" s="20"/>
      <c r="F728" s="8"/>
    </row>
    <row r="729" spans="3:6" x14ac:dyDescent="0.25">
      <c r="C729" s="44"/>
      <c r="D729" s="20"/>
      <c r="F729" s="8"/>
    </row>
    <row r="730" spans="3:6" x14ac:dyDescent="0.25">
      <c r="C730" s="44"/>
      <c r="D730" s="20"/>
      <c r="F730" s="8"/>
    </row>
    <row r="731" spans="3:6" x14ac:dyDescent="0.25">
      <c r="C731" s="44"/>
      <c r="D731" s="20"/>
      <c r="F731" s="8"/>
    </row>
    <row r="732" spans="3:6" x14ac:dyDescent="0.25">
      <c r="C732" s="44"/>
      <c r="D732" s="20"/>
      <c r="F732" s="8"/>
    </row>
    <row r="733" spans="3:6" x14ac:dyDescent="0.25">
      <c r="C733" s="44"/>
      <c r="D733" s="20"/>
      <c r="F733" s="8"/>
    </row>
    <row r="734" spans="3:6" x14ac:dyDescent="0.25">
      <c r="C734" s="44"/>
      <c r="D734" s="20"/>
      <c r="F734" s="8"/>
    </row>
    <row r="735" spans="3:6" x14ac:dyDescent="0.25">
      <c r="C735" s="44"/>
      <c r="D735" s="20"/>
      <c r="F735" s="8"/>
    </row>
    <row r="736" spans="3:6" x14ac:dyDescent="0.25">
      <c r="C736" s="44"/>
      <c r="D736" s="20"/>
      <c r="F736" s="8"/>
    </row>
    <row r="737" spans="3:6" x14ac:dyDescent="0.25">
      <c r="C737" s="44"/>
      <c r="D737" s="20"/>
      <c r="F737" s="8"/>
    </row>
    <row r="738" spans="3:6" x14ac:dyDescent="0.25">
      <c r="C738" s="44"/>
      <c r="D738" s="20"/>
      <c r="F738" s="8"/>
    </row>
    <row r="739" spans="3:6" x14ac:dyDescent="0.25">
      <c r="C739" s="44"/>
      <c r="D739" s="20"/>
      <c r="F739" s="8"/>
    </row>
    <row r="740" spans="3:6" x14ac:dyDescent="0.25">
      <c r="C740" s="44"/>
      <c r="D740" s="20"/>
      <c r="F740" s="8"/>
    </row>
    <row r="741" spans="3:6" x14ac:dyDescent="0.25">
      <c r="C741" s="44"/>
      <c r="D741" s="20"/>
      <c r="F741" s="8"/>
    </row>
    <row r="742" spans="3:6" x14ac:dyDescent="0.25">
      <c r="C742" s="44"/>
      <c r="D742" s="20"/>
      <c r="F742" s="8"/>
    </row>
    <row r="743" spans="3:6" x14ac:dyDescent="0.25">
      <c r="C743" s="44"/>
      <c r="D743" s="20"/>
      <c r="F743" s="8"/>
    </row>
    <row r="744" spans="3:6" x14ac:dyDescent="0.25">
      <c r="C744" s="44"/>
      <c r="D744" s="20"/>
      <c r="F744" s="8"/>
    </row>
    <row r="745" spans="3:6" x14ac:dyDescent="0.25">
      <c r="C745" s="44"/>
      <c r="D745" s="20"/>
      <c r="F745" s="8"/>
    </row>
    <row r="746" spans="3:6" x14ac:dyDescent="0.25">
      <c r="C746" s="44"/>
      <c r="D746" s="20"/>
      <c r="F746" s="8"/>
    </row>
    <row r="747" spans="3:6" x14ac:dyDescent="0.25">
      <c r="C747" s="44"/>
      <c r="D747" s="20"/>
      <c r="F747" s="8"/>
    </row>
    <row r="748" spans="3:6" x14ac:dyDescent="0.25">
      <c r="C748" s="44"/>
      <c r="D748" s="20"/>
      <c r="F748" s="8"/>
    </row>
    <row r="749" spans="3:6" x14ac:dyDescent="0.25">
      <c r="C749" s="44"/>
      <c r="D749" s="20"/>
      <c r="F749" s="8"/>
    </row>
    <row r="750" spans="3:6" x14ac:dyDescent="0.25">
      <c r="C750" s="44"/>
      <c r="D750" s="20"/>
      <c r="F750" s="8"/>
    </row>
    <row r="751" spans="3:6" x14ac:dyDescent="0.25">
      <c r="C751" s="44"/>
      <c r="D751" s="20"/>
      <c r="F751" s="8"/>
    </row>
    <row r="752" spans="3:6" x14ac:dyDescent="0.25">
      <c r="C752" s="44"/>
      <c r="D752" s="20"/>
      <c r="F752" s="8"/>
    </row>
    <row r="753" spans="3:6" x14ac:dyDescent="0.25">
      <c r="C753" s="44"/>
      <c r="D753" s="20"/>
      <c r="F753" s="8"/>
    </row>
    <row r="754" spans="3:6" x14ac:dyDescent="0.25">
      <c r="C754" s="44"/>
      <c r="D754" s="20"/>
      <c r="F754" s="8"/>
    </row>
    <row r="755" spans="3:6" x14ac:dyDescent="0.25">
      <c r="C755" s="44"/>
      <c r="D755" s="20"/>
      <c r="F755" s="8"/>
    </row>
    <row r="756" spans="3:6" x14ac:dyDescent="0.25">
      <c r="C756" s="44"/>
      <c r="D756" s="20"/>
      <c r="F756" s="8"/>
    </row>
    <row r="757" spans="3:6" x14ac:dyDescent="0.25">
      <c r="C757" s="44"/>
      <c r="D757" s="20"/>
      <c r="F757" s="8"/>
    </row>
    <row r="758" spans="3:6" x14ac:dyDescent="0.25">
      <c r="C758" s="44"/>
      <c r="D758" s="20"/>
      <c r="F758" s="8"/>
    </row>
    <row r="759" spans="3:6" x14ac:dyDescent="0.25">
      <c r="C759" s="44"/>
      <c r="D759" s="20"/>
      <c r="F759" s="8"/>
    </row>
    <row r="760" spans="3:6" x14ac:dyDescent="0.25">
      <c r="C760" s="44"/>
      <c r="D760" s="20"/>
      <c r="F760" s="8"/>
    </row>
    <row r="761" spans="3:6" x14ac:dyDescent="0.25">
      <c r="C761" s="44"/>
      <c r="D761" s="20"/>
      <c r="F761" s="8"/>
    </row>
    <row r="762" spans="3:6" x14ac:dyDescent="0.25">
      <c r="C762" s="44"/>
      <c r="D762" s="20"/>
      <c r="F762" s="8"/>
    </row>
    <row r="763" spans="3:6" x14ac:dyDescent="0.25">
      <c r="C763" s="44"/>
      <c r="D763" s="20"/>
      <c r="F763" s="8"/>
    </row>
    <row r="764" spans="3:6" x14ac:dyDescent="0.25">
      <c r="C764" s="44"/>
      <c r="D764" s="20"/>
      <c r="F764" s="8"/>
    </row>
    <row r="765" spans="3:6" x14ac:dyDescent="0.25">
      <c r="C765" s="44"/>
      <c r="D765" s="20"/>
      <c r="F765" s="8"/>
    </row>
    <row r="766" spans="3:6" x14ac:dyDescent="0.25">
      <c r="C766" s="44"/>
      <c r="D766" s="20"/>
      <c r="F766" s="8"/>
    </row>
    <row r="767" spans="3:6" x14ac:dyDescent="0.25">
      <c r="C767" s="44"/>
      <c r="D767" s="20"/>
      <c r="F767" s="8"/>
    </row>
    <row r="768" spans="3:6" x14ac:dyDescent="0.25">
      <c r="C768" s="44"/>
      <c r="D768" s="20"/>
      <c r="F768" s="8"/>
    </row>
    <row r="769" spans="3:6" x14ac:dyDescent="0.25">
      <c r="C769" s="44"/>
      <c r="D769" s="20"/>
      <c r="F769" s="8"/>
    </row>
    <row r="770" spans="3:6" x14ac:dyDescent="0.25">
      <c r="C770" s="44"/>
      <c r="D770" s="20"/>
      <c r="F770" s="8"/>
    </row>
    <row r="771" spans="3:6" x14ac:dyDescent="0.25">
      <c r="F771" s="8"/>
    </row>
    <row r="772" spans="3:6" x14ac:dyDescent="0.25">
      <c r="F772" s="8"/>
    </row>
    <row r="773" spans="3:6" x14ac:dyDescent="0.25">
      <c r="F773" s="8"/>
    </row>
    <row r="774" spans="3:6" x14ac:dyDescent="0.25">
      <c r="F774" s="8"/>
    </row>
    <row r="775" spans="3:6" x14ac:dyDescent="0.25">
      <c r="F775" s="8"/>
    </row>
    <row r="776" spans="3:6" x14ac:dyDescent="0.25">
      <c r="F776" s="8"/>
    </row>
    <row r="777" spans="3:6" x14ac:dyDescent="0.25">
      <c r="F777" s="8"/>
    </row>
    <row r="778" spans="3:6" x14ac:dyDescent="0.25">
      <c r="F778" s="8"/>
    </row>
    <row r="779" spans="3:6" x14ac:dyDescent="0.25">
      <c r="F779" s="8"/>
    </row>
    <row r="780" spans="3:6" x14ac:dyDescent="0.25">
      <c r="F780" s="8"/>
    </row>
    <row r="781" spans="3:6" x14ac:dyDescent="0.25">
      <c r="F781" s="8"/>
    </row>
    <row r="782" spans="3:6" x14ac:dyDescent="0.25">
      <c r="F782" s="8"/>
    </row>
    <row r="783" spans="3:6" x14ac:dyDescent="0.25">
      <c r="F783" s="8"/>
    </row>
    <row r="784" spans="3:6" x14ac:dyDescent="0.25">
      <c r="F784" s="8"/>
    </row>
    <row r="785" spans="6:6" x14ac:dyDescent="0.25">
      <c r="F785" s="8"/>
    </row>
    <row r="786" spans="6:6" x14ac:dyDescent="0.25">
      <c r="F786" s="8"/>
    </row>
    <row r="787" spans="6:6" x14ac:dyDescent="0.25">
      <c r="F787" s="8"/>
    </row>
    <row r="788" spans="6:6" x14ac:dyDescent="0.25">
      <c r="F788" s="8"/>
    </row>
    <row r="789" spans="6:6" x14ac:dyDescent="0.25">
      <c r="F789" s="8"/>
    </row>
    <row r="790" spans="6:6" x14ac:dyDescent="0.25">
      <c r="F790" s="8"/>
    </row>
    <row r="791" spans="6:6" x14ac:dyDescent="0.25">
      <c r="F791" s="8"/>
    </row>
    <row r="792" spans="6:6" x14ac:dyDescent="0.25">
      <c r="F792" s="8"/>
    </row>
    <row r="793" spans="6:6" x14ac:dyDescent="0.25">
      <c r="F793" s="8"/>
    </row>
    <row r="794" spans="6:6" x14ac:dyDescent="0.25">
      <c r="F794" s="8"/>
    </row>
    <row r="795" spans="6:6" x14ac:dyDescent="0.25">
      <c r="F795" s="8"/>
    </row>
    <row r="796" spans="6:6" x14ac:dyDescent="0.25">
      <c r="F796" s="8"/>
    </row>
  </sheetData>
  <conditionalFormatting sqref="L468:CD468">
    <cfRule type="cellIs" dxfId="0" priority="1" operator="lessThan">
      <formula>0</formula>
    </cfRule>
  </conditionalFormatting>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Accueil</vt: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2006-09-12T15:06:44Z</dcterms:created>
  <dcterms:modified xsi:type="dcterms:W3CDTF">2014-08-07T00:20:19Z</dcterms:modified>
</cp:coreProperties>
</file>