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45" windowWidth="15195" windowHeight="8160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AI30" i="1"/>
  <c r="AI31"/>
  <c r="AI32"/>
  <c r="AI33"/>
  <c r="AI34"/>
  <c r="AI35"/>
  <c r="AI36"/>
  <c r="AI37"/>
  <c r="AI38"/>
  <c r="AI39"/>
  <c r="AI40"/>
  <c r="AI41"/>
  <c r="AI42"/>
  <c r="AI43"/>
  <c r="AI44"/>
  <c r="AI45"/>
  <c r="AI29"/>
  <c r="AR30"/>
  <c r="AR31"/>
  <c r="AR32"/>
  <c r="AR33"/>
  <c r="AR34"/>
  <c r="AR35"/>
  <c r="AR36"/>
  <c r="AR37"/>
  <c r="AR38"/>
  <c r="AR39"/>
  <c r="AR40"/>
  <c r="AR41"/>
  <c r="AR42"/>
  <c r="AR43"/>
  <c r="AR44"/>
  <c r="AR45"/>
  <c r="AR29"/>
  <c r="AQ30"/>
  <c r="AQ31"/>
  <c r="AQ32"/>
  <c r="AQ33"/>
  <c r="AQ34"/>
  <c r="AQ35"/>
  <c r="AQ36"/>
  <c r="AQ37"/>
  <c r="AQ38"/>
  <c r="AQ39"/>
  <c r="AQ40"/>
  <c r="AQ41"/>
  <c r="AQ42"/>
  <c r="AQ43"/>
  <c r="AQ44"/>
  <c r="AQ45"/>
  <c r="AQ29"/>
  <c r="AP30"/>
  <c r="AP31"/>
  <c r="AP32"/>
  <c r="AP33"/>
  <c r="AP34"/>
  <c r="AP35"/>
  <c r="AP36"/>
  <c r="AP37"/>
  <c r="AP38"/>
  <c r="AP39"/>
  <c r="AP40"/>
  <c r="AP41"/>
  <c r="AP42"/>
  <c r="AP43"/>
  <c r="AP44"/>
  <c r="AP45"/>
  <c r="AP29"/>
  <c r="AO30"/>
  <c r="AO31"/>
  <c r="AO32"/>
  <c r="AO33"/>
  <c r="AO34"/>
  <c r="AO35"/>
  <c r="AO36"/>
  <c r="AO37"/>
  <c r="AO38"/>
  <c r="AO39"/>
  <c r="AO40"/>
  <c r="AO41"/>
  <c r="AO42"/>
  <c r="AO43"/>
  <c r="AO44"/>
  <c r="AO45"/>
  <c r="AO29"/>
  <c r="AN30"/>
  <c r="AN31"/>
  <c r="AN32"/>
  <c r="AN33"/>
  <c r="AN34"/>
  <c r="AN35"/>
  <c r="AN36"/>
  <c r="AN37"/>
  <c r="AN38"/>
  <c r="AN39"/>
  <c r="AN40"/>
  <c r="AN41"/>
  <c r="AN42"/>
  <c r="AN43"/>
  <c r="AN44"/>
  <c r="AN45"/>
  <c r="AN29"/>
  <c r="AM30"/>
  <c r="AM31"/>
  <c r="AM32"/>
  <c r="AM33"/>
  <c r="AM34"/>
  <c r="AM35"/>
  <c r="AM36"/>
  <c r="AM37"/>
  <c r="AM38"/>
  <c r="AM39"/>
  <c r="AM40"/>
  <c r="AM41"/>
  <c r="AM42"/>
  <c r="AM43"/>
  <c r="AM44"/>
  <c r="AM45"/>
  <c r="AM29"/>
  <c r="AL30"/>
  <c r="AL31"/>
  <c r="AL32"/>
  <c r="AL33"/>
  <c r="AL34"/>
  <c r="AL35"/>
  <c r="AL36"/>
  <c r="AL37"/>
  <c r="AL38"/>
  <c r="AL39"/>
  <c r="AL40"/>
  <c r="AL41"/>
  <c r="AL42"/>
  <c r="AL43"/>
  <c r="AL44"/>
  <c r="AL45"/>
  <c r="AL29"/>
  <c r="AG30"/>
  <c r="AG31"/>
  <c r="AG32"/>
  <c r="AG33"/>
  <c r="AG34"/>
  <c r="AG35"/>
  <c r="AG36"/>
  <c r="AG37"/>
  <c r="AG38"/>
  <c r="AG39"/>
  <c r="AG40"/>
  <c r="AG41"/>
  <c r="AG42"/>
  <c r="AG43"/>
  <c r="AG44"/>
  <c r="AG45"/>
  <c r="AG29"/>
  <c r="AL5"/>
  <c r="AL6"/>
  <c r="AL7"/>
  <c r="AL8"/>
  <c r="AL9"/>
  <c r="AL10"/>
  <c r="AL11"/>
  <c r="AL12"/>
  <c r="AL13"/>
  <c r="AL14"/>
  <c r="AL15"/>
  <c r="AL16"/>
  <c r="AL17"/>
  <c r="AL18"/>
  <c r="AL19"/>
  <c r="AL20"/>
  <c r="AL21"/>
  <c r="AL22"/>
  <c r="AL4"/>
  <c r="AM5"/>
  <c r="AM6"/>
  <c r="AM7"/>
  <c r="AM8"/>
  <c r="AM9"/>
  <c r="AM10"/>
  <c r="AM11"/>
  <c r="AM12"/>
  <c r="AM13"/>
  <c r="AM14"/>
  <c r="AM15"/>
  <c r="AM16"/>
  <c r="AM17"/>
  <c r="AM18"/>
  <c r="AM19"/>
  <c r="AM20"/>
  <c r="AM21"/>
  <c r="AM22"/>
  <c r="AM4"/>
  <c r="AP5"/>
  <c r="AP6"/>
  <c r="AP7"/>
  <c r="AP8"/>
  <c r="AP9"/>
  <c r="AP10"/>
  <c r="AP11"/>
  <c r="AP12"/>
  <c r="AP13"/>
  <c r="AP14"/>
  <c r="AP15"/>
  <c r="AP16"/>
  <c r="AP17"/>
  <c r="AP18"/>
  <c r="AP19"/>
  <c r="AP20"/>
  <c r="AP21"/>
  <c r="AP22"/>
  <c r="AP4"/>
  <c r="AR5"/>
  <c r="AR6"/>
  <c r="AR7"/>
  <c r="AR8"/>
  <c r="AR9"/>
  <c r="AR10"/>
  <c r="AR11"/>
  <c r="AR12"/>
  <c r="AR13"/>
  <c r="AR14"/>
  <c r="AR15"/>
  <c r="AR16"/>
  <c r="AR17"/>
  <c r="AR18"/>
  <c r="AR19"/>
  <c r="AR20"/>
  <c r="AR21"/>
  <c r="AR22"/>
  <c r="AR4"/>
  <c r="AQ5"/>
  <c r="AQ6"/>
  <c r="AQ7"/>
  <c r="AQ8"/>
  <c r="AQ9"/>
  <c r="AQ10"/>
  <c r="AQ11"/>
  <c r="AQ12"/>
  <c r="AQ13"/>
  <c r="AQ14"/>
  <c r="AQ15"/>
  <c r="AQ16"/>
  <c r="AQ17"/>
  <c r="AQ18"/>
  <c r="AQ19"/>
  <c r="AQ20"/>
  <c r="AQ21"/>
  <c r="AQ22"/>
  <c r="AQ4"/>
  <c r="AO5"/>
  <c r="AO6"/>
  <c r="AO7"/>
  <c r="AO8"/>
  <c r="AO9"/>
  <c r="AO10"/>
  <c r="AO11"/>
  <c r="AO12"/>
  <c r="AO13"/>
  <c r="AO14"/>
  <c r="AO15"/>
  <c r="AO16"/>
  <c r="AO17"/>
  <c r="AO18"/>
  <c r="AO19"/>
  <c r="AO20"/>
  <c r="AO21"/>
  <c r="AO22"/>
  <c r="AO4"/>
  <c r="AN5"/>
  <c r="AN6"/>
  <c r="AN7"/>
  <c r="AN8"/>
  <c r="AN9"/>
  <c r="AN10"/>
  <c r="AN11"/>
  <c r="AN12"/>
  <c r="AN13"/>
  <c r="AN14"/>
  <c r="AN15"/>
  <c r="AN16"/>
  <c r="AN17"/>
  <c r="AN18"/>
  <c r="AN19"/>
  <c r="AN20"/>
  <c r="AN21"/>
  <c r="AN22"/>
  <c r="AN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4"/>
  <c r="AG5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4"/>
</calcChain>
</file>

<file path=xl/sharedStrings.xml><?xml version="1.0" encoding="utf-8"?>
<sst xmlns="http://schemas.openxmlformats.org/spreadsheetml/2006/main" count="359" uniqueCount="125">
  <si>
    <r>
      <t>Equipe A:</t>
    </r>
    <r>
      <rPr>
        <sz val="10"/>
        <color indexed="8"/>
        <rFont val="Arial"/>
        <family val="2"/>
      </rPr>
      <t>  </t>
    </r>
    <r>
      <rPr>
        <b/>
        <sz val="10"/>
        <color indexed="8"/>
        <rFont val="Arial"/>
        <family val="2"/>
      </rPr>
      <t>Montpellier</t>
    </r>
  </si>
  <si>
    <t>Buts et Assistances</t>
  </si>
  <si>
    <t>Pénalités</t>
  </si>
  <si>
    <t>Lic</t>
  </si>
  <si>
    <t>Nom</t>
  </si>
  <si>
    <t>No</t>
  </si>
  <si>
    <t>Pos</t>
  </si>
  <si>
    <t>J</t>
  </si>
  <si>
    <t>#</t>
  </si>
  <si>
    <t>Heure</t>
  </si>
  <si>
    <t>B</t>
  </si>
  <si>
    <t>Assist</t>
  </si>
  <si>
    <t>Joueurs +</t>
  </si>
  <si>
    <t>Joueurs -</t>
  </si>
  <si>
    <t>Min</t>
  </si>
  <si>
    <t>Pénalité</t>
  </si>
  <si>
    <t>Départ</t>
  </si>
  <si>
    <t>Fin</t>
  </si>
  <si>
    <t>BOHIN, Ivan</t>
  </si>
  <si>
    <t>D</t>
  </si>
  <si>
    <t>O</t>
  </si>
  <si>
    <t>SUR</t>
  </si>
  <si>
    <t>ORSONI, Yohan</t>
  </si>
  <si>
    <t>RET</t>
  </si>
  <si>
    <t>FOJTIK, Tomas</t>
  </si>
  <si>
    <t>TRE</t>
  </si>
  <si>
    <t>STRAUPE, Janis</t>
  </si>
  <si>
    <t>A</t>
  </si>
  <si>
    <t>ACC</t>
  </si>
  <si>
    <t>DANILICS, Raimonds</t>
  </si>
  <si>
    <t>CROZ, Valerian</t>
  </si>
  <si>
    <t>CIN</t>
  </si>
  <si>
    <t>MARTIN WHALEN, Eddy</t>
  </si>
  <si>
    <t>ZBRIGER, Mike</t>
  </si>
  <si>
    <t>CHAUVIERE, Yoann</t>
  </si>
  <si>
    <t>FOURNIER, Quentin</t>
  </si>
  <si>
    <t>BRAKSS, Janis</t>
  </si>
  <si>
    <t>SAEZ, Thibault</t>
  </si>
  <si>
    <t>GB</t>
  </si>
  <si>
    <t>N</t>
  </si>
  <si>
    <t>KAISJOKI, Juhani</t>
  </si>
  <si>
    <t>ARIS, Sébastien</t>
  </si>
  <si>
    <t>DELISLE, Francois</t>
  </si>
  <si>
    <t>BILLARD, Alexis</t>
  </si>
  <si>
    <t>GUINEBERTEAU, Quentin</t>
  </si>
  <si>
    <t>AGNEL, Fabrice</t>
  </si>
  <si>
    <t>GARCIA, Quentin</t>
  </si>
  <si>
    <r>
      <t> </t>
    </r>
    <r>
      <rPr>
        <sz val="7.5"/>
        <color indexed="8"/>
        <rFont val="Arial"/>
        <family val="2"/>
      </rPr>
      <t>Coach: </t>
    </r>
    <r>
      <rPr>
        <sz val="10"/>
        <color indexed="8"/>
        <rFont val="Arial"/>
        <family val="2"/>
      </rPr>
      <t>BILBAO, Lionel</t>
    </r>
  </si>
  <si>
    <r>
      <t>Signature du Coach:</t>
    </r>
    <r>
      <rPr>
        <sz val="10"/>
        <color indexed="8"/>
        <rFont val="Arial"/>
        <family val="2"/>
      </rPr>
      <t> </t>
    </r>
  </si>
  <si>
    <r>
      <t> </t>
    </r>
    <r>
      <rPr>
        <sz val="7.5"/>
        <color indexed="8"/>
        <rFont val="Arial"/>
        <family val="2"/>
      </rPr>
      <t>Capitaine/Assitants</t>
    </r>
    <r>
      <rPr>
        <sz val="10"/>
        <color indexed="8"/>
        <rFont val="Arial"/>
        <family val="2"/>
      </rPr>
      <t> </t>
    </r>
  </si>
  <si>
    <r>
      <t>No Cap:</t>
    </r>
    <r>
      <rPr>
        <sz val="10"/>
        <color indexed="8"/>
        <rFont val="Arial"/>
        <family val="2"/>
      </rPr>
      <t> 72</t>
    </r>
  </si>
  <si>
    <r>
      <t>No Ass:</t>
    </r>
    <r>
      <rPr>
        <sz val="10"/>
        <color indexed="8"/>
        <rFont val="Arial"/>
        <family val="2"/>
      </rPr>
      <t> 44</t>
    </r>
  </si>
  <si>
    <r>
      <t>No Ass:</t>
    </r>
    <r>
      <rPr>
        <sz val="10"/>
        <color indexed="8"/>
        <rFont val="Arial"/>
        <family val="2"/>
      </rPr>
      <t> 25</t>
    </r>
  </si>
  <si>
    <r>
      <t>Equipe B:</t>
    </r>
    <r>
      <rPr>
        <sz val="10"/>
        <color indexed="8"/>
        <rFont val="Arial"/>
        <family val="2"/>
      </rPr>
      <t>  </t>
    </r>
    <r>
      <rPr>
        <b/>
        <sz val="10"/>
        <color indexed="8"/>
        <rFont val="Arial"/>
        <family val="2"/>
      </rPr>
      <t>Bordeaux</t>
    </r>
  </si>
  <si>
    <t>MAJERCAK, Jan</t>
  </si>
  <si>
    <t>BOUBE, Cyril</t>
  </si>
  <si>
    <t>RAMONATXO, Thomas</t>
  </si>
  <si>
    <t>OBS</t>
  </si>
  <si>
    <t>MARIAGE, Nicolas</t>
  </si>
  <si>
    <t>GIRAUDAU, Thomas</t>
  </si>
  <si>
    <t>DUR</t>
  </si>
  <si>
    <t>LECLERC, Julien</t>
  </si>
  <si>
    <t>MEC</t>
  </si>
  <si>
    <t>HORRUT, Romain</t>
  </si>
  <si>
    <t>CADREN, Vincent</t>
  </si>
  <si>
    <t>DRATZEN, Fredrik</t>
  </si>
  <si>
    <t>GASNIER, Michael</t>
  </si>
  <si>
    <t>LAVROV, Dmitri</t>
  </si>
  <si>
    <t>CPA</t>
  </si>
  <si>
    <t>PAQUIN, François</t>
  </si>
  <si>
    <t>LARRIEU, Raphaël</t>
  </si>
  <si>
    <t>SAVAGE, Jean François</t>
  </si>
  <si>
    <t>POIGT, Florent</t>
  </si>
  <si>
    <t>BOIRIE, Alexandre</t>
  </si>
  <si>
    <t>COURALLY, Nicolas</t>
  </si>
  <si>
    <t>la colonne rouge (buts) rapporte 4 points, les colonnes roses (assist) rapportent 2points, la colonne bleu (pénalité) enlève des points plus ou moins élevés:</t>
  </si>
  <si>
    <t>le 2 = -1 point; le 10 = -5 points, on peut trouver aussi 25 qui est égal à -15 points</t>
  </si>
  <si>
    <t>la colonne rose clair correspond au nombre de buts marqué par l'équipe</t>
  </si>
  <si>
    <t>les colonnes vert kaki correspondent aux nom et numéro de chaque joueur</t>
  </si>
  <si>
    <t>il y a une colonne multicouleur qui correspond à la position de chaque joueur sur le terrain,   le "D" pour un défenseur,          le "A" pour un attaquant ,</t>
  </si>
  <si>
    <t>et "GB" pour un gardien</t>
  </si>
  <si>
    <t xml:space="preserve">on peut voir, dans le tableau du bas, que le joueur numéro 11 (MARIAGE Nicolas) a marqué 1 but et fait 1 assiste, il n'a pas eu de pénalité. Donc il a marqué 1 but (+4points) </t>
  </si>
  <si>
    <t>et fait 1 assiste (+ 2points) il a donc 6 points.</t>
  </si>
  <si>
    <t>on peut voir que ce numéro 11 est attaquant (A) et que son équipe a marquée 4 buts, il a donc droit a un bonus équivalant au nombre de buts marqués par l'équipe, il encaisse donc 4 points de plus.</t>
  </si>
  <si>
    <t xml:space="preserve">toujour dans le tableau du bas, on peut voir que le joueur numéro 8 est défenseur (D), il a marqué un but (+4 points) fait lui aussi une assiste (+2) mais a prit  </t>
  </si>
  <si>
    <t>2 fois des pénalités de 2 minutes chacune, il a donc un total de 4 minutes de pénalité et ce voit donc retirer un montant de - 2 points il a donc 4 points .</t>
  </si>
  <si>
    <t>il est défenseur et son équipe a encaissée 3 buts (qui sont inscrit dans le tableau de l'adversaire, tableau du dessus), pour 3 buts encaisés il empochera 6 points de plus</t>
  </si>
  <si>
    <t xml:space="preserve">pour les gardien c'est la même chose, en cas de but assiste ou pénalité tout doit leur être compté, mais ça leur arrive jamais, par contre on leur compte le </t>
  </si>
  <si>
    <t>nombre de buts encaisés, pour un gardien la valeur est plus forte que celle d'un défenseur, pour un gardien du tableau du bas il aura encaissé 3 buts, il aura donc 8 points;</t>
  </si>
  <si>
    <t>récapitulatif:</t>
  </si>
  <si>
    <t>le 11 = 10 points</t>
  </si>
  <si>
    <t>le 8 = 10 points</t>
  </si>
  <si>
    <t>le gardien, ici le 29 = 8 points</t>
  </si>
  <si>
    <t>pour les points de victoire ou de défaite  on pourra voir ça plus tard</t>
  </si>
  <si>
    <t>ce que je désire c'est que sur un autre tableau le résultat de chaque joueur soit inscrit, et peut être même le détail si possible (but, assiste, pénalité)</t>
  </si>
  <si>
    <t>Défaite</t>
  </si>
  <si>
    <t>Buts encaissés</t>
  </si>
  <si>
    <t>Victoire domicile</t>
  </si>
  <si>
    <t>Buts marqués équipe</t>
  </si>
  <si>
    <t>Buts marqués joueur</t>
  </si>
  <si>
    <t>assistance</t>
  </si>
  <si>
    <t>pénalités</t>
  </si>
  <si>
    <t>Victoire extérieure</t>
  </si>
  <si>
    <t>N°</t>
  </si>
  <si>
    <t>4 / but</t>
  </si>
  <si>
    <t>1 / but</t>
  </si>
  <si>
    <t>DF</t>
  </si>
  <si>
    <t>VD</t>
  </si>
  <si>
    <t>VE</t>
  </si>
  <si>
    <t>Défaite prolongation 
extérieur</t>
  </si>
  <si>
    <t>DFPD</t>
  </si>
  <si>
    <t>DFPE</t>
  </si>
  <si>
    <t>Tous les buts</t>
  </si>
  <si>
    <t>CC</t>
  </si>
  <si>
    <t>2 = -1 /10 =-5 / 25 = -15</t>
  </si>
  <si>
    <t>But encaissé</t>
  </si>
  <si>
    <t>xBE</t>
  </si>
  <si>
    <t>xA</t>
  </si>
  <si>
    <t>xB</t>
  </si>
  <si>
    <t>0=20 
1 =10
ensuite  -1 par but</t>
  </si>
  <si>
    <t>0=10
1 = 8
ensuite -1 par but</t>
  </si>
  <si>
    <t>xTD</t>
  </si>
  <si>
    <t>xTo</t>
  </si>
  <si>
    <t>Défaite prolongation
domicile</t>
  </si>
  <si>
    <t>X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</si>
</sst>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7.5"/>
      <color indexed="8"/>
      <name val="Arial"/>
      <family val="2"/>
    </font>
    <font>
      <b/>
      <sz val="10"/>
      <color indexed="8"/>
      <name val="Arial"/>
      <family val="2"/>
    </font>
    <font>
      <sz val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20" fontId="1" fillId="3" borderId="1" xfId="0" applyNumberFormat="1" applyFont="1" applyFill="1" applyBorder="1" applyAlignment="1">
      <alignment horizontal="center" wrapText="1"/>
    </xf>
    <xf numFmtId="20" fontId="1" fillId="3" borderId="1" xfId="0" applyNumberFormat="1" applyFont="1" applyFill="1" applyBorder="1" applyAlignment="1">
      <alignment horizontal="center"/>
    </xf>
    <xf numFmtId="46" fontId="1" fillId="3" borderId="1" xfId="0" applyNumberFormat="1" applyFont="1" applyFill="1" applyBorder="1" applyAlignment="1">
      <alignment horizontal="center" wrapText="1"/>
    </xf>
    <xf numFmtId="46" fontId="1" fillId="3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wrapText="1"/>
    </xf>
    <xf numFmtId="0" fontId="0" fillId="11" borderId="1" xfId="0" applyFill="1" applyBorder="1"/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 wrapText="1"/>
    </xf>
    <xf numFmtId="0" fontId="1" fillId="12" borderId="1" xfId="0" applyFont="1" applyFill="1" applyBorder="1" applyAlignment="1">
      <alignment horizontal="center" wrapText="1"/>
    </xf>
    <xf numFmtId="0" fontId="0" fillId="10" borderId="0" xfId="0" applyFill="1"/>
    <xf numFmtId="0" fontId="0" fillId="12" borderId="0" xfId="0" applyFill="1"/>
    <xf numFmtId="0" fontId="0" fillId="7" borderId="0" xfId="0" applyFill="1"/>
    <xf numFmtId="0" fontId="0" fillId="5" borderId="0" xfId="0" applyFill="1"/>
    <xf numFmtId="0" fontId="0" fillId="4" borderId="0" xfId="0" applyFill="1"/>
    <xf numFmtId="0" fontId="0" fillId="6" borderId="0" xfId="0" applyFill="1"/>
    <xf numFmtId="0" fontId="0" fillId="9" borderId="0" xfId="0" applyFill="1"/>
    <xf numFmtId="0" fontId="0" fillId="8" borderId="0" xfId="0" applyFill="1"/>
    <xf numFmtId="0" fontId="2" fillId="2" borderId="2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0" fillId="0" borderId="0" xfId="0" applyFill="1" applyAlignment="1">
      <alignment horizontal="center" wrapText="1"/>
    </xf>
    <xf numFmtId="0" fontId="2" fillId="0" borderId="2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3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S78"/>
  <sheetViews>
    <sheetView tabSelected="1" topLeftCell="X19" workbookViewId="0">
      <selection activeCell="AD25" sqref="AD25"/>
    </sheetView>
  </sheetViews>
  <sheetFormatPr baseColWidth="10" defaultRowHeight="15"/>
  <cols>
    <col min="1" max="1" width="8.7109375" customWidth="1"/>
    <col min="2" max="2" width="27.7109375" customWidth="1"/>
    <col min="3" max="6" width="2.7109375" customWidth="1"/>
    <col min="7" max="7" width="8.7109375" customWidth="1"/>
    <col min="8" max="10" width="3.7109375" customWidth="1"/>
    <col min="11" max="22" width="2.7109375" customWidth="1"/>
    <col min="23" max="23" width="8.7109375" customWidth="1"/>
    <col min="24" max="25" width="3.7109375" customWidth="1"/>
    <col min="26" max="26" width="5.7109375" customWidth="1"/>
    <col min="27" max="28" width="8.7109375" customWidth="1"/>
    <col min="30" max="30" width="23.28515625" bestFit="1" customWidth="1"/>
    <col min="31" max="31" width="3" bestFit="1" customWidth="1"/>
    <col min="32" max="32" width="3.7109375" bestFit="1" customWidth="1"/>
    <col min="33" max="41" width="11.42578125" style="32"/>
    <col min="42" max="42" width="11.42578125" style="36"/>
    <col min="43" max="44" width="13.42578125" style="32" bestFit="1" customWidth="1"/>
    <col min="45" max="45" width="11.42578125" style="32"/>
  </cols>
  <sheetData>
    <row r="1" spans="1:45" ht="60">
      <c r="A1" s="43" t="s">
        <v>0</v>
      </c>
      <c r="B1" s="43"/>
      <c r="C1" s="43"/>
      <c r="D1" s="43"/>
      <c r="E1" s="43"/>
      <c r="F1" s="44" t="s">
        <v>1</v>
      </c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 t="s">
        <v>2</v>
      </c>
      <c r="X1" s="44"/>
      <c r="Y1" s="44"/>
      <c r="Z1" s="44"/>
      <c r="AA1" s="44"/>
      <c r="AB1" s="44"/>
      <c r="AG1" s="31">
        <v>0</v>
      </c>
      <c r="AH1" s="31">
        <v>5</v>
      </c>
      <c r="AI1" s="31">
        <v>10</v>
      </c>
      <c r="AJ1" s="31">
        <v>1</v>
      </c>
      <c r="AK1" s="31">
        <v>2</v>
      </c>
      <c r="AL1" s="31" t="s">
        <v>104</v>
      </c>
      <c r="AM1" s="31">
        <v>2</v>
      </c>
      <c r="AN1" s="31">
        <v>12</v>
      </c>
      <c r="AO1" s="31" t="s">
        <v>114</v>
      </c>
      <c r="AP1" s="34" t="s">
        <v>119</v>
      </c>
      <c r="AQ1" s="31" t="s">
        <v>120</v>
      </c>
      <c r="AR1" s="31" t="s">
        <v>105</v>
      </c>
      <c r="AS1" s="31"/>
    </row>
    <row r="2" spans="1:45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2" t="s">
        <v>8</v>
      </c>
      <c r="G2" s="2" t="s">
        <v>9</v>
      </c>
      <c r="H2" s="2" t="s">
        <v>10</v>
      </c>
      <c r="I2" s="45" t="s">
        <v>11</v>
      </c>
      <c r="J2" s="45"/>
      <c r="K2" s="45" t="s">
        <v>12</v>
      </c>
      <c r="L2" s="45"/>
      <c r="M2" s="45"/>
      <c r="N2" s="45"/>
      <c r="O2" s="45"/>
      <c r="P2" s="45"/>
      <c r="Q2" s="45" t="s">
        <v>13</v>
      </c>
      <c r="R2" s="45"/>
      <c r="S2" s="45"/>
      <c r="T2" s="45"/>
      <c r="U2" s="45"/>
      <c r="V2" s="45"/>
      <c r="W2" s="1" t="s">
        <v>9</v>
      </c>
      <c r="X2" s="1" t="s">
        <v>5</v>
      </c>
      <c r="Y2" s="1" t="s">
        <v>14</v>
      </c>
      <c r="Z2" s="1" t="s">
        <v>15</v>
      </c>
      <c r="AA2" s="1" t="s">
        <v>16</v>
      </c>
      <c r="AB2" s="1" t="s">
        <v>17</v>
      </c>
      <c r="AG2" s="31" t="s">
        <v>106</v>
      </c>
      <c r="AH2" s="31" t="s">
        <v>107</v>
      </c>
      <c r="AI2" s="31" t="s">
        <v>108</v>
      </c>
      <c r="AJ2" s="31" t="s">
        <v>110</v>
      </c>
      <c r="AK2" s="31" t="s">
        <v>111</v>
      </c>
      <c r="AL2" s="31" t="s">
        <v>118</v>
      </c>
      <c r="AM2" s="31" t="s">
        <v>117</v>
      </c>
      <c r="AN2" s="31" t="s">
        <v>113</v>
      </c>
      <c r="AO2" s="31"/>
      <c r="AP2" s="34" t="s">
        <v>116</v>
      </c>
      <c r="AQ2" s="31" t="s">
        <v>121</v>
      </c>
      <c r="AR2" s="31" t="s">
        <v>122</v>
      </c>
    </row>
    <row r="3" spans="1:45" ht="28.5">
      <c r="A3" s="3">
        <v>127509</v>
      </c>
      <c r="B3" s="11" t="s">
        <v>18</v>
      </c>
      <c r="C3" s="12">
        <v>4</v>
      </c>
      <c r="D3" s="14" t="s">
        <v>19</v>
      </c>
      <c r="E3" s="3" t="s">
        <v>20</v>
      </c>
      <c r="F3" s="21">
        <v>1</v>
      </c>
      <c r="G3" s="5">
        <v>0.89861111111111114</v>
      </c>
      <c r="H3" s="9">
        <v>9</v>
      </c>
      <c r="I3" s="10">
        <v>12</v>
      </c>
      <c r="J3" s="10"/>
      <c r="K3" s="4">
        <v>88</v>
      </c>
      <c r="L3" s="4">
        <v>5</v>
      </c>
      <c r="M3" s="4">
        <v>6</v>
      </c>
      <c r="N3" s="4">
        <v>9</v>
      </c>
      <c r="O3" s="4">
        <v>12</v>
      </c>
      <c r="P3" s="4">
        <v>25</v>
      </c>
      <c r="Q3" s="4">
        <v>29</v>
      </c>
      <c r="R3" s="4">
        <v>8</v>
      </c>
      <c r="S3" s="4">
        <v>24</v>
      </c>
      <c r="T3" s="4">
        <v>55</v>
      </c>
      <c r="U3" s="4">
        <v>71</v>
      </c>
      <c r="V3" s="4">
        <v>95</v>
      </c>
      <c r="W3" s="6">
        <v>4.5138888888888888E-2</v>
      </c>
      <c r="X3" s="12">
        <v>44</v>
      </c>
      <c r="Y3" s="13">
        <v>2</v>
      </c>
      <c r="Z3" s="3" t="s">
        <v>21</v>
      </c>
      <c r="AA3" s="6">
        <v>4.5138888888888888E-2</v>
      </c>
      <c r="AB3" s="6">
        <v>0.12847222222222224</v>
      </c>
      <c r="AC3" s="38"/>
      <c r="AD3" s="30" t="s">
        <v>4</v>
      </c>
      <c r="AE3" s="30" t="s">
        <v>103</v>
      </c>
      <c r="AF3" s="30"/>
      <c r="AG3" s="30" t="s">
        <v>95</v>
      </c>
      <c r="AH3" s="30" t="s">
        <v>97</v>
      </c>
      <c r="AI3" s="30" t="s">
        <v>102</v>
      </c>
      <c r="AJ3" s="33" t="s">
        <v>123</v>
      </c>
      <c r="AK3" s="33" t="s">
        <v>109</v>
      </c>
      <c r="AL3" s="30" t="s">
        <v>99</v>
      </c>
      <c r="AM3" s="30" t="s">
        <v>100</v>
      </c>
      <c r="AN3" s="30" t="s">
        <v>112</v>
      </c>
      <c r="AO3" s="30" t="s">
        <v>101</v>
      </c>
      <c r="AP3" s="35" t="s">
        <v>115</v>
      </c>
      <c r="AQ3" s="30" t="s">
        <v>96</v>
      </c>
      <c r="AR3" s="30" t="s">
        <v>98</v>
      </c>
    </row>
    <row r="4" spans="1:45">
      <c r="A4" s="3">
        <v>115176</v>
      </c>
      <c r="B4" s="11" t="s">
        <v>22</v>
      </c>
      <c r="C4" s="12">
        <v>5</v>
      </c>
      <c r="D4" s="14" t="s">
        <v>19</v>
      </c>
      <c r="E4" s="3" t="s">
        <v>20</v>
      </c>
      <c r="F4" s="21">
        <v>2</v>
      </c>
      <c r="G4" s="7">
        <v>1.2361111111111112</v>
      </c>
      <c r="H4" s="9">
        <v>42</v>
      </c>
      <c r="I4" s="10">
        <v>19</v>
      </c>
      <c r="J4" s="10">
        <v>71</v>
      </c>
      <c r="K4" s="4">
        <v>88</v>
      </c>
      <c r="L4" s="4">
        <v>18</v>
      </c>
      <c r="M4" s="4">
        <v>19</v>
      </c>
      <c r="N4" s="4">
        <v>42</v>
      </c>
      <c r="O4" s="4">
        <v>71</v>
      </c>
      <c r="P4" s="4"/>
      <c r="Q4" s="4">
        <v>29</v>
      </c>
      <c r="R4" s="4">
        <v>19</v>
      </c>
      <c r="S4" s="4">
        <v>24</v>
      </c>
      <c r="T4" s="4">
        <v>55</v>
      </c>
      <c r="U4" s="4"/>
      <c r="V4" s="4"/>
      <c r="W4" s="6">
        <v>6.5277777777777782E-2</v>
      </c>
      <c r="X4" s="12">
        <v>18</v>
      </c>
      <c r="Y4" s="13">
        <v>2</v>
      </c>
      <c r="Z4" s="3" t="s">
        <v>23</v>
      </c>
      <c r="AA4" s="6">
        <v>6.5277777777777782E-2</v>
      </c>
      <c r="AB4" s="6">
        <v>0.14861111111111111</v>
      </c>
      <c r="AC4" s="38"/>
      <c r="AD4" s="11" t="s">
        <v>18</v>
      </c>
      <c r="AE4" s="12">
        <v>4</v>
      </c>
      <c r="AF4" s="40" t="s">
        <v>19</v>
      </c>
      <c r="AG4" s="41" t="str">
        <f>IF(COUNTA($F$3:$F$25)&lt;COUNTA($F$29:$F$51),"DF","")</f>
        <v>DF</v>
      </c>
      <c r="AH4" s="41" t="str">
        <f>IF(COUNTA($F$3:$F$25)&gt;COUNTA($F$29:$F$51),"VD","")</f>
        <v/>
      </c>
      <c r="AI4" s="41" t="s">
        <v>124</v>
      </c>
      <c r="AJ4" s="41"/>
      <c r="AK4" s="41"/>
      <c r="AL4" s="41" t="str">
        <f>IF(COUNTIF($H$3:$H$25,$AE4)&gt;0,COUNTIF($H$3:$H$25,$AE4)*4,"")</f>
        <v/>
      </c>
      <c r="AM4" s="41" t="str">
        <f>IF(COUNTIF($I$3:$J$25,$AE4)&gt;0,COUNTIF($I$3:$J$25,$AE4)*2,"")</f>
        <v/>
      </c>
      <c r="AN4" s="41" t="str">
        <f>IF(COUNTIF($H$3:$H$25,$AE4)=COUNTA($F$3:$F$25),"CC","")</f>
        <v/>
      </c>
      <c r="AO4" s="41" t="str">
        <f>IF(COUNTIF($X$3:$X$25,$AE4)&gt;0,SUMPRODUCT(($X$3:$X$25=$AE4)*($Y$3:$Y$25=2))*-1+SUMPRODUCT(($X$3:$X$25=$AE4)*($Y$3:$Y$25=10))*-5+SUMPRODUCT(($X$3:$X$25=$AE4)*($Y$3:$Y$25=25))*-15,"")</f>
        <v/>
      </c>
      <c r="AP4" s="41" t="str">
        <f>IF($AF4&lt;&gt;"GB","",IF(COUNTA($F$3:$F$25)=0,20,11-COUNTA($F$3:$F$25)))</f>
        <v/>
      </c>
      <c r="AQ4" s="41">
        <f>IF($AF4&lt;&gt;"D","",IF(COUNTA($F$29:$F$51)=0,10,9-COUNTA($F$29:$F$51)))</f>
        <v>5</v>
      </c>
      <c r="AR4" s="41" t="str">
        <f>IF($AF4&lt;&gt;"A","",IF(COUNTA($F$29:$F$51)=0,"",COUNTA($F$29:$F$51)))</f>
        <v/>
      </c>
    </row>
    <row r="5" spans="1:45">
      <c r="A5" s="3">
        <v>234591</v>
      </c>
      <c r="B5" s="11" t="s">
        <v>24</v>
      </c>
      <c r="C5" s="12">
        <v>6</v>
      </c>
      <c r="D5" s="14" t="s">
        <v>19</v>
      </c>
      <c r="E5" s="3" t="s">
        <v>20</v>
      </c>
      <c r="F5" s="21">
        <v>3</v>
      </c>
      <c r="G5" s="7">
        <v>1.3958333333333333</v>
      </c>
      <c r="H5" s="9">
        <v>25</v>
      </c>
      <c r="I5" s="10">
        <v>6</v>
      </c>
      <c r="J5" s="10"/>
      <c r="K5" s="4">
        <v>88</v>
      </c>
      <c r="L5" s="4">
        <v>6</v>
      </c>
      <c r="M5" s="4">
        <v>9</v>
      </c>
      <c r="N5" s="4">
        <v>12</v>
      </c>
      <c r="O5" s="4">
        <v>25</v>
      </c>
      <c r="P5" s="4">
        <v>72</v>
      </c>
      <c r="Q5" s="4">
        <v>29</v>
      </c>
      <c r="R5" s="4">
        <v>5</v>
      </c>
      <c r="S5" s="4">
        <v>8</v>
      </c>
      <c r="T5" s="4">
        <v>95</v>
      </c>
      <c r="U5" s="4"/>
      <c r="V5" s="4"/>
      <c r="W5" s="6">
        <v>0.26111111111111113</v>
      </c>
      <c r="X5" s="12">
        <v>9</v>
      </c>
      <c r="Y5" s="13">
        <v>2</v>
      </c>
      <c r="Z5" s="3" t="s">
        <v>25</v>
      </c>
      <c r="AA5" s="6">
        <v>0.26111111111111113</v>
      </c>
      <c r="AB5" s="6">
        <v>0.3444444444444445</v>
      </c>
      <c r="AC5" s="38"/>
      <c r="AD5" s="11" t="s">
        <v>22</v>
      </c>
      <c r="AE5" s="12">
        <v>5</v>
      </c>
      <c r="AF5" s="40" t="s">
        <v>19</v>
      </c>
      <c r="AG5" s="41" t="str">
        <f t="shared" ref="AG5:AG22" si="0">IF(COUNTA($F$3:$F$25)&lt;COUNTA($F$29:$F$51),"DF","")</f>
        <v>DF</v>
      </c>
      <c r="AH5" s="41" t="str">
        <f t="shared" ref="AH5:AH22" si="1">IF(COUNTA($F$3:$F$25)&gt;COUNTA($F$29:$F$51),"VD","")</f>
        <v/>
      </c>
      <c r="AI5" s="41" t="s">
        <v>124</v>
      </c>
      <c r="AJ5" s="41"/>
      <c r="AK5" s="41"/>
      <c r="AL5" s="41" t="str">
        <f t="shared" ref="AL5:AL22" si="2">IF(COUNTIF($H$3:$H$25,$AE5)&gt;0,COUNTIF($H$3:$H$25,$AE5)*4,"")</f>
        <v/>
      </c>
      <c r="AM5" s="41" t="str">
        <f t="shared" ref="AM5:AM22" si="3">IF(COUNTIF($I$3:$J$25,$AE5)&gt;0,COUNTIF($I$3:$J$25,$AE5)*2,"")</f>
        <v/>
      </c>
      <c r="AN5" s="41" t="str">
        <f t="shared" ref="AN5:AN22" si="4">IF(COUNTIF($H$3:$H$25,$AE5)=COUNTA($F$3:$F$25),"CC","")</f>
        <v/>
      </c>
      <c r="AO5" s="41">
        <f t="shared" ref="AO5:AO22" si="5">IF(COUNTIF($X$3:$X$25,$AE5)&gt;0,SUMPRODUCT(($X$3:$X$25=$AE5)*($Y$3:$Y$25=2))*-1+SUMPRODUCT(($X$3:$X$25=$AE5)*($Y$3:$Y$25=10))*-5+SUMPRODUCT(($X$3:$X$25=$AE5)*($Y$3:$Y$25=25))*-15,"")</f>
        <v>-1</v>
      </c>
      <c r="AP5" s="41" t="str">
        <f t="shared" ref="AP5:AP22" si="6">IF($AF5&lt;&gt;"GB","",IF(COUNTA($F$3:$F$25)=0,20,11-COUNTA($F$3:$F$25)))</f>
        <v/>
      </c>
      <c r="AQ5" s="41">
        <f t="shared" ref="AQ5:AQ22" si="7">IF($AF5&lt;&gt;"D","",IF(COUNTA($F$29:$F$51)=0,10,9-COUNTA($F$29:$F$51)))</f>
        <v>5</v>
      </c>
      <c r="AR5" s="41" t="str">
        <f t="shared" ref="AR5:AR22" si="8">IF($AF5&lt;&gt;"A","",IF(COUNTA($F$29:$F$51)=0,"",COUNTA($F$29:$F$51)))</f>
        <v/>
      </c>
    </row>
    <row r="6" spans="1:45">
      <c r="A6" s="3">
        <v>234694</v>
      </c>
      <c r="B6" s="11" t="s">
        <v>26</v>
      </c>
      <c r="C6" s="12">
        <v>9</v>
      </c>
      <c r="D6" s="15" t="s">
        <v>27</v>
      </c>
      <c r="E6" s="3" t="s">
        <v>20</v>
      </c>
      <c r="F6" s="21"/>
      <c r="G6" s="4"/>
      <c r="H6" s="9"/>
      <c r="I6" s="10"/>
      <c r="J6" s="10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6">
        <v>0.45</v>
      </c>
      <c r="X6" s="12">
        <v>5</v>
      </c>
      <c r="Y6" s="13">
        <v>2</v>
      </c>
      <c r="Z6" s="3" t="s">
        <v>28</v>
      </c>
      <c r="AA6" s="6">
        <v>0.45</v>
      </c>
      <c r="AB6" s="6">
        <v>0.53333333333333333</v>
      </c>
      <c r="AC6" s="38"/>
      <c r="AD6" s="11" t="s">
        <v>24</v>
      </c>
      <c r="AE6" s="12">
        <v>6</v>
      </c>
      <c r="AF6" s="40" t="s">
        <v>19</v>
      </c>
      <c r="AG6" s="41" t="str">
        <f t="shared" si="0"/>
        <v>DF</v>
      </c>
      <c r="AH6" s="41" t="str">
        <f t="shared" si="1"/>
        <v/>
      </c>
      <c r="AI6" s="41" t="s">
        <v>124</v>
      </c>
      <c r="AJ6" s="41"/>
      <c r="AK6" s="41"/>
      <c r="AL6" s="41" t="str">
        <f t="shared" si="2"/>
        <v/>
      </c>
      <c r="AM6" s="41">
        <f t="shared" si="3"/>
        <v>2</v>
      </c>
      <c r="AN6" s="41" t="str">
        <f t="shared" si="4"/>
        <v/>
      </c>
      <c r="AO6" s="41">
        <f t="shared" si="5"/>
        <v>-1</v>
      </c>
      <c r="AP6" s="41" t="str">
        <f t="shared" si="6"/>
        <v/>
      </c>
      <c r="AQ6" s="41">
        <f t="shared" si="7"/>
        <v>5</v>
      </c>
      <c r="AR6" s="41" t="str">
        <f t="shared" si="8"/>
        <v/>
      </c>
    </row>
    <row r="7" spans="1:45">
      <c r="A7" s="3">
        <v>231646</v>
      </c>
      <c r="B7" s="11" t="s">
        <v>29</v>
      </c>
      <c r="C7" s="12">
        <v>12</v>
      </c>
      <c r="D7" s="15" t="s">
        <v>27</v>
      </c>
      <c r="E7" s="3" t="s">
        <v>20</v>
      </c>
      <c r="F7" s="21"/>
      <c r="G7" s="4"/>
      <c r="H7" s="9"/>
      <c r="I7" s="10"/>
      <c r="J7" s="10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6">
        <v>0.60972222222222217</v>
      </c>
      <c r="X7" s="12">
        <v>29</v>
      </c>
      <c r="Y7" s="13">
        <v>2</v>
      </c>
      <c r="Z7" s="3" t="s">
        <v>25</v>
      </c>
      <c r="AA7" s="6">
        <v>0.60972222222222217</v>
      </c>
      <c r="AB7" s="6">
        <v>0.68611111111111101</v>
      </c>
      <c r="AC7" s="38"/>
      <c r="AD7" s="11" t="s">
        <v>26</v>
      </c>
      <c r="AE7" s="12">
        <v>9</v>
      </c>
      <c r="AF7" s="15" t="s">
        <v>27</v>
      </c>
      <c r="AG7" s="42" t="str">
        <f t="shared" si="0"/>
        <v>DF</v>
      </c>
      <c r="AH7" s="42" t="str">
        <f t="shared" si="1"/>
        <v/>
      </c>
      <c r="AI7" s="42" t="s">
        <v>124</v>
      </c>
      <c r="AJ7" s="42"/>
      <c r="AK7" s="42"/>
      <c r="AL7" s="42">
        <f t="shared" si="2"/>
        <v>4</v>
      </c>
      <c r="AM7" s="42" t="str">
        <f t="shared" si="3"/>
        <v/>
      </c>
      <c r="AN7" s="42" t="str">
        <f t="shared" si="4"/>
        <v/>
      </c>
      <c r="AO7" s="42">
        <f t="shared" si="5"/>
        <v>-1</v>
      </c>
      <c r="AP7" s="42" t="str">
        <f t="shared" si="6"/>
        <v/>
      </c>
      <c r="AQ7" s="42" t="str">
        <f t="shared" si="7"/>
        <v/>
      </c>
      <c r="AR7" s="42">
        <f t="shared" si="8"/>
        <v>4</v>
      </c>
    </row>
    <row r="8" spans="1:45">
      <c r="A8" s="3">
        <v>71393</v>
      </c>
      <c r="B8" s="11" t="s">
        <v>30</v>
      </c>
      <c r="C8" s="12">
        <v>16</v>
      </c>
      <c r="D8" s="14" t="s">
        <v>19</v>
      </c>
      <c r="E8" s="3" t="s">
        <v>20</v>
      </c>
      <c r="F8" s="21"/>
      <c r="G8" s="4"/>
      <c r="H8" s="9"/>
      <c r="I8" s="10"/>
      <c r="J8" s="10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6">
        <v>0.95208333333333339</v>
      </c>
      <c r="X8" s="12">
        <v>18</v>
      </c>
      <c r="Y8" s="13">
        <v>2</v>
      </c>
      <c r="Z8" s="3" t="s">
        <v>31</v>
      </c>
      <c r="AA8" s="6">
        <v>0.95208333333333339</v>
      </c>
      <c r="AB8" s="8">
        <v>1.0354166666666667</v>
      </c>
      <c r="AC8" s="38"/>
      <c r="AD8" s="11" t="s">
        <v>29</v>
      </c>
      <c r="AE8" s="12">
        <v>12</v>
      </c>
      <c r="AF8" s="15" t="s">
        <v>27</v>
      </c>
      <c r="AG8" s="42" t="str">
        <f t="shared" si="0"/>
        <v>DF</v>
      </c>
      <c r="AH8" s="42" t="str">
        <f t="shared" si="1"/>
        <v/>
      </c>
      <c r="AI8" s="42" t="s">
        <v>124</v>
      </c>
      <c r="AJ8" s="42"/>
      <c r="AK8" s="42"/>
      <c r="AL8" s="42" t="str">
        <f t="shared" si="2"/>
        <v/>
      </c>
      <c r="AM8" s="42">
        <f t="shared" si="3"/>
        <v>2</v>
      </c>
      <c r="AN8" s="42" t="str">
        <f t="shared" si="4"/>
        <v/>
      </c>
      <c r="AO8" s="42" t="str">
        <f t="shared" si="5"/>
        <v/>
      </c>
      <c r="AP8" s="42" t="str">
        <f t="shared" si="6"/>
        <v/>
      </c>
      <c r="AQ8" s="42" t="str">
        <f t="shared" si="7"/>
        <v/>
      </c>
      <c r="AR8" s="42">
        <f t="shared" si="8"/>
        <v>4</v>
      </c>
    </row>
    <row r="9" spans="1:45">
      <c r="A9" s="3">
        <v>227430</v>
      </c>
      <c r="B9" s="11" t="s">
        <v>32</v>
      </c>
      <c r="C9" s="12">
        <v>18</v>
      </c>
      <c r="D9" s="15" t="s">
        <v>27</v>
      </c>
      <c r="E9" s="3" t="s">
        <v>20</v>
      </c>
      <c r="F9" s="21"/>
      <c r="G9" s="4"/>
      <c r="H9" s="9"/>
      <c r="I9" s="10"/>
      <c r="J9" s="10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8">
        <v>1.2</v>
      </c>
      <c r="X9" s="12">
        <v>25</v>
      </c>
      <c r="Y9" s="13">
        <v>2</v>
      </c>
      <c r="Z9" s="3" t="s">
        <v>23</v>
      </c>
      <c r="AA9" s="8">
        <v>1.2</v>
      </c>
      <c r="AB9" s="8">
        <v>1.2833333333333334</v>
      </c>
      <c r="AC9" s="38"/>
      <c r="AD9" s="11" t="s">
        <v>30</v>
      </c>
      <c r="AE9" s="12">
        <v>16</v>
      </c>
      <c r="AF9" s="40" t="s">
        <v>19</v>
      </c>
      <c r="AG9" s="41" t="str">
        <f t="shared" si="0"/>
        <v>DF</v>
      </c>
      <c r="AH9" s="41" t="str">
        <f t="shared" si="1"/>
        <v/>
      </c>
      <c r="AI9" s="41" t="s">
        <v>124</v>
      </c>
      <c r="AJ9" s="41"/>
      <c r="AK9" s="41"/>
      <c r="AL9" s="41" t="str">
        <f t="shared" si="2"/>
        <v/>
      </c>
      <c r="AM9" s="41" t="str">
        <f t="shared" si="3"/>
        <v/>
      </c>
      <c r="AN9" s="41" t="str">
        <f t="shared" si="4"/>
        <v/>
      </c>
      <c r="AO9" s="41" t="str">
        <f t="shared" si="5"/>
        <v/>
      </c>
      <c r="AP9" s="41" t="str">
        <f t="shared" si="6"/>
        <v/>
      </c>
      <c r="AQ9" s="41">
        <f t="shared" si="7"/>
        <v>5</v>
      </c>
      <c r="AR9" s="41" t="str">
        <f t="shared" si="8"/>
        <v/>
      </c>
    </row>
    <row r="10" spans="1:45">
      <c r="A10" s="3">
        <v>231647</v>
      </c>
      <c r="B10" s="11" t="s">
        <v>33</v>
      </c>
      <c r="C10" s="12">
        <v>19</v>
      </c>
      <c r="D10" s="15" t="s">
        <v>27</v>
      </c>
      <c r="E10" s="3" t="s">
        <v>20</v>
      </c>
      <c r="F10" s="21"/>
      <c r="G10" s="4"/>
      <c r="H10" s="9"/>
      <c r="I10" s="10"/>
      <c r="J10" s="10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8">
        <v>1.825</v>
      </c>
      <c r="X10" s="12">
        <v>6</v>
      </c>
      <c r="Y10" s="13">
        <v>2</v>
      </c>
      <c r="Z10" s="3" t="s">
        <v>28</v>
      </c>
      <c r="AA10" s="8">
        <v>1.825</v>
      </c>
      <c r="AB10" s="8">
        <v>1.9083333333333332</v>
      </c>
      <c r="AC10" s="38"/>
      <c r="AD10" s="11" t="s">
        <v>32</v>
      </c>
      <c r="AE10" s="12">
        <v>18</v>
      </c>
      <c r="AF10" s="15" t="s">
        <v>27</v>
      </c>
      <c r="AG10" s="42" t="str">
        <f t="shared" si="0"/>
        <v>DF</v>
      </c>
      <c r="AH10" s="42" t="str">
        <f t="shared" si="1"/>
        <v/>
      </c>
      <c r="AI10" s="42" t="s">
        <v>124</v>
      </c>
      <c r="AJ10" s="42"/>
      <c r="AK10" s="42"/>
      <c r="AL10" s="42" t="str">
        <f t="shared" si="2"/>
        <v/>
      </c>
      <c r="AM10" s="42" t="str">
        <f t="shared" si="3"/>
        <v/>
      </c>
      <c r="AN10" s="42" t="str">
        <f t="shared" si="4"/>
        <v/>
      </c>
      <c r="AO10" s="42">
        <f t="shared" si="5"/>
        <v>-2</v>
      </c>
      <c r="AP10" s="42" t="str">
        <f t="shared" si="6"/>
        <v/>
      </c>
      <c r="AQ10" s="42" t="str">
        <f t="shared" si="7"/>
        <v/>
      </c>
      <c r="AR10" s="42">
        <f t="shared" si="8"/>
        <v>4</v>
      </c>
    </row>
    <row r="11" spans="1:45">
      <c r="A11" s="3">
        <v>14402</v>
      </c>
      <c r="B11" s="11" t="s">
        <v>34</v>
      </c>
      <c r="C11" s="12">
        <v>25</v>
      </c>
      <c r="D11" s="15" t="s">
        <v>27</v>
      </c>
      <c r="E11" s="3" t="s">
        <v>20</v>
      </c>
      <c r="F11" s="21"/>
      <c r="G11" s="4"/>
      <c r="H11" s="9"/>
      <c r="I11" s="10"/>
      <c r="J11" s="10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3"/>
      <c r="X11" s="12"/>
      <c r="Y11" s="13"/>
      <c r="Z11" s="3"/>
      <c r="AA11" s="3"/>
      <c r="AB11" s="3"/>
      <c r="AC11" s="37"/>
      <c r="AD11" s="11" t="s">
        <v>33</v>
      </c>
      <c r="AE11" s="12">
        <v>19</v>
      </c>
      <c r="AF11" s="15" t="s">
        <v>27</v>
      </c>
      <c r="AG11" s="42" t="str">
        <f t="shared" si="0"/>
        <v>DF</v>
      </c>
      <c r="AH11" s="42" t="str">
        <f t="shared" si="1"/>
        <v/>
      </c>
      <c r="AI11" s="42" t="s">
        <v>124</v>
      </c>
      <c r="AJ11" s="42"/>
      <c r="AK11" s="42"/>
      <c r="AL11" s="42" t="str">
        <f t="shared" si="2"/>
        <v/>
      </c>
      <c r="AM11" s="42">
        <f t="shared" si="3"/>
        <v>2</v>
      </c>
      <c r="AN11" s="42" t="str">
        <f t="shared" si="4"/>
        <v/>
      </c>
      <c r="AO11" s="42" t="str">
        <f t="shared" si="5"/>
        <v/>
      </c>
      <c r="AP11" s="42" t="str">
        <f t="shared" si="6"/>
        <v/>
      </c>
      <c r="AQ11" s="42" t="str">
        <f t="shared" si="7"/>
        <v/>
      </c>
      <c r="AR11" s="42">
        <f t="shared" si="8"/>
        <v>4</v>
      </c>
    </row>
    <row r="12" spans="1:45">
      <c r="A12" s="3">
        <v>51132</v>
      </c>
      <c r="B12" s="11" t="s">
        <v>35</v>
      </c>
      <c r="C12" s="12">
        <v>27</v>
      </c>
      <c r="D12" s="15" t="s">
        <v>27</v>
      </c>
      <c r="E12" s="3" t="s">
        <v>20</v>
      </c>
      <c r="F12" s="21"/>
      <c r="G12" s="4"/>
      <c r="H12" s="9"/>
      <c r="I12" s="10"/>
      <c r="J12" s="10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3"/>
      <c r="X12" s="12"/>
      <c r="Y12" s="13"/>
      <c r="Z12" s="3"/>
      <c r="AA12" s="3"/>
      <c r="AB12" s="3"/>
      <c r="AD12" s="11" t="s">
        <v>34</v>
      </c>
      <c r="AE12" s="12">
        <v>25</v>
      </c>
      <c r="AF12" s="15" t="s">
        <v>27</v>
      </c>
      <c r="AG12" s="42" t="str">
        <f t="shared" si="0"/>
        <v>DF</v>
      </c>
      <c r="AH12" s="42" t="str">
        <f t="shared" si="1"/>
        <v/>
      </c>
      <c r="AI12" s="42" t="s">
        <v>124</v>
      </c>
      <c r="AJ12" s="42"/>
      <c r="AK12" s="42"/>
      <c r="AL12" s="42">
        <f t="shared" si="2"/>
        <v>4</v>
      </c>
      <c r="AM12" s="42" t="str">
        <f t="shared" si="3"/>
        <v/>
      </c>
      <c r="AN12" s="42" t="str">
        <f t="shared" si="4"/>
        <v/>
      </c>
      <c r="AO12" s="42">
        <f t="shared" si="5"/>
        <v>-1</v>
      </c>
      <c r="AP12" s="42" t="str">
        <f t="shared" si="6"/>
        <v/>
      </c>
      <c r="AQ12" s="42" t="str">
        <f t="shared" si="7"/>
        <v/>
      </c>
      <c r="AR12" s="42">
        <f t="shared" si="8"/>
        <v>4</v>
      </c>
    </row>
    <row r="13" spans="1:45">
      <c r="A13" s="3">
        <v>227335</v>
      </c>
      <c r="B13" s="11" t="s">
        <v>36</v>
      </c>
      <c r="C13" s="12">
        <v>29</v>
      </c>
      <c r="D13" s="14" t="s">
        <v>19</v>
      </c>
      <c r="E13" s="3" t="s">
        <v>20</v>
      </c>
      <c r="F13" s="21"/>
      <c r="G13" s="4"/>
      <c r="H13" s="9"/>
      <c r="I13" s="10"/>
      <c r="J13" s="10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3"/>
      <c r="X13" s="12"/>
      <c r="Y13" s="13"/>
      <c r="Z13" s="3"/>
      <c r="AA13" s="3"/>
      <c r="AB13" s="3"/>
      <c r="AD13" s="11" t="s">
        <v>35</v>
      </c>
      <c r="AE13" s="12">
        <v>27</v>
      </c>
      <c r="AF13" s="15" t="s">
        <v>27</v>
      </c>
      <c r="AG13" s="42" t="str">
        <f t="shared" si="0"/>
        <v>DF</v>
      </c>
      <c r="AH13" s="42" t="str">
        <f t="shared" si="1"/>
        <v/>
      </c>
      <c r="AI13" s="42" t="s">
        <v>124</v>
      </c>
      <c r="AJ13" s="42"/>
      <c r="AK13" s="42"/>
      <c r="AL13" s="42" t="str">
        <f t="shared" si="2"/>
        <v/>
      </c>
      <c r="AM13" s="42" t="str">
        <f t="shared" si="3"/>
        <v/>
      </c>
      <c r="AN13" s="42" t="str">
        <f t="shared" si="4"/>
        <v/>
      </c>
      <c r="AO13" s="42" t="str">
        <f t="shared" si="5"/>
        <v/>
      </c>
      <c r="AP13" s="42" t="str">
        <f t="shared" si="6"/>
        <v/>
      </c>
      <c r="AQ13" s="42" t="str">
        <f t="shared" si="7"/>
        <v/>
      </c>
      <c r="AR13" s="42">
        <f t="shared" si="8"/>
        <v>4</v>
      </c>
    </row>
    <row r="14" spans="1:45">
      <c r="A14" s="3">
        <v>74588</v>
      </c>
      <c r="B14" s="11" t="s">
        <v>37</v>
      </c>
      <c r="C14" s="12">
        <v>30</v>
      </c>
      <c r="D14" s="16" t="s">
        <v>38</v>
      </c>
      <c r="E14" s="3" t="s">
        <v>39</v>
      </c>
      <c r="F14" s="21"/>
      <c r="G14" s="4"/>
      <c r="H14" s="9"/>
      <c r="I14" s="10"/>
      <c r="J14" s="10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3"/>
      <c r="X14" s="12"/>
      <c r="Y14" s="13"/>
      <c r="Z14" s="3"/>
      <c r="AA14" s="3"/>
      <c r="AB14" s="3"/>
      <c r="AD14" s="11" t="s">
        <v>36</v>
      </c>
      <c r="AE14" s="12">
        <v>29</v>
      </c>
      <c r="AF14" s="40" t="s">
        <v>19</v>
      </c>
      <c r="AG14" s="41" t="str">
        <f t="shared" si="0"/>
        <v>DF</v>
      </c>
      <c r="AH14" s="41" t="str">
        <f t="shared" si="1"/>
        <v/>
      </c>
      <c r="AI14" s="41" t="s">
        <v>124</v>
      </c>
      <c r="AJ14" s="41"/>
      <c r="AK14" s="41"/>
      <c r="AL14" s="41" t="str">
        <f t="shared" si="2"/>
        <v/>
      </c>
      <c r="AM14" s="41" t="str">
        <f t="shared" si="3"/>
        <v/>
      </c>
      <c r="AN14" s="41" t="str">
        <f t="shared" si="4"/>
        <v/>
      </c>
      <c r="AO14" s="41">
        <f t="shared" si="5"/>
        <v>-1</v>
      </c>
      <c r="AP14" s="41" t="str">
        <f t="shared" si="6"/>
        <v/>
      </c>
      <c r="AQ14" s="41">
        <f t="shared" si="7"/>
        <v>5</v>
      </c>
      <c r="AR14" s="41" t="str">
        <f t="shared" si="8"/>
        <v/>
      </c>
    </row>
    <row r="15" spans="1:45">
      <c r="A15" s="3">
        <v>229615</v>
      </c>
      <c r="B15" s="11" t="s">
        <v>40</v>
      </c>
      <c r="C15" s="12">
        <v>42</v>
      </c>
      <c r="D15" s="14" t="s">
        <v>19</v>
      </c>
      <c r="E15" s="3" t="s">
        <v>20</v>
      </c>
      <c r="F15" s="21"/>
      <c r="G15" s="4"/>
      <c r="H15" s="9"/>
      <c r="I15" s="10"/>
      <c r="J15" s="10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3"/>
      <c r="X15" s="12"/>
      <c r="Y15" s="13"/>
      <c r="Z15" s="3"/>
      <c r="AA15" s="3"/>
      <c r="AB15" s="3"/>
      <c r="AD15" s="11" t="s">
        <v>37</v>
      </c>
      <c r="AE15" s="12">
        <v>30</v>
      </c>
      <c r="AF15" s="16" t="s">
        <v>38</v>
      </c>
      <c r="AG15" s="39" t="str">
        <f t="shared" si="0"/>
        <v>DF</v>
      </c>
      <c r="AH15" s="39" t="str">
        <f t="shared" si="1"/>
        <v/>
      </c>
      <c r="AI15" s="39" t="s">
        <v>124</v>
      </c>
      <c r="AJ15" s="39"/>
      <c r="AK15" s="39"/>
      <c r="AL15" s="39" t="str">
        <f t="shared" si="2"/>
        <v/>
      </c>
      <c r="AM15" s="39" t="str">
        <f t="shared" si="3"/>
        <v/>
      </c>
      <c r="AN15" s="39" t="str">
        <f t="shared" si="4"/>
        <v/>
      </c>
      <c r="AO15" s="39" t="str">
        <f t="shared" si="5"/>
        <v/>
      </c>
      <c r="AP15" s="39">
        <f t="shared" si="6"/>
        <v>8</v>
      </c>
      <c r="AQ15" s="39" t="str">
        <f t="shared" si="7"/>
        <v/>
      </c>
      <c r="AR15" s="39" t="str">
        <f t="shared" si="8"/>
        <v/>
      </c>
    </row>
    <row r="16" spans="1:45">
      <c r="A16" s="3">
        <v>28241</v>
      </c>
      <c r="B16" s="11" t="s">
        <v>41</v>
      </c>
      <c r="C16" s="12">
        <v>44</v>
      </c>
      <c r="D16" s="15" t="s">
        <v>27</v>
      </c>
      <c r="E16" s="3" t="s">
        <v>39</v>
      </c>
      <c r="F16" s="21"/>
      <c r="G16" s="4"/>
      <c r="H16" s="9"/>
      <c r="I16" s="10"/>
      <c r="J16" s="10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3"/>
      <c r="X16" s="12"/>
      <c r="Y16" s="13"/>
      <c r="Z16" s="3"/>
      <c r="AA16" s="3"/>
      <c r="AB16" s="3"/>
      <c r="AD16" s="11" t="s">
        <v>40</v>
      </c>
      <c r="AE16" s="12">
        <v>42</v>
      </c>
      <c r="AF16" s="40" t="s">
        <v>19</v>
      </c>
      <c r="AG16" s="41" t="str">
        <f t="shared" si="0"/>
        <v>DF</v>
      </c>
      <c r="AH16" s="41" t="str">
        <f t="shared" si="1"/>
        <v/>
      </c>
      <c r="AI16" s="41" t="s">
        <v>124</v>
      </c>
      <c r="AJ16" s="41"/>
      <c r="AK16" s="41"/>
      <c r="AL16" s="41">
        <f t="shared" si="2"/>
        <v>4</v>
      </c>
      <c r="AM16" s="41" t="str">
        <f t="shared" si="3"/>
        <v/>
      </c>
      <c r="AN16" s="41" t="str">
        <f t="shared" si="4"/>
        <v/>
      </c>
      <c r="AO16" s="41" t="str">
        <f t="shared" si="5"/>
        <v/>
      </c>
      <c r="AP16" s="41" t="str">
        <f t="shared" si="6"/>
        <v/>
      </c>
      <c r="AQ16" s="41">
        <f t="shared" si="7"/>
        <v>5</v>
      </c>
      <c r="AR16" s="41" t="str">
        <f t="shared" si="8"/>
        <v/>
      </c>
    </row>
    <row r="17" spans="1:44">
      <c r="A17" s="3">
        <v>227421</v>
      </c>
      <c r="B17" s="11" t="s">
        <v>42</v>
      </c>
      <c r="C17" s="12">
        <v>71</v>
      </c>
      <c r="D17" s="14" t="s">
        <v>19</v>
      </c>
      <c r="E17" s="3" t="s">
        <v>20</v>
      </c>
      <c r="F17" s="21"/>
      <c r="G17" s="4"/>
      <c r="H17" s="9"/>
      <c r="I17" s="10"/>
      <c r="J17" s="10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3"/>
      <c r="X17" s="12"/>
      <c r="Y17" s="13"/>
      <c r="Z17" s="3"/>
      <c r="AA17" s="3"/>
      <c r="AB17" s="3"/>
      <c r="AD17" s="11" t="s">
        <v>41</v>
      </c>
      <c r="AE17" s="12">
        <v>44</v>
      </c>
      <c r="AF17" s="15" t="s">
        <v>27</v>
      </c>
      <c r="AG17" s="42" t="str">
        <f t="shared" si="0"/>
        <v>DF</v>
      </c>
      <c r="AH17" s="42" t="str">
        <f t="shared" si="1"/>
        <v/>
      </c>
      <c r="AI17" s="42" t="s">
        <v>124</v>
      </c>
      <c r="AJ17" s="42"/>
      <c r="AK17" s="42"/>
      <c r="AL17" s="42" t="str">
        <f t="shared" si="2"/>
        <v/>
      </c>
      <c r="AM17" s="42" t="str">
        <f t="shared" si="3"/>
        <v/>
      </c>
      <c r="AN17" s="42" t="str">
        <f t="shared" si="4"/>
        <v/>
      </c>
      <c r="AO17" s="42">
        <f t="shared" si="5"/>
        <v>-1</v>
      </c>
      <c r="AP17" s="42" t="str">
        <f t="shared" si="6"/>
        <v/>
      </c>
      <c r="AQ17" s="42" t="str">
        <f t="shared" si="7"/>
        <v/>
      </c>
      <c r="AR17" s="42">
        <f t="shared" si="8"/>
        <v>4</v>
      </c>
    </row>
    <row r="18" spans="1:44">
      <c r="A18" s="3">
        <v>43445</v>
      </c>
      <c r="B18" s="11" t="s">
        <v>43</v>
      </c>
      <c r="C18" s="12">
        <v>72</v>
      </c>
      <c r="D18" s="15" t="s">
        <v>27</v>
      </c>
      <c r="E18" s="3" t="s">
        <v>20</v>
      </c>
      <c r="F18" s="21"/>
      <c r="G18" s="4"/>
      <c r="H18" s="9"/>
      <c r="I18" s="10"/>
      <c r="J18" s="10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3"/>
      <c r="X18" s="12"/>
      <c r="Y18" s="13"/>
      <c r="Z18" s="3"/>
      <c r="AA18" s="3"/>
      <c r="AB18" s="3"/>
      <c r="AD18" s="11" t="s">
        <v>42</v>
      </c>
      <c r="AE18" s="12">
        <v>71</v>
      </c>
      <c r="AF18" s="40" t="s">
        <v>19</v>
      </c>
      <c r="AG18" s="41" t="str">
        <f t="shared" si="0"/>
        <v>DF</v>
      </c>
      <c r="AH18" s="41" t="str">
        <f t="shared" si="1"/>
        <v/>
      </c>
      <c r="AI18" s="41" t="s">
        <v>124</v>
      </c>
      <c r="AJ18" s="41"/>
      <c r="AK18" s="41"/>
      <c r="AL18" s="41" t="str">
        <f t="shared" si="2"/>
        <v/>
      </c>
      <c r="AM18" s="41">
        <f t="shared" si="3"/>
        <v>2</v>
      </c>
      <c r="AN18" s="41" t="str">
        <f t="shared" si="4"/>
        <v/>
      </c>
      <c r="AO18" s="41" t="str">
        <f t="shared" si="5"/>
        <v/>
      </c>
      <c r="AP18" s="41" t="str">
        <f t="shared" si="6"/>
        <v/>
      </c>
      <c r="AQ18" s="41">
        <f t="shared" si="7"/>
        <v>5</v>
      </c>
      <c r="AR18" s="41" t="str">
        <f t="shared" si="8"/>
        <v/>
      </c>
    </row>
    <row r="19" spans="1:44">
      <c r="A19" s="3">
        <v>58262</v>
      </c>
      <c r="B19" s="11" t="s">
        <v>44</v>
      </c>
      <c r="C19" s="12">
        <v>74</v>
      </c>
      <c r="D19" s="15" t="s">
        <v>27</v>
      </c>
      <c r="E19" s="3" t="s">
        <v>20</v>
      </c>
      <c r="F19" s="21"/>
      <c r="G19" s="4"/>
      <c r="H19" s="9"/>
      <c r="I19" s="10"/>
      <c r="J19" s="10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3"/>
      <c r="X19" s="12"/>
      <c r="Y19" s="13"/>
      <c r="Z19" s="3"/>
      <c r="AA19" s="3"/>
      <c r="AB19" s="3"/>
      <c r="AD19" s="11" t="s">
        <v>43</v>
      </c>
      <c r="AE19" s="12">
        <v>72</v>
      </c>
      <c r="AF19" s="15" t="s">
        <v>27</v>
      </c>
      <c r="AG19" s="42" t="str">
        <f t="shared" si="0"/>
        <v>DF</v>
      </c>
      <c r="AH19" s="42" t="str">
        <f t="shared" si="1"/>
        <v/>
      </c>
      <c r="AI19" s="42" t="s">
        <v>124</v>
      </c>
      <c r="AJ19" s="42"/>
      <c r="AK19" s="42"/>
      <c r="AL19" s="42" t="str">
        <f t="shared" si="2"/>
        <v/>
      </c>
      <c r="AM19" s="42" t="str">
        <f t="shared" si="3"/>
        <v/>
      </c>
      <c r="AN19" s="42" t="str">
        <f t="shared" si="4"/>
        <v/>
      </c>
      <c r="AO19" s="42" t="str">
        <f t="shared" si="5"/>
        <v/>
      </c>
      <c r="AP19" s="42" t="str">
        <f t="shared" si="6"/>
        <v/>
      </c>
      <c r="AQ19" s="42" t="str">
        <f t="shared" si="7"/>
        <v/>
      </c>
      <c r="AR19" s="42">
        <f t="shared" si="8"/>
        <v>4</v>
      </c>
    </row>
    <row r="20" spans="1:44">
      <c r="A20" s="3">
        <v>23622</v>
      </c>
      <c r="B20" s="11" t="s">
        <v>45</v>
      </c>
      <c r="C20" s="12">
        <v>88</v>
      </c>
      <c r="D20" s="16" t="s">
        <v>38</v>
      </c>
      <c r="E20" s="3" t="s">
        <v>20</v>
      </c>
      <c r="F20" s="21"/>
      <c r="G20" s="4"/>
      <c r="H20" s="9"/>
      <c r="I20" s="10"/>
      <c r="J20" s="10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3"/>
      <c r="X20" s="12"/>
      <c r="Y20" s="13"/>
      <c r="Z20" s="3"/>
      <c r="AA20" s="3"/>
      <c r="AB20" s="3"/>
      <c r="AD20" s="11" t="s">
        <v>44</v>
      </c>
      <c r="AE20" s="12">
        <v>74</v>
      </c>
      <c r="AF20" s="15" t="s">
        <v>27</v>
      </c>
      <c r="AG20" s="42" t="str">
        <f t="shared" si="0"/>
        <v>DF</v>
      </c>
      <c r="AH20" s="42" t="str">
        <f t="shared" si="1"/>
        <v/>
      </c>
      <c r="AI20" s="42" t="s">
        <v>124</v>
      </c>
      <c r="AJ20" s="42"/>
      <c r="AK20" s="42"/>
      <c r="AL20" s="42" t="str">
        <f t="shared" si="2"/>
        <v/>
      </c>
      <c r="AM20" s="42" t="str">
        <f t="shared" si="3"/>
        <v/>
      </c>
      <c r="AN20" s="42" t="str">
        <f t="shared" si="4"/>
        <v/>
      </c>
      <c r="AO20" s="42" t="str">
        <f t="shared" si="5"/>
        <v/>
      </c>
      <c r="AP20" s="42" t="str">
        <f t="shared" si="6"/>
        <v/>
      </c>
      <c r="AQ20" s="42" t="str">
        <f t="shared" si="7"/>
        <v/>
      </c>
      <c r="AR20" s="42">
        <f t="shared" si="8"/>
        <v>4</v>
      </c>
    </row>
    <row r="21" spans="1:44">
      <c r="A21" s="3">
        <v>62859</v>
      </c>
      <c r="B21" s="11" t="s">
        <v>46</v>
      </c>
      <c r="C21" s="12">
        <v>96</v>
      </c>
      <c r="D21" s="15" t="s">
        <v>27</v>
      </c>
      <c r="E21" s="3" t="s">
        <v>20</v>
      </c>
      <c r="F21" s="21"/>
      <c r="G21" s="4"/>
      <c r="H21" s="9"/>
      <c r="I21" s="10"/>
      <c r="J21" s="10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3"/>
      <c r="X21" s="12"/>
      <c r="Y21" s="13"/>
      <c r="Z21" s="3"/>
      <c r="AA21" s="3"/>
      <c r="AB21" s="3"/>
      <c r="AD21" s="11" t="s">
        <v>45</v>
      </c>
      <c r="AE21" s="12">
        <v>88</v>
      </c>
      <c r="AF21" s="16" t="s">
        <v>38</v>
      </c>
      <c r="AG21" s="39" t="str">
        <f t="shared" si="0"/>
        <v>DF</v>
      </c>
      <c r="AH21" s="39" t="str">
        <f t="shared" si="1"/>
        <v/>
      </c>
      <c r="AI21" s="39" t="s">
        <v>124</v>
      </c>
      <c r="AJ21" s="39"/>
      <c r="AK21" s="39"/>
      <c r="AL21" s="39" t="str">
        <f t="shared" si="2"/>
        <v/>
      </c>
      <c r="AM21" s="39" t="str">
        <f t="shared" si="3"/>
        <v/>
      </c>
      <c r="AN21" s="39" t="str">
        <f t="shared" si="4"/>
        <v/>
      </c>
      <c r="AO21" s="39" t="str">
        <f t="shared" si="5"/>
        <v/>
      </c>
      <c r="AP21" s="39">
        <f t="shared" si="6"/>
        <v>8</v>
      </c>
      <c r="AQ21" s="39" t="str">
        <f t="shared" si="7"/>
        <v/>
      </c>
      <c r="AR21" s="39" t="str">
        <f t="shared" si="8"/>
        <v/>
      </c>
    </row>
    <row r="22" spans="1:44">
      <c r="A22" s="3"/>
      <c r="B22" s="11"/>
      <c r="C22" s="12"/>
      <c r="D22" s="3"/>
      <c r="E22" s="3"/>
      <c r="F22" s="21"/>
      <c r="G22" s="4"/>
      <c r="H22" s="9"/>
      <c r="I22" s="10"/>
      <c r="J22" s="10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3"/>
      <c r="X22" s="12"/>
      <c r="Y22" s="13"/>
      <c r="Z22" s="3"/>
      <c r="AA22" s="3"/>
      <c r="AB22" s="3"/>
      <c r="AD22" s="11" t="s">
        <v>46</v>
      </c>
      <c r="AE22" s="12">
        <v>96</v>
      </c>
      <c r="AF22" s="15" t="s">
        <v>27</v>
      </c>
      <c r="AG22" s="42" t="str">
        <f t="shared" si="0"/>
        <v>DF</v>
      </c>
      <c r="AH22" s="42" t="str">
        <f t="shared" si="1"/>
        <v/>
      </c>
      <c r="AI22" s="42" t="s">
        <v>124</v>
      </c>
      <c r="AJ22" s="42"/>
      <c r="AK22" s="42"/>
      <c r="AL22" s="42" t="str">
        <f t="shared" si="2"/>
        <v/>
      </c>
      <c r="AM22" s="42" t="str">
        <f t="shared" si="3"/>
        <v/>
      </c>
      <c r="AN22" s="42" t="str">
        <f t="shared" si="4"/>
        <v/>
      </c>
      <c r="AO22" s="42" t="str">
        <f t="shared" si="5"/>
        <v/>
      </c>
      <c r="AP22" s="42" t="str">
        <f t="shared" si="6"/>
        <v/>
      </c>
      <c r="AQ22" s="42" t="str">
        <f t="shared" si="7"/>
        <v/>
      </c>
      <c r="AR22" s="42">
        <f t="shared" si="8"/>
        <v>4</v>
      </c>
    </row>
    <row r="23" spans="1:44">
      <c r="A23" s="3"/>
      <c r="B23" s="11"/>
      <c r="C23" s="12"/>
      <c r="D23" s="3"/>
      <c r="E23" s="3"/>
      <c r="F23" s="21"/>
      <c r="G23" s="4"/>
      <c r="H23" s="9"/>
      <c r="I23" s="10"/>
      <c r="J23" s="10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3"/>
      <c r="X23" s="12"/>
      <c r="Y23" s="13"/>
      <c r="Z23" s="3"/>
      <c r="AA23" s="3"/>
      <c r="AB23" s="3"/>
    </row>
    <row r="24" spans="1:44">
      <c r="A24" s="3"/>
      <c r="B24" s="11"/>
      <c r="C24" s="12"/>
      <c r="D24" s="3"/>
      <c r="E24" s="3"/>
      <c r="F24" s="21"/>
      <c r="G24" s="4"/>
      <c r="H24" s="9"/>
      <c r="I24" s="10"/>
      <c r="J24" s="10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3"/>
      <c r="X24" s="12"/>
      <c r="Y24" s="13"/>
      <c r="Z24" s="3"/>
      <c r="AA24" s="3"/>
      <c r="AB24" s="3"/>
    </row>
    <row r="25" spans="1:44">
      <c r="A25" s="3"/>
      <c r="B25" s="11"/>
      <c r="C25" s="12"/>
      <c r="D25" s="3"/>
      <c r="E25" s="3"/>
      <c r="F25" s="21"/>
      <c r="G25" s="4"/>
      <c r="H25" s="9"/>
      <c r="I25" s="10"/>
      <c r="J25" s="10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3"/>
      <c r="X25" s="12"/>
      <c r="Y25" s="13"/>
      <c r="Z25" s="3"/>
      <c r="AA25" s="3"/>
      <c r="AB25" s="3"/>
    </row>
    <row r="26" spans="1:44" ht="94.5">
      <c r="A26" s="4">
        <v>47779</v>
      </c>
      <c r="B26" s="17" t="s">
        <v>47</v>
      </c>
      <c r="C26" s="18"/>
      <c r="D26" s="18"/>
      <c r="E26" s="18"/>
      <c r="F26" s="19" t="s">
        <v>48</v>
      </c>
      <c r="G26" s="4" t="s">
        <v>49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20" t="s">
        <v>50</v>
      </c>
      <c r="X26" s="20" t="s">
        <v>51</v>
      </c>
      <c r="Y26" s="20" t="s">
        <v>52</v>
      </c>
      <c r="Z26" s="18"/>
      <c r="AA26" s="18"/>
      <c r="AB26" s="18"/>
      <c r="AG26" s="31">
        <v>0</v>
      </c>
      <c r="AH26" s="31">
        <v>5</v>
      </c>
      <c r="AI26" s="31">
        <v>10</v>
      </c>
      <c r="AJ26" s="31">
        <v>1</v>
      </c>
      <c r="AK26" s="31">
        <v>2</v>
      </c>
      <c r="AL26" s="31" t="s">
        <v>104</v>
      </c>
      <c r="AM26" s="31">
        <v>2</v>
      </c>
      <c r="AN26" s="31">
        <v>12</v>
      </c>
      <c r="AO26" s="31" t="s">
        <v>114</v>
      </c>
      <c r="AP26" s="34" t="s">
        <v>119</v>
      </c>
      <c r="AQ26" s="31" t="s">
        <v>120</v>
      </c>
      <c r="AR26" s="31" t="s">
        <v>105</v>
      </c>
    </row>
    <row r="27" spans="1:44">
      <c r="A27" s="43" t="s">
        <v>53</v>
      </c>
      <c r="B27" s="43"/>
      <c r="C27" s="43"/>
      <c r="D27" s="43"/>
      <c r="E27" s="43"/>
      <c r="F27" s="44" t="s">
        <v>1</v>
      </c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 t="s">
        <v>2</v>
      </c>
      <c r="X27" s="44"/>
      <c r="Y27" s="44"/>
      <c r="Z27" s="44"/>
      <c r="AA27" s="44"/>
      <c r="AB27" s="44"/>
      <c r="AG27" s="31" t="s">
        <v>106</v>
      </c>
      <c r="AH27" s="31" t="s">
        <v>107</v>
      </c>
      <c r="AI27" s="31" t="s">
        <v>108</v>
      </c>
      <c r="AJ27" s="31" t="s">
        <v>110</v>
      </c>
      <c r="AK27" s="31" t="s">
        <v>111</v>
      </c>
      <c r="AL27" s="31" t="s">
        <v>118</v>
      </c>
      <c r="AM27" s="31" t="s">
        <v>117</v>
      </c>
      <c r="AN27" s="31" t="s">
        <v>113</v>
      </c>
      <c r="AO27" s="31"/>
      <c r="AP27" s="34" t="s">
        <v>116</v>
      </c>
      <c r="AQ27" s="31" t="s">
        <v>121</v>
      </c>
      <c r="AR27" s="31" t="s">
        <v>122</v>
      </c>
    </row>
    <row r="28" spans="1:44" ht="28.5">
      <c r="A28" s="1" t="s">
        <v>3</v>
      </c>
      <c r="B28" s="1" t="s">
        <v>4</v>
      </c>
      <c r="C28" s="1" t="s">
        <v>5</v>
      </c>
      <c r="D28" s="1" t="s">
        <v>6</v>
      </c>
      <c r="E28" s="1" t="s">
        <v>7</v>
      </c>
      <c r="F28" s="2" t="s">
        <v>8</v>
      </c>
      <c r="G28" s="2" t="s">
        <v>9</v>
      </c>
      <c r="H28" s="2" t="s">
        <v>10</v>
      </c>
      <c r="I28" s="45" t="s">
        <v>11</v>
      </c>
      <c r="J28" s="45"/>
      <c r="K28" s="45" t="s">
        <v>12</v>
      </c>
      <c r="L28" s="45"/>
      <c r="M28" s="45"/>
      <c r="N28" s="45"/>
      <c r="O28" s="45"/>
      <c r="P28" s="45"/>
      <c r="Q28" s="45" t="s">
        <v>13</v>
      </c>
      <c r="R28" s="45"/>
      <c r="S28" s="45"/>
      <c r="T28" s="45"/>
      <c r="U28" s="45"/>
      <c r="V28" s="45"/>
      <c r="W28" s="1" t="s">
        <v>9</v>
      </c>
      <c r="X28" s="1" t="s">
        <v>5</v>
      </c>
      <c r="Y28" s="1" t="s">
        <v>14</v>
      </c>
      <c r="Z28" s="1" t="s">
        <v>15</v>
      </c>
      <c r="AA28" s="1" t="s">
        <v>16</v>
      </c>
      <c r="AB28" s="1" t="s">
        <v>17</v>
      </c>
      <c r="AG28" s="30" t="s">
        <v>95</v>
      </c>
      <c r="AH28" s="30" t="s">
        <v>97</v>
      </c>
      <c r="AI28" s="30" t="s">
        <v>102</v>
      </c>
      <c r="AJ28" s="33" t="s">
        <v>123</v>
      </c>
      <c r="AK28" s="33" t="s">
        <v>109</v>
      </c>
      <c r="AL28" s="30" t="s">
        <v>99</v>
      </c>
      <c r="AM28" s="30" t="s">
        <v>100</v>
      </c>
      <c r="AN28" s="30" t="s">
        <v>112</v>
      </c>
      <c r="AO28" s="30" t="s">
        <v>101</v>
      </c>
      <c r="AP28" s="35" t="s">
        <v>115</v>
      </c>
      <c r="AQ28" s="30" t="s">
        <v>96</v>
      </c>
      <c r="AR28" s="30" t="s">
        <v>98</v>
      </c>
    </row>
    <row r="29" spans="1:44">
      <c r="A29" s="3">
        <v>157692</v>
      </c>
      <c r="B29" s="11" t="s">
        <v>54</v>
      </c>
      <c r="C29" s="12">
        <v>5</v>
      </c>
      <c r="D29" s="14" t="s">
        <v>19</v>
      </c>
      <c r="E29" s="3" t="s">
        <v>20</v>
      </c>
      <c r="F29" s="21">
        <v>1</v>
      </c>
      <c r="G29" s="5">
        <v>0.68611111111111101</v>
      </c>
      <c r="H29" s="9">
        <v>5</v>
      </c>
      <c r="I29" s="10">
        <v>55</v>
      </c>
      <c r="J29" s="10">
        <v>44</v>
      </c>
      <c r="K29" s="4">
        <v>29</v>
      </c>
      <c r="L29" s="4">
        <v>5</v>
      </c>
      <c r="M29" s="4">
        <v>44</v>
      </c>
      <c r="N29" s="4">
        <v>55</v>
      </c>
      <c r="O29" s="4">
        <v>64</v>
      </c>
      <c r="P29" s="4">
        <v>95</v>
      </c>
      <c r="Q29" s="4">
        <v>88</v>
      </c>
      <c r="R29" s="4">
        <v>16</v>
      </c>
      <c r="S29" s="4">
        <v>18</v>
      </c>
      <c r="T29" s="4">
        <v>42</v>
      </c>
      <c r="U29" s="4">
        <v>71</v>
      </c>
      <c r="V29" s="4"/>
      <c r="W29" s="6">
        <v>0.16527777777777777</v>
      </c>
      <c r="X29" s="12">
        <v>91</v>
      </c>
      <c r="Y29" s="13">
        <v>2</v>
      </c>
      <c r="Z29" s="3" t="s">
        <v>25</v>
      </c>
      <c r="AA29" s="6">
        <v>0.16527777777777777</v>
      </c>
      <c r="AB29" s="6">
        <v>0.24861111111111112</v>
      </c>
      <c r="AD29" s="11" t="s">
        <v>54</v>
      </c>
      <c r="AE29" s="12">
        <v>5</v>
      </c>
      <c r="AF29" s="40" t="s">
        <v>19</v>
      </c>
      <c r="AG29" s="41" t="str">
        <f>IF(COUNTA($F$29:$F$51)&lt;COUNTA($F$3:$F$25),"DF","")</f>
        <v/>
      </c>
      <c r="AH29" s="41" t="s">
        <v>124</v>
      </c>
      <c r="AI29" s="41">
        <f>IF(COUNTA($F$29:$F$51)&gt;COUNTA($F$3:$F$25),10,"")</f>
        <v>10</v>
      </c>
      <c r="AJ29" s="41"/>
      <c r="AK29" s="41"/>
      <c r="AL29" s="41">
        <f>IF(COUNTIF($H$29:$H$51,$AE29)&gt;0,COUNTIF($H$29:$H$51,$AE29)*4,"")</f>
        <v>4</v>
      </c>
      <c r="AM29" s="41" t="str">
        <f>IF(COUNTIF($I$29:$J$51,$AE29)&gt;0,COUNTIF($I$29:$J$51,$AE29)*2,"")</f>
        <v/>
      </c>
      <c r="AN29" s="41" t="str">
        <f>IF(COUNTIF($H$29:$H$51,$AE29)=COUNTA($F$29:$F$51),"CC","")</f>
        <v/>
      </c>
      <c r="AO29" s="41">
        <f>IF(COUNTIF($X$29:$X$51,$AE29)&gt;0,SUMPRODUCT(($X$29:$X$51=$AE29)*($Y$29:$Y$51=2))*-1+SUMPRODUCT(($X$29:$X$51=$AE29)*($Y$29:$Y$51=10))*-5+SUMPRODUCT(($X$29:$X$51=$AE29)*($Y$29:$Y$51=25))*-15,"")</f>
        <v>-2</v>
      </c>
      <c r="AP29" s="41" t="str">
        <f>IF($AF29&lt;&gt;"GB","",IF(COUNTA($F$29:$F$51)=0,20,11-COUNTA($F$29:$F$51)))</f>
        <v/>
      </c>
      <c r="AQ29" s="41">
        <f>IF($AF29&lt;&gt;"D","",IF(COUNTA($F$3:$F$25)=0,10,9-COUNTA($F$3:$F$25)))</f>
        <v>6</v>
      </c>
      <c r="AR29" s="41" t="str">
        <f>IF($AF29&lt;&gt;"A","",IF(COUNTA($F$3:$F$25)=0,"",COUNTA($F$3:$F$25)))</f>
        <v/>
      </c>
    </row>
    <row r="30" spans="1:44">
      <c r="A30" s="3">
        <v>64072</v>
      </c>
      <c r="B30" s="11" t="s">
        <v>55</v>
      </c>
      <c r="C30" s="12">
        <v>8</v>
      </c>
      <c r="D30" s="14" t="s">
        <v>19</v>
      </c>
      <c r="E30" s="3" t="s">
        <v>20</v>
      </c>
      <c r="F30" s="21">
        <v>2</v>
      </c>
      <c r="G30" s="7">
        <v>1.1368055555555556</v>
      </c>
      <c r="H30" s="9">
        <v>71</v>
      </c>
      <c r="I30" s="10"/>
      <c r="J30" s="10"/>
      <c r="K30" s="4">
        <v>29</v>
      </c>
      <c r="L30" s="4">
        <v>8</v>
      </c>
      <c r="M30" s="4">
        <v>24</v>
      </c>
      <c r="N30" s="4">
        <v>71</v>
      </c>
      <c r="O30" s="4">
        <v>64</v>
      </c>
      <c r="P30" s="4">
        <v>95</v>
      </c>
      <c r="Q30" s="4">
        <v>88</v>
      </c>
      <c r="R30" s="4">
        <v>4</v>
      </c>
      <c r="S30" s="4">
        <v>16</v>
      </c>
      <c r="T30" s="4">
        <v>19</v>
      </c>
      <c r="U30" s="4">
        <v>29</v>
      </c>
      <c r="V30" s="4">
        <v>74</v>
      </c>
      <c r="W30" s="6">
        <v>0.79513888888888884</v>
      </c>
      <c r="X30" s="12">
        <v>8</v>
      </c>
      <c r="Y30" s="13">
        <v>2</v>
      </c>
      <c r="Z30" s="3" t="s">
        <v>25</v>
      </c>
      <c r="AA30" s="6">
        <v>0.79513888888888884</v>
      </c>
      <c r="AB30" s="6">
        <v>0.87847222222222221</v>
      </c>
      <c r="AD30" s="11" t="s">
        <v>55</v>
      </c>
      <c r="AE30" s="12">
        <v>8</v>
      </c>
      <c r="AF30" s="40" t="s">
        <v>19</v>
      </c>
      <c r="AG30" s="41" t="str">
        <f t="shared" ref="AG30:AG45" si="9">IF(COUNTA($F$29:$F$51)&lt;COUNTA($F$3:$F$25),"DF","")</f>
        <v/>
      </c>
      <c r="AH30" s="41" t="s">
        <v>124</v>
      </c>
      <c r="AI30" s="41">
        <f t="shared" ref="AI30:AI45" si="10">IF(COUNTA($F$29:$F$51)&gt;COUNTA($F$3:$F$25),10,"")</f>
        <v>10</v>
      </c>
      <c r="AJ30" s="41"/>
      <c r="AK30" s="41"/>
      <c r="AL30" s="41">
        <f t="shared" ref="AL30:AL45" si="11">IF(COUNTIF($H$29:$H$51,$AE30)&gt;0,COUNTIF($H$29:$H$51,$AE30)*4,"")</f>
        <v>4</v>
      </c>
      <c r="AM30" s="41">
        <f t="shared" ref="AM30:AM45" si="12">IF(COUNTIF($I$29:$J$51,$AE30)&gt;0,COUNTIF($I$29:$J$51,$AE30)*2,"")</f>
        <v>2</v>
      </c>
      <c r="AN30" s="41" t="str">
        <f t="shared" ref="AN30:AN45" si="13">IF(COUNTIF($H$29:$H$51,$AE30)=COUNTA($F$29:$F$51),"CC","")</f>
        <v/>
      </c>
      <c r="AO30" s="41">
        <f t="shared" ref="AO30:AO45" si="14">IF(COUNTIF($X$29:$X$51,$AE30)&gt;0,SUMPRODUCT(($X$29:$X$51=$AE30)*($Y$29:$Y$51=2))*-1+SUMPRODUCT(($X$29:$X$51=$AE30)*($Y$29:$Y$51=10))*-5+SUMPRODUCT(($X$29:$X$51=$AE30)*($Y$29:$Y$51=25))*-15,"")</f>
        <v>-2</v>
      </c>
      <c r="AP30" s="41" t="str">
        <f t="shared" ref="AP30:AP45" si="15">IF($AF30&lt;&gt;"GB","",IF(COUNTA($F$29:$F$51)=0,20,11-COUNTA($F$29:$F$51)))</f>
        <v/>
      </c>
      <c r="AQ30" s="41">
        <f t="shared" ref="AQ30:AQ45" si="16">IF($AF30&lt;&gt;"D","",IF(COUNTA($F$3:$F$25)=0,10,9-COUNTA($F$3:$F$25)))</f>
        <v>6</v>
      </c>
      <c r="AR30" s="41" t="str">
        <f t="shared" ref="AR30:AR45" si="17">IF($AF30&lt;&gt;"A","",IF(COUNTA($F$3:$F$25)=0,"",COUNTA($F$3:$F$25)))</f>
        <v/>
      </c>
    </row>
    <row r="31" spans="1:44">
      <c r="A31" s="3">
        <v>77606</v>
      </c>
      <c r="B31" s="11" t="s">
        <v>56</v>
      </c>
      <c r="C31" s="12">
        <v>9</v>
      </c>
      <c r="D31" s="15" t="s">
        <v>27</v>
      </c>
      <c r="E31" s="3" t="s">
        <v>20</v>
      </c>
      <c r="F31" s="21">
        <v>3</v>
      </c>
      <c r="G31" s="7">
        <v>2.098611111111111</v>
      </c>
      <c r="H31" s="9">
        <v>8</v>
      </c>
      <c r="I31" s="10">
        <v>11</v>
      </c>
      <c r="J31" s="10">
        <v>44</v>
      </c>
      <c r="K31" s="4">
        <v>29</v>
      </c>
      <c r="L31" s="4">
        <v>8</v>
      </c>
      <c r="M31" s="4">
        <v>11</v>
      </c>
      <c r="N31" s="4">
        <v>19</v>
      </c>
      <c r="O31" s="4">
        <v>24</v>
      </c>
      <c r="P31" s="4">
        <v>44</v>
      </c>
      <c r="Q31" s="4">
        <v>88</v>
      </c>
      <c r="R31" s="4">
        <v>18</v>
      </c>
      <c r="S31" s="4">
        <v>42</v>
      </c>
      <c r="T31" s="4">
        <v>71</v>
      </c>
      <c r="U31" s="4">
        <v>72</v>
      </c>
      <c r="V31" s="4">
        <v>96</v>
      </c>
      <c r="W31" s="6">
        <v>0.96597222222222223</v>
      </c>
      <c r="X31" s="12">
        <v>17</v>
      </c>
      <c r="Y31" s="13">
        <v>2</v>
      </c>
      <c r="Z31" s="3" t="s">
        <v>57</v>
      </c>
      <c r="AA31" s="6">
        <v>0.96597222222222223</v>
      </c>
      <c r="AB31" s="8">
        <v>1.0493055555555555</v>
      </c>
      <c r="AD31" s="11" t="s">
        <v>56</v>
      </c>
      <c r="AE31" s="12">
        <v>9</v>
      </c>
      <c r="AF31" s="15" t="s">
        <v>27</v>
      </c>
      <c r="AG31" s="42" t="str">
        <f t="shared" si="9"/>
        <v/>
      </c>
      <c r="AH31" s="42" t="s">
        <v>124</v>
      </c>
      <c r="AI31" s="42">
        <f t="shared" si="10"/>
        <v>10</v>
      </c>
      <c r="AJ31" s="42"/>
      <c r="AK31" s="42"/>
      <c r="AL31" s="42" t="str">
        <f t="shared" si="11"/>
        <v/>
      </c>
      <c r="AM31" s="42" t="str">
        <f t="shared" si="12"/>
        <v/>
      </c>
      <c r="AN31" s="42" t="str">
        <f t="shared" si="13"/>
        <v/>
      </c>
      <c r="AO31" s="42" t="str">
        <f t="shared" si="14"/>
        <v/>
      </c>
      <c r="AP31" s="42" t="str">
        <f t="shared" si="15"/>
        <v/>
      </c>
      <c r="AQ31" s="42" t="str">
        <f t="shared" si="16"/>
        <v/>
      </c>
      <c r="AR31" s="42">
        <f t="shared" si="17"/>
        <v>3</v>
      </c>
    </row>
    <row r="32" spans="1:44">
      <c r="A32" s="3">
        <v>48949</v>
      </c>
      <c r="B32" s="11" t="s">
        <v>58</v>
      </c>
      <c r="C32" s="12">
        <v>11</v>
      </c>
      <c r="D32" s="15" t="s">
        <v>27</v>
      </c>
      <c r="E32" s="3" t="s">
        <v>20</v>
      </c>
      <c r="F32" s="21">
        <v>4</v>
      </c>
      <c r="G32" s="7">
        <v>2.6430555555555553</v>
      </c>
      <c r="H32" s="9">
        <v>11</v>
      </c>
      <c r="I32" s="10">
        <v>8</v>
      </c>
      <c r="J32" s="10">
        <v>64</v>
      </c>
      <c r="K32" s="4">
        <v>29</v>
      </c>
      <c r="L32" s="4">
        <v>8</v>
      </c>
      <c r="M32" s="4">
        <v>11</v>
      </c>
      <c r="N32" s="4">
        <v>55</v>
      </c>
      <c r="O32" s="4">
        <v>64</v>
      </c>
      <c r="P32" s="4"/>
      <c r="Q32" s="4">
        <v>88</v>
      </c>
      <c r="R32" s="4">
        <v>18</v>
      </c>
      <c r="S32" s="4">
        <v>29</v>
      </c>
      <c r="T32" s="4">
        <v>42</v>
      </c>
      <c r="U32" s="4">
        <v>96</v>
      </c>
      <c r="V32" s="4"/>
      <c r="W32" s="8">
        <v>1.1763888888888889</v>
      </c>
      <c r="X32" s="12">
        <v>5</v>
      </c>
      <c r="Y32" s="13">
        <v>2</v>
      </c>
      <c r="Z32" s="3" t="s">
        <v>57</v>
      </c>
      <c r="AA32" s="8">
        <v>1.1763888888888889</v>
      </c>
      <c r="AB32" s="8">
        <v>1.2361111111111112</v>
      </c>
      <c r="AD32" s="11" t="s">
        <v>58</v>
      </c>
      <c r="AE32" s="12">
        <v>11</v>
      </c>
      <c r="AF32" s="15" t="s">
        <v>27</v>
      </c>
      <c r="AG32" s="42" t="str">
        <f t="shared" si="9"/>
        <v/>
      </c>
      <c r="AH32" s="42" t="s">
        <v>124</v>
      </c>
      <c r="AI32" s="42">
        <f t="shared" si="10"/>
        <v>10</v>
      </c>
      <c r="AJ32" s="42"/>
      <c r="AK32" s="42"/>
      <c r="AL32" s="42">
        <f t="shared" si="11"/>
        <v>4</v>
      </c>
      <c r="AM32" s="42">
        <f t="shared" si="12"/>
        <v>2</v>
      </c>
      <c r="AN32" s="42" t="str">
        <f t="shared" si="13"/>
        <v/>
      </c>
      <c r="AO32" s="42" t="str">
        <f t="shared" si="14"/>
        <v/>
      </c>
      <c r="AP32" s="42" t="str">
        <f t="shared" si="15"/>
        <v/>
      </c>
      <c r="AQ32" s="42" t="str">
        <f t="shared" si="16"/>
        <v/>
      </c>
      <c r="AR32" s="42">
        <f t="shared" si="17"/>
        <v>3</v>
      </c>
    </row>
    <row r="33" spans="1:44">
      <c r="A33" s="3">
        <v>48904</v>
      </c>
      <c r="B33" s="11" t="s">
        <v>59</v>
      </c>
      <c r="C33" s="12">
        <v>15</v>
      </c>
      <c r="D33" s="14" t="s">
        <v>19</v>
      </c>
      <c r="E33" s="3" t="s">
        <v>20</v>
      </c>
      <c r="F33" s="21"/>
      <c r="G33" s="4"/>
      <c r="H33" s="9"/>
      <c r="I33" s="10"/>
      <c r="J33" s="10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8">
        <v>1.1868055555555557</v>
      </c>
      <c r="X33" s="12">
        <v>8</v>
      </c>
      <c r="Y33" s="13">
        <v>2</v>
      </c>
      <c r="Z33" s="3" t="s">
        <v>60</v>
      </c>
      <c r="AA33" s="8">
        <v>1.1868055555555557</v>
      </c>
      <c r="AB33" s="8">
        <v>1.2701388888888889</v>
      </c>
      <c r="AD33" s="11" t="s">
        <v>59</v>
      </c>
      <c r="AE33" s="12">
        <v>15</v>
      </c>
      <c r="AF33" s="40" t="s">
        <v>19</v>
      </c>
      <c r="AG33" s="41" t="str">
        <f t="shared" si="9"/>
        <v/>
      </c>
      <c r="AH33" s="41" t="s">
        <v>124</v>
      </c>
      <c r="AI33" s="41">
        <f t="shared" si="10"/>
        <v>10</v>
      </c>
      <c r="AJ33" s="41"/>
      <c r="AK33" s="41"/>
      <c r="AL33" s="41" t="str">
        <f t="shared" si="11"/>
        <v/>
      </c>
      <c r="AM33" s="41" t="str">
        <f t="shared" si="12"/>
        <v/>
      </c>
      <c r="AN33" s="41" t="str">
        <f t="shared" si="13"/>
        <v/>
      </c>
      <c r="AO33" s="41" t="str">
        <f t="shared" si="14"/>
        <v/>
      </c>
      <c r="AP33" s="41" t="str">
        <f t="shared" si="15"/>
        <v/>
      </c>
      <c r="AQ33" s="41">
        <f t="shared" si="16"/>
        <v>6</v>
      </c>
      <c r="AR33" s="41" t="str">
        <f t="shared" si="17"/>
        <v/>
      </c>
    </row>
    <row r="34" spans="1:44">
      <c r="A34" s="3">
        <v>58508</v>
      </c>
      <c r="B34" s="11" t="s">
        <v>61</v>
      </c>
      <c r="C34" s="12">
        <v>16</v>
      </c>
      <c r="D34" s="16" t="s">
        <v>38</v>
      </c>
      <c r="E34" s="3" t="s">
        <v>39</v>
      </c>
      <c r="F34" s="21"/>
      <c r="G34" s="4"/>
      <c r="H34" s="9"/>
      <c r="I34" s="10"/>
      <c r="J34" s="10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8">
        <v>1.1868055555555557</v>
      </c>
      <c r="X34" s="12">
        <v>64</v>
      </c>
      <c r="Y34" s="13">
        <v>10</v>
      </c>
      <c r="Z34" s="3" t="s">
        <v>62</v>
      </c>
      <c r="AA34" s="8">
        <v>1.1868055555555557</v>
      </c>
      <c r="AB34" s="8">
        <v>1.6034722222222222</v>
      </c>
      <c r="AD34" s="11" t="s">
        <v>61</v>
      </c>
      <c r="AE34" s="12">
        <v>16</v>
      </c>
      <c r="AF34" s="16" t="s">
        <v>38</v>
      </c>
      <c r="AG34" s="39" t="str">
        <f t="shared" si="9"/>
        <v/>
      </c>
      <c r="AH34" s="39" t="s">
        <v>124</v>
      </c>
      <c r="AI34" s="39">
        <f t="shared" si="10"/>
        <v>10</v>
      </c>
      <c r="AJ34" s="39"/>
      <c r="AK34" s="39"/>
      <c r="AL34" s="39" t="str">
        <f t="shared" si="11"/>
        <v/>
      </c>
      <c r="AM34" s="39" t="str">
        <f t="shared" si="12"/>
        <v/>
      </c>
      <c r="AN34" s="39" t="str">
        <f t="shared" si="13"/>
        <v/>
      </c>
      <c r="AO34" s="39" t="str">
        <f t="shared" si="14"/>
        <v/>
      </c>
      <c r="AP34" s="39">
        <f t="shared" si="15"/>
        <v>7</v>
      </c>
      <c r="AQ34" s="39" t="str">
        <f t="shared" si="16"/>
        <v/>
      </c>
      <c r="AR34" s="39" t="str">
        <f t="shared" si="17"/>
        <v/>
      </c>
    </row>
    <row r="35" spans="1:44">
      <c r="A35" s="3">
        <v>48907</v>
      </c>
      <c r="B35" s="11" t="s">
        <v>63</v>
      </c>
      <c r="C35" s="12">
        <v>17</v>
      </c>
      <c r="D35" s="15" t="s">
        <v>27</v>
      </c>
      <c r="E35" s="3" t="s">
        <v>20</v>
      </c>
      <c r="F35" s="21"/>
      <c r="G35" s="4"/>
      <c r="H35" s="9"/>
      <c r="I35" s="10"/>
      <c r="J35" s="10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8">
        <v>1.3131944444444443</v>
      </c>
      <c r="X35" s="12">
        <v>44</v>
      </c>
      <c r="Y35" s="13">
        <v>2</v>
      </c>
      <c r="Z35" s="3" t="s">
        <v>21</v>
      </c>
      <c r="AA35" s="8">
        <v>1.3131944444444443</v>
      </c>
      <c r="AB35" s="8">
        <v>1.3958333333333333</v>
      </c>
      <c r="AD35" s="11" t="s">
        <v>63</v>
      </c>
      <c r="AE35" s="12">
        <v>17</v>
      </c>
      <c r="AF35" s="15" t="s">
        <v>27</v>
      </c>
      <c r="AG35" s="42" t="str">
        <f t="shared" si="9"/>
        <v/>
      </c>
      <c r="AH35" s="42" t="s">
        <v>124</v>
      </c>
      <c r="AI35" s="42">
        <f t="shared" si="10"/>
        <v>10</v>
      </c>
      <c r="AJ35" s="42"/>
      <c r="AK35" s="42"/>
      <c r="AL35" s="42" t="str">
        <f t="shared" si="11"/>
        <v/>
      </c>
      <c r="AM35" s="42" t="str">
        <f t="shared" si="12"/>
        <v/>
      </c>
      <c r="AN35" s="42" t="str">
        <f t="shared" si="13"/>
        <v/>
      </c>
      <c r="AO35" s="42">
        <f t="shared" si="14"/>
        <v>-1</v>
      </c>
      <c r="AP35" s="42" t="str">
        <f t="shared" si="15"/>
        <v/>
      </c>
      <c r="AQ35" s="42" t="str">
        <f t="shared" si="16"/>
        <v/>
      </c>
      <c r="AR35" s="42">
        <f t="shared" si="17"/>
        <v>3</v>
      </c>
    </row>
    <row r="36" spans="1:44">
      <c r="A36" s="3">
        <v>48990</v>
      </c>
      <c r="B36" s="11" t="s">
        <v>64</v>
      </c>
      <c r="C36" s="12">
        <v>19</v>
      </c>
      <c r="D36" s="15" t="s">
        <v>27</v>
      </c>
      <c r="E36" s="3" t="s">
        <v>20</v>
      </c>
      <c r="F36" s="21"/>
      <c r="G36" s="4"/>
      <c r="H36" s="9"/>
      <c r="I36" s="10"/>
      <c r="J36" s="10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8">
        <v>1.34375</v>
      </c>
      <c r="X36" s="12">
        <v>19</v>
      </c>
      <c r="Y36" s="13">
        <v>2</v>
      </c>
      <c r="Z36" s="3" t="s">
        <v>23</v>
      </c>
      <c r="AA36" s="8">
        <v>1.34375</v>
      </c>
      <c r="AB36" s="8">
        <v>1.4270833333333333</v>
      </c>
      <c r="AD36" s="11" t="s">
        <v>64</v>
      </c>
      <c r="AE36" s="12">
        <v>19</v>
      </c>
      <c r="AF36" s="15" t="s">
        <v>27</v>
      </c>
      <c r="AG36" s="42" t="str">
        <f t="shared" si="9"/>
        <v/>
      </c>
      <c r="AH36" s="42" t="s">
        <v>124</v>
      </c>
      <c r="AI36" s="42">
        <f t="shared" si="10"/>
        <v>10</v>
      </c>
      <c r="AJ36" s="42"/>
      <c r="AK36" s="42"/>
      <c r="AL36" s="42" t="str">
        <f t="shared" si="11"/>
        <v/>
      </c>
      <c r="AM36" s="42" t="str">
        <f t="shared" si="12"/>
        <v/>
      </c>
      <c r="AN36" s="42" t="str">
        <f t="shared" si="13"/>
        <v/>
      </c>
      <c r="AO36" s="42">
        <f t="shared" si="14"/>
        <v>-1</v>
      </c>
      <c r="AP36" s="42" t="str">
        <f t="shared" si="15"/>
        <v/>
      </c>
      <c r="AQ36" s="42" t="str">
        <f t="shared" si="16"/>
        <v/>
      </c>
      <c r="AR36" s="42">
        <f t="shared" si="17"/>
        <v>3</v>
      </c>
    </row>
    <row r="37" spans="1:44">
      <c r="A37" s="3">
        <v>175912</v>
      </c>
      <c r="B37" s="11" t="s">
        <v>65</v>
      </c>
      <c r="C37" s="12">
        <v>24</v>
      </c>
      <c r="D37" s="14" t="s">
        <v>19</v>
      </c>
      <c r="E37" s="3" t="s">
        <v>20</v>
      </c>
      <c r="F37" s="21"/>
      <c r="G37" s="4"/>
      <c r="H37" s="9"/>
      <c r="I37" s="10"/>
      <c r="J37" s="10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8">
        <v>1.6624999999999999</v>
      </c>
      <c r="X37" s="12">
        <v>64</v>
      </c>
      <c r="Y37" s="13">
        <v>2</v>
      </c>
      <c r="Z37" s="3" t="s">
        <v>31</v>
      </c>
      <c r="AA37" s="8">
        <v>1.6624999999999999</v>
      </c>
      <c r="AB37" s="8">
        <v>1.7458333333333333</v>
      </c>
      <c r="AD37" s="11" t="s">
        <v>65</v>
      </c>
      <c r="AE37" s="12">
        <v>24</v>
      </c>
      <c r="AF37" s="40" t="s">
        <v>19</v>
      </c>
      <c r="AG37" s="41" t="str">
        <f t="shared" si="9"/>
        <v/>
      </c>
      <c r="AH37" s="41" t="s">
        <v>124</v>
      </c>
      <c r="AI37" s="41">
        <f t="shared" si="10"/>
        <v>10</v>
      </c>
      <c r="AJ37" s="41"/>
      <c r="AK37" s="41"/>
      <c r="AL37" s="41" t="str">
        <f t="shared" si="11"/>
        <v/>
      </c>
      <c r="AM37" s="41" t="str">
        <f t="shared" si="12"/>
        <v/>
      </c>
      <c r="AN37" s="41" t="str">
        <f t="shared" si="13"/>
        <v/>
      </c>
      <c r="AO37" s="41" t="str">
        <f t="shared" si="14"/>
        <v/>
      </c>
      <c r="AP37" s="41" t="str">
        <f t="shared" si="15"/>
        <v/>
      </c>
      <c r="AQ37" s="41">
        <f t="shared" si="16"/>
        <v>6</v>
      </c>
      <c r="AR37" s="41" t="str">
        <f t="shared" si="17"/>
        <v/>
      </c>
    </row>
    <row r="38" spans="1:44">
      <c r="A38" s="3">
        <v>52087</v>
      </c>
      <c r="B38" s="11" t="s">
        <v>66</v>
      </c>
      <c r="C38" s="12">
        <v>29</v>
      </c>
      <c r="D38" s="16" t="s">
        <v>38</v>
      </c>
      <c r="E38" s="3" t="s">
        <v>20</v>
      </c>
      <c r="F38" s="21"/>
      <c r="G38" s="4"/>
      <c r="H38" s="9"/>
      <c r="I38" s="10"/>
      <c r="J38" s="10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8">
        <v>2.1798611111111112</v>
      </c>
      <c r="X38" s="12">
        <v>44</v>
      </c>
      <c r="Y38" s="13">
        <v>2</v>
      </c>
      <c r="Z38" s="3" t="s">
        <v>28</v>
      </c>
      <c r="AA38" s="8">
        <v>2.1798611111111112</v>
      </c>
      <c r="AB38" s="8">
        <v>2.2631944444444447</v>
      </c>
      <c r="AD38" s="11" t="s">
        <v>66</v>
      </c>
      <c r="AE38" s="12">
        <v>29</v>
      </c>
      <c r="AF38" s="16" t="s">
        <v>38</v>
      </c>
      <c r="AG38" s="39" t="str">
        <f t="shared" si="9"/>
        <v/>
      </c>
      <c r="AH38" s="39" t="s">
        <v>124</v>
      </c>
      <c r="AI38" s="39">
        <f t="shared" si="10"/>
        <v>10</v>
      </c>
      <c r="AJ38" s="39"/>
      <c r="AK38" s="39"/>
      <c r="AL38" s="39" t="str">
        <f t="shared" si="11"/>
        <v/>
      </c>
      <c r="AM38" s="39" t="str">
        <f t="shared" si="12"/>
        <v/>
      </c>
      <c r="AN38" s="39" t="str">
        <f t="shared" si="13"/>
        <v/>
      </c>
      <c r="AO38" s="39" t="str">
        <f t="shared" si="14"/>
        <v/>
      </c>
      <c r="AP38" s="39">
        <f t="shared" si="15"/>
        <v>7</v>
      </c>
      <c r="AQ38" s="39" t="str">
        <f t="shared" si="16"/>
        <v/>
      </c>
      <c r="AR38" s="39" t="str">
        <f t="shared" si="17"/>
        <v/>
      </c>
    </row>
    <row r="39" spans="1:44">
      <c r="A39" s="3">
        <v>225901</v>
      </c>
      <c r="B39" s="11" t="s">
        <v>67</v>
      </c>
      <c r="C39" s="12">
        <v>44</v>
      </c>
      <c r="D39" s="15" t="s">
        <v>27</v>
      </c>
      <c r="E39" s="3" t="s">
        <v>20</v>
      </c>
      <c r="F39" s="21"/>
      <c r="G39" s="4"/>
      <c r="H39" s="9"/>
      <c r="I39" s="10"/>
      <c r="J39" s="10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8">
        <v>2.4576388888888889</v>
      </c>
      <c r="X39" s="12">
        <v>5</v>
      </c>
      <c r="Y39" s="13">
        <v>2</v>
      </c>
      <c r="Z39" s="3" t="s">
        <v>68</v>
      </c>
      <c r="AA39" s="8">
        <v>2.4576388888888889</v>
      </c>
      <c r="AB39" s="8">
        <v>2.5409722222222224</v>
      </c>
      <c r="AD39" s="11" t="s">
        <v>67</v>
      </c>
      <c r="AE39" s="12">
        <v>44</v>
      </c>
      <c r="AF39" s="15" t="s">
        <v>27</v>
      </c>
      <c r="AG39" s="42" t="str">
        <f t="shared" si="9"/>
        <v/>
      </c>
      <c r="AH39" s="42" t="s">
        <v>124</v>
      </c>
      <c r="AI39" s="42">
        <f t="shared" si="10"/>
        <v>10</v>
      </c>
      <c r="AJ39" s="42"/>
      <c r="AK39" s="42"/>
      <c r="AL39" s="42" t="str">
        <f t="shared" si="11"/>
        <v/>
      </c>
      <c r="AM39" s="42">
        <f t="shared" si="12"/>
        <v>4</v>
      </c>
      <c r="AN39" s="42" t="str">
        <f t="shared" si="13"/>
        <v/>
      </c>
      <c r="AO39" s="42">
        <f t="shared" si="14"/>
        <v>-2</v>
      </c>
      <c r="AP39" s="42" t="str">
        <f t="shared" si="15"/>
        <v/>
      </c>
      <c r="AQ39" s="42" t="str">
        <f t="shared" si="16"/>
        <v/>
      </c>
      <c r="AR39" s="42">
        <f t="shared" si="17"/>
        <v>3</v>
      </c>
    </row>
    <row r="40" spans="1:44">
      <c r="A40" s="3">
        <v>231420</v>
      </c>
      <c r="B40" s="11" t="s">
        <v>69</v>
      </c>
      <c r="C40" s="12">
        <v>55</v>
      </c>
      <c r="D40" s="14" t="s">
        <v>19</v>
      </c>
      <c r="E40" s="3" t="s">
        <v>20</v>
      </c>
      <c r="F40" s="21"/>
      <c r="G40" s="4"/>
      <c r="H40" s="9"/>
      <c r="I40" s="10"/>
      <c r="J40" s="10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3"/>
      <c r="X40" s="12"/>
      <c r="Y40" s="13"/>
      <c r="Z40" s="3"/>
      <c r="AA40" s="3"/>
      <c r="AB40" s="3"/>
      <c r="AD40" s="11" t="s">
        <v>69</v>
      </c>
      <c r="AE40" s="12">
        <v>55</v>
      </c>
      <c r="AF40" s="40" t="s">
        <v>19</v>
      </c>
      <c r="AG40" s="41" t="str">
        <f t="shared" si="9"/>
        <v/>
      </c>
      <c r="AH40" s="41" t="s">
        <v>124</v>
      </c>
      <c r="AI40" s="41">
        <f t="shared" si="10"/>
        <v>10</v>
      </c>
      <c r="AJ40" s="41"/>
      <c r="AK40" s="41"/>
      <c r="AL40" s="41" t="str">
        <f t="shared" si="11"/>
        <v/>
      </c>
      <c r="AM40" s="41">
        <f t="shared" si="12"/>
        <v>2</v>
      </c>
      <c r="AN40" s="41" t="str">
        <f t="shared" si="13"/>
        <v/>
      </c>
      <c r="AO40" s="41" t="str">
        <f t="shared" si="14"/>
        <v/>
      </c>
      <c r="AP40" s="41" t="str">
        <f t="shared" si="15"/>
        <v/>
      </c>
      <c r="AQ40" s="41">
        <f t="shared" si="16"/>
        <v>6</v>
      </c>
      <c r="AR40" s="41" t="str">
        <f t="shared" si="17"/>
        <v/>
      </c>
    </row>
    <row r="41" spans="1:44">
      <c r="A41" s="3">
        <v>48373</v>
      </c>
      <c r="B41" s="11" t="s">
        <v>70</v>
      </c>
      <c r="C41" s="12">
        <v>64</v>
      </c>
      <c r="D41" s="15" t="s">
        <v>27</v>
      </c>
      <c r="E41" s="3" t="s">
        <v>20</v>
      </c>
      <c r="F41" s="21"/>
      <c r="G41" s="4"/>
      <c r="H41" s="9"/>
      <c r="I41" s="10"/>
      <c r="J41" s="10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3"/>
      <c r="X41" s="12"/>
      <c r="Y41" s="13"/>
      <c r="Z41" s="3"/>
      <c r="AA41" s="3"/>
      <c r="AB41" s="3"/>
      <c r="AD41" s="11" t="s">
        <v>70</v>
      </c>
      <c r="AE41" s="12">
        <v>64</v>
      </c>
      <c r="AF41" s="15" t="s">
        <v>27</v>
      </c>
      <c r="AG41" s="42" t="str">
        <f t="shared" si="9"/>
        <v/>
      </c>
      <c r="AH41" s="42" t="s">
        <v>124</v>
      </c>
      <c r="AI41" s="42">
        <f t="shared" si="10"/>
        <v>10</v>
      </c>
      <c r="AJ41" s="42"/>
      <c r="AK41" s="42"/>
      <c r="AL41" s="42" t="str">
        <f t="shared" si="11"/>
        <v/>
      </c>
      <c r="AM41" s="42">
        <f t="shared" si="12"/>
        <v>2</v>
      </c>
      <c r="AN41" s="42" t="str">
        <f t="shared" si="13"/>
        <v/>
      </c>
      <c r="AO41" s="42">
        <f t="shared" si="14"/>
        <v>-6</v>
      </c>
      <c r="AP41" s="42" t="str">
        <f t="shared" si="15"/>
        <v/>
      </c>
      <c r="AQ41" s="42" t="str">
        <f t="shared" si="16"/>
        <v/>
      </c>
      <c r="AR41" s="42">
        <f t="shared" si="17"/>
        <v>3</v>
      </c>
    </row>
    <row r="42" spans="1:44">
      <c r="A42" s="3">
        <v>209219</v>
      </c>
      <c r="B42" s="11" t="s">
        <v>71</v>
      </c>
      <c r="C42" s="12">
        <v>71</v>
      </c>
      <c r="D42" s="15" t="s">
        <v>27</v>
      </c>
      <c r="E42" s="3" t="s">
        <v>20</v>
      </c>
      <c r="F42" s="21"/>
      <c r="G42" s="4"/>
      <c r="H42" s="9"/>
      <c r="I42" s="10"/>
      <c r="J42" s="10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3"/>
      <c r="X42" s="12"/>
      <c r="Y42" s="13"/>
      <c r="Z42" s="3"/>
      <c r="AA42" s="3"/>
      <c r="AB42" s="3"/>
      <c r="AD42" s="11" t="s">
        <v>71</v>
      </c>
      <c r="AE42" s="12">
        <v>71</v>
      </c>
      <c r="AF42" s="15" t="s">
        <v>27</v>
      </c>
      <c r="AG42" s="42" t="str">
        <f t="shared" si="9"/>
        <v/>
      </c>
      <c r="AH42" s="42" t="s">
        <v>124</v>
      </c>
      <c r="AI42" s="42">
        <f t="shared" si="10"/>
        <v>10</v>
      </c>
      <c r="AJ42" s="42"/>
      <c r="AK42" s="42"/>
      <c r="AL42" s="42">
        <f t="shared" si="11"/>
        <v>4</v>
      </c>
      <c r="AM42" s="42" t="str">
        <f t="shared" si="12"/>
        <v/>
      </c>
      <c r="AN42" s="42" t="str">
        <f t="shared" si="13"/>
        <v/>
      </c>
      <c r="AO42" s="42" t="str">
        <f t="shared" si="14"/>
        <v/>
      </c>
      <c r="AP42" s="42" t="str">
        <f t="shared" si="15"/>
        <v/>
      </c>
      <c r="AQ42" s="42" t="str">
        <f t="shared" si="16"/>
        <v/>
      </c>
      <c r="AR42" s="42">
        <f t="shared" si="17"/>
        <v>3</v>
      </c>
    </row>
    <row r="43" spans="1:44">
      <c r="A43" s="3">
        <v>48983</v>
      </c>
      <c r="B43" s="11" t="s">
        <v>72</v>
      </c>
      <c r="C43" s="12">
        <v>78</v>
      </c>
      <c r="D43" s="15" t="s">
        <v>27</v>
      </c>
      <c r="E43" s="3" t="s">
        <v>20</v>
      </c>
      <c r="F43" s="21"/>
      <c r="G43" s="4"/>
      <c r="H43" s="9"/>
      <c r="I43" s="10"/>
      <c r="J43" s="10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3"/>
      <c r="X43" s="12"/>
      <c r="Y43" s="13"/>
      <c r="Z43" s="3"/>
      <c r="AA43" s="3"/>
      <c r="AB43" s="3"/>
      <c r="AD43" s="11" t="s">
        <v>72</v>
      </c>
      <c r="AE43" s="12">
        <v>78</v>
      </c>
      <c r="AF43" s="15" t="s">
        <v>27</v>
      </c>
      <c r="AG43" s="42" t="str">
        <f t="shared" si="9"/>
        <v/>
      </c>
      <c r="AH43" s="42" t="s">
        <v>124</v>
      </c>
      <c r="AI43" s="42">
        <f t="shared" si="10"/>
        <v>10</v>
      </c>
      <c r="AJ43" s="42"/>
      <c r="AK43" s="42"/>
      <c r="AL43" s="42" t="str">
        <f t="shared" si="11"/>
        <v/>
      </c>
      <c r="AM43" s="42" t="str">
        <f t="shared" si="12"/>
        <v/>
      </c>
      <c r="AN43" s="42" t="str">
        <f t="shared" si="13"/>
        <v/>
      </c>
      <c r="AO43" s="42" t="str">
        <f t="shared" si="14"/>
        <v/>
      </c>
      <c r="AP43" s="42" t="str">
        <f t="shared" si="15"/>
        <v/>
      </c>
      <c r="AQ43" s="42" t="str">
        <f t="shared" si="16"/>
        <v/>
      </c>
      <c r="AR43" s="42">
        <f t="shared" si="17"/>
        <v>3</v>
      </c>
    </row>
    <row r="44" spans="1:44">
      <c r="A44" s="3">
        <v>48825</v>
      </c>
      <c r="B44" s="11" t="s">
        <v>73</v>
      </c>
      <c r="C44" s="12">
        <v>91</v>
      </c>
      <c r="D44" s="14" t="s">
        <v>19</v>
      </c>
      <c r="E44" s="3" t="s">
        <v>20</v>
      </c>
      <c r="F44" s="21"/>
      <c r="G44" s="4"/>
      <c r="H44" s="9"/>
      <c r="I44" s="10"/>
      <c r="J44" s="10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3"/>
      <c r="X44" s="12"/>
      <c r="Y44" s="13"/>
      <c r="Z44" s="3"/>
      <c r="AA44" s="3"/>
      <c r="AB44" s="3"/>
      <c r="AD44" s="11" t="s">
        <v>73</v>
      </c>
      <c r="AE44" s="12">
        <v>91</v>
      </c>
      <c r="AF44" s="40" t="s">
        <v>19</v>
      </c>
      <c r="AG44" s="41" t="str">
        <f t="shared" si="9"/>
        <v/>
      </c>
      <c r="AH44" s="41" t="s">
        <v>124</v>
      </c>
      <c r="AI44" s="41">
        <f t="shared" si="10"/>
        <v>10</v>
      </c>
      <c r="AJ44" s="41"/>
      <c r="AK44" s="41"/>
      <c r="AL44" s="41" t="str">
        <f t="shared" si="11"/>
        <v/>
      </c>
      <c r="AM44" s="41" t="str">
        <f t="shared" si="12"/>
        <v/>
      </c>
      <c r="AN44" s="41" t="str">
        <f t="shared" si="13"/>
        <v/>
      </c>
      <c r="AO44" s="41">
        <f t="shared" si="14"/>
        <v>-1</v>
      </c>
      <c r="AP44" s="41" t="str">
        <f t="shared" si="15"/>
        <v/>
      </c>
      <c r="AQ44" s="41">
        <f t="shared" si="16"/>
        <v>6</v>
      </c>
      <c r="AR44" s="41" t="str">
        <f t="shared" si="17"/>
        <v/>
      </c>
    </row>
    <row r="45" spans="1:44">
      <c r="A45" s="3">
        <v>12259</v>
      </c>
      <c r="B45" s="11" t="s">
        <v>74</v>
      </c>
      <c r="C45" s="12">
        <v>95</v>
      </c>
      <c r="D45" s="14" t="s">
        <v>19</v>
      </c>
      <c r="E45" s="3" t="s">
        <v>20</v>
      </c>
      <c r="F45" s="21"/>
      <c r="G45" s="4"/>
      <c r="H45" s="9"/>
      <c r="I45" s="10"/>
      <c r="J45" s="10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3"/>
      <c r="X45" s="12"/>
      <c r="Y45" s="13"/>
      <c r="Z45" s="3"/>
      <c r="AA45" s="3"/>
      <c r="AB45" s="3"/>
      <c r="AD45" s="11" t="s">
        <v>74</v>
      </c>
      <c r="AE45" s="12">
        <v>95</v>
      </c>
      <c r="AF45" s="40" t="s">
        <v>19</v>
      </c>
      <c r="AG45" s="41" t="str">
        <f t="shared" si="9"/>
        <v/>
      </c>
      <c r="AH45" s="41" t="s">
        <v>124</v>
      </c>
      <c r="AI45" s="41">
        <f t="shared" si="10"/>
        <v>10</v>
      </c>
      <c r="AJ45" s="41"/>
      <c r="AK45" s="41"/>
      <c r="AL45" s="41" t="str">
        <f t="shared" si="11"/>
        <v/>
      </c>
      <c r="AM45" s="41" t="str">
        <f t="shared" si="12"/>
        <v/>
      </c>
      <c r="AN45" s="41" t="str">
        <f t="shared" si="13"/>
        <v/>
      </c>
      <c r="AO45" s="41" t="str">
        <f t="shared" si="14"/>
        <v/>
      </c>
      <c r="AP45" s="41" t="str">
        <f t="shared" si="15"/>
        <v/>
      </c>
      <c r="AQ45" s="41">
        <f t="shared" si="16"/>
        <v>6</v>
      </c>
      <c r="AR45" s="41" t="str">
        <f t="shared" si="17"/>
        <v/>
      </c>
    </row>
    <row r="46" spans="1:44">
      <c r="A46" s="3"/>
      <c r="B46" s="11"/>
      <c r="C46" s="12"/>
      <c r="D46" s="3"/>
      <c r="E46" s="3"/>
      <c r="F46" s="21"/>
      <c r="G46" s="4"/>
      <c r="H46" s="9"/>
      <c r="I46" s="10"/>
      <c r="J46" s="10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3"/>
      <c r="X46" s="12"/>
      <c r="Y46" s="13"/>
      <c r="Z46" s="3"/>
      <c r="AA46" s="3"/>
      <c r="AB46" s="3"/>
    </row>
    <row r="47" spans="1:44">
      <c r="A47" s="3"/>
      <c r="B47" s="11"/>
      <c r="C47" s="12"/>
      <c r="D47" s="3"/>
      <c r="E47" s="3"/>
      <c r="F47" s="21"/>
      <c r="G47" s="4"/>
      <c r="H47" s="9"/>
      <c r="I47" s="10"/>
      <c r="J47" s="10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3"/>
      <c r="X47" s="12"/>
      <c r="Y47" s="13"/>
      <c r="Z47" s="3"/>
      <c r="AA47" s="3"/>
      <c r="AB47" s="3"/>
    </row>
    <row r="48" spans="1:44">
      <c r="A48" s="3"/>
      <c r="B48" s="11"/>
      <c r="C48" s="12"/>
      <c r="D48" s="3"/>
      <c r="E48" s="3"/>
      <c r="F48" s="21"/>
      <c r="G48" s="4"/>
      <c r="H48" s="9"/>
      <c r="I48" s="10"/>
      <c r="J48" s="10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3"/>
      <c r="X48" s="12"/>
      <c r="Y48" s="13"/>
      <c r="Z48" s="3"/>
      <c r="AA48" s="3"/>
      <c r="AB48" s="3"/>
    </row>
    <row r="49" spans="1:28">
      <c r="A49" s="3"/>
      <c r="B49" s="11"/>
      <c r="C49" s="12"/>
      <c r="D49" s="3"/>
      <c r="E49" s="3"/>
      <c r="F49" s="21"/>
      <c r="G49" s="4"/>
      <c r="H49" s="9"/>
      <c r="I49" s="10"/>
      <c r="J49" s="10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3"/>
      <c r="X49" s="12"/>
      <c r="Y49" s="13"/>
      <c r="Z49" s="3"/>
      <c r="AA49" s="3"/>
      <c r="AB49" s="3"/>
    </row>
    <row r="50" spans="1:28">
      <c r="A50" s="3"/>
      <c r="B50" s="11"/>
      <c r="C50" s="12"/>
      <c r="D50" s="3"/>
      <c r="E50" s="3"/>
      <c r="F50" s="21"/>
      <c r="G50" s="4"/>
      <c r="H50" s="9"/>
      <c r="I50" s="10"/>
      <c r="J50" s="10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12"/>
      <c r="Y50" s="13"/>
      <c r="Z50" s="3"/>
      <c r="AA50" s="3"/>
      <c r="AB50" s="3"/>
    </row>
    <row r="51" spans="1:28">
      <c r="A51" s="3"/>
      <c r="B51" s="11"/>
      <c r="C51" s="12"/>
      <c r="D51" s="3"/>
      <c r="E51" s="3"/>
      <c r="F51" s="21"/>
      <c r="G51" s="4"/>
      <c r="H51" s="9"/>
      <c r="I51" s="10"/>
      <c r="J51" s="10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3"/>
      <c r="X51" s="12"/>
      <c r="Y51" s="13"/>
      <c r="Z51" s="3"/>
      <c r="AA51" s="3"/>
      <c r="AB51" s="3"/>
    </row>
    <row r="53" spans="1:28">
      <c r="A53" s="26" t="s">
        <v>75</v>
      </c>
      <c r="B53" s="26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</row>
    <row r="54" spans="1:28">
      <c r="A54" s="24" t="s">
        <v>76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</row>
    <row r="55" spans="1:28">
      <c r="A55" s="23" t="s">
        <v>77</v>
      </c>
      <c r="B55" s="23"/>
      <c r="C55" s="23"/>
      <c r="D55" s="23"/>
      <c r="E55" s="23"/>
      <c r="F55" s="23"/>
      <c r="G55" s="23"/>
      <c r="H55" s="23"/>
      <c r="I55" s="23"/>
    </row>
    <row r="56" spans="1:28">
      <c r="A56" s="27" t="s">
        <v>78</v>
      </c>
      <c r="B56" s="27"/>
      <c r="C56" s="27"/>
      <c r="D56" s="27"/>
      <c r="E56" s="27"/>
      <c r="F56" s="27"/>
      <c r="G56" s="27"/>
      <c r="H56" s="27"/>
      <c r="I56" s="27"/>
      <c r="J56" s="27"/>
    </row>
    <row r="57" spans="1:28">
      <c r="A57" t="s">
        <v>79</v>
      </c>
      <c r="P57" s="29"/>
      <c r="Q57" s="29"/>
      <c r="R57" s="29"/>
      <c r="S57" s="29"/>
      <c r="T57" s="29"/>
      <c r="U57" s="29"/>
      <c r="V57" s="29"/>
      <c r="W57" s="29"/>
      <c r="X57" s="28"/>
      <c r="Y57" s="28"/>
      <c r="Z57" s="28"/>
      <c r="AA57" s="28"/>
    </row>
    <row r="58" spans="1:28">
      <c r="A58" s="22" t="s">
        <v>80</v>
      </c>
      <c r="B58" s="22"/>
    </row>
    <row r="60" spans="1:28">
      <c r="A60" t="s">
        <v>81</v>
      </c>
    </row>
    <row r="61" spans="1:28">
      <c r="A61" t="s">
        <v>82</v>
      </c>
    </row>
    <row r="62" spans="1:28">
      <c r="A62" t="s">
        <v>83</v>
      </c>
      <c r="D62" s="28"/>
    </row>
    <row r="64" spans="1:28">
      <c r="A64" t="s">
        <v>84</v>
      </c>
      <c r="M64" s="29"/>
    </row>
    <row r="65" spans="1:1">
      <c r="A65" t="s">
        <v>85</v>
      </c>
    </row>
    <row r="66" spans="1:1">
      <c r="A66" t="s">
        <v>86</v>
      </c>
    </row>
    <row r="68" spans="1:1">
      <c r="A68" t="s">
        <v>87</v>
      </c>
    </row>
    <row r="69" spans="1:1">
      <c r="A69" t="s">
        <v>88</v>
      </c>
    </row>
    <row r="71" spans="1:1">
      <c r="A71" t="s">
        <v>89</v>
      </c>
    </row>
    <row r="72" spans="1:1">
      <c r="A72" t="s">
        <v>90</v>
      </c>
    </row>
    <row r="73" spans="1:1">
      <c r="A73" t="s">
        <v>91</v>
      </c>
    </row>
    <row r="74" spans="1:1">
      <c r="A74" t="s">
        <v>92</v>
      </c>
    </row>
    <row r="76" spans="1:1">
      <c r="A76" t="s">
        <v>93</v>
      </c>
    </row>
    <row r="78" spans="1:1">
      <c r="A78" t="s">
        <v>94</v>
      </c>
    </row>
  </sheetData>
  <mergeCells count="12">
    <mergeCell ref="W27:AB27"/>
    <mergeCell ref="A27:E27"/>
    <mergeCell ref="F27:V27"/>
    <mergeCell ref="I28:J28"/>
    <mergeCell ref="K28:P28"/>
    <mergeCell ref="Q28:V28"/>
    <mergeCell ref="A1:E1"/>
    <mergeCell ref="F1:V1"/>
    <mergeCell ref="W1:AB1"/>
    <mergeCell ref="I2:J2"/>
    <mergeCell ref="K2:P2"/>
    <mergeCell ref="Q2:V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Zombai</cp:lastModifiedBy>
  <dcterms:created xsi:type="dcterms:W3CDTF">2011-02-03T23:58:15Z</dcterms:created>
  <dcterms:modified xsi:type="dcterms:W3CDTF">2011-02-06T17:16:32Z</dcterms:modified>
</cp:coreProperties>
</file>