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ichier Maître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'Fichier Maître'!$B$11:$Z$281</definedName>
    <definedName name="de">TRIM(SUBSTITUTE(SUBSTITUTE(SUBSTITUTE(SUBSTITUTE(SUBSTITUTE(VLOOKUP('[1]Fichier MAITRE'!$S1,[2]Régions!$A$4:$D$99,2,FALSE),"ô","o"),"Î","I"),"ê","e"),"é","e"),"è","e"))</definedName>
    <definedName name="Décompte">'[1]Déclaration à l''UNAAGAR'!#REF!</definedName>
    <definedName name="Dept">TRIM(SUBSTITUTE(SUBSTITUTE(SUBSTITUTE(SUBSTITUTE(SUBSTITUTE(VLOOKUP(#REF!,[3]Régions!$A$4:$D$99,2,FALSE),"ô","o"),"Î","I"),"ê","e"),"é","e"),"è","e"))</definedName>
    <definedName name="Fermeture_sur_TRESORIER">"Image 6"</definedName>
    <definedName name="Message_fermeture_sur_TRESORIER">"Image 6"</definedName>
    <definedName name="ZONE">#REF!</definedName>
  </definedNames>
  <calcPr calcId="145621"/>
</workbook>
</file>

<file path=xl/calcChain.xml><?xml version="1.0" encoding="utf-8"?>
<calcChain xmlns="http://schemas.openxmlformats.org/spreadsheetml/2006/main">
  <c r="AF36" i="1" l="1"/>
  <c r="T36" i="1" s="1"/>
  <c r="AE36" i="1"/>
  <c r="AC36" i="1"/>
  <c r="U36" i="1"/>
  <c r="AF35" i="1"/>
  <c r="T35" i="1" s="1"/>
  <c r="AE35" i="1"/>
  <c r="AC35" i="1"/>
  <c r="U35" i="1"/>
  <c r="AF34" i="1"/>
  <c r="AE34" i="1"/>
  <c r="U34" i="1" s="1"/>
  <c r="AC34" i="1"/>
  <c r="T34" i="1"/>
  <c r="AF33" i="1"/>
  <c r="T33" i="1" s="1"/>
  <c r="AE33" i="1"/>
  <c r="AC33" i="1"/>
  <c r="U33" i="1"/>
  <c r="AF32" i="1"/>
  <c r="T32" i="1" s="1"/>
  <c r="AE32" i="1"/>
  <c r="AC32" i="1"/>
  <c r="U32" i="1"/>
  <c r="AF31" i="1"/>
  <c r="T31" i="1" s="1"/>
  <c r="AE31" i="1"/>
  <c r="AC31" i="1"/>
  <c r="U31" i="1"/>
  <c r="AF30" i="1"/>
  <c r="AE30" i="1"/>
  <c r="U30" i="1" s="1"/>
  <c r="AC30" i="1"/>
  <c r="T30" i="1"/>
  <c r="AF29" i="1"/>
  <c r="T29" i="1" s="1"/>
  <c r="AE29" i="1"/>
  <c r="AC29" i="1"/>
  <c r="U29" i="1"/>
  <c r="AF28" i="1"/>
  <c r="T28" i="1" s="1"/>
  <c r="AE28" i="1"/>
  <c r="AC28" i="1"/>
  <c r="U28" i="1"/>
  <c r="AF27" i="1"/>
  <c r="T27" i="1" s="1"/>
  <c r="AE27" i="1"/>
  <c r="AC27" i="1"/>
  <c r="U27" i="1"/>
  <c r="AF26" i="1"/>
  <c r="AE26" i="1"/>
  <c r="U26" i="1" s="1"/>
  <c r="AC26" i="1"/>
  <c r="T26" i="1"/>
  <c r="AF25" i="1"/>
  <c r="T25" i="1" s="1"/>
  <c r="AE25" i="1"/>
  <c r="AC25" i="1"/>
  <c r="U25" i="1"/>
  <c r="AF24" i="1"/>
  <c r="T24" i="1" s="1"/>
  <c r="AE24" i="1"/>
  <c r="AC24" i="1"/>
  <c r="U24" i="1"/>
  <c r="AF23" i="1"/>
  <c r="T23" i="1" s="1"/>
  <c r="AE23" i="1"/>
  <c r="AC23" i="1"/>
  <c r="U23" i="1"/>
  <c r="AF22" i="1"/>
  <c r="AE22" i="1"/>
  <c r="U22" i="1" s="1"/>
  <c r="AC22" i="1"/>
  <c r="T22" i="1"/>
  <c r="AF21" i="1"/>
  <c r="T21" i="1" s="1"/>
  <c r="AE21" i="1"/>
  <c r="AC21" i="1"/>
  <c r="U21" i="1"/>
  <c r="AF20" i="1"/>
  <c r="T20" i="1" s="1"/>
  <c r="AE20" i="1"/>
  <c r="AC20" i="1"/>
  <c r="U20" i="1"/>
  <c r="AF19" i="1"/>
  <c r="T19" i="1" s="1"/>
  <c r="AE19" i="1"/>
  <c r="AC19" i="1"/>
  <c r="U19" i="1"/>
  <c r="AF18" i="1"/>
  <c r="AE18" i="1"/>
  <c r="U18" i="1" s="1"/>
  <c r="AC18" i="1"/>
  <c r="T18" i="1"/>
  <c r="AF17" i="1"/>
  <c r="T17" i="1" s="1"/>
  <c r="AE17" i="1"/>
  <c r="AC17" i="1"/>
  <c r="U17" i="1"/>
  <c r="AF16" i="1"/>
  <c r="T16" i="1" s="1"/>
  <c r="AE16" i="1"/>
  <c r="AC16" i="1"/>
  <c r="U16" i="1"/>
  <c r="AF15" i="1"/>
  <c r="T15" i="1" s="1"/>
  <c r="AE15" i="1"/>
  <c r="AC15" i="1"/>
  <c r="U15" i="1"/>
  <c r="AF14" i="1"/>
  <c r="AE14" i="1"/>
  <c r="U14" i="1" s="1"/>
  <c r="AC14" i="1"/>
  <c r="T14" i="1"/>
  <c r="AF13" i="1"/>
  <c r="T13" i="1" s="1"/>
  <c r="AE13" i="1"/>
  <c r="AC13" i="1"/>
  <c r="U13" i="1"/>
  <c r="AF12" i="1"/>
  <c r="T12" i="1" s="1"/>
  <c r="AE12" i="1"/>
  <c r="AC12" i="1"/>
  <c r="U12" i="1"/>
  <c r="P9" i="1"/>
  <c r="AR8" i="1"/>
  <c r="AQ8" i="1"/>
  <c r="AP8" i="1"/>
  <c r="AP10" i="1" s="1"/>
  <c r="AO8" i="1"/>
  <c r="AN8" i="1"/>
  <c r="AM8" i="1"/>
  <c r="AL8" i="1"/>
  <c r="AK8" i="1"/>
  <c r="AJ8" i="1"/>
  <c r="AI8" i="1"/>
  <c r="AH8" i="1"/>
  <c r="AR7" i="1"/>
  <c r="AQ7" i="1"/>
  <c r="AP7" i="1"/>
  <c r="AO7" i="1"/>
  <c r="AO10" i="1" s="1"/>
  <c r="AN7" i="1"/>
  <c r="AM7" i="1"/>
  <c r="AL7" i="1"/>
  <c r="AL10" i="1" s="1"/>
  <c r="AK7" i="1"/>
  <c r="AJ7" i="1"/>
  <c r="AI7" i="1"/>
  <c r="AT7" i="1" s="1"/>
  <c r="AQ6" i="1"/>
  <c r="AP6" i="1"/>
  <c r="AO6" i="1"/>
  <c r="AN6" i="1"/>
  <c r="AM6" i="1"/>
  <c r="AL6" i="1"/>
  <c r="AK6" i="1"/>
  <c r="AJ6" i="1"/>
  <c r="AI6" i="1"/>
  <c r="U5" i="1"/>
  <c r="T5" i="1"/>
  <c r="S5" i="1"/>
  <c r="R5" i="1"/>
  <c r="Q5" i="1"/>
  <c r="P5" i="1"/>
  <c r="U4" i="1"/>
  <c r="U6" i="1" s="1"/>
  <c r="T4" i="1"/>
  <c r="T6" i="1" s="1"/>
  <c r="S4" i="1"/>
  <c r="S6" i="1" s="1"/>
  <c r="R4" i="1"/>
  <c r="R6" i="1" s="1"/>
  <c r="Q4" i="1"/>
  <c r="Q6" i="1" s="1"/>
  <c r="P4" i="1"/>
  <c r="P6" i="1" s="1"/>
  <c r="AI2" i="1"/>
  <c r="AH2" i="1"/>
  <c r="B2" i="1"/>
  <c r="I34" i="1" s="1"/>
  <c r="AD34" i="1" s="1"/>
  <c r="T1" i="1"/>
  <c r="G1" i="1"/>
  <c r="N4" i="1" l="1"/>
  <c r="I13" i="1"/>
  <c r="AD13" i="1" s="1"/>
  <c r="I17" i="1"/>
  <c r="AD17" i="1" s="1"/>
  <c r="I21" i="1"/>
  <c r="AD21" i="1" s="1"/>
  <c r="I25" i="1"/>
  <c r="AD25" i="1" s="1"/>
  <c r="I29" i="1"/>
  <c r="AD29" i="1" s="1"/>
  <c r="I33" i="1"/>
  <c r="AD33" i="1" s="1"/>
  <c r="AI10" i="1"/>
  <c r="AH10" i="1" s="1"/>
  <c r="I12" i="1"/>
  <c r="AD12" i="1" s="1"/>
  <c r="I16" i="1"/>
  <c r="AD16" i="1" s="1"/>
  <c r="I20" i="1"/>
  <c r="AD20" i="1" s="1"/>
  <c r="I24" i="1"/>
  <c r="AD24" i="1" s="1"/>
  <c r="I28" i="1"/>
  <c r="AD28" i="1" s="1"/>
  <c r="I32" i="1"/>
  <c r="AD32" i="1" s="1"/>
  <c r="I36" i="1"/>
  <c r="AD36" i="1" s="1"/>
  <c r="AS7" i="1"/>
  <c r="I15" i="1"/>
  <c r="AD15" i="1" s="1"/>
  <c r="I19" i="1"/>
  <c r="AD19" i="1" s="1"/>
  <c r="I23" i="1"/>
  <c r="AD23" i="1" s="1"/>
  <c r="I27" i="1"/>
  <c r="AD27" i="1" s="1"/>
  <c r="I31" i="1"/>
  <c r="AD31" i="1" s="1"/>
  <c r="I35" i="1"/>
  <c r="AD35" i="1" s="1"/>
  <c r="AH7" i="1"/>
  <c r="AH6" i="1" s="1"/>
  <c r="I14" i="1"/>
  <c r="AD14" i="1" s="1"/>
  <c r="I18" i="1"/>
  <c r="AD18" i="1" s="1"/>
  <c r="I22" i="1"/>
  <c r="AD22" i="1" s="1"/>
  <c r="I26" i="1"/>
  <c r="AD26" i="1" s="1"/>
  <c r="I30" i="1"/>
  <c r="AD30" i="1" s="1"/>
</calcChain>
</file>

<file path=xl/comments1.xml><?xml version="1.0" encoding="utf-8"?>
<comments xmlns="http://schemas.openxmlformats.org/spreadsheetml/2006/main">
  <authors>
    <author>.</author>
  </authors>
  <commentList>
    <comment ref="B11" authorId="0">
      <text>
        <r>
          <rPr>
            <sz val="9"/>
            <color indexed="81"/>
            <rFont val="Tahoma"/>
            <family val="2"/>
          </rPr>
          <t xml:space="preserve">Saisir 
R pour radiation
DCD pour décès
</t>
        </r>
      </text>
    </comment>
    <comment ref="D11" authorId="0">
      <text>
        <r>
          <rPr>
            <sz val="9"/>
            <color indexed="81"/>
            <rFont val="Tahoma"/>
            <family val="2"/>
          </rPr>
          <t xml:space="preserve">A saisir manuellement
</t>
        </r>
      </text>
    </comment>
    <comment ref="J11" authorId="0">
      <text>
        <r>
          <rPr>
            <sz val="9"/>
            <color indexed="81"/>
            <rFont val="Tahoma"/>
            <family val="2"/>
          </rPr>
          <t>Saisir exclusivement 
DCD
et rien d'autre</t>
        </r>
      </text>
    </comment>
    <comment ref="V199" authorId="0">
      <text>
        <r>
          <rPr>
            <b/>
            <sz val="9"/>
            <color indexed="81"/>
            <rFont val="Tahoma"/>
            <family val="2"/>
          </rPr>
          <t xml:space="preserve">28/09/2015
anciennement
pacaud.bernard@wanadoo.fr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<sst xmlns="http://schemas.openxmlformats.org/spreadsheetml/2006/main" count="301" uniqueCount="161">
  <si>
    <t>AMICALE</t>
  </si>
  <si>
    <t>Dernière maj Cotisations</t>
  </si>
  <si>
    <t>Formules pour alerte</t>
  </si>
  <si>
    <t>n.montant</t>
  </si>
  <si>
    <t>n.date</t>
  </si>
  <si>
    <t>CA</t>
  </si>
  <si>
    <t xml:space="preserve">Dernière maj adhérents </t>
  </si>
  <si>
    <t>Adhérents 2015</t>
  </si>
  <si>
    <t>y compris</t>
  </si>
  <si>
    <t>CL</t>
  </si>
  <si>
    <t>B</t>
  </si>
  <si>
    <t>Bienfaiteur</t>
  </si>
  <si>
    <t>Inscrits</t>
  </si>
  <si>
    <t>A/D/DA</t>
  </si>
  <si>
    <t>V/VD/VDA</t>
  </si>
  <si>
    <t>T</t>
  </si>
  <si>
    <t>Radiation</t>
  </si>
  <si>
    <t>DCD</t>
  </si>
  <si>
    <t>UNAGAAR (cot. Payée)</t>
  </si>
  <si>
    <t>CIC</t>
  </si>
  <si>
    <t>V</t>
  </si>
  <si>
    <t>Veuf/Veuve</t>
  </si>
  <si>
    <t>Légende =&gt;</t>
  </si>
  <si>
    <t>Adhérents non à jour sont en ROUGE</t>
  </si>
  <si>
    <t>A jour</t>
  </si>
  <si>
    <t>A</t>
  </si>
  <si>
    <t>BNP</t>
  </si>
  <si>
    <t>En activité</t>
  </si>
  <si>
    <t>Adhérents en gras rayé = radiés</t>
  </si>
  <si>
    <t>Impayé</t>
  </si>
  <si>
    <t>D</t>
  </si>
  <si>
    <t>DA</t>
  </si>
  <si>
    <t>VD</t>
  </si>
  <si>
    <t>VDA</t>
  </si>
  <si>
    <t>R</t>
  </si>
  <si>
    <t>CE</t>
  </si>
  <si>
    <t>Autre membre</t>
  </si>
  <si>
    <t>Adhérents = décédé</t>
  </si>
  <si>
    <t>Report manuel</t>
  </si>
  <si>
    <t xml:space="preserve">TOTAL </t>
  </si>
  <si>
    <t>Total</t>
  </si>
  <si>
    <t>Postale</t>
  </si>
  <si>
    <t>D/DA</t>
  </si>
  <si>
    <t>Délégué de région</t>
  </si>
  <si>
    <t>Affichage TRESORIER</t>
  </si>
  <si>
    <t xml:space="preserve"> à jour</t>
  </si>
  <si>
    <t>Affichage SECRETAIRE</t>
  </si>
  <si>
    <t>impayé</t>
  </si>
  <si>
    <t>FICHIER MAITRE</t>
  </si>
  <si>
    <t>Total
encaissé</t>
  </si>
  <si>
    <t xml:space="preserve">Réservé au Trésorier </t>
  </si>
  <si>
    <t>Formules pour avoir</t>
  </si>
  <si>
    <t>Réservé au Secrétaire</t>
  </si>
  <si>
    <t>Nbre</t>
  </si>
  <si>
    <t>Radié
DCD</t>
  </si>
  <si>
    <t>B D T V</t>
  </si>
  <si>
    <t>Région</t>
  </si>
  <si>
    <t>TITRE</t>
  </si>
  <si>
    <t>NOM</t>
  </si>
  <si>
    <t>PRENOM</t>
  </si>
  <si>
    <t>Date naissance</t>
  </si>
  <si>
    <t>Age
dans l'année</t>
  </si>
  <si>
    <t>DCD
Conjoint</t>
  </si>
  <si>
    <t>NOM/Prénom
Conjoint</t>
  </si>
  <si>
    <t>Date naissance
Conjoint</t>
  </si>
  <si>
    <t>ADRESSE</t>
  </si>
  <si>
    <t>C.P.</t>
  </si>
  <si>
    <t>VILLE</t>
  </si>
  <si>
    <t>x</t>
  </si>
  <si>
    <t>MONTANT</t>
  </si>
  <si>
    <t>DATE</t>
  </si>
  <si>
    <t>Intitulé
Banque</t>
  </si>
  <si>
    <t>Alerte
absence
montant</t>
  </si>
  <si>
    <t>Alerte
absence
date</t>
  </si>
  <si>
    <t>Courriel</t>
  </si>
  <si>
    <t>Fixe</t>
  </si>
  <si>
    <t>Mobile</t>
  </si>
  <si>
    <t>Date entrée</t>
  </si>
  <si>
    <t>à jour</t>
  </si>
  <si>
    <t>Non payé</t>
  </si>
  <si>
    <t>Monsieur</t>
  </si>
  <si>
    <t>nom1</t>
  </si>
  <si>
    <t>nom2</t>
  </si>
  <si>
    <t>Michèle</t>
  </si>
  <si>
    <t>adresse1</t>
  </si>
  <si>
    <t>cp1</t>
  </si>
  <si>
    <t>ville1</t>
  </si>
  <si>
    <t>adresse2</t>
  </si>
  <si>
    <t>cp2</t>
  </si>
  <si>
    <t>ville2</t>
  </si>
  <si>
    <t>adresse3</t>
  </si>
  <si>
    <t>cp3</t>
  </si>
  <si>
    <t>ville3</t>
  </si>
  <si>
    <t>adresse4</t>
  </si>
  <si>
    <t>cp4</t>
  </si>
  <si>
    <t>ville4</t>
  </si>
  <si>
    <t>adresse5</t>
  </si>
  <si>
    <t>cp5</t>
  </si>
  <si>
    <t>ville5</t>
  </si>
  <si>
    <t>adresse6</t>
  </si>
  <si>
    <t>cp6</t>
  </si>
  <si>
    <t>ville6</t>
  </si>
  <si>
    <t>adresse7</t>
  </si>
  <si>
    <t>cp7</t>
  </si>
  <si>
    <t>ville7</t>
  </si>
  <si>
    <t>adresse8</t>
  </si>
  <si>
    <t>cp8</t>
  </si>
  <si>
    <t>ville8</t>
  </si>
  <si>
    <t>adresse9</t>
  </si>
  <si>
    <t>cp9</t>
  </si>
  <si>
    <t>ville9</t>
  </si>
  <si>
    <t>adresse10</t>
  </si>
  <si>
    <t>cp10</t>
  </si>
  <si>
    <t>ville10</t>
  </si>
  <si>
    <t>adresse11</t>
  </si>
  <si>
    <t>cp11</t>
  </si>
  <si>
    <t>ville11</t>
  </si>
  <si>
    <t>adresse12</t>
  </si>
  <si>
    <t>cp12</t>
  </si>
  <si>
    <t>ville12</t>
  </si>
  <si>
    <t>adresse13</t>
  </si>
  <si>
    <t>cp13</t>
  </si>
  <si>
    <t>ville13</t>
  </si>
  <si>
    <t>adresse14</t>
  </si>
  <si>
    <t>cp14</t>
  </si>
  <si>
    <t>ville14</t>
  </si>
  <si>
    <t>adresse15</t>
  </si>
  <si>
    <t>cp15</t>
  </si>
  <si>
    <t>ville15</t>
  </si>
  <si>
    <t>adresse16</t>
  </si>
  <si>
    <t>cp16</t>
  </si>
  <si>
    <t>ville16</t>
  </si>
  <si>
    <t>adresse17</t>
  </si>
  <si>
    <t>cp17</t>
  </si>
  <si>
    <t>ville17</t>
  </si>
  <si>
    <t>adresse18</t>
  </si>
  <si>
    <t>cp18</t>
  </si>
  <si>
    <t>ville18</t>
  </si>
  <si>
    <t>adresse19</t>
  </si>
  <si>
    <t>cp19</t>
  </si>
  <si>
    <t>ville19</t>
  </si>
  <si>
    <t>adresse20</t>
  </si>
  <si>
    <t>cp20</t>
  </si>
  <si>
    <t>ville20</t>
  </si>
  <si>
    <t>adresse21</t>
  </si>
  <si>
    <t>cp21</t>
  </si>
  <si>
    <t>ville21</t>
  </si>
  <si>
    <t>adresse22</t>
  </si>
  <si>
    <t>cp22</t>
  </si>
  <si>
    <t>ville22</t>
  </si>
  <si>
    <t>adresse23</t>
  </si>
  <si>
    <t>cp23</t>
  </si>
  <si>
    <t>ville23</t>
  </si>
  <si>
    <t>adresse24</t>
  </si>
  <si>
    <t>cp24</t>
  </si>
  <si>
    <t>ville24</t>
  </si>
  <si>
    <t>adresse25</t>
  </si>
  <si>
    <t>cp25</t>
  </si>
  <si>
    <t>ville25</t>
  </si>
  <si>
    <t>La macro TRESORIER lance l'affichage Trésorier</t>
  </si>
  <si>
    <t>http://forum.excel-pratique.com/excel/souci-avec-une-macro-t69677.html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</si>
</sst>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00000"/>
    <numFmt numFmtId="166" formatCode="000000"/>
    <numFmt numFmtId="167" formatCode="dd/mm/yy;@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2060"/>
      <name val="Calibri"/>
      <family val="2"/>
    </font>
    <font>
      <b/>
      <sz val="14"/>
      <color indexed="8"/>
      <name val="Calibri"/>
      <family val="2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rgb="FFFF0000"/>
      <name val="Arial Black"/>
      <family val="2"/>
    </font>
    <font>
      <b/>
      <sz val="10"/>
      <color rgb="FFFF0000"/>
      <name val="Calibri"/>
      <family val="2"/>
      <scheme val="minor"/>
    </font>
    <font>
      <b/>
      <i/>
      <sz val="9"/>
      <color indexed="12"/>
      <name val="Arial Narrow"/>
      <family val="2"/>
    </font>
    <font>
      <i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trike/>
      <sz val="1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indexed="8"/>
      <name val="Calibri"/>
      <family val="2"/>
    </font>
    <font>
      <sz val="9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Arial"/>
      <family val="2"/>
    </font>
    <font>
      <b/>
      <sz val="9"/>
      <color indexed="8"/>
      <name val="Calibri"/>
      <family val="2"/>
    </font>
    <font>
      <b/>
      <sz val="12"/>
      <color rgb="FFFF0000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10"/>
      <name val="Arial"/>
      <family val="2"/>
    </font>
    <font>
      <b/>
      <i/>
      <sz val="12"/>
      <color rgb="FFFF0000"/>
      <name val="Calibri"/>
      <family val="2"/>
      <scheme val="minor"/>
    </font>
    <font>
      <u/>
      <sz val="11"/>
      <color indexed="12"/>
      <name val="Calibri"/>
      <family val="2"/>
    </font>
    <font>
      <u/>
      <sz val="10"/>
      <color indexed="12"/>
      <name val="Arial"/>
      <family val="2"/>
    </font>
    <font>
      <sz val="12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/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ck">
        <color auto="1"/>
      </right>
      <top style="thick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/>
  </cellStyleXfs>
  <cellXfs count="209">
    <xf numFmtId="0" fontId="0" fillId="0" borderId="0" xfId="0"/>
    <xf numFmtId="0" fontId="3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right" vertical="center"/>
    </xf>
    <xf numFmtId="16" fontId="5" fillId="0" borderId="0" xfId="0" applyNumberFormat="1" applyFont="1" applyBorder="1" applyAlignment="1" applyProtection="1">
      <alignment horizontal="center" vertical="center"/>
    </xf>
    <xf numFmtId="0" fontId="0" fillId="0" borderId="0" xfId="0" applyProtection="1"/>
    <xf numFmtId="2" fontId="0" fillId="0" borderId="0" xfId="0" applyNumberFormat="1" applyAlignment="1" applyProtection="1">
      <alignment horizontal="center" vertical="center"/>
    </xf>
    <xf numFmtId="0" fontId="6" fillId="3" borderId="0" xfId="0" applyNumberFormat="1" applyFont="1" applyFill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>
      <alignment horizontal="center"/>
    </xf>
    <xf numFmtId="0" fontId="1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16" fontId="0" fillId="0" borderId="0" xfId="0" applyNumberFormat="1" applyBorder="1" applyProtection="1"/>
    <xf numFmtId="0" fontId="10" fillId="0" borderId="0" xfId="0" applyFont="1" applyBorder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 vertical="center"/>
    </xf>
    <xf numFmtId="0" fontId="12" fillId="4" borderId="5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0" fillId="7" borderId="7" xfId="0" applyFill="1" applyBorder="1" applyAlignment="1" applyProtection="1">
      <alignment horizontal="center"/>
    </xf>
    <xf numFmtId="14" fontId="0" fillId="8" borderId="7" xfId="0" applyNumberFormat="1" applyFill="1" applyBorder="1" applyAlignment="1" applyProtection="1">
      <alignment horizontal="center" vertical="center"/>
    </xf>
    <xf numFmtId="0" fontId="0" fillId="6" borderId="7" xfId="0" applyFill="1" applyBorder="1" applyAlignment="1" applyProtection="1">
      <alignment horizontal="center"/>
    </xf>
    <xf numFmtId="14" fontId="0" fillId="9" borderId="8" xfId="0" applyNumberFormat="1" applyFill="1" applyBorder="1" applyAlignment="1" applyProtection="1">
      <alignment horizontal="center"/>
    </xf>
    <xf numFmtId="49" fontId="13" fillId="10" borderId="5" xfId="0" applyNumberFormat="1" applyFont="1" applyFill="1" applyBorder="1" applyAlignment="1" applyProtection="1">
      <alignment horizontal="center" vertical="center"/>
    </xf>
    <xf numFmtId="49" fontId="14" fillId="11" borderId="9" xfId="0" applyNumberFormat="1" applyFont="1" applyFill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center"/>
    </xf>
    <xf numFmtId="14" fontId="0" fillId="8" borderId="4" xfId="0" applyNumberFormat="1" applyFill="1" applyBorder="1" applyAlignment="1" applyProtection="1">
      <alignment horizontal="center"/>
    </xf>
    <xf numFmtId="2" fontId="11" fillId="0" borderId="4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/>
    </xf>
    <xf numFmtId="0" fontId="16" fillId="0" borderId="12" xfId="0" applyFont="1" applyBorder="1" applyAlignment="1" applyProtection="1">
      <alignment horizontal="center" vertical="center"/>
    </xf>
    <xf numFmtId="0" fontId="10" fillId="12" borderId="13" xfId="0" applyFont="1" applyFill="1" applyBorder="1" applyAlignment="1" applyProtection="1">
      <alignment horizontal="center" vertical="center"/>
    </xf>
    <xf numFmtId="0" fontId="1" fillId="13" borderId="4" xfId="0" applyFont="1" applyFill="1" applyBorder="1" applyAlignment="1" applyProtection="1">
      <alignment horizontal="center" vertical="center"/>
    </xf>
    <xf numFmtId="0" fontId="1" fillId="13" borderId="13" xfId="0" applyNumberFormat="1" applyFont="1" applyFill="1" applyBorder="1" applyAlignment="1" applyProtection="1">
      <alignment horizontal="center" vertical="center"/>
    </xf>
    <xf numFmtId="0" fontId="15" fillId="13" borderId="14" xfId="0" applyNumberFormat="1" applyFont="1" applyFill="1" applyBorder="1" applyAlignment="1" applyProtection="1">
      <alignment horizontal="center" vertical="center"/>
    </xf>
    <xf numFmtId="0" fontId="15" fillId="13" borderId="15" xfId="0" applyNumberFormat="1" applyFont="1" applyFill="1" applyBorder="1" applyAlignment="1" applyProtection="1">
      <alignment horizontal="center" vertical="center"/>
    </xf>
    <xf numFmtId="14" fontId="0" fillId="14" borderId="14" xfId="0" applyNumberFormat="1" applyFill="1" applyBorder="1" applyAlignment="1" applyProtection="1">
      <alignment horizontal="center" vertical="center"/>
    </xf>
    <xf numFmtId="0" fontId="0" fillId="15" borderId="15" xfId="0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/>
    </xf>
    <xf numFmtId="1" fontId="0" fillId="16" borderId="4" xfId="0" applyNumberFormat="1" applyFill="1" applyBorder="1" applyAlignment="1" applyProtection="1">
      <alignment horizontal="center"/>
    </xf>
    <xf numFmtId="49" fontId="14" fillId="3" borderId="16" xfId="0" applyNumberFormat="1" applyFont="1" applyFill="1" applyBorder="1" applyAlignment="1" applyProtection="1">
      <alignment horizontal="center" vertical="center"/>
    </xf>
    <xf numFmtId="0" fontId="18" fillId="17" borderId="17" xfId="0" applyFont="1" applyFill="1" applyBorder="1" applyAlignment="1" applyProtection="1">
      <alignment horizontal="center" vertical="center"/>
    </xf>
    <xf numFmtId="0" fontId="15" fillId="18" borderId="13" xfId="0" applyFont="1" applyFill="1" applyBorder="1" applyAlignment="1" applyProtection="1">
      <alignment horizontal="center" vertical="center"/>
    </xf>
    <xf numFmtId="0" fontId="1" fillId="18" borderId="4" xfId="0" applyNumberFormat="1" applyFont="1" applyFill="1" applyBorder="1" applyAlignment="1" applyProtection="1">
      <alignment horizontal="center" vertical="center"/>
    </xf>
    <xf numFmtId="0" fontId="1" fillId="18" borderId="13" xfId="0" applyNumberFormat="1" applyFont="1" applyFill="1" applyBorder="1" applyAlignment="1" applyProtection="1">
      <alignment horizontal="center" vertical="center"/>
    </xf>
    <xf numFmtId="0" fontId="1" fillId="18" borderId="14" xfId="0" applyNumberFormat="1" applyFont="1" applyFill="1" applyBorder="1" applyAlignment="1" applyProtection="1">
      <alignment horizontal="center" vertical="center"/>
    </xf>
    <xf numFmtId="0" fontId="1" fillId="18" borderId="15" xfId="0" applyNumberFormat="1" applyFont="1" applyFill="1" applyBorder="1" applyAlignment="1" applyProtection="1">
      <alignment horizontal="center" vertical="center"/>
    </xf>
    <xf numFmtId="0" fontId="19" fillId="15" borderId="4" xfId="0" applyFont="1" applyFill="1" applyBorder="1" applyAlignment="1" applyProtection="1">
      <alignment horizontal="center" vertical="center"/>
    </xf>
    <xf numFmtId="14" fontId="19" fillId="14" borderId="4" xfId="0" applyNumberFormat="1" applyFont="1" applyFill="1" applyBorder="1" applyAlignment="1" applyProtection="1">
      <alignment horizontal="center" vertical="center"/>
    </xf>
    <xf numFmtId="14" fontId="19" fillId="19" borderId="4" xfId="0" applyNumberFormat="1" applyFont="1" applyFill="1" applyBorder="1" applyAlignment="1" applyProtection="1">
      <alignment horizontal="center" vertical="center"/>
    </xf>
    <xf numFmtId="14" fontId="19" fillId="9" borderId="4" xfId="0" applyNumberFormat="1" applyFont="1" applyFill="1" applyBorder="1" applyAlignment="1" applyProtection="1">
      <alignment horizontal="center" vertical="center"/>
    </xf>
    <xf numFmtId="49" fontId="14" fillId="10" borderId="4" xfId="0" applyNumberFormat="1" applyFont="1" applyFill="1" applyBorder="1" applyAlignment="1" applyProtection="1">
      <alignment horizontal="center" vertical="center"/>
    </xf>
    <xf numFmtId="49" fontId="14" fillId="11" borderId="4" xfId="0" applyNumberFormat="1" applyFont="1" applyFill="1" applyBorder="1" applyAlignment="1" applyProtection="1">
      <alignment horizontal="center" vertical="center"/>
    </xf>
    <xf numFmtId="14" fontId="0" fillId="14" borderId="18" xfId="0" applyNumberFormat="1" applyFill="1" applyBorder="1" applyAlignment="1" applyProtection="1">
      <alignment horizontal="center" vertical="center"/>
    </xf>
    <xf numFmtId="49" fontId="0" fillId="15" borderId="4" xfId="0" applyNumberFormat="1" applyFill="1" applyBorder="1" applyAlignment="1" applyProtection="1">
      <alignment horizontal="center"/>
    </xf>
    <xf numFmtId="1" fontId="11" fillId="17" borderId="19" xfId="0" applyNumberFormat="1" applyFont="1" applyFill="1" applyBorder="1" applyAlignment="1" applyProtection="1">
      <alignment horizontal="center" vertical="center" wrapText="1"/>
    </xf>
    <xf numFmtId="0" fontId="15" fillId="16" borderId="20" xfId="0" applyFont="1" applyFill="1" applyBorder="1" applyAlignment="1" applyProtection="1">
      <alignment horizontal="center" vertical="center"/>
    </xf>
    <xf numFmtId="0" fontId="20" fillId="16" borderId="21" xfId="0" applyNumberFormat="1" applyFont="1" applyFill="1" applyBorder="1" applyAlignment="1" applyProtection="1">
      <alignment horizontal="center" vertical="center"/>
    </xf>
    <xf numFmtId="0" fontId="20" fillId="16" borderId="20" xfId="0" applyNumberFormat="1" applyFont="1" applyFill="1" applyBorder="1" applyAlignment="1" applyProtection="1">
      <alignment horizontal="center" vertical="center"/>
    </xf>
    <xf numFmtId="0" fontId="10" fillId="16" borderId="22" xfId="0" applyNumberFormat="1" applyFont="1" applyFill="1" applyBorder="1" applyAlignment="1" applyProtection="1">
      <alignment horizontal="center" vertical="center"/>
    </xf>
    <xf numFmtId="0" fontId="10" fillId="16" borderId="23" xfId="0" applyNumberFormat="1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/>
    </xf>
    <xf numFmtId="0" fontId="0" fillId="4" borderId="24" xfId="0" applyFill="1" applyBorder="1" applyAlignment="1" applyProtection="1">
      <alignment horizontal="center"/>
    </xf>
    <xf numFmtId="49" fontId="0" fillId="7" borderId="4" xfId="0" applyNumberFormat="1" applyFill="1" applyBorder="1" applyAlignment="1" applyProtection="1">
      <alignment horizontal="center" vertical="center"/>
    </xf>
    <xf numFmtId="0" fontId="0" fillId="0" borderId="0" xfId="0" applyBorder="1" applyProtection="1"/>
    <xf numFmtId="1" fontId="0" fillId="0" borderId="0" xfId="0" applyNumberFormat="1" applyAlignment="1" applyProtection="1">
      <alignment horizontal="center"/>
    </xf>
    <xf numFmtId="0" fontId="22" fillId="0" borderId="0" xfId="0" applyFont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  <xf numFmtId="0" fontId="15" fillId="22" borderId="0" xfId="0" applyFont="1" applyFill="1" applyAlignment="1" applyProtection="1">
      <alignment horizontal="center" vertical="center"/>
    </xf>
    <xf numFmtId="0" fontId="15" fillId="22" borderId="4" xfId="0" applyFont="1" applyFill="1" applyBorder="1" applyAlignment="1" applyProtection="1">
      <alignment horizontal="center" vertical="center"/>
    </xf>
    <xf numFmtId="0" fontId="15" fillId="16" borderId="26" xfId="0" applyFont="1" applyFill="1" applyBorder="1" applyAlignment="1" applyProtection="1">
      <alignment horizontal="center" vertical="center"/>
    </xf>
    <xf numFmtId="0" fontId="15" fillId="16" borderId="2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1" fontId="0" fillId="0" borderId="0" xfId="0" applyNumberFormat="1" applyBorder="1" applyAlignment="1" applyProtection="1">
      <alignment horizontal="center"/>
    </xf>
    <xf numFmtId="0" fontId="15" fillId="24" borderId="0" xfId="0" applyFont="1" applyFill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11" fillId="0" borderId="2" xfId="0" applyFont="1" applyBorder="1" applyAlignment="1" applyProtection="1">
      <alignment horizontal="center" vertical="center" wrapText="1"/>
    </xf>
    <xf numFmtId="164" fontId="10" fillId="0" borderId="29" xfId="0" applyNumberFormat="1" applyFont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25" fillId="25" borderId="0" xfId="0" applyFont="1" applyFill="1" applyAlignment="1" applyProtection="1">
      <alignment horizontal="center" vertical="center"/>
    </xf>
    <xf numFmtId="0" fontId="25" fillId="25" borderId="0" xfId="0" applyFont="1" applyFill="1" applyAlignment="1" applyProtection="1">
      <alignment horizontal="center" vertical="center" wrapText="1"/>
    </xf>
    <xf numFmtId="0" fontId="26" fillId="25" borderId="0" xfId="0" applyFont="1" applyFill="1" applyAlignment="1" applyProtection="1">
      <alignment horizontal="center" vertical="center"/>
    </xf>
    <xf numFmtId="0" fontId="27" fillId="25" borderId="0" xfId="0" applyFont="1" applyFill="1" applyAlignment="1" applyProtection="1">
      <alignment horizontal="center" vertical="center"/>
    </xf>
    <xf numFmtId="49" fontId="28" fillId="25" borderId="0" xfId="0" applyNumberFormat="1" applyFont="1" applyFill="1" applyAlignment="1" applyProtection="1">
      <alignment horizontal="center" vertical="center"/>
    </xf>
    <xf numFmtId="0" fontId="28" fillId="25" borderId="0" xfId="0" applyFont="1" applyFill="1" applyAlignment="1" applyProtection="1">
      <alignment horizontal="center" vertical="center"/>
    </xf>
    <xf numFmtId="0" fontId="29" fillId="25" borderId="0" xfId="0" applyFont="1" applyFill="1" applyAlignment="1" applyProtection="1">
      <alignment horizontal="center" vertical="center" wrapText="1"/>
    </xf>
    <xf numFmtId="0" fontId="30" fillId="25" borderId="0" xfId="0" applyFont="1" applyFill="1" applyAlignment="1" applyProtection="1">
      <alignment horizontal="center" vertical="center" wrapText="1"/>
    </xf>
    <xf numFmtId="0" fontId="31" fillId="25" borderId="0" xfId="0" applyFont="1" applyFill="1" applyAlignment="1" applyProtection="1">
      <alignment horizontal="center" vertical="center" wrapText="1"/>
    </xf>
    <xf numFmtId="1" fontId="28" fillId="25" borderId="0" xfId="0" applyNumberFormat="1" applyFont="1" applyFill="1" applyAlignment="1" applyProtection="1">
      <alignment horizontal="center" vertical="center"/>
    </xf>
    <xf numFmtId="0" fontId="32" fillId="25" borderId="0" xfId="0" applyFont="1" applyFill="1" applyAlignment="1" applyProtection="1">
      <alignment horizontal="center" vertical="center"/>
    </xf>
    <xf numFmtId="0" fontId="7" fillId="25" borderId="0" xfId="0" applyFont="1" applyFill="1" applyAlignment="1" applyProtection="1">
      <alignment horizontal="center" vertical="center" wrapText="1"/>
    </xf>
    <xf numFmtId="0" fontId="13" fillId="25" borderId="0" xfId="0" applyFont="1" applyFill="1" applyAlignment="1" applyProtection="1">
      <alignment horizontal="center" vertical="center" wrapText="1"/>
    </xf>
    <xf numFmtId="49" fontId="33" fillId="25" borderId="0" xfId="0" applyNumberFormat="1" applyFont="1" applyFill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0" fontId="0" fillId="16" borderId="4" xfId="0" applyFill="1" applyBorder="1" applyAlignment="1" applyProtection="1">
      <alignment horizontal="center" vertical="center"/>
    </xf>
    <xf numFmtId="1" fontId="0" fillId="16" borderId="4" xfId="0" applyNumberFormat="1" applyFill="1" applyBorder="1" applyAlignment="1" applyProtection="1">
      <alignment horizontal="center" vertical="center"/>
    </xf>
    <xf numFmtId="0" fontId="13" fillId="16" borderId="4" xfId="0" applyFont="1" applyFill="1" applyBorder="1" applyAlignment="1" applyProtection="1">
      <alignment horizontal="center" vertical="center" wrapText="1"/>
    </xf>
    <xf numFmtId="0" fontId="7" fillId="16" borderId="0" xfId="0" applyFont="1" applyFill="1" applyBorder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1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center" vertical="center"/>
    </xf>
    <xf numFmtId="14" fontId="0" fillId="0" borderId="0" xfId="0" applyNumberFormat="1" applyProtection="1"/>
    <xf numFmtId="0" fontId="0" fillId="3" borderId="0" xfId="0" applyFill="1" applyProtection="1"/>
    <xf numFmtId="14" fontId="0" fillId="0" borderId="0" xfId="0" applyNumberFormat="1" applyAlignment="1" applyProtection="1"/>
    <xf numFmtId="0" fontId="41" fillId="24" borderId="0" xfId="0" applyFont="1" applyFill="1" applyAlignment="1" applyProtection="1">
      <alignment horizontal="center" vertical="center"/>
    </xf>
    <xf numFmtId="0" fontId="41" fillId="24" borderId="0" xfId="0" applyFont="1" applyFill="1" applyAlignment="1" applyProtection="1">
      <alignment horizontal="center"/>
    </xf>
    <xf numFmtId="0" fontId="44" fillId="0" borderId="0" xfId="0" applyFont="1" applyProtection="1"/>
    <xf numFmtId="0" fontId="6" fillId="4" borderId="0" xfId="0" applyNumberFormat="1" applyFont="1" applyFill="1" applyBorder="1" applyAlignment="1" applyProtection="1">
      <alignment horizontal="center" vertical="center"/>
    </xf>
    <xf numFmtId="0" fontId="24" fillId="16" borderId="0" xfId="0" applyFont="1" applyFill="1" applyBorder="1" applyAlignment="1" applyProtection="1">
      <alignment horizontal="center"/>
    </xf>
    <xf numFmtId="0" fontId="1" fillId="16" borderId="13" xfId="0" applyFont="1" applyFill="1" applyBorder="1" applyAlignment="1" applyProtection="1">
      <alignment horizontal="center"/>
    </xf>
    <xf numFmtId="0" fontId="1" fillId="16" borderId="33" xfId="0" applyFont="1" applyFill="1" applyBorder="1" applyAlignment="1" applyProtection="1">
      <alignment horizontal="center"/>
    </xf>
    <xf numFmtId="0" fontId="1" fillId="16" borderId="18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1" fillId="16" borderId="4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 vertical="center"/>
    </xf>
    <xf numFmtId="0" fontId="7" fillId="4" borderId="0" xfId="0" applyFont="1" applyFill="1" applyAlignment="1" applyProtection="1">
      <alignment horizontal="center" vertical="center"/>
    </xf>
    <xf numFmtId="14" fontId="8" fillId="5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/>
    </xf>
    <xf numFmtId="0" fontId="13" fillId="20" borderId="4" xfId="0" applyFont="1" applyFill="1" applyBorder="1" applyAlignment="1" applyProtection="1">
      <alignment horizontal="center" vertical="center"/>
    </xf>
    <xf numFmtId="0" fontId="6" fillId="4" borderId="28" xfId="0" applyNumberFormat="1" applyFont="1" applyFill="1" applyBorder="1" applyAlignment="1" applyProtection="1">
      <alignment horizontal="center" vertical="center"/>
    </xf>
    <xf numFmtId="0" fontId="23" fillId="16" borderId="30" xfId="0" applyFont="1" applyFill="1" applyBorder="1" applyAlignment="1" applyProtection="1">
      <alignment horizontal="center"/>
    </xf>
    <xf numFmtId="0" fontId="23" fillId="16" borderId="31" xfId="0" applyFont="1" applyFill="1" applyBorder="1" applyAlignment="1" applyProtection="1">
      <alignment horizontal="center"/>
    </xf>
    <xf numFmtId="0" fontId="23" fillId="16" borderId="32" xfId="0" applyFont="1" applyFill="1" applyBorder="1" applyAlignment="1" applyProtection="1">
      <alignment horizontal="center"/>
    </xf>
    <xf numFmtId="2" fontId="0" fillId="15" borderId="0" xfId="0" applyNumberFormat="1" applyFill="1" applyAlignment="1" applyProtection="1">
      <alignment horizontal="center" vertical="center"/>
    </xf>
    <xf numFmtId="167" fontId="0" fillId="15" borderId="0" xfId="0" applyNumberFormat="1" applyFill="1" applyAlignment="1" applyProtection="1">
      <alignment horizontal="center" vertical="center"/>
    </xf>
    <xf numFmtId="0" fontId="35" fillId="15" borderId="0" xfId="0" applyNumberFormat="1" applyFont="1" applyFill="1" applyAlignment="1" applyProtection="1">
      <alignment horizontal="center" vertical="center"/>
    </xf>
    <xf numFmtId="2" fontId="38" fillId="15" borderId="0" xfId="0" applyNumberFormat="1" applyFont="1" applyFill="1" applyAlignment="1" applyProtection="1">
      <alignment horizontal="center" vertical="center" wrapText="1"/>
    </xf>
    <xf numFmtId="167" fontId="0" fillId="15" borderId="0" xfId="0" applyNumberFormat="1" applyFill="1" applyAlignment="1" applyProtection="1">
      <alignment horizontal="center"/>
    </xf>
    <xf numFmtId="0" fontId="35" fillId="15" borderId="0" xfId="0" applyFont="1" applyFill="1" applyAlignment="1" applyProtection="1">
      <alignment horizontal="center" vertical="center"/>
    </xf>
    <xf numFmtId="0" fontId="35" fillId="15" borderId="0" xfId="0" applyNumberFormat="1" applyFont="1" applyFill="1" applyBorder="1" applyAlignment="1" applyProtection="1">
      <alignment horizontal="center" vertical="center"/>
    </xf>
    <xf numFmtId="0" fontId="0" fillId="15" borderId="0" xfId="0" applyFill="1" applyAlignment="1" applyProtection="1">
      <alignment horizontal="center"/>
    </xf>
    <xf numFmtId="0" fontId="21" fillId="21" borderId="25" xfId="0" applyFont="1" applyFill="1" applyBorder="1" applyAlignment="1" applyProtection="1">
      <alignment horizontal="center" vertical="center" wrapText="1"/>
      <protection locked="0"/>
    </xf>
    <xf numFmtId="0" fontId="21" fillId="23" borderId="2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NumberFormat="1" applyFill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/>
      <protection locked="0"/>
    </xf>
    <xf numFmtId="14" fontId="0" fillId="3" borderId="0" xfId="0" applyNumberFormat="1" applyFill="1" applyAlignment="1" applyProtection="1">
      <alignment horizontal="center"/>
      <protection locked="0"/>
    </xf>
    <xf numFmtId="1" fontId="34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 wrapText="1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20" borderId="0" xfId="0" applyFill="1" applyAlignment="1" applyProtection="1">
      <alignment vertical="center" shrinkToFit="1"/>
      <protection locked="0"/>
    </xf>
    <xf numFmtId="14" fontId="0" fillId="20" borderId="0" xfId="0" applyNumberFormat="1" applyFill="1" applyAlignment="1" applyProtection="1">
      <alignment horizontal="center" vertical="center" shrinkToFit="1"/>
      <protection locked="0"/>
    </xf>
    <xf numFmtId="0" fontId="0" fillId="20" borderId="0" xfId="0" applyFill="1" applyAlignment="1" applyProtection="1">
      <alignment horizontal="center" vertical="center" shrinkToFit="1"/>
      <protection locked="0"/>
    </xf>
    <xf numFmtId="0" fontId="0" fillId="26" borderId="0" xfId="0" applyFill="1" applyAlignment="1" applyProtection="1">
      <alignment vertical="center" shrinkToFit="1"/>
      <protection locked="0"/>
    </xf>
    <xf numFmtId="0" fontId="0" fillId="0" borderId="0" xfId="0" applyAlignment="1" applyProtection="1">
      <alignment wrapText="1"/>
      <protection locked="0"/>
    </xf>
    <xf numFmtId="165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0" xfId="0" applyBorder="1" applyAlignment="1" applyProtection="1">
      <alignment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vertical="center" wrapText="1"/>
      <protection locked="0"/>
    </xf>
    <xf numFmtId="165" fontId="0" fillId="3" borderId="0" xfId="0" applyNumberFormat="1" applyFill="1" applyAlignment="1" applyProtection="1">
      <alignment horizontal="center" vertical="center"/>
      <protection locked="0"/>
    </xf>
    <xf numFmtId="166" fontId="0" fillId="3" borderId="0" xfId="0" applyNumberForma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wrapText="1" shrinkToFit="1"/>
      <protection locked="0"/>
    </xf>
    <xf numFmtId="0" fontId="0" fillId="27" borderId="0" xfId="0" applyFill="1" applyAlignment="1" applyProtection="1">
      <alignment vertical="center" wrapText="1"/>
      <protection locked="0"/>
    </xf>
    <xf numFmtId="0" fontId="0" fillId="0" borderId="0" xfId="0" applyFill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0" fontId="0" fillId="20" borderId="0" xfId="0" applyFill="1" applyAlignment="1" applyProtection="1">
      <alignment horizontal="center" shrinkToFit="1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14" fontId="0" fillId="27" borderId="0" xfId="0" applyNumberFormat="1" applyFill="1" applyAlignment="1" applyProtection="1">
      <alignment horizontal="center" vertical="center" shrinkToFit="1"/>
      <protection locked="0"/>
    </xf>
    <xf numFmtId="14" fontId="0" fillId="27" borderId="0" xfId="0" applyNumberFormat="1" applyFill="1" applyAlignment="1" applyProtection="1">
      <alignment horizontal="center"/>
      <protection locked="0"/>
    </xf>
    <xf numFmtId="0" fontId="0" fillId="27" borderId="0" xfId="0" applyFill="1" applyAlignment="1" applyProtection="1">
      <alignment vertical="center"/>
      <protection locked="0"/>
    </xf>
    <xf numFmtId="0" fontId="37" fillId="0" borderId="0" xfId="1" applyFont="1" applyFill="1" applyAlignment="1" applyProtection="1">
      <protection locked="0"/>
    </xf>
    <xf numFmtId="14" fontId="0" fillId="0" borderId="0" xfId="0" applyNumberFormat="1" applyAlignment="1" applyProtection="1">
      <alignment vertical="center"/>
      <protection locked="0"/>
    </xf>
    <xf numFmtId="0" fontId="36" fillId="0" borderId="0" xfId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36" fillId="0" borderId="0" xfId="1" applyFill="1" applyAlignmen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49" fontId="36" fillId="0" borderId="0" xfId="1" applyNumberFormat="1" applyAlignment="1" applyProtection="1">
      <protection locked="0"/>
    </xf>
    <xf numFmtId="0" fontId="39" fillId="0" borderId="0" xfId="0" applyFont="1" applyFill="1" applyProtection="1">
      <protection locked="0"/>
    </xf>
    <xf numFmtId="49" fontId="36" fillId="0" borderId="0" xfId="1" applyNumberFormat="1" applyFill="1" applyAlignment="1" applyProtection="1">
      <protection locked="0"/>
    </xf>
    <xf numFmtId="0" fontId="40" fillId="0" borderId="0" xfId="2" applyFill="1" applyAlignment="1" applyProtection="1">
      <protection locked="0"/>
    </xf>
    <xf numFmtId="49" fontId="0" fillId="0" borderId="0" xfId="0" applyNumberFormat="1" applyFill="1" applyProtection="1">
      <protection locked="0"/>
    </xf>
    <xf numFmtId="0" fontId="36" fillId="0" borderId="0" xfId="1" applyAlignment="1" applyProtection="1">
      <alignment vertical="center"/>
      <protection locked="0"/>
    </xf>
    <xf numFmtId="0" fontId="0" fillId="18" borderId="0" xfId="0" applyFill="1" applyAlignment="1" applyProtection="1">
      <alignment horizontal="center"/>
      <protection locked="0"/>
    </xf>
    <xf numFmtId="49" fontId="36" fillId="0" borderId="0" xfId="1" applyNumberFormat="1" applyFill="1" applyAlignment="1" applyProtection="1">
      <alignment vertical="center"/>
      <protection locked="0"/>
    </xf>
    <xf numFmtId="0" fontId="37" fillId="0" borderId="0" xfId="1" applyFont="1" applyFill="1" applyAlignment="1" applyProtection="1">
      <alignment vertical="center"/>
      <protection locked="0"/>
    </xf>
    <xf numFmtId="0" fontId="37" fillId="13" borderId="0" xfId="1" applyFont="1" applyFill="1" applyAlignment="1" applyProtection="1">
      <protection locked="0"/>
    </xf>
    <xf numFmtId="0" fontId="39" fillId="0" borderId="0" xfId="0" applyFont="1" applyFill="1" applyAlignment="1" applyProtection="1">
      <alignment vertical="center"/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0" fontId="36" fillId="27" borderId="0" xfId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0" fillId="18" borderId="0" xfId="0" applyFill="1" applyAlignment="1" applyProtection="1">
      <alignment horizontal="center" vertical="center"/>
      <protection locked="0"/>
    </xf>
    <xf numFmtId="0" fontId="40" fillId="0" borderId="0" xfId="2" applyProtection="1"/>
  </cellXfs>
  <cellStyles count="3">
    <cellStyle name="Lien hypertexte" xfId="2" builtinId="8"/>
    <cellStyle name="Lien hypertexte 2" xfId="1"/>
    <cellStyle name="Normal" xfId="0" builtinId="0"/>
  </cellStyles>
  <dxfs count="27">
    <dxf>
      <font>
        <b/>
        <i val="0"/>
        <color rgb="FFFF0000"/>
      </font>
    </dxf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  <dxf>
      <fill>
        <patternFill>
          <fgColor theme="0" tint="-0.2499465926084170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0625"/>
      </fill>
    </dxf>
    <dxf>
      <fill>
        <patternFill>
          <bgColor rgb="FFFFC000"/>
        </patternFill>
      </fill>
    </dxf>
    <dxf>
      <font>
        <b/>
        <i/>
        <strike/>
      </font>
    </dxf>
    <dxf>
      <font>
        <b/>
        <i val="0"/>
        <color rgb="FFFF000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indexed="43"/>
        </patternFill>
      </fill>
    </dxf>
    <dxf>
      <font>
        <b/>
        <i val="0"/>
        <color rgb="FFFF0000"/>
      </font>
    </dxf>
    <dxf>
      <fill>
        <patternFill>
          <bgColor rgb="FFB9DFE9"/>
        </patternFill>
      </fill>
    </dxf>
    <dxf>
      <fill>
        <patternFill>
          <bgColor rgb="FFFBD1AF"/>
        </patternFill>
      </fill>
    </dxf>
    <dxf>
      <fill>
        <patternFill>
          <bgColor theme="0" tint="-0.14996795556505021"/>
        </patternFill>
      </fill>
    </dxf>
    <dxf>
      <fill>
        <patternFill>
          <bgColor rgb="FFFCC8F6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609600</xdr:colOff>
      <xdr:row>13</xdr:row>
      <xdr:rowOff>114300</xdr:rowOff>
    </xdr:from>
    <xdr:to>
      <xdr:col>21</xdr:col>
      <xdr:colOff>981075</xdr:colOff>
      <xdr:row>28</xdr:row>
      <xdr:rowOff>0</xdr:rowOff>
    </xdr:to>
    <xdr:sp macro="" textlink="">
      <xdr:nvSpPr>
        <xdr:cNvPr id="2" name="ZoneTexte 1"/>
        <xdr:cNvSpPr txBox="1"/>
      </xdr:nvSpPr>
      <xdr:spPr>
        <a:xfrm>
          <a:off x="6848475" y="3505200"/>
          <a:ext cx="8553450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Nous avons trouvé la solution d'avoir un affichage selon le choix Secrétaire ou Trésorier à partir d'une cellule et qui est compatible avec une macro.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Avec l'affichage Trésorier, je souhaite "protéger" toutes les cellules sauf ...ce que je peux faire manuellement en protégeant la feuille.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Est-ce qu'il est possible</a:t>
          </a:r>
          <a:r>
            <a:rPr lang="fr-FR"/>
            <a:t> via le choix par exemple Trésorier </a:t>
          </a:r>
          <a:br>
            <a:rPr lang="fr-FR"/>
          </a:br>
          <a:r>
            <a:rPr lang="fr-FR"/>
            <a:t>- retrouver l'affichage des colonnes/lignes comme actuellement </a:t>
          </a:r>
          <a:r>
            <a:rPr lang="fr-FR" b="1">
              <a:effectLst/>
            </a:rPr>
            <a:t>PLUS</a:t>
          </a:r>
          <a:r>
            <a:rPr lang="fr-FR"/>
            <a:t> </a:t>
          </a:r>
          <a:r>
            <a:rPr lang="fr-FR" u="sng">
              <a:effectLst/>
            </a:rPr>
            <a:t>avoir automatiquement</a:t>
          </a:r>
          <a:r>
            <a:rPr lang="fr-FR"/>
            <a:t> TOUT protégé sauf "Q12:S281"</a:t>
          </a:r>
          <a:br>
            <a:rPr lang="fr-FR"/>
          </a:br>
          <a:r>
            <a:rPr lang="fr-FR"/>
            <a:t>c'est à dire par un ajout dans le code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i="1">
              <a:effectLst/>
            </a:rPr>
            <a:t>Pour la protection de la feuille, je vous propose de ne pas mettre de mot de passe, ce que je ferai plus tard.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la solution existe, cela serait super car transposable au choix Secrétaire avec d'autres critères bien entendu.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S'il faut mieux ouvrir un nouveau post... dis le moi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 editAs="absolute">
    <xdr:from>
      <xdr:col>1</xdr:col>
      <xdr:colOff>228600</xdr:colOff>
      <xdr:row>16</xdr:row>
      <xdr:rowOff>85725</xdr:rowOff>
    </xdr:from>
    <xdr:to>
      <xdr:col>6</xdr:col>
      <xdr:colOff>638175</xdr:colOff>
      <xdr:row>27</xdr:row>
      <xdr:rowOff>200025</xdr:rowOff>
    </xdr:to>
    <xdr:sp macro="" textlink="">
      <xdr:nvSpPr>
        <xdr:cNvPr id="3" name="ZoneTexte 2"/>
        <xdr:cNvSpPr txBox="1"/>
      </xdr:nvSpPr>
      <xdr:spPr>
        <a:xfrm>
          <a:off x="533400" y="4076700"/>
          <a:ext cx="4400550" cy="231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NON et pour rester dans la même démarche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qu'il est possible via le choix par exemple SECRETAIRE</a:t>
          </a:r>
          <a:br>
            <a:rPr lang="fr-FR"/>
          </a:br>
          <a:r>
            <a:rPr lang="fr-FR"/>
            <a:t>- retrouver l'affichage des colonnes/lignes comme actuellement PLUS avoir automatiquement TOUT protégé sauf "A12:P281" et "V12:Z281" c'est logique puisque l'on masque et on veut interdire la partie "Trésorier".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lance = comme j'ai trouvé ici que "Cells.Locked = True" verrouille toutes les cellules, j'ai bon espoir qu'il doit y avoir un "Cells.Locked = False" dans lequel on peut indiquer les cellules qui doivent rester déverrouiller....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 editAs="absolute">
    <xdr:from>
      <xdr:col>6</xdr:col>
      <xdr:colOff>752475</xdr:colOff>
      <xdr:row>0</xdr:row>
      <xdr:rowOff>304800</xdr:rowOff>
    </xdr:from>
    <xdr:to>
      <xdr:col>12</xdr:col>
      <xdr:colOff>1628775</xdr:colOff>
      <xdr:row>3</xdr:row>
      <xdr:rowOff>219075</xdr:rowOff>
    </xdr:to>
    <xdr:sp macro="" textlink="">
      <xdr:nvSpPr>
        <xdr:cNvPr id="4" name="ZoneTexte 3"/>
        <xdr:cNvSpPr txBox="1"/>
      </xdr:nvSpPr>
      <xdr:spPr>
        <a:xfrm>
          <a:off x="5048250" y="304800"/>
          <a:ext cx="5676900" cy="7143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Page</a:t>
          </a:r>
          <a:r>
            <a:rPr lang="fr-FR" sz="1100" baseline="0"/>
            <a:t> protégée sans mot de passe</a:t>
          </a:r>
        </a:p>
        <a:p>
          <a:r>
            <a:rPr lang="fr-FR" sz="1100" baseline="0"/>
            <a:t>Si tu veux en mettre un il faut le placer dans le paramètre Password:= "le mot de passe"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%20AGAR\01%20Tableurs%20en%20cours\05%20Mod&#232;les\Amicale%20AGAR-AZUR%202015%20tableur%20unique%20version%20partag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toine\Dropbox\Dossier%20AGAR-AZUR%20partag&#233;\Dossier%20AGAR-AZUR%20tableur%20unique%20v01\00%20Sauvegarde%20origine%20envois%20LOUIS\Adh&#233;rents%20AGAR%20AZUR%20au%2015_4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MP\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hérents"/>
      <sheetName val="Fichier MAITRE"/>
      <sheetName val="Adhérents cotisations payées"/>
      <sheetName val="Adhérents cotisations impayées"/>
      <sheetName val="Adhérents votants"/>
      <sheetName val="Déclaration à l'UNAAGAR"/>
      <sheetName val="Anniversaires"/>
      <sheetName val="Région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uci-avec-une-macro-t69677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1:CA282"/>
  <sheetViews>
    <sheetView showZeros="0" tabSelected="1" workbookViewId="0">
      <pane ySplit="11" topLeftCell="A12" activePane="bottomLeft" state="frozen"/>
      <selection pane="bottomLeft" activeCell="E8" sqref="E8"/>
    </sheetView>
  </sheetViews>
  <sheetFormatPr baseColWidth="10" defaultRowHeight="15" x14ac:dyDescent="0.25"/>
  <cols>
    <col min="1" max="1" width="4.5703125" style="12" customWidth="1"/>
    <col min="2" max="2" width="6.5703125" style="8" customWidth="1"/>
    <col min="3" max="3" width="12.7109375" style="4" customWidth="1"/>
    <col min="4" max="4" width="8.42578125" style="4" customWidth="1"/>
    <col min="5" max="5" width="12.42578125" style="4" customWidth="1"/>
    <col min="6" max="6" width="19.7109375" style="4" customWidth="1"/>
    <col min="7" max="7" width="15.42578125" style="4" customWidth="1"/>
    <col min="8" max="8" width="13.7109375" style="4" customWidth="1"/>
    <col min="9" max="9" width="9.28515625" style="4" customWidth="1"/>
    <col min="10" max="10" width="8.7109375" style="4" customWidth="1"/>
    <col min="11" max="11" width="13.42578125" style="4" customWidth="1"/>
    <col min="12" max="12" width="11.42578125" style="4" customWidth="1"/>
    <col min="13" max="13" width="36.7109375" style="4" customWidth="1"/>
    <col min="14" max="14" width="9.5703125" style="4" customWidth="1"/>
    <col min="15" max="15" width="22.140625" style="4" customWidth="1"/>
    <col min="16" max="16" width="11.42578125" style="4" customWidth="1"/>
    <col min="17" max="19" width="11.42578125" style="4" hidden="1" customWidth="1"/>
    <col min="20" max="20" width="8.28515625" style="4" hidden="1" customWidth="1"/>
    <col min="21" max="21" width="11" style="4" hidden="1" customWidth="1"/>
    <col min="22" max="22" width="28.5703125" style="4" customWidth="1"/>
    <col min="23" max="23" width="14.140625" style="4" customWidth="1"/>
    <col min="24" max="24" width="16.5703125" style="4" customWidth="1"/>
    <col min="25" max="26" width="11.42578125" style="4" customWidth="1"/>
    <col min="27" max="27" width="7.140625" style="4" hidden="1" customWidth="1"/>
    <col min="28" max="42" width="11.42578125" style="4" hidden="1" customWidth="1"/>
    <col min="43" max="44" width="11.42578125" style="105" hidden="1" customWidth="1"/>
    <col min="45" max="50" width="11.42578125" style="4" hidden="1" customWidth="1"/>
    <col min="51" max="52" width="11.42578125" style="4" customWidth="1"/>
    <col min="53" max="16384" width="11.42578125" style="4"/>
  </cols>
  <sheetData>
    <row r="1" spans="1:79" ht="27.75" thickBot="1" x14ac:dyDescent="0.55000000000000004">
      <c r="A1" s="119" t="s">
        <v>0</v>
      </c>
      <c r="B1" s="119"/>
      <c r="C1" s="119"/>
      <c r="D1" s="119"/>
      <c r="E1" s="1"/>
      <c r="F1" s="2" t="s">
        <v>1</v>
      </c>
      <c r="G1" s="3">
        <f>MAX(R12:R281)</f>
        <v>42157</v>
      </c>
      <c r="H1" s="208" t="s">
        <v>160</v>
      </c>
      <c r="L1" s="5"/>
      <c r="M1" s="6"/>
      <c r="N1" s="6"/>
      <c r="O1" s="6"/>
      <c r="P1" s="6"/>
      <c r="Q1" s="6"/>
      <c r="R1" s="6"/>
      <c r="S1" s="6"/>
      <c r="T1" s="120" t="str">
        <f>IF(AH2=AI2,"Zone Trésorier ok","Erreur zone TRESORIER")</f>
        <v>Zone Trésorier ok</v>
      </c>
      <c r="U1" s="120"/>
      <c r="V1" s="7"/>
      <c r="X1" s="8"/>
      <c r="AA1" s="9"/>
      <c r="AE1" s="10"/>
      <c r="AF1" s="8"/>
      <c r="AG1" s="4" t="s">
        <v>2</v>
      </c>
      <c r="AH1" s="4" t="s">
        <v>3</v>
      </c>
      <c r="AI1" s="9" t="s">
        <v>4</v>
      </c>
      <c r="AM1" s="10"/>
      <c r="AN1" s="8"/>
      <c r="AQ1" s="9"/>
      <c r="AR1" s="4"/>
      <c r="AU1" s="10"/>
      <c r="AV1" s="8"/>
      <c r="AY1" s="9"/>
      <c r="AZ1" s="11" t="s">
        <v>5</v>
      </c>
    </row>
    <row r="2" spans="1:79" ht="19.5" thickBot="1" x14ac:dyDescent="0.35">
      <c r="B2" s="121">
        <f ca="1">TODAY()</f>
        <v>42298</v>
      </c>
      <c r="C2" s="121"/>
      <c r="D2" s="8"/>
      <c r="E2" s="13"/>
      <c r="F2" s="2" t="s">
        <v>6</v>
      </c>
      <c r="G2" s="3">
        <v>42277</v>
      </c>
      <c r="H2" s="14"/>
      <c r="I2" s="14"/>
      <c r="J2" s="14"/>
      <c r="K2" s="14"/>
      <c r="L2" s="14"/>
      <c r="M2" s="122" t="s">
        <v>7</v>
      </c>
      <c r="N2" s="122"/>
      <c r="O2" s="122"/>
      <c r="P2" s="122"/>
      <c r="Q2" s="122"/>
      <c r="R2" s="122"/>
      <c r="S2" s="122"/>
      <c r="T2" s="123" t="s">
        <v>8</v>
      </c>
      <c r="U2" s="124"/>
      <c r="V2" s="15"/>
      <c r="X2" s="8"/>
      <c r="AA2" s="9"/>
      <c r="AE2" s="10"/>
      <c r="AF2" s="8"/>
      <c r="AH2" s="4">
        <f>COUNTA(Q12:Q281)</f>
        <v>18</v>
      </c>
      <c r="AI2" s="9">
        <f>COUNTA(R12:R281)</f>
        <v>18</v>
      </c>
      <c r="AM2" s="10"/>
      <c r="AN2" s="8"/>
      <c r="AQ2" s="9"/>
      <c r="AR2" s="4"/>
      <c r="AU2" s="10"/>
      <c r="AV2" s="8"/>
      <c r="AY2" s="9"/>
      <c r="AZ2" s="11" t="s">
        <v>9</v>
      </c>
    </row>
    <row r="3" spans="1:79" ht="15.75" x14ac:dyDescent="0.25">
      <c r="B3" s="16" t="s">
        <v>10</v>
      </c>
      <c r="C3" s="17" t="s">
        <v>11</v>
      </c>
      <c r="N3" s="18" t="s">
        <v>12</v>
      </c>
      <c r="O3" s="19"/>
      <c r="P3" s="20" t="s">
        <v>13</v>
      </c>
      <c r="Q3" s="21" t="s">
        <v>14</v>
      </c>
      <c r="R3" s="22" t="s">
        <v>10</v>
      </c>
      <c r="S3" s="23" t="s">
        <v>15</v>
      </c>
      <c r="T3" s="24" t="s">
        <v>16</v>
      </c>
      <c r="U3" s="25" t="s">
        <v>17</v>
      </c>
      <c r="V3" s="15"/>
      <c r="X3" s="15"/>
      <c r="Y3" s="15"/>
      <c r="Z3" s="15"/>
      <c r="AA3" s="15"/>
      <c r="AC3" s="15"/>
      <c r="AD3" s="15"/>
      <c r="AE3" s="15"/>
      <c r="AF3" s="15"/>
      <c r="AG3" s="8"/>
      <c r="AH3" s="8"/>
      <c r="AI3" s="8"/>
      <c r="AJ3" s="8"/>
      <c r="AK3" s="8"/>
      <c r="AL3" s="8"/>
      <c r="AM3" s="8"/>
      <c r="AN3" s="8"/>
      <c r="AP3" s="8"/>
      <c r="AQ3" s="10"/>
      <c r="AR3" s="10"/>
      <c r="AS3" s="116" t="s">
        <v>18</v>
      </c>
      <c r="AT3" s="117"/>
      <c r="AZ3" s="26" t="s">
        <v>19</v>
      </c>
    </row>
    <row r="4" spans="1:79" ht="19.5" thickBot="1" x14ac:dyDescent="0.3">
      <c r="B4" s="27" t="s">
        <v>20</v>
      </c>
      <c r="C4" s="28" t="s">
        <v>21</v>
      </c>
      <c r="E4" s="29" t="s">
        <v>22</v>
      </c>
      <c r="F4" s="125" t="s">
        <v>23</v>
      </c>
      <c r="G4" s="125"/>
      <c r="M4" s="30"/>
      <c r="N4" s="31">
        <f>P6+Q6+R6+S6</f>
        <v>25</v>
      </c>
      <c r="O4" s="32" t="s">
        <v>24</v>
      </c>
      <c r="P4" s="33">
        <f>AI7+AJ7+AK7</f>
        <v>14</v>
      </c>
      <c r="Q4" s="33">
        <f>AL7+AM7+AN7</f>
        <v>2</v>
      </c>
      <c r="R4" s="33">
        <f t="shared" ref="R4:U5" si="0">AO7</f>
        <v>2</v>
      </c>
      <c r="S4" s="34">
        <f t="shared" si="0"/>
        <v>0</v>
      </c>
      <c r="T4" s="35">
        <f t="shared" si="0"/>
        <v>0</v>
      </c>
      <c r="U4" s="36">
        <f t="shared" si="0"/>
        <v>0</v>
      </c>
      <c r="V4" s="15"/>
      <c r="X4" s="15"/>
      <c r="Y4" s="15"/>
      <c r="Z4" s="15"/>
      <c r="AA4" s="15"/>
      <c r="AC4" s="15"/>
      <c r="AD4" s="15"/>
      <c r="AE4" s="15"/>
      <c r="AF4" s="15"/>
      <c r="AG4" s="8"/>
      <c r="AH4" s="8"/>
      <c r="AI4" s="8"/>
      <c r="AJ4" s="8"/>
      <c r="AK4" s="8"/>
      <c r="AL4" s="8"/>
      <c r="AM4" s="8"/>
      <c r="AN4" s="8"/>
      <c r="AP4" s="8"/>
      <c r="AQ4" s="10"/>
      <c r="AR4" s="10"/>
      <c r="AS4" s="37" t="s">
        <v>20</v>
      </c>
      <c r="AT4" s="38" t="s">
        <v>25</v>
      </c>
      <c r="AU4" s="39"/>
      <c r="AW4" s="8"/>
      <c r="AY4" s="8"/>
      <c r="AZ4" s="26" t="s">
        <v>26</v>
      </c>
    </row>
    <row r="5" spans="1:79" ht="17.25" customHeight="1" thickTop="1" x14ac:dyDescent="0.25">
      <c r="B5" s="40" t="s">
        <v>15</v>
      </c>
      <c r="C5" s="17" t="s">
        <v>27</v>
      </c>
      <c r="D5" s="41"/>
      <c r="F5" s="126" t="s">
        <v>28</v>
      </c>
      <c r="G5" s="126"/>
      <c r="N5" s="42"/>
      <c r="O5" s="43" t="s">
        <v>29</v>
      </c>
      <c r="P5" s="44">
        <f>AI8+AJ8+AK8</f>
        <v>3</v>
      </c>
      <c r="Q5" s="44">
        <f>AL8+AM8+AN8</f>
        <v>0</v>
      </c>
      <c r="R5" s="44">
        <f t="shared" si="0"/>
        <v>2</v>
      </c>
      <c r="S5" s="45">
        <f t="shared" si="0"/>
        <v>2</v>
      </c>
      <c r="T5" s="46">
        <f t="shared" si="0"/>
        <v>0</v>
      </c>
      <c r="U5" s="47">
        <f t="shared" si="0"/>
        <v>1</v>
      </c>
      <c r="V5" s="15"/>
      <c r="X5" s="15"/>
      <c r="Y5" s="15"/>
      <c r="Z5" s="15"/>
      <c r="AA5" s="15"/>
      <c r="AC5" s="15"/>
      <c r="AD5" s="15"/>
      <c r="AE5" s="15"/>
      <c r="AF5" s="15"/>
      <c r="AG5" s="8"/>
      <c r="AH5" s="8"/>
      <c r="AI5" s="48" t="s">
        <v>25</v>
      </c>
      <c r="AJ5" s="48" t="s">
        <v>30</v>
      </c>
      <c r="AK5" s="48" t="s">
        <v>31</v>
      </c>
      <c r="AL5" s="49" t="s">
        <v>20</v>
      </c>
      <c r="AM5" s="49" t="s">
        <v>32</v>
      </c>
      <c r="AN5" s="49" t="s">
        <v>33</v>
      </c>
      <c r="AO5" s="50" t="s">
        <v>10</v>
      </c>
      <c r="AP5" s="51" t="s">
        <v>15</v>
      </c>
      <c r="AQ5" s="52" t="s">
        <v>34</v>
      </c>
      <c r="AR5" s="53" t="s">
        <v>17</v>
      </c>
      <c r="AS5" s="54" t="s">
        <v>32</v>
      </c>
      <c r="AT5" s="38" t="s">
        <v>30</v>
      </c>
      <c r="AU5" s="39"/>
      <c r="AY5" s="8"/>
      <c r="AZ5" s="26" t="s">
        <v>35</v>
      </c>
    </row>
    <row r="6" spans="1:79" ht="21.75" customHeight="1" thickBot="1" x14ac:dyDescent="0.3">
      <c r="B6" s="55" t="s">
        <v>25</v>
      </c>
      <c r="C6" s="17" t="s">
        <v>36</v>
      </c>
      <c r="F6" s="127" t="s">
        <v>37</v>
      </c>
      <c r="G6" s="127"/>
      <c r="N6" s="56" t="s">
        <v>38</v>
      </c>
      <c r="O6" s="57" t="s">
        <v>39</v>
      </c>
      <c r="P6" s="58">
        <f>SUM(P4:P5)</f>
        <v>17</v>
      </c>
      <c r="Q6" s="58">
        <f t="shared" ref="Q6:U6" si="1">SUM(Q4:Q5)</f>
        <v>2</v>
      </c>
      <c r="R6" s="58">
        <f t="shared" si="1"/>
        <v>4</v>
      </c>
      <c r="S6" s="59">
        <f t="shared" si="1"/>
        <v>2</v>
      </c>
      <c r="T6" s="60">
        <f t="shared" si="1"/>
        <v>0</v>
      </c>
      <c r="U6" s="61">
        <f t="shared" si="1"/>
        <v>1</v>
      </c>
      <c r="V6" s="15"/>
      <c r="X6" s="15"/>
      <c r="Y6" s="15"/>
      <c r="Z6" s="15"/>
      <c r="AA6" s="15"/>
      <c r="AC6" s="15"/>
      <c r="AD6" s="15"/>
      <c r="AE6" s="15"/>
      <c r="AF6" s="15"/>
      <c r="AG6" s="62" t="s">
        <v>40</v>
      </c>
      <c r="AH6" s="62">
        <f t="shared" ref="AH6:AQ6" si="2">SUBTOTAL(9,AH7:AH8)</f>
        <v>26</v>
      </c>
      <c r="AI6" s="63">
        <f t="shared" si="2"/>
        <v>16</v>
      </c>
      <c r="AJ6" s="63">
        <f t="shared" si="2"/>
        <v>0</v>
      </c>
      <c r="AK6" s="63">
        <f t="shared" si="2"/>
        <v>1</v>
      </c>
      <c r="AL6" s="63">
        <f t="shared" si="2"/>
        <v>2</v>
      </c>
      <c r="AM6" s="63">
        <f t="shared" si="2"/>
        <v>0</v>
      </c>
      <c r="AN6" s="63">
        <f t="shared" si="2"/>
        <v>0</v>
      </c>
      <c r="AO6" s="63">
        <f t="shared" si="2"/>
        <v>4</v>
      </c>
      <c r="AP6" s="63">
        <f t="shared" si="2"/>
        <v>2</v>
      </c>
      <c r="AQ6" s="63">
        <f t="shared" si="2"/>
        <v>0</v>
      </c>
      <c r="AR6" s="63"/>
      <c r="AS6" s="54" t="s">
        <v>33</v>
      </c>
      <c r="AT6" s="38" t="s">
        <v>31</v>
      </c>
      <c r="AU6" s="39"/>
      <c r="AY6" s="8"/>
      <c r="AZ6" s="26" t="s">
        <v>41</v>
      </c>
    </row>
    <row r="7" spans="1:79" ht="23.25" customHeight="1" thickTop="1" thickBot="1" x14ac:dyDescent="0.3">
      <c r="B7" s="64" t="s">
        <v>42</v>
      </c>
      <c r="C7" s="17" t="s">
        <v>43</v>
      </c>
      <c r="D7" s="65"/>
      <c r="E7" s="140" t="s">
        <v>44</v>
      </c>
      <c r="G7" s="109" t="s">
        <v>159</v>
      </c>
      <c r="L7" s="66"/>
      <c r="M7" s="66"/>
      <c r="O7" s="67"/>
      <c r="T7" s="68"/>
      <c r="U7" s="7"/>
      <c r="V7" s="8"/>
      <c r="X7" s="8"/>
      <c r="Y7" s="8"/>
      <c r="Z7" s="8"/>
      <c r="AA7" s="8"/>
      <c r="AC7" s="15"/>
      <c r="AD7" s="15"/>
      <c r="AE7" s="15"/>
      <c r="AF7" s="15"/>
      <c r="AG7" s="69" t="s">
        <v>45</v>
      </c>
      <c r="AH7" s="69">
        <f>SUM(AI7:AR7)</f>
        <v>18</v>
      </c>
      <c r="AI7" s="70">
        <f>IF(AI5="A",SUMPRODUCT(($C$12:$C$281="A")*($Q$12:$Q$281&lt;&gt;"")),0)</f>
        <v>13</v>
      </c>
      <c r="AJ7" s="70">
        <f>IF(AJ5="D",SUMPRODUCT(($C$12:$C$281="D")*($Q$12:$Q$281&lt;&gt;"")),0)</f>
        <v>0</v>
      </c>
      <c r="AK7" s="70">
        <f>IF(AK5="DA",SUMPRODUCT(($C$12:$C$281="DA")*($Q$12:$Q$281&lt;&gt;"")),0)</f>
        <v>1</v>
      </c>
      <c r="AL7" s="70">
        <f>IF(AL5="V",SUMPRODUCT(($C$12:$C$281="V")*($Q$12:$Q$281&lt;&gt;"")),0)</f>
        <v>2</v>
      </c>
      <c r="AM7" s="70">
        <f>IF(AM5="VD",SUMPRODUCT(($C$12:$C$281="VD")*($Q$12:$Q$281&lt;&gt;"")),0)</f>
        <v>0</v>
      </c>
      <c r="AN7" s="70">
        <f>IF(AN5="VDA",SUMPRODUCT(($C$12:$C$281="VDA")*($Q$12:$Q$281&lt;&gt;"")),0)</f>
        <v>0</v>
      </c>
      <c r="AO7" s="70">
        <f>IF(AO5="B",SUMPRODUCT(($C$12:$C$281="B")*($Q$12:$Q$281&lt;&gt;"")),0)</f>
        <v>2</v>
      </c>
      <c r="AP7" s="70">
        <f>IF(AP5="T",SUMPRODUCT(($C$12:$C$281="T")*($Q$12:$Q$281&lt;&gt;"")),0)</f>
        <v>0</v>
      </c>
      <c r="AQ7" s="70">
        <f>IF(AQ5="R",SUMPRODUCT(($B$12:$B$281="R")*($Q$12:$Q$281&lt;&gt;"")),0)</f>
        <v>0</v>
      </c>
      <c r="AR7" s="70">
        <f>IF(AR5="dcd",SUMPRODUCT(($B$12:$B$281="dcd")*($Q$12:$Q$281&lt;&gt;"")),0)</f>
        <v>0</v>
      </c>
      <c r="AS7" s="71">
        <f>AL7+AM7+AN7</f>
        <v>2</v>
      </c>
      <c r="AT7" s="72">
        <f>AI7+AJ7+AK7</f>
        <v>14</v>
      </c>
      <c r="AU7" s="8"/>
      <c r="AX7" s="9"/>
      <c r="AZ7" s="73"/>
    </row>
    <row r="8" spans="1:79" ht="21.75" customHeight="1" thickTop="1" thickBot="1" x14ac:dyDescent="0.3">
      <c r="E8" s="141" t="s">
        <v>46</v>
      </c>
      <c r="S8" s="8"/>
      <c r="AA8" s="8"/>
      <c r="AC8" s="74"/>
      <c r="AD8" s="74"/>
      <c r="AE8" s="65"/>
      <c r="AG8" s="75" t="s">
        <v>47</v>
      </c>
      <c r="AH8" s="75">
        <f>SUM(AI8:AR8)</f>
        <v>8</v>
      </c>
      <c r="AI8" s="76">
        <f>IF(AI5="A",SUMPRODUCT(($C$12:$C$281="A")*($Q$12:$Q$281="")),0)</f>
        <v>3</v>
      </c>
      <c r="AJ8" s="76">
        <f>IF(AJ5="D",SUMPRODUCT(($C$12:$C$281="D")*($Q$12:$Q$281="")),0)</f>
        <v>0</v>
      </c>
      <c r="AK8" s="76">
        <f>IF(AK5="DA",SUMPRODUCT(($C$12:$C$281="DA")*($Q$12:$Q$281="")),0)</f>
        <v>0</v>
      </c>
      <c r="AL8" s="76">
        <f>IF(AL5="V",SUMPRODUCT(($C$12:$C$281="V")*($Q$12:$Q$281="")),0)</f>
        <v>0</v>
      </c>
      <c r="AM8" s="76">
        <f>IF(AM5="VD",SUMPRODUCT(($C$12:$C$281="VD")*($Q$12:$Q$281="")),0)</f>
        <v>0</v>
      </c>
      <c r="AN8" s="76">
        <f>IF(AN5="VDA",SUMPRODUCT(($C$12:$C$281="VDA")*($Q$12:$Q$281="")),0)</f>
        <v>0</v>
      </c>
      <c r="AO8" s="76">
        <f>IF(AO5="B",SUMPRODUCT(($C$12:$C$281="B")*($Q$12:$Q$281="")),0)</f>
        <v>2</v>
      </c>
      <c r="AP8" s="76">
        <f>IF(AP5="T",SUMPRODUCT(($C$12:$C$281="T")*($Q$12:$Q$281="")),0)</f>
        <v>2</v>
      </c>
      <c r="AQ8" s="76">
        <f>IF(AQ5="R",SUMPRODUCT(($B$12:$B$281="R")*($O$11:$O$280="")),0)</f>
        <v>0</v>
      </c>
      <c r="AR8" s="76">
        <f>IF(AR5="dcd",SUMPRODUCT(($B$12:$B$281="dcd")*($Q$12:$Q$281="")),0)</f>
        <v>1</v>
      </c>
      <c r="AS8" s="39"/>
      <c r="AT8" s="39"/>
      <c r="AW8" s="9"/>
      <c r="AZ8" s="77"/>
    </row>
    <row r="9" spans="1:79" ht="24" hidden="1" customHeight="1" thickTop="1" thickBot="1" x14ac:dyDescent="0.4">
      <c r="B9" s="110" t="s">
        <v>48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28"/>
      <c r="O9" s="78" t="s">
        <v>49</v>
      </c>
      <c r="P9" s="79">
        <f>SUM(Q12:Q281)</f>
        <v>180</v>
      </c>
      <c r="Q9" s="129" t="s">
        <v>50</v>
      </c>
      <c r="R9" s="130"/>
      <c r="S9" s="130"/>
      <c r="T9" s="130"/>
      <c r="U9" s="131"/>
      <c r="AA9" s="65"/>
      <c r="AB9" s="65"/>
      <c r="AC9" s="118" t="s">
        <v>51</v>
      </c>
      <c r="AD9" s="118"/>
      <c r="AE9" s="118"/>
      <c r="AF9" s="118"/>
      <c r="AQ9" s="4"/>
      <c r="AR9" s="4"/>
      <c r="AZ9" s="73"/>
    </row>
    <row r="10" spans="1:79" s="81" customFormat="1" ht="24" customHeight="1" thickTop="1" x14ac:dyDescent="0.35">
      <c r="A10" s="80"/>
      <c r="B10" s="110" t="s">
        <v>48</v>
      </c>
      <c r="C10" s="110"/>
      <c r="D10" s="110"/>
      <c r="E10" s="110"/>
      <c r="F10" s="110"/>
      <c r="G10" s="110"/>
      <c r="H10" s="110"/>
      <c r="I10" s="110"/>
      <c r="J10" s="111" t="s">
        <v>52</v>
      </c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C10" s="112" t="s">
        <v>51</v>
      </c>
      <c r="AD10" s="113"/>
      <c r="AE10" s="113"/>
      <c r="AF10" s="114"/>
      <c r="AH10" s="81">
        <f>SUM(AI10:AR10)</f>
        <v>25</v>
      </c>
      <c r="AI10" s="115">
        <f>SUM(AI7:AK9)</f>
        <v>17</v>
      </c>
      <c r="AJ10" s="115"/>
      <c r="AK10" s="115"/>
      <c r="AL10" s="115">
        <f>SUM(AL7:AN8)</f>
        <v>2</v>
      </c>
      <c r="AM10" s="115"/>
      <c r="AN10" s="115"/>
      <c r="AO10" s="81">
        <f>SUM(AO7:AO9)</f>
        <v>4</v>
      </c>
      <c r="AP10" s="81">
        <f>SUM(AP7:AP8)</f>
        <v>2</v>
      </c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</row>
    <row r="11" spans="1:79" ht="45" x14ac:dyDescent="0.25">
      <c r="A11" s="82" t="s">
        <v>53</v>
      </c>
      <c r="B11" s="83" t="s">
        <v>54</v>
      </c>
      <c r="C11" s="84" t="s">
        <v>55</v>
      </c>
      <c r="D11" s="84" t="s">
        <v>56</v>
      </c>
      <c r="E11" s="85" t="s">
        <v>57</v>
      </c>
      <c r="F11" s="86" t="s">
        <v>58</v>
      </c>
      <c r="G11" s="87" t="s">
        <v>59</v>
      </c>
      <c r="H11" s="88" t="s">
        <v>60</v>
      </c>
      <c r="I11" s="89" t="s">
        <v>61</v>
      </c>
      <c r="J11" s="89" t="s">
        <v>62</v>
      </c>
      <c r="K11" s="90" t="s">
        <v>63</v>
      </c>
      <c r="L11" s="88" t="s">
        <v>64</v>
      </c>
      <c r="M11" s="87" t="s">
        <v>65</v>
      </c>
      <c r="N11" s="91" t="s">
        <v>66</v>
      </c>
      <c r="O11" s="87" t="s">
        <v>67</v>
      </c>
      <c r="P11" s="84" t="s">
        <v>68</v>
      </c>
      <c r="Q11" s="92" t="s">
        <v>69</v>
      </c>
      <c r="R11" s="92" t="s">
        <v>70</v>
      </c>
      <c r="S11" s="93" t="s">
        <v>71</v>
      </c>
      <c r="T11" s="94" t="s">
        <v>72</v>
      </c>
      <c r="U11" s="94" t="s">
        <v>73</v>
      </c>
      <c r="V11" s="95" t="s">
        <v>74</v>
      </c>
      <c r="W11" s="88" t="s">
        <v>75</v>
      </c>
      <c r="X11" s="88" t="s">
        <v>76</v>
      </c>
      <c r="Y11" s="88" t="s">
        <v>68</v>
      </c>
      <c r="Z11" s="88" t="s">
        <v>77</v>
      </c>
      <c r="AA11" s="96"/>
      <c r="AB11" s="96"/>
      <c r="AC11" s="97" t="s">
        <v>78</v>
      </c>
      <c r="AD11" s="98" t="s">
        <v>79</v>
      </c>
      <c r="AE11" s="99" t="s">
        <v>72</v>
      </c>
      <c r="AF11" s="99" t="s">
        <v>73</v>
      </c>
      <c r="AQ11" s="4"/>
      <c r="AR11" s="4"/>
    </row>
    <row r="12" spans="1:79" ht="15.75" x14ac:dyDescent="0.25">
      <c r="A12" s="142">
        <v>1</v>
      </c>
      <c r="B12" s="142"/>
      <c r="C12" s="142" t="s">
        <v>25</v>
      </c>
      <c r="D12" s="143">
        <v>12</v>
      </c>
      <c r="E12" s="144" t="s">
        <v>80</v>
      </c>
      <c r="F12" s="144" t="s">
        <v>81</v>
      </c>
      <c r="G12" s="144" t="s">
        <v>82</v>
      </c>
      <c r="H12" s="145">
        <v>21999</v>
      </c>
      <c r="I12" s="146">
        <f t="shared" ref="I12:I36" ca="1" si="3">IF(H12="","NC",IF(H12="","",YEAR($B$2)-YEAR(H12)))</f>
        <v>55</v>
      </c>
      <c r="J12" s="146"/>
      <c r="K12" s="147" t="s">
        <v>83</v>
      </c>
      <c r="L12" s="148"/>
      <c r="M12" s="149" t="s">
        <v>84</v>
      </c>
      <c r="N12" s="150" t="s">
        <v>85</v>
      </c>
      <c r="O12" s="151" t="s">
        <v>86</v>
      </c>
      <c r="P12" s="152"/>
      <c r="Q12" s="132">
        <v>10</v>
      </c>
      <c r="R12" s="133">
        <v>41990</v>
      </c>
      <c r="S12" s="134"/>
      <c r="T12" s="100" t="str">
        <f t="shared" ref="T12:T36" si="4">AF12</f>
        <v xml:space="preserve"> </v>
      </c>
      <c r="U12" s="100" t="str">
        <f t="shared" ref="U12:U36" si="5">AE12</f>
        <v/>
      </c>
      <c r="V12" s="186"/>
      <c r="W12" s="175"/>
      <c r="X12" s="175"/>
      <c r="Y12" s="158"/>
      <c r="Z12" s="187"/>
      <c r="AA12" s="101"/>
      <c r="AB12" s="101"/>
      <c r="AC12" s="29" t="str">
        <f t="shared" ref="AC12:AC36" si="6">IF(Q12="","","P")</f>
        <v>P</v>
      </c>
      <c r="AD12" s="102" t="str">
        <f t="shared" ref="AD12:AD36" ca="1" si="7">IF(I12="","",IF(AC12="P","","np"))</f>
        <v/>
      </c>
      <c r="AE12" s="103" t="str">
        <f t="shared" ref="AE12:AE36" si="8">IF(AND(Q12&gt;1,R12=""),"Date omise","")</f>
        <v/>
      </c>
      <c r="AF12" s="103" t="str">
        <f t="shared" ref="AF12:AF36" si="9">IF(AND(Q12="",R12&gt;1),"Montant omis"," ")</f>
        <v xml:space="preserve"> </v>
      </c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</row>
    <row r="13" spans="1:79" ht="15.75" x14ac:dyDescent="0.25">
      <c r="A13" s="142">
        <v>2</v>
      </c>
      <c r="B13" s="142"/>
      <c r="C13" s="142" t="s">
        <v>31</v>
      </c>
      <c r="D13" s="143">
        <v>7</v>
      </c>
      <c r="E13" s="144" t="s">
        <v>80</v>
      </c>
      <c r="F13" s="144" t="s">
        <v>82</v>
      </c>
      <c r="G13" s="144" t="s">
        <v>82</v>
      </c>
      <c r="H13" s="145">
        <v>22000</v>
      </c>
      <c r="I13" s="146">
        <f t="shared" ca="1" si="3"/>
        <v>55</v>
      </c>
      <c r="J13" s="146"/>
      <c r="K13" s="147" t="s">
        <v>83</v>
      </c>
      <c r="L13" s="148"/>
      <c r="M13" s="149" t="s">
        <v>87</v>
      </c>
      <c r="N13" s="150" t="s">
        <v>88</v>
      </c>
      <c r="O13" s="151" t="s">
        <v>89</v>
      </c>
      <c r="P13" s="152"/>
      <c r="Q13" s="132">
        <v>10</v>
      </c>
      <c r="R13" s="133">
        <v>41990</v>
      </c>
      <c r="S13" s="134"/>
      <c r="T13" s="100" t="str">
        <f t="shared" si="4"/>
        <v xml:space="preserve"> </v>
      </c>
      <c r="U13" s="100" t="str">
        <f t="shared" si="5"/>
        <v/>
      </c>
      <c r="V13" s="188"/>
      <c r="W13" s="142"/>
      <c r="X13" s="142"/>
      <c r="Y13" s="167"/>
      <c r="Z13" s="187"/>
      <c r="AA13" s="101"/>
      <c r="AB13" s="101"/>
      <c r="AC13" s="29" t="str">
        <f t="shared" si="6"/>
        <v>P</v>
      </c>
      <c r="AD13" s="102" t="str">
        <f t="shared" ca="1" si="7"/>
        <v/>
      </c>
      <c r="AE13" s="103" t="str">
        <f t="shared" si="8"/>
        <v/>
      </c>
      <c r="AF13" s="103" t="str">
        <f t="shared" si="9"/>
        <v xml:space="preserve"> </v>
      </c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</row>
    <row r="14" spans="1:79" ht="15.75" x14ac:dyDescent="0.25">
      <c r="A14" s="142">
        <v>3</v>
      </c>
      <c r="B14" s="142"/>
      <c r="C14" s="142" t="s">
        <v>15</v>
      </c>
      <c r="D14" s="143">
        <v>11</v>
      </c>
      <c r="E14" s="144" t="s">
        <v>80</v>
      </c>
      <c r="F14" s="144" t="s">
        <v>82</v>
      </c>
      <c r="G14" s="144" t="s">
        <v>82</v>
      </c>
      <c r="H14" s="145">
        <v>22001</v>
      </c>
      <c r="I14" s="146">
        <f t="shared" ca="1" si="3"/>
        <v>55</v>
      </c>
      <c r="J14" s="146"/>
      <c r="K14" s="147" t="s">
        <v>83</v>
      </c>
      <c r="L14" s="148"/>
      <c r="M14" s="149" t="s">
        <v>90</v>
      </c>
      <c r="N14" s="150" t="s">
        <v>91</v>
      </c>
      <c r="O14" s="151" t="s">
        <v>92</v>
      </c>
      <c r="P14" s="152"/>
      <c r="Q14" s="135"/>
      <c r="R14" s="133"/>
      <c r="S14" s="134"/>
      <c r="T14" s="100" t="str">
        <f t="shared" si="4"/>
        <v xml:space="preserve"> </v>
      </c>
      <c r="U14" s="100" t="str">
        <f t="shared" si="5"/>
        <v/>
      </c>
      <c r="V14" s="189"/>
      <c r="W14" s="142"/>
      <c r="X14" s="142"/>
      <c r="Y14" s="142"/>
      <c r="Z14" s="187"/>
      <c r="AA14" s="101"/>
      <c r="AB14" s="101"/>
      <c r="AC14" s="29" t="str">
        <f t="shared" si="6"/>
        <v/>
      </c>
      <c r="AD14" s="102" t="str">
        <f t="shared" ca="1" si="7"/>
        <v>np</v>
      </c>
      <c r="AE14" s="103" t="str">
        <f t="shared" si="8"/>
        <v/>
      </c>
      <c r="AF14" s="103" t="str">
        <f t="shared" si="9"/>
        <v xml:space="preserve"> </v>
      </c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</row>
    <row r="15" spans="1:79" ht="15.75" x14ac:dyDescent="0.25">
      <c r="A15" s="142">
        <v>4</v>
      </c>
      <c r="B15" s="142"/>
      <c r="C15" s="142" t="s">
        <v>25</v>
      </c>
      <c r="D15" s="143">
        <v>10</v>
      </c>
      <c r="E15" s="144" t="s">
        <v>80</v>
      </c>
      <c r="F15" s="144" t="s">
        <v>82</v>
      </c>
      <c r="G15" s="144" t="s">
        <v>82</v>
      </c>
      <c r="H15" s="145">
        <v>22002</v>
      </c>
      <c r="I15" s="146">
        <f t="shared" ca="1" si="3"/>
        <v>55</v>
      </c>
      <c r="J15" s="146"/>
      <c r="K15" s="147" t="s">
        <v>83</v>
      </c>
      <c r="L15" s="148"/>
      <c r="M15" s="149" t="s">
        <v>93</v>
      </c>
      <c r="N15" s="150" t="s">
        <v>94</v>
      </c>
      <c r="O15" s="151" t="s">
        <v>95</v>
      </c>
      <c r="P15" s="152"/>
      <c r="Q15" s="132">
        <v>10</v>
      </c>
      <c r="R15" s="133">
        <v>42157</v>
      </c>
      <c r="S15" s="134"/>
      <c r="T15" s="100" t="str">
        <f t="shared" si="4"/>
        <v xml:space="preserve"> </v>
      </c>
      <c r="U15" s="100" t="str">
        <f t="shared" si="5"/>
        <v/>
      </c>
      <c r="V15" s="190"/>
      <c r="W15" s="175"/>
      <c r="X15" s="175"/>
      <c r="Y15" s="158"/>
      <c r="Z15" s="191"/>
      <c r="AA15" s="104"/>
      <c r="AB15" s="104"/>
      <c r="AC15" s="29" t="str">
        <f t="shared" si="6"/>
        <v>P</v>
      </c>
      <c r="AD15" s="102" t="str">
        <f t="shared" ca="1" si="7"/>
        <v/>
      </c>
      <c r="AE15" s="103" t="str">
        <f t="shared" si="8"/>
        <v/>
      </c>
      <c r="AF15" s="103" t="str">
        <f t="shared" si="9"/>
        <v xml:space="preserve"> </v>
      </c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</row>
    <row r="16" spans="1:79" ht="15.75" x14ac:dyDescent="0.25">
      <c r="A16" s="142">
        <v>5</v>
      </c>
      <c r="B16" s="142"/>
      <c r="C16" s="142" t="s">
        <v>20</v>
      </c>
      <c r="D16" s="143">
        <v>6</v>
      </c>
      <c r="E16" s="144" t="s">
        <v>80</v>
      </c>
      <c r="F16" s="144" t="s">
        <v>82</v>
      </c>
      <c r="G16" s="144" t="s">
        <v>82</v>
      </c>
      <c r="H16" s="145">
        <v>22003</v>
      </c>
      <c r="I16" s="146">
        <f t="shared" ca="1" si="3"/>
        <v>55</v>
      </c>
      <c r="J16" s="146"/>
      <c r="K16" s="147" t="s">
        <v>83</v>
      </c>
      <c r="L16" s="148"/>
      <c r="M16" s="149" t="s">
        <v>96</v>
      </c>
      <c r="N16" s="150" t="s">
        <v>97</v>
      </c>
      <c r="O16" s="151" t="s">
        <v>98</v>
      </c>
      <c r="P16" s="153"/>
      <c r="Q16" s="132">
        <v>10</v>
      </c>
      <c r="R16" s="133">
        <v>42002</v>
      </c>
      <c r="S16" s="134"/>
      <c r="T16" s="100" t="str">
        <f t="shared" si="4"/>
        <v xml:space="preserve"> </v>
      </c>
      <c r="U16" s="100" t="str">
        <f t="shared" si="5"/>
        <v/>
      </c>
      <c r="V16" s="192"/>
      <c r="W16" s="175"/>
      <c r="X16" s="175"/>
      <c r="Y16" s="175"/>
      <c r="Z16" s="191"/>
      <c r="AA16" s="104"/>
      <c r="AB16" s="104"/>
      <c r="AC16" s="29" t="str">
        <f t="shared" si="6"/>
        <v>P</v>
      </c>
      <c r="AD16" s="102" t="str">
        <f t="shared" ca="1" si="7"/>
        <v/>
      </c>
      <c r="AE16" s="103" t="str">
        <f t="shared" si="8"/>
        <v/>
      </c>
      <c r="AF16" s="103" t="str">
        <f t="shared" si="9"/>
        <v xml:space="preserve"> </v>
      </c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</row>
    <row r="17" spans="1:50" ht="15.75" x14ac:dyDescent="0.25">
      <c r="A17" s="142">
        <v>6</v>
      </c>
      <c r="B17" s="142"/>
      <c r="C17" s="142" t="s">
        <v>10</v>
      </c>
      <c r="D17" s="143">
        <v>12</v>
      </c>
      <c r="E17" s="144" t="s">
        <v>80</v>
      </c>
      <c r="F17" s="144" t="s">
        <v>82</v>
      </c>
      <c r="G17" s="144" t="s">
        <v>82</v>
      </c>
      <c r="H17" s="145">
        <v>22004</v>
      </c>
      <c r="I17" s="146">
        <f t="shared" ca="1" si="3"/>
        <v>55</v>
      </c>
      <c r="J17" s="146"/>
      <c r="K17" s="147" t="s">
        <v>83</v>
      </c>
      <c r="L17" s="148"/>
      <c r="M17" s="149" t="s">
        <v>99</v>
      </c>
      <c r="N17" s="150" t="s">
        <v>100</v>
      </c>
      <c r="O17" s="151" t="s">
        <v>101</v>
      </c>
      <c r="P17" s="152"/>
      <c r="Q17" s="132"/>
      <c r="R17" s="133"/>
      <c r="S17" s="134"/>
      <c r="T17" s="100" t="str">
        <f t="shared" si="4"/>
        <v xml:space="preserve"> </v>
      </c>
      <c r="U17" s="100" t="str">
        <f t="shared" si="5"/>
        <v/>
      </c>
      <c r="V17" s="190"/>
      <c r="W17" s="175"/>
      <c r="X17" s="175"/>
      <c r="Y17" s="158"/>
      <c r="Z17" s="191"/>
      <c r="AA17" s="104"/>
      <c r="AB17" s="104"/>
      <c r="AC17" s="29" t="str">
        <f t="shared" si="6"/>
        <v/>
      </c>
      <c r="AD17" s="102" t="str">
        <f t="shared" ca="1" si="7"/>
        <v>np</v>
      </c>
      <c r="AE17" s="103" t="str">
        <f t="shared" si="8"/>
        <v/>
      </c>
      <c r="AF17" s="103" t="str">
        <f t="shared" si="9"/>
        <v xml:space="preserve"> </v>
      </c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</row>
    <row r="18" spans="1:50" ht="15.75" x14ac:dyDescent="0.25">
      <c r="A18" s="142">
        <v>7</v>
      </c>
      <c r="B18" s="142"/>
      <c r="C18" s="142" t="s">
        <v>10</v>
      </c>
      <c r="D18" s="143">
        <v>3</v>
      </c>
      <c r="E18" s="144" t="s">
        <v>80</v>
      </c>
      <c r="F18" s="144" t="s">
        <v>82</v>
      </c>
      <c r="G18" s="144" t="s">
        <v>82</v>
      </c>
      <c r="H18" s="145">
        <v>22005</v>
      </c>
      <c r="I18" s="146">
        <f t="shared" ca="1" si="3"/>
        <v>55</v>
      </c>
      <c r="J18" s="146"/>
      <c r="K18" s="147" t="s">
        <v>83</v>
      </c>
      <c r="L18" s="148"/>
      <c r="M18" s="149" t="s">
        <v>102</v>
      </c>
      <c r="N18" s="150" t="s">
        <v>103</v>
      </c>
      <c r="O18" s="151" t="s">
        <v>104</v>
      </c>
      <c r="P18" s="152"/>
      <c r="Q18" s="132"/>
      <c r="R18" s="133"/>
      <c r="S18" s="134"/>
      <c r="T18" s="100" t="str">
        <f t="shared" si="4"/>
        <v xml:space="preserve"> </v>
      </c>
      <c r="U18" s="100" t="str">
        <f t="shared" si="5"/>
        <v/>
      </c>
      <c r="V18" s="188"/>
      <c r="W18" s="142"/>
      <c r="X18" s="142"/>
      <c r="Y18" s="167"/>
      <c r="Z18" s="187"/>
      <c r="AA18" s="101"/>
      <c r="AB18" s="101"/>
      <c r="AC18" s="29" t="str">
        <f t="shared" si="6"/>
        <v/>
      </c>
      <c r="AD18" s="102" t="str">
        <f t="shared" ca="1" si="7"/>
        <v>np</v>
      </c>
      <c r="AE18" s="103" t="str">
        <f t="shared" si="8"/>
        <v/>
      </c>
      <c r="AF18" s="103" t="str">
        <f t="shared" si="9"/>
        <v xml:space="preserve"> </v>
      </c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</row>
    <row r="19" spans="1:50" ht="15.75" x14ac:dyDescent="0.25">
      <c r="A19" s="142">
        <v>8</v>
      </c>
      <c r="B19" s="142"/>
      <c r="C19" s="142" t="s">
        <v>10</v>
      </c>
      <c r="D19" s="143">
        <v>3</v>
      </c>
      <c r="E19" s="144" t="s">
        <v>80</v>
      </c>
      <c r="F19" s="144" t="s">
        <v>82</v>
      </c>
      <c r="G19" s="144" t="s">
        <v>82</v>
      </c>
      <c r="H19" s="145">
        <v>22006</v>
      </c>
      <c r="I19" s="146">
        <f t="shared" ca="1" si="3"/>
        <v>55</v>
      </c>
      <c r="J19" s="146"/>
      <c r="K19" s="147" t="s">
        <v>83</v>
      </c>
      <c r="L19" s="148"/>
      <c r="M19" s="149" t="s">
        <v>105</v>
      </c>
      <c r="N19" s="150" t="s">
        <v>106</v>
      </c>
      <c r="O19" s="151" t="s">
        <v>107</v>
      </c>
      <c r="P19" s="152"/>
      <c r="Q19" s="132">
        <v>10</v>
      </c>
      <c r="R19" s="133">
        <v>42012</v>
      </c>
      <c r="S19" s="134"/>
      <c r="T19" s="100" t="str">
        <f t="shared" si="4"/>
        <v xml:space="preserve"> </v>
      </c>
      <c r="U19" s="100" t="str">
        <f t="shared" si="5"/>
        <v/>
      </c>
      <c r="V19" s="193"/>
      <c r="W19" s="175"/>
      <c r="X19" s="175"/>
      <c r="Y19" s="175"/>
      <c r="Z19" s="191"/>
      <c r="AA19" s="104"/>
      <c r="AB19" s="104"/>
      <c r="AC19" s="29" t="str">
        <f t="shared" si="6"/>
        <v>P</v>
      </c>
      <c r="AD19" s="102" t="str">
        <f t="shared" ca="1" si="7"/>
        <v/>
      </c>
      <c r="AE19" s="103" t="str">
        <f t="shared" si="8"/>
        <v/>
      </c>
      <c r="AF19" s="103" t="str">
        <f t="shared" si="9"/>
        <v xml:space="preserve"> </v>
      </c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</row>
    <row r="20" spans="1:50" ht="15.75" x14ac:dyDescent="0.25">
      <c r="A20" s="142">
        <v>9</v>
      </c>
      <c r="B20" s="142"/>
      <c r="C20" s="142" t="s">
        <v>10</v>
      </c>
      <c r="D20" s="143">
        <v>12</v>
      </c>
      <c r="E20" s="144" t="s">
        <v>80</v>
      </c>
      <c r="F20" s="144" t="s">
        <v>82</v>
      </c>
      <c r="G20" s="144" t="s">
        <v>82</v>
      </c>
      <c r="H20" s="145">
        <v>22007</v>
      </c>
      <c r="I20" s="146">
        <f t="shared" ca="1" si="3"/>
        <v>55</v>
      </c>
      <c r="J20" s="146"/>
      <c r="K20" s="147" t="s">
        <v>83</v>
      </c>
      <c r="L20" s="148"/>
      <c r="M20" s="149" t="s">
        <v>108</v>
      </c>
      <c r="N20" s="150" t="s">
        <v>109</v>
      </c>
      <c r="O20" s="151" t="s">
        <v>110</v>
      </c>
      <c r="P20" s="152"/>
      <c r="Q20" s="132">
        <v>10</v>
      </c>
      <c r="R20" s="133">
        <v>41990</v>
      </c>
      <c r="S20" s="134"/>
      <c r="T20" s="100" t="str">
        <f t="shared" si="4"/>
        <v xml:space="preserve"> </v>
      </c>
      <c r="U20" s="100" t="str">
        <f t="shared" si="5"/>
        <v/>
      </c>
      <c r="V20" s="190"/>
      <c r="W20" s="175"/>
      <c r="X20" s="175"/>
      <c r="Y20" s="158"/>
      <c r="Z20" s="191"/>
      <c r="AA20" s="104"/>
      <c r="AB20" s="104"/>
      <c r="AC20" s="29" t="str">
        <f t="shared" si="6"/>
        <v>P</v>
      </c>
      <c r="AD20" s="102" t="str">
        <f t="shared" ca="1" si="7"/>
        <v/>
      </c>
      <c r="AE20" s="103" t="str">
        <f t="shared" si="8"/>
        <v/>
      </c>
      <c r="AF20" s="103" t="str">
        <f t="shared" si="9"/>
        <v xml:space="preserve"> </v>
      </c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</row>
    <row r="21" spans="1:50" ht="15.75" x14ac:dyDescent="0.25">
      <c r="A21" s="142">
        <v>10</v>
      </c>
      <c r="B21" s="142"/>
      <c r="C21" s="142" t="s">
        <v>25</v>
      </c>
      <c r="D21" s="143">
        <v>12</v>
      </c>
      <c r="E21" s="144" t="s">
        <v>80</v>
      </c>
      <c r="F21" s="144" t="s">
        <v>82</v>
      </c>
      <c r="G21" s="144" t="s">
        <v>82</v>
      </c>
      <c r="H21" s="145">
        <v>22008</v>
      </c>
      <c r="I21" s="146">
        <f t="shared" ca="1" si="3"/>
        <v>55</v>
      </c>
      <c r="J21" s="146"/>
      <c r="K21" s="147" t="s">
        <v>83</v>
      </c>
      <c r="L21" s="148"/>
      <c r="M21" s="149" t="s">
        <v>111</v>
      </c>
      <c r="N21" s="150" t="s">
        <v>112</v>
      </c>
      <c r="O21" s="151" t="s">
        <v>113</v>
      </c>
      <c r="P21" s="152"/>
      <c r="Q21" s="132">
        <v>10</v>
      </c>
      <c r="R21" s="133">
        <v>41990</v>
      </c>
      <c r="S21" s="134"/>
      <c r="T21" s="100" t="str">
        <f t="shared" si="4"/>
        <v xml:space="preserve"> </v>
      </c>
      <c r="U21" s="100" t="str">
        <f t="shared" si="5"/>
        <v/>
      </c>
      <c r="V21" s="194"/>
      <c r="W21" s="175"/>
      <c r="X21" s="175"/>
      <c r="Y21" s="175"/>
      <c r="Z21" s="191"/>
      <c r="AA21" s="104"/>
      <c r="AB21" s="104"/>
      <c r="AC21" s="29" t="str">
        <f t="shared" si="6"/>
        <v>P</v>
      </c>
      <c r="AD21" s="102" t="str">
        <f t="shared" ca="1" si="7"/>
        <v/>
      </c>
      <c r="AE21" s="103" t="str">
        <f t="shared" si="8"/>
        <v/>
      </c>
      <c r="AF21" s="103" t="str">
        <f t="shared" si="9"/>
        <v xml:space="preserve"> </v>
      </c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</row>
    <row r="22" spans="1:50" ht="15.75" x14ac:dyDescent="0.25">
      <c r="A22" s="142">
        <v>11</v>
      </c>
      <c r="B22" s="142"/>
      <c r="C22" s="142" t="s">
        <v>25</v>
      </c>
      <c r="D22" s="143">
        <v>4</v>
      </c>
      <c r="E22" s="144" t="s">
        <v>80</v>
      </c>
      <c r="F22" s="144" t="s">
        <v>82</v>
      </c>
      <c r="G22" s="144" t="s">
        <v>82</v>
      </c>
      <c r="H22" s="145">
        <v>22009</v>
      </c>
      <c r="I22" s="146">
        <f t="shared" ca="1" si="3"/>
        <v>55</v>
      </c>
      <c r="J22" s="146"/>
      <c r="K22" s="147" t="s">
        <v>83</v>
      </c>
      <c r="L22" s="148"/>
      <c r="M22" s="149" t="s">
        <v>114</v>
      </c>
      <c r="N22" s="150" t="s">
        <v>115</v>
      </c>
      <c r="O22" s="151" t="s">
        <v>116</v>
      </c>
      <c r="P22" s="152"/>
      <c r="Q22" s="132"/>
      <c r="R22" s="133"/>
      <c r="S22" s="134"/>
      <c r="T22" s="100" t="str">
        <f t="shared" si="4"/>
        <v xml:space="preserve"> </v>
      </c>
      <c r="U22" s="100" t="str">
        <f t="shared" si="5"/>
        <v/>
      </c>
      <c r="V22" s="192"/>
      <c r="W22" s="175"/>
      <c r="X22" s="175"/>
      <c r="Y22" s="158"/>
      <c r="Z22" s="191"/>
      <c r="AA22" s="104"/>
      <c r="AB22" s="104"/>
      <c r="AC22" s="29" t="str">
        <f t="shared" si="6"/>
        <v/>
      </c>
      <c r="AD22" s="102" t="str">
        <f t="shared" ca="1" si="7"/>
        <v>np</v>
      </c>
      <c r="AE22" s="103" t="str">
        <f t="shared" si="8"/>
        <v/>
      </c>
      <c r="AF22" s="103" t="str">
        <f t="shared" si="9"/>
        <v xml:space="preserve"> </v>
      </c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</row>
    <row r="23" spans="1:50" ht="15.75" x14ac:dyDescent="0.25">
      <c r="A23" s="142">
        <v>12</v>
      </c>
      <c r="B23" s="142"/>
      <c r="C23" s="142" t="s">
        <v>25</v>
      </c>
      <c r="D23" s="143">
        <v>3</v>
      </c>
      <c r="E23" s="144" t="s">
        <v>80</v>
      </c>
      <c r="F23" s="144" t="s">
        <v>82</v>
      </c>
      <c r="G23" s="144" t="s">
        <v>82</v>
      </c>
      <c r="H23" s="145">
        <v>22010</v>
      </c>
      <c r="I23" s="146">
        <f t="shared" ca="1" si="3"/>
        <v>55</v>
      </c>
      <c r="J23" s="146"/>
      <c r="K23" s="147" t="s">
        <v>83</v>
      </c>
      <c r="L23" s="148"/>
      <c r="M23" s="149" t="s">
        <v>117</v>
      </c>
      <c r="N23" s="150" t="s">
        <v>118</v>
      </c>
      <c r="O23" s="151" t="s">
        <v>119</v>
      </c>
      <c r="P23" s="152"/>
      <c r="Q23" s="132">
        <v>10</v>
      </c>
      <c r="R23" s="133">
        <v>42002</v>
      </c>
      <c r="S23" s="134"/>
      <c r="T23" s="100" t="str">
        <f t="shared" si="4"/>
        <v xml:space="preserve"> </v>
      </c>
      <c r="U23" s="100" t="str">
        <f t="shared" si="5"/>
        <v/>
      </c>
      <c r="V23" s="190"/>
      <c r="W23" s="175"/>
      <c r="X23" s="175"/>
      <c r="Y23" s="158"/>
      <c r="Z23" s="191"/>
      <c r="AA23" s="104"/>
      <c r="AB23" s="104"/>
      <c r="AC23" s="29" t="str">
        <f t="shared" si="6"/>
        <v>P</v>
      </c>
      <c r="AD23" s="102" t="str">
        <f t="shared" ca="1" si="7"/>
        <v/>
      </c>
      <c r="AE23" s="103" t="str">
        <f t="shared" si="8"/>
        <v/>
      </c>
      <c r="AF23" s="103" t="str">
        <f t="shared" si="9"/>
        <v xml:space="preserve"> </v>
      </c>
      <c r="AQ23" s="4"/>
      <c r="AR23" s="4"/>
    </row>
    <row r="24" spans="1:50" ht="15.75" x14ac:dyDescent="0.25">
      <c r="A24" s="142">
        <v>13</v>
      </c>
      <c r="B24" s="142"/>
      <c r="C24" s="142" t="s">
        <v>25</v>
      </c>
      <c r="D24" s="143">
        <v>6</v>
      </c>
      <c r="E24" s="144" t="s">
        <v>80</v>
      </c>
      <c r="F24" s="144" t="s">
        <v>82</v>
      </c>
      <c r="G24" s="144" t="s">
        <v>82</v>
      </c>
      <c r="H24" s="145">
        <v>22011</v>
      </c>
      <c r="I24" s="146">
        <f t="shared" ca="1" si="3"/>
        <v>55</v>
      </c>
      <c r="J24" s="146"/>
      <c r="K24" s="147" t="s">
        <v>83</v>
      </c>
      <c r="L24" s="148"/>
      <c r="M24" s="149" t="s">
        <v>120</v>
      </c>
      <c r="N24" s="150" t="s">
        <v>121</v>
      </c>
      <c r="O24" s="151" t="s">
        <v>122</v>
      </c>
      <c r="P24" s="152"/>
      <c r="Q24" s="132">
        <v>10</v>
      </c>
      <c r="R24" s="133">
        <v>42002</v>
      </c>
      <c r="S24" s="134"/>
      <c r="T24" s="100" t="str">
        <f t="shared" si="4"/>
        <v xml:space="preserve"> </v>
      </c>
      <c r="U24" s="100" t="str">
        <f t="shared" si="5"/>
        <v/>
      </c>
      <c r="V24" s="188"/>
      <c r="W24" s="142"/>
      <c r="X24" s="142"/>
      <c r="Y24" s="167"/>
      <c r="Z24" s="187"/>
      <c r="AA24" s="101"/>
      <c r="AB24" s="101"/>
      <c r="AC24" s="29" t="str">
        <f t="shared" si="6"/>
        <v>P</v>
      </c>
      <c r="AD24" s="102" t="str">
        <f t="shared" ca="1" si="7"/>
        <v/>
      </c>
      <c r="AE24" s="103" t="str">
        <f t="shared" si="8"/>
        <v/>
      </c>
      <c r="AF24" s="103" t="str">
        <f t="shared" si="9"/>
        <v xml:space="preserve"> </v>
      </c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</row>
    <row r="25" spans="1:50" ht="15.75" x14ac:dyDescent="0.25">
      <c r="A25" s="142">
        <v>14</v>
      </c>
      <c r="B25" s="142"/>
      <c r="C25" s="142" t="s">
        <v>25</v>
      </c>
      <c r="D25" s="143">
        <v>7</v>
      </c>
      <c r="E25" s="144" t="s">
        <v>80</v>
      </c>
      <c r="F25" s="144" t="s">
        <v>82</v>
      </c>
      <c r="G25" s="144" t="s">
        <v>82</v>
      </c>
      <c r="H25" s="145">
        <v>22012</v>
      </c>
      <c r="I25" s="146">
        <f t="shared" ca="1" si="3"/>
        <v>55</v>
      </c>
      <c r="J25" s="146"/>
      <c r="K25" s="147" t="s">
        <v>83</v>
      </c>
      <c r="L25" s="148"/>
      <c r="M25" s="149" t="s">
        <v>123</v>
      </c>
      <c r="N25" s="150" t="s">
        <v>124</v>
      </c>
      <c r="O25" s="151" t="s">
        <v>125</v>
      </c>
      <c r="P25" s="152"/>
      <c r="Q25" s="132">
        <v>10</v>
      </c>
      <c r="R25" s="133">
        <v>41990</v>
      </c>
      <c r="S25" s="134"/>
      <c r="T25" s="100" t="str">
        <f t="shared" si="4"/>
        <v xml:space="preserve"> </v>
      </c>
      <c r="U25" s="100" t="str">
        <f t="shared" si="5"/>
        <v/>
      </c>
      <c r="V25" s="192"/>
      <c r="W25" s="175"/>
      <c r="X25" s="175"/>
      <c r="Y25" s="158"/>
      <c r="Z25" s="191"/>
      <c r="AA25" s="104"/>
      <c r="AB25" s="104"/>
      <c r="AC25" s="29" t="str">
        <f t="shared" si="6"/>
        <v>P</v>
      </c>
      <c r="AD25" s="102" t="str">
        <f t="shared" ca="1" si="7"/>
        <v/>
      </c>
      <c r="AE25" s="103" t="str">
        <f t="shared" si="8"/>
        <v/>
      </c>
      <c r="AF25" s="103" t="str">
        <f t="shared" si="9"/>
        <v xml:space="preserve"> </v>
      </c>
      <c r="AQ25" s="4"/>
      <c r="AR25" s="4"/>
    </row>
    <row r="26" spans="1:50" ht="15.75" x14ac:dyDescent="0.25">
      <c r="A26" s="142">
        <v>15</v>
      </c>
      <c r="B26" s="142" t="s">
        <v>17</v>
      </c>
      <c r="C26" s="142" t="s">
        <v>25</v>
      </c>
      <c r="D26" s="143">
        <v>12</v>
      </c>
      <c r="E26" s="144" t="s">
        <v>80</v>
      </c>
      <c r="F26" s="144" t="s">
        <v>82</v>
      </c>
      <c r="G26" s="144" t="s">
        <v>82</v>
      </c>
      <c r="H26" s="145">
        <v>22013</v>
      </c>
      <c r="I26" s="146">
        <f t="shared" ca="1" si="3"/>
        <v>55</v>
      </c>
      <c r="J26" s="146"/>
      <c r="K26" s="147" t="s">
        <v>83</v>
      </c>
      <c r="L26" s="148"/>
      <c r="M26" s="149" t="s">
        <v>126</v>
      </c>
      <c r="N26" s="150" t="s">
        <v>127</v>
      </c>
      <c r="O26" s="151" t="s">
        <v>128</v>
      </c>
      <c r="P26" s="152"/>
      <c r="Q26" s="132"/>
      <c r="R26" s="133"/>
      <c r="S26" s="134"/>
      <c r="T26" s="100" t="str">
        <f t="shared" si="4"/>
        <v xml:space="preserve"> </v>
      </c>
      <c r="U26" s="100" t="str">
        <f t="shared" si="5"/>
        <v/>
      </c>
      <c r="V26" s="190"/>
      <c r="W26" s="175"/>
      <c r="X26" s="175"/>
      <c r="Y26" s="175"/>
      <c r="Z26" s="191"/>
      <c r="AA26" s="104"/>
      <c r="AB26" s="104"/>
      <c r="AC26" s="29" t="str">
        <f t="shared" si="6"/>
        <v/>
      </c>
      <c r="AD26" s="102" t="str">
        <f t="shared" ca="1" si="7"/>
        <v>np</v>
      </c>
      <c r="AE26" s="103" t="str">
        <f t="shared" si="8"/>
        <v/>
      </c>
      <c r="AF26" s="103" t="str">
        <f t="shared" si="9"/>
        <v xml:space="preserve"> </v>
      </c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</row>
    <row r="27" spans="1:50" ht="15.75" x14ac:dyDescent="0.25">
      <c r="A27" s="142">
        <v>16</v>
      </c>
      <c r="B27" s="142"/>
      <c r="C27" s="142" t="s">
        <v>25</v>
      </c>
      <c r="D27" s="143">
        <v>6</v>
      </c>
      <c r="E27" s="144" t="s">
        <v>80</v>
      </c>
      <c r="F27" s="144" t="s">
        <v>82</v>
      </c>
      <c r="G27" s="144" t="s">
        <v>82</v>
      </c>
      <c r="H27" s="145">
        <v>22014</v>
      </c>
      <c r="I27" s="146">
        <f t="shared" ca="1" si="3"/>
        <v>55</v>
      </c>
      <c r="J27" s="146"/>
      <c r="K27" s="147" t="s">
        <v>83</v>
      </c>
      <c r="L27" s="148"/>
      <c r="M27" s="149" t="s">
        <v>129</v>
      </c>
      <c r="N27" s="150" t="s">
        <v>130</v>
      </c>
      <c r="O27" s="151" t="s">
        <v>131</v>
      </c>
      <c r="P27" s="152"/>
      <c r="Q27" s="132">
        <v>10</v>
      </c>
      <c r="R27" s="133">
        <v>42033</v>
      </c>
      <c r="S27" s="134"/>
      <c r="T27" s="100" t="str">
        <f t="shared" si="4"/>
        <v xml:space="preserve"> </v>
      </c>
      <c r="U27" s="100" t="str">
        <f t="shared" si="5"/>
        <v/>
      </c>
      <c r="V27" s="192"/>
      <c r="W27" s="175"/>
      <c r="X27" s="175"/>
      <c r="Y27" s="175"/>
      <c r="Z27" s="191"/>
      <c r="AA27" s="104"/>
      <c r="AB27" s="104"/>
      <c r="AC27" s="29" t="str">
        <f t="shared" si="6"/>
        <v>P</v>
      </c>
      <c r="AD27" s="102" t="str">
        <f t="shared" ca="1" si="7"/>
        <v/>
      </c>
      <c r="AE27" s="103" t="str">
        <f t="shared" si="8"/>
        <v/>
      </c>
      <c r="AF27" s="103" t="str">
        <f t="shared" si="9"/>
        <v xml:space="preserve"> </v>
      </c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</row>
    <row r="28" spans="1:50" ht="47.25" customHeight="1" x14ac:dyDescent="0.25">
      <c r="A28" s="142">
        <v>17</v>
      </c>
      <c r="B28" s="142"/>
      <c r="C28" s="142" t="s">
        <v>20</v>
      </c>
      <c r="D28" s="143">
        <v>4</v>
      </c>
      <c r="E28" s="144" t="s">
        <v>80</v>
      </c>
      <c r="F28" s="144" t="s">
        <v>82</v>
      </c>
      <c r="G28" s="144" t="s">
        <v>82</v>
      </c>
      <c r="H28" s="145">
        <v>22015</v>
      </c>
      <c r="I28" s="146">
        <f t="shared" ca="1" si="3"/>
        <v>55</v>
      </c>
      <c r="J28" s="146"/>
      <c r="K28" s="147" t="s">
        <v>83</v>
      </c>
      <c r="L28" s="148"/>
      <c r="M28" s="149" t="s">
        <v>132</v>
      </c>
      <c r="N28" s="150" t="s">
        <v>133</v>
      </c>
      <c r="O28" s="151" t="s">
        <v>134</v>
      </c>
      <c r="P28" s="152"/>
      <c r="Q28" s="132">
        <v>10</v>
      </c>
      <c r="R28" s="133">
        <v>41990</v>
      </c>
      <c r="S28" s="134"/>
      <c r="T28" s="100" t="str">
        <f t="shared" si="4"/>
        <v xml:space="preserve"> </v>
      </c>
      <c r="U28" s="100" t="str">
        <f t="shared" si="5"/>
        <v/>
      </c>
      <c r="V28" s="189"/>
      <c r="W28" s="142"/>
      <c r="X28" s="142"/>
      <c r="Y28" s="142"/>
      <c r="Z28" s="187"/>
      <c r="AA28" s="101"/>
      <c r="AB28" s="101"/>
      <c r="AC28" s="29" t="str">
        <f t="shared" si="6"/>
        <v>P</v>
      </c>
      <c r="AD28" s="102" t="str">
        <f t="shared" ca="1" si="7"/>
        <v/>
      </c>
      <c r="AE28" s="103" t="str">
        <f t="shared" si="8"/>
        <v/>
      </c>
      <c r="AF28" s="103" t="str">
        <f t="shared" si="9"/>
        <v xml:space="preserve"> </v>
      </c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</row>
    <row r="29" spans="1:50" ht="15.75" x14ac:dyDescent="0.25">
      <c r="A29" s="142">
        <v>18</v>
      </c>
      <c r="B29" s="142"/>
      <c r="C29" s="142" t="s">
        <v>25</v>
      </c>
      <c r="D29" s="143">
        <v>12</v>
      </c>
      <c r="E29" s="144" t="s">
        <v>80</v>
      </c>
      <c r="F29" s="144" t="s">
        <v>82</v>
      </c>
      <c r="G29" s="144" t="s">
        <v>82</v>
      </c>
      <c r="H29" s="145">
        <v>22016</v>
      </c>
      <c r="I29" s="146">
        <f t="shared" ca="1" si="3"/>
        <v>55</v>
      </c>
      <c r="J29" s="146"/>
      <c r="K29" s="147" t="s">
        <v>83</v>
      </c>
      <c r="L29" s="148"/>
      <c r="M29" s="149" t="s">
        <v>135</v>
      </c>
      <c r="N29" s="150" t="s">
        <v>136</v>
      </c>
      <c r="O29" s="151" t="s">
        <v>137</v>
      </c>
      <c r="P29" s="152"/>
      <c r="Q29" s="132">
        <v>10</v>
      </c>
      <c r="R29" s="133">
        <v>42002</v>
      </c>
      <c r="S29" s="134"/>
      <c r="T29" s="100" t="str">
        <f t="shared" si="4"/>
        <v xml:space="preserve"> </v>
      </c>
      <c r="U29" s="100" t="str">
        <f t="shared" si="5"/>
        <v/>
      </c>
      <c r="V29" s="190"/>
      <c r="W29" s="175"/>
      <c r="X29" s="175"/>
      <c r="Y29" s="158"/>
      <c r="Z29" s="191"/>
      <c r="AA29" s="104"/>
      <c r="AB29" s="104"/>
      <c r="AC29" s="29" t="str">
        <f t="shared" si="6"/>
        <v>P</v>
      </c>
      <c r="AD29" s="102" t="str">
        <f t="shared" ca="1" si="7"/>
        <v/>
      </c>
      <c r="AE29" s="103" t="str">
        <f t="shared" si="8"/>
        <v/>
      </c>
      <c r="AF29" s="103" t="str">
        <f t="shared" si="9"/>
        <v xml:space="preserve"> </v>
      </c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</row>
    <row r="30" spans="1:50" ht="15.75" x14ac:dyDescent="0.25">
      <c r="A30" s="142">
        <v>19</v>
      </c>
      <c r="B30" s="142"/>
      <c r="C30" s="142" t="s">
        <v>15</v>
      </c>
      <c r="D30" s="143">
        <v>12</v>
      </c>
      <c r="E30" s="144" t="s">
        <v>80</v>
      </c>
      <c r="F30" s="144" t="s">
        <v>82</v>
      </c>
      <c r="G30" s="144" t="s">
        <v>82</v>
      </c>
      <c r="H30" s="145">
        <v>22017</v>
      </c>
      <c r="I30" s="146">
        <f t="shared" ca="1" si="3"/>
        <v>55</v>
      </c>
      <c r="J30" s="146"/>
      <c r="K30" s="147" t="s">
        <v>83</v>
      </c>
      <c r="L30" s="148"/>
      <c r="M30" s="149" t="s">
        <v>138</v>
      </c>
      <c r="N30" s="150" t="s">
        <v>139</v>
      </c>
      <c r="O30" s="151" t="s">
        <v>140</v>
      </c>
      <c r="P30" s="152"/>
      <c r="Q30" s="132"/>
      <c r="R30" s="133"/>
      <c r="S30" s="134"/>
      <c r="T30" s="100" t="str">
        <f t="shared" si="4"/>
        <v xml:space="preserve"> </v>
      </c>
      <c r="U30" s="100" t="str">
        <f t="shared" si="5"/>
        <v/>
      </c>
      <c r="V30" s="186"/>
      <c r="W30" s="175"/>
      <c r="X30" s="175"/>
      <c r="Y30" s="175"/>
      <c r="Z30" s="191"/>
      <c r="AA30" s="104"/>
      <c r="AB30" s="104"/>
      <c r="AC30" s="29" t="str">
        <f t="shared" si="6"/>
        <v/>
      </c>
      <c r="AD30" s="102" t="str">
        <f t="shared" ca="1" si="7"/>
        <v>np</v>
      </c>
      <c r="AE30" s="103" t="str">
        <f t="shared" si="8"/>
        <v/>
      </c>
      <c r="AF30" s="103" t="str">
        <f t="shared" si="9"/>
        <v xml:space="preserve"> </v>
      </c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</row>
    <row r="31" spans="1:50" ht="15.75" x14ac:dyDescent="0.25">
      <c r="A31" s="142">
        <v>20</v>
      </c>
      <c r="B31" s="142"/>
      <c r="C31" s="142" t="s">
        <v>25</v>
      </c>
      <c r="D31" s="143">
        <v>4</v>
      </c>
      <c r="E31" s="144" t="s">
        <v>80</v>
      </c>
      <c r="F31" s="144" t="s">
        <v>82</v>
      </c>
      <c r="G31" s="144" t="s">
        <v>82</v>
      </c>
      <c r="H31" s="145">
        <v>22018</v>
      </c>
      <c r="I31" s="146">
        <f t="shared" ca="1" si="3"/>
        <v>55</v>
      </c>
      <c r="J31" s="146"/>
      <c r="K31" s="147" t="s">
        <v>83</v>
      </c>
      <c r="L31" s="148"/>
      <c r="M31" s="149" t="s">
        <v>141</v>
      </c>
      <c r="N31" s="150" t="s">
        <v>142</v>
      </c>
      <c r="O31" s="151" t="s">
        <v>143</v>
      </c>
      <c r="P31" s="152"/>
      <c r="Q31" s="132"/>
      <c r="R31" s="133"/>
      <c r="S31" s="134"/>
      <c r="T31" s="100" t="str">
        <f t="shared" si="4"/>
        <v xml:space="preserve"> </v>
      </c>
      <c r="U31" s="100" t="str">
        <f t="shared" si="5"/>
        <v/>
      </c>
      <c r="V31" s="192"/>
      <c r="W31" s="175"/>
      <c r="X31" s="175"/>
      <c r="Y31" s="175"/>
      <c r="Z31" s="191"/>
      <c r="AA31" s="104"/>
      <c r="AB31" s="104"/>
      <c r="AC31" s="29" t="str">
        <f t="shared" si="6"/>
        <v/>
      </c>
      <c r="AD31" s="102" t="str">
        <f t="shared" ca="1" si="7"/>
        <v>np</v>
      </c>
      <c r="AE31" s="103" t="str">
        <f t="shared" si="8"/>
        <v/>
      </c>
      <c r="AF31" s="103" t="str">
        <f t="shared" si="9"/>
        <v xml:space="preserve"> </v>
      </c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</row>
    <row r="32" spans="1:50" ht="15.75" x14ac:dyDescent="0.25">
      <c r="A32" s="142">
        <v>21</v>
      </c>
      <c r="B32" s="142"/>
      <c r="C32" s="142" t="s">
        <v>25</v>
      </c>
      <c r="D32" s="143">
        <v>12</v>
      </c>
      <c r="E32" s="144" t="s">
        <v>80</v>
      </c>
      <c r="F32" s="144" t="s">
        <v>82</v>
      </c>
      <c r="G32" s="144" t="s">
        <v>82</v>
      </c>
      <c r="H32" s="145">
        <v>22019</v>
      </c>
      <c r="I32" s="146">
        <f t="shared" ca="1" si="3"/>
        <v>55</v>
      </c>
      <c r="J32" s="146"/>
      <c r="K32" s="147" t="s">
        <v>83</v>
      </c>
      <c r="L32" s="148"/>
      <c r="M32" s="149" t="s">
        <v>144</v>
      </c>
      <c r="N32" s="150" t="s">
        <v>145</v>
      </c>
      <c r="O32" s="151" t="s">
        <v>146</v>
      </c>
      <c r="P32" s="152"/>
      <c r="Q32" s="132">
        <v>10</v>
      </c>
      <c r="R32" s="133">
        <v>41990</v>
      </c>
      <c r="S32" s="134"/>
      <c r="T32" s="100" t="str">
        <f t="shared" si="4"/>
        <v xml:space="preserve"> </v>
      </c>
      <c r="U32" s="100" t="str">
        <f t="shared" si="5"/>
        <v/>
      </c>
      <c r="V32" s="186"/>
      <c r="W32" s="175"/>
      <c r="X32" s="175"/>
      <c r="Y32" s="175"/>
      <c r="Z32" s="191"/>
      <c r="AA32" s="104"/>
      <c r="AB32" s="104"/>
      <c r="AC32" s="29" t="str">
        <f t="shared" si="6"/>
        <v>P</v>
      </c>
      <c r="AD32" s="102" t="str">
        <f t="shared" ca="1" si="7"/>
        <v/>
      </c>
      <c r="AE32" s="103" t="str">
        <f t="shared" si="8"/>
        <v/>
      </c>
      <c r="AF32" s="103" t="str">
        <f t="shared" si="9"/>
        <v xml:space="preserve"> </v>
      </c>
      <c r="AG32" s="12"/>
      <c r="AH32" s="12"/>
      <c r="AI32" s="12"/>
      <c r="AJ32" s="12"/>
      <c r="AK32" s="12"/>
      <c r="AL32" s="12"/>
      <c r="AM32" s="12"/>
      <c r="AN32" s="12"/>
      <c r="AO32" s="12"/>
      <c r="AT32" s="103"/>
    </row>
    <row r="33" spans="1:46" ht="15.75" x14ac:dyDescent="0.25">
      <c r="A33" s="142">
        <v>22</v>
      </c>
      <c r="B33" s="142"/>
      <c r="C33" s="142" t="s">
        <v>25</v>
      </c>
      <c r="D33" s="143">
        <v>4</v>
      </c>
      <c r="E33" s="144" t="s">
        <v>80</v>
      </c>
      <c r="F33" s="144" t="s">
        <v>82</v>
      </c>
      <c r="G33" s="144" t="s">
        <v>82</v>
      </c>
      <c r="H33" s="145">
        <v>22020</v>
      </c>
      <c r="I33" s="146">
        <f t="shared" ca="1" si="3"/>
        <v>55</v>
      </c>
      <c r="J33" s="146"/>
      <c r="K33" s="147" t="s">
        <v>83</v>
      </c>
      <c r="L33" s="148"/>
      <c r="M33" s="149" t="s">
        <v>147</v>
      </c>
      <c r="N33" s="150" t="s">
        <v>148</v>
      </c>
      <c r="O33" s="151" t="s">
        <v>149</v>
      </c>
      <c r="P33" s="152"/>
      <c r="Q33" s="132">
        <v>10</v>
      </c>
      <c r="R33" s="133">
        <v>41990</v>
      </c>
      <c r="S33" s="134"/>
      <c r="T33" s="100" t="str">
        <f t="shared" si="4"/>
        <v xml:space="preserve"> </v>
      </c>
      <c r="U33" s="100" t="str">
        <f t="shared" si="5"/>
        <v/>
      </c>
      <c r="V33" s="190"/>
      <c r="W33" s="175"/>
      <c r="X33" s="175"/>
      <c r="Y33" s="158"/>
      <c r="Z33" s="191"/>
      <c r="AA33" s="104"/>
      <c r="AB33" s="104"/>
      <c r="AC33" s="29" t="str">
        <f t="shared" si="6"/>
        <v>P</v>
      </c>
      <c r="AD33" s="102" t="str">
        <f t="shared" ca="1" si="7"/>
        <v/>
      </c>
      <c r="AE33" s="103" t="str">
        <f t="shared" si="8"/>
        <v/>
      </c>
      <c r="AF33" s="103" t="str">
        <f t="shared" si="9"/>
        <v xml:space="preserve"> </v>
      </c>
      <c r="AG33" s="12"/>
      <c r="AH33" s="12"/>
      <c r="AI33" s="12"/>
      <c r="AJ33" s="12"/>
      <c r="AK33" s="12"/>
      <c r="AL33" s="12"/>
      <c r="AM33" s="12"/>
      <c r="AN33" s="12"/>
      <c r="AO33" s="12"/>
      <c r="AT33" s="103"/>
    </row>
    <row r="34" spans="1:46" ht="15.75" x14ac:dyDescent="0.25">
      <c r="A34" s="142">
        <v>23</v>
      </c>
      <c r="B34" s="142"/>
      <c r="C34" s="142" t="s">
        <v>25</v>
      </c>
      <c r="D34" s="143">
        <v>7</v>
      </c>
      <c r="E34" s="144" t="s">
        <v>80</v>
      </c>
      <c r="F34" s="144" t="s">
        <v>82</v>
      </c>
      <c r="G34" s="144" t="s">
        <v>82</v>
      </c>
      <c r="H34" s="145">
        <v>22021</v>
      </c>
      <c r="I34" s="146">
        <f t="shared" ca="1" si="3"/>
        <v>55</v>
      </c>
      <c r="J34" s="146"/>
      <c r="K34" s="147" t="s">
        <v>83</v>
      </c>
      <c r="L34" s="148"/>
      <c r="M34" s="149" t="s">
        <v>150</v>
      </c>
      <c r="N34" s="150" t="s">
        <v>151</v>
      </c>
      <c r="O34" s="151" t="s">
        <v>152</v>
      </c>
      <c r="P34" s="152"/>
      <c r="Q34" s="132">
        <v>10</v>
      </c>
      <c r="R34" s="133">
        <v>41990</v>
      </c>
      <c r="S34" s="134"/>
      <c r="T34" s="100" t="str">
        <f t="shared" si="4"/>
        <v xml:space="preserve"> </v>
      </c>
      <c r="U34" s="100" t="str">
        <f t="shared" si="5"/>
        <v/>
      </c>
      <c r="V34" s="190"/>
      <c r="W34" s="175"/>
      <c r="X34" s="175"/>
      <c r="Y34" s="158"/>
      <c r="Z34" s="191"/>
      <c r="AA34" s="104"/>
      <c r="AB34" s="104"/>
      <c r="AC34" s="29" t="str">
        <f t="shared" si="6"/>
        <v>P</v>
      </c>
      <c r="AD34" s="102" t="str">
        <f t="shared" ca="1" si="7"/>
        <v/>
      </c>
      <c r="AE34" s="103" t="str">
        <f t="shared" si="8"/>
        <v/>
      </c>
      <c r="AF34" s="103" t="str">
        <f t="shared" si="9"/>
        <v xml:space="preserve"> </v>
      </c>
      <c r="AG34" s="12"/>
      <c r="AH34" s="12"/>
      <c r="AI34" s="12"/>
      <c r="AJ34" s="12"/>
      <c r="AK34" s="12"/>
      <c r="AL34" s="12"/>
      <c r="AM34" s="12"/>
      <c r="AN34" s="12"/>
      <c r="AO34" s="12"/>
      <c r="AT34" s="103"/>
    </row>
    <row r="35" spans="1:46" ht="15.75" x14ac:dyDescent="0.25">
      <c r="A35" s="142">
        <v>24</v>
      </c>
      <c r="B35" s="142"/>
      <c r="C35" s="142" t="s">
        <v>25</v>
      </c>
      <c r="D35" s="143">
        <v>2</v>
      </c>
      <c r="E35" s="144" t="s">
        <v>80</v>
      </c>
      <c r="F35" s="144" t="s">
        <v>82</v>
      </c>
      <c r="G35" s="144" t="s">
        <v>82</v>
      </c>
      <c r="H35" s="145">
        <v>22022</v>
      </c>
      <c r="I35" s="146">
        <f t="shared" ca="1" si="3"/>
        <v>55</v>
      </c>
      <c r="J35" s="146"/>
      <c r="K35" s="147" t="s">
        <v>83</v>
      </c>
      <c r="L35" s="148"/>
      <c r="M35" s="149" t="s">
        <v>153</v>
      </c>
      <c r="N35" s="150" t="s">
        <v>154</v>
      </c>
      <c r="O35" s="151" t="s">
        <v>155</v>
      </c>
      <c r="P35" s="152"/>
      <c r="Q35" s="132">
        <v>10</v>
      </c>
      <c r="R35" s="133">
        <v>42102</v>
      </c>
      <c r="S35" s="134"/>
      <c r="T35" s="100" t="str">
        <f t="shared" si="4"/>
        <v xml:space="preserve"> </v>
      </c>
      <c r="U35" s="100" t="str">
        <f t="shared" si="5"/>
        <v/>
      </c>
      <c r="V35" s="190"/>
      <c r="W35" s="175"/>
      <c r="X35" s="175"/>
      <c r="Y35" s="158"/>
      <c r="Z35" s="191"/>
      <c r="AA35" s="104"/>
      <c r="AB35" s="104"/>
      <c r="AC35" s="29" t="str">
        <f t="shared" si="6"/>
        <v>P</v>
      </c>
      <c r="AD35" s="102" t="str">
        <f t="shared" ca="1" si="7"/>
        <v/>
      </c>
      <c r="AE35" s="103" t="str">
        <f t="shared" si="8"/>
        <v/>
      </c>
      <c r="AF35" s="103" t="str">
        <f t="shared" si="9"/>
        <v xml:space="preserve"> </v>
      </c>
      <c r="AG35" s="12"/>
      <c r="AH35" s="12"/>
      <c r="AI35" s="12"/>
      <c r="AJ35" s="12"/>
      <c r="AK35" s="12"/>
      <c r="AL35" s="12"/>
      <c r="AM35" s="12"/>
      <c r="AN35" s="12"/>
      <c r="AO35" s="12"/>
      <c r="AT35" s="103"/>
    </row>
    <row r="36" spans="1:46" ht="15.75" x14ac:dyDescent="0.25">
      <c r="A36" s="142">
        <v>25</v>
      </c>
      <c r="B36" s="142"/>
      <c r="C36" s="142" t="s">
        <v>25</v>
      </c>
      <c r="D36" s="143">
        <v>7</v>
      </c>
      <c r="E36" s="144" t="s">
        <v>80</v>
      </c>
      <c r="F36" s="144" t="s">
        <v>82</v>
      </c>
      <c r="G36" s="144" t="s">
        <v>82</v>
      </c>
      <c r="H36" s="145">
        <v>22023</v>
      </c>
      <c r="I36" s="146">
        <f t="shared" ca="1" si="3"/>
        <v>55</v>
      </c>
      <c r="J36" s="146"/>
      <c r="K36" s="147" t="s">
        <v>83</v>
      </c>
      <c r="L36" s="148"/>
      <c r="M36" s="149" t="s">
        <v>156</v>
      </c>
      <c r="N36" s="150" t="s">
        <v>157</v>
      </c>
      <c r="O36" s="151" t="s">
        <v>158</v>
      </c>
      <c r="P36" s="152"/>
      <c r="Q36" s="132">
        <v>10</v>
      </c>
      <c r="R36" s="133">
        <v>42016</v>
      </c>
      <c r="S36" s="134"/>
      <c r="T36" s="100" t="str">
        <f t="shared" si="4"/>
        <v xml:space="preserve"> </v>
      </c>
      <c r="U36" s="100" t="str">
        <f t="shared" si="5"/>
        <v/>
      </c>
      <c r="V36" s="189"/>
      <c r="W36" s="142"/>
      <c r="X36" s="142"/>
      <c r="Y36" s="142"/>
      <c r="Z36" s="187"/>
      <c r="AA36" s="101"/>
      <c r="AB36" s="101"/>
      <c r="AC36" s="29" t="str">
        <f t="shared" si="6"/>
        <v>P</v>
      </c>
      <c r="AD36" s="102" t="str">
        <f t="shared" ca="1" si="7"/>
        <v/>
      </c>
      <c r="AE36" s="103" t="str">
        <f t="shared" si="8"/>
        <v/>
      </c>
      <c r="AF36" s="103" t="str">
        <f t="shared" si="9"/>
        <v xml:space="preserve"> </v>
      </c>
      <c r="AG36" s="12"/>
      <c r="AH36" s="12"/>
      <c r="AI36" s="12"/>
      <c r="AJ36" s="12"/>
      <c r="AK36" s="12"/>
      <c r="AL36" s="12"/>
      <c r="AM36" s="12"/>
      <c r="AN36" s="12"/>
      <c r="AO36" s="12"/>
      <c r="AT36" s="103"/>
    </row>
    <row r="37" spans="1:46" ht="15.75" x14ac:dyDescent="0.25">
      <c r="A37" s="142"/>
      <c r="B37" s="142"/>
      <c r="C37" s="142"/>
      <c r="D37" s="143"/>
      <c r="E37" s="151"/>
      <c r="F37" s="151"/>
      <c r="G37" s="151"/>
      <c r="H37" s="154"/>
      <c r="I37" s="146"/>
      <c r="J37" s="146"/>
      <c r="K37" s="147"/>
      <c r="L37" s="148"/>
      <c r="M37" s="149"/>
      <c r="N37" s="150"/>
      <c r="O37" s="151"/>
      <c r="P37" s="152"/>
      <c r="Q37" s="132"/>
      <c r="R37" s="133"/>
      <c r="S37" s="134"/>
      <c r="T37" s="100"/>
      <c r="U37" s="100"/>
      <c r="V37" s="190"/>
      <c r="W37" s="175"/>
      <c r="X37" s="175"/>
      <c r="Y37" s="175"/>
      <c r="Z37" s="191"/>
      <c r="AA37" s="104"/>
      <c r="AB37" s="104"/>
      <c r="AC37" s="29"/>
      <c r="AD37" s="102"/>
      <c r="AE37" s="103"/>
      <c r="AF37" s="103"/>
      <c r="AG37" s="12"/>
      <c r="AH37" s="12"/>
      <c r="AI37" s="12"/>
      <c r="AJ37" s="12"/>
      <c r="AK37" s="12"/>
      <c r="AL37" s="12"/>
      <c r="AM37" s="12"/>
      <c r="AN37" s="12"/>
      <c r="AO37" s="12"/>
      <c r="AT37" s="103"/>
    </row>
    <row r="38" spans="1:46" ht="15.75" x14ac:dyDescent="0.25">
      <c r="A38" s="142"/>
      <c r="B38" s="142"/>
      <c r="C38" s="142"/>
      <c r="D38" s="143"/>
      <c r="E38" s="151"/>
      <c r="F38" s="151"/>
      <c r="G38" s="151"/>
      <c r="H38" s="155"/>
      <c r="I38" s="146"/>
      <c r="J38" s="146"/>
      <c r="K38" s="147"/>
      <c r="L38" s="156"/>
      <c r="M38" s="149"/>
      <c r="N38" s="150"/>
      <c r="O38" s="151"/>
      <c r="P38" s="152"/>
      <c r="Q38" s="132"/>
      <c r="R38" s="133"/>
      <c r="S38" s="134"/>
      <c r="T38" s="100"/>
      <c r="U38" s="100"/>
      <c r="V38" s="188"/>
      <c r="W38" s="142"/>
      <c r="X38" s="142"/>
      <c r="Y38" s="167"/>
      <c r="Z38" s="187"/>
      <c r="AA38" s="101"/>
      <c r="AB38" s="101"/>
      <c r="AC38" s="29"/>
      <c r="AD38" s="102"/>
      <c r="AE38" s="103"/>
      <c r="AF38" s="103"/>
      <c r="AG38" s="12"/>
      <c r="AH38" s="12"/>
      <c r="AI38" s="12"/>
      <c r="AJ38" s="12"/>
      <c r="AK38" s="12"/>
      <c r="AL38" s="12"/>
      <c r="AM38" s="12"/>
      <c r="AN38" s="12"/>
      <c r="AO38" s="12"/>
      <c r="AT38" s="103"/>
    </row>
    <row r="39" spans="1:46" ht="15.75" x14ac:dyDescent="0.25">
      <c r="A39" s="142"/>
      <c r="B39" s="142"/>
      <c r="C39" s="142"/>
      <c r="D39" s="143"/>
      <c r="E39" s="151"/>
      <c r="F39" s="151"/>
      <c r="G39" s="151"/>
      <c r="H39" s="154"/>
      <c r="I39" s="146"/>
      <c r="J39" s="146"/>
      <c r="K39" s="147"/>
      <c r="L39" s="148"/>
      <c r="M39" s="149"/>
      <c r="N39" s="150"/>
      <c r="O39" s="151"/>
      <c r="P39" s="152"/>
      <c r="Q39" s="132"/>
      <c r="R39" s="133"/>
      <c r="S39" s="134"/>
      <c r="T39" s="100"/>
      <c r="U39" s="100"/>
      <c r="V39" s="190"/>
      <c r="W39" s="175"/>
      <c r="X39" s="175"/>
      <c r="Y39" s="175"/>
      <c r="Z39" s="191"/>
      <c r="AA39" s="104"/>
      <c r="AB39" s="104"/>
      <c r="AC39" s="29"/>
      <c r="AD39" s="102"/>
      <c r="AE39" s="103"/>
      <c r="AF39" s="103"/>
      <c r="AG39" s="12"/>
      <c r="AH39" s="12"/>
      <c r="AI39" s="12"/>
      <c r="AJ39" s="12"/>
      <c r="AK39" s="12"/>
      <c r="AL39" s="12"/>
      <c r="AM39" s="12"/>
      <c r="AN39" s="12"/>
      <c r="AO39" s="12"/>
      <c r="AT39" s="103"/>
    </row>
    <row r="40" spans="1:46" ht="15.75" x14ac:dyDescent="0.25">
      <c r="A40" s="142"/>
      <c r="B40" s="142"/>
      <c r="C40" s="142"/>
      <c r="D40" s="143"/>
      <c r="E40" s="151"/>
      <c r="F40" s="151"/>
      <c r="G40" s="151"/>
      <c r="H40" s="154"/>
      <c r="I40" s="146"/>
      <c r="J40" s="146"/>
      <c r="K40" s="147"/>
      <c r="L40" s="148"/>
      <c r="M40" s="149"/>
      <c r="N40" s="150"/>
      <c r="O40" s="151"/>
      <c r="P40" s="152"/>
      <c r="Q40" s="132"/>
      <c r="R40" s="133"/>
      <c r="S40" s="134"/>
      <c r="T40" s="100"/>
      <c r="U40" s="100"/>
      <c r="V40" s="195"/>
      <c r="W40" s="175"/>
      <c r="X40" s="175"/>
      <c r="Y40" s="158"/>
      <c r="Z40" s="191"/>
      <c r="AA40" s="104"/>
      <c r="AB40" s="104"/>
      <c r="AC40" s="29"/>
      <c r="AD40" s="102"/>
      <c r="AE40" s="103"/>
      <c r="AF40" s="103"/>
      <c r="AG40" s="12"/>
      <c r="AH40" s="12"/>
      <c r="AI40" s="12"/>
      <c r="AJ40" s="12"/>
      <c r="AK40" s="12"/>
      <c r="AL40" s="12"/>
      <c r="AM40" s="12"/>
      <c r="AN40" s="12"/>
      <c r="AO40" s="12"/>
      <c r="AT40" s="103"/>
    </row>
    <row r="41" spans="1:46" ht="15.75" x14ac:dyDescent="0.25">
      <c r="A41" s="142"/>
      <c r="B41" s="142"/>
      <c r="C41" s="142"/>
      <c r="D41" s="143"/>
      <c r="E41" s="151"/>
      <c r="F41" s="151"/>
      <c r="G41" s="151"/>
      <c r="H41" s="155"/>
      <c r="I41" s="146"/>
      <c r="J41" s="146"/>
      <c r="K41" s="151"/>
      <c r="L41" s="142"/>
      <c r="M41" s="149"/>
      <c r="N41" s="150"/>
      <c r="O41" s="151"/>
      <c r="P41" s="152"/>
      <c r="Q41" s="132"/>
      <c r="R41" s="133"/>
      <c r="S41" s="134"/>
      <c r="T41" s="100"/>
      <c r="U41" s="100"/>
      <c r="V41" s="188"/>
      <c r="W41" s="142"/>
      <c r="X41" s="142"/>
      <c r="Y41" s="142"/>
      <c r="Z41" s="187"/>
      <c r="AA41" s="101"/>
      <c r="AB41" s="101"/>
      <c r="AC41" s="29"/>
      <c r="AD41" s="102"/>
      <c r="AE41" s="103"/>
      <c r="AF41" s="103"/>
      <c r="AG41" s="12"/>
      <c r="AH41" s="12"/>
      <c r="AI41" s="12"/>
      <c r="AJ41" s="12"/>
      <c r="AK41" s="12"/>
      <c r="AL41" s="12"/>
      <c r="AM41" s="12"/>
      <c r="AN41" s="12"/>
      <c r="AO41" s="12"/>
      <c r="AT41" s="103"/>
    </row>
    <row r="42" spans="1:46" ht="15.75" x14ac:dyDescent="0.25">
      <c r="A42" s="142"/>
      <c r="B42" s="142"/>
      <c r="C42" s="142"/>
      <c r="D42" s="143"/>
      <c r="E42" s="151"/>
      <c r="F42" s="151"/>
      <c r="G42" s="151"/>
      <c r="H42" s="154"/>
      <c r="I42" s="146"/>
      <c r="J42" s="146"/>
      <c r="K42" s="147"/>
      <c r="L42" s="156"/>
      <c r="M42" s="149"/>
      <c r="N42" s="150"/>
      <c r="O42" s="151"/>
      <c r="P42" s="152"/>
      <c r="Q42" s="132"/>
      <c r="R42" s="133"/>
      <c r="S42" s="134"/>
      <c r="T42" s="100"/>
      <c r="U42" s="100"/>
      <c r="V42" s="190"/>
      <c r="W42" s="175"/>
      <c r="X42" s="175"/>
      <c r="Y42" s="158"/>
      <c r="Z42" s="191"/>
      <c r="AA42" s="104"/>
      <c r="AB42" s="104"/>
      <c r="AC42" s="29"/>
      <c r="AD42" s="102"/>
      <c r="AE42" s="103"/>
      <c r="AF42" s="103"/>
      <c r="AG42" s="12"/>
      <c r="AH42" s="12"/>
      <c r="AI42" s="12"/>
      <c r="AJ42" s="12"/>
      <c r="AK42" s="12"/>
      <c r="AL42" s="12"/>
      <c r="AM42" s="12"/>
      <c r="AN42" s="12"/>
      <c r="AO42" s="12"/>
      <c r="AT42" s="103"/>
    </row>
    <row r="43" spans="1:46" ht="15.75" x14ac:dyDescent="0.25">
      <c r="A43" s="142"/>
      <c r="B43" s="142"/>
      <c r="C43" s="142"/>
      <c r="D43" s="143"/>
      <c r="E43" s="151"/>
      <c r="F43" s="151"/>
      <c r="G43" s="151"/>
      <c r="H43" s="154"/>
      <c r="I43" s="146"/>
      <c r="J43" s="146"/>
      <c r="K43" s="147"/>
      <c r="L43" s="148"/>
      <c r="M43" s="149"/>
      <c r="N43" s="150"/>
      <c r="O43" s="151"/>
      <c r="P43" s="152"/>
      <c r="Q43" s="132"/>
      <c r="R43" s="133"/>
      <c r="S43" s="134"/>
      <c r="T43" s="100"/>
      <c r="U43" s="100"/>
      <c r="V43" s="192"/>
      <c r="W43" s="175"/>
      <c r="X43" s="175"/>
      <c r="Y43" s="175"/>
      <c r="Z43" s="191"/>
      <c r="AA43" s="104"/>
      <c r="AB43" s="104"/>
      <c r="AC43" s="29"/>
      <c r="AD43" s="102"/>
      <c r="AE43" s="103"/>
      <c r="AF43" s="103"/>
      <c r="AG43" s="12"/>
      <c r="AH43" s="12"/>
      <c r="AI43" s="12"/>
      <c r="AJ43" s="12"/>
      <c r="AK43" s="12"/>
      <c r="AL43" s="12"/>
      <c r="AM43" s="12"/>
      <c r="AN43" s="12"/>
      <c r="AO43" s="12"/>
      <c r="AT43" s="103"/>
    </row>
    <row r="44" spans="1:46" ht="15.75" x14ac:dyDescent="0.25">
      <c r="A44" s="142"/>
      <c r="B44" s="142"/>
      <c r="C44" s="142"/>
      <c r="D44" s="143"/>
      <c r="E44" s="151"/>
      <c r="F44" s="151"/>
      <c r="G44" s="151"/>
      <c r="H44" s="155"/>
      <c r="I44" s="146"/>
      <c r="J44" s="146"/>
      <c r="K44" s="147"/>
      <c r="L44" s="148"/>
      <c r="M44" s="149"/>
      <c r="N44" s="150"/>
      <c r="O44" s="151"/>
      <c r="P44" s="152"/>
      <c r="Q44" s="132"/>
      <c r="R44" s="133"/>
      <c r="S44" s="134"/>
      <c r="T44" s="100"/>
      <c r="U44" s="100"/>
      <c r="V44" s="188"/>
      <c r="W44" s="142"/>
      <c r="X44" s="142"/>
      <c r="Y44" s="142"/>
      <c r="Z44" s="187"/>
      <c r="AA44" s="101"/>
      <c r="AB44" s="101"/>
      <c r="AC44" s="29"/>
      <c r="AD44" s="102"/>
      <c r="AE44" s="103"/>
      <c r="AF44" s="103"/>
      <c r="AG44" s="12"/>
      <c r="AH44" s="12"/>
      <c r="AI44" s="12"/>
      <c r="AJ44" s="12"/>
      <c r="AK44" s="12"/>
      <c r="AL44" s="12"/>
      <c r="AM44" s="12"/>
      <c r="AN44" s="12"/>
      <c r="AO44" s="12"/>
      <c r="AT44" s="103"/>
    </row>
    <row r="45" spans="1:46" ht="15.75" x14ac:dyDescent="0.25">
      <c r="A45" s="142"/>
      <c r="B45" s="142"/>
      <c r="C45" s="142"/>
      <c r="D45" s="143"/>
      <c r="E45" s="151"/>
      <c r="F45" s="151"/>
      <c r="G45" s="151"/>
      <c r="H45" s="154"/>
      <c r="I45" s="146"/>
      <c r="J45" s="146"/>
      <c r="K45" s="157"/>
      <c r="L45" s="158"/>
      <c r="M45" s="149"/>
      <c r="N45" s="150"/>
      <c r="O45" s="151"/>
      <c r="P45" s="152"/>
      <c r="Q45" s="132"/>
      <c r="R45" s="133"/>
      <c r="S45" s="134"/>
      <c r="T45" s="100"/>
      <c r="U45" s="100"/>
      <c r="V45" s="190"/>
      <c r="W45" s="175"/>
      <c r="X45" s="175"/>
      <c r="Y45" s="175"/>
      <c r="Z45" s="191"/>
      <c r="AA45" s="104"/>
      <c r="AB45" s="104"/>
      <c r="AC45" s="29"/>
      <c r="AD45" s="102"/>
      <c r="AE45" s="103"/>
      <c r="AF45" s="103"/>
      <c r="AG45" s="12"/>
      <c r="AH45" s="12"/>
      <c r="AI45" s="12"/>
      <c r="AJ45" s="12"/>
      <c r="AK45" s="12"/>
      <c r="AL45" s="12"/>
      <c r="AM45" s="12"/>
      <c r="AN45" s="12"/>
      <c r="AO45" s="12"/>
      <c r="AT45" s="103"/>
    </row>
    <row r="46" spans="1:46" ht="15.75" x14ac:dyDescent="0.25">
      <c r="A46" s="142"/>
      <c r="B46" s="142"/>
      <c r="C46" s="142"/>
      <c r="D46" s="143"/>
      <c r="E46" s="151"/>
      <c r="F46" s="151"/>
      <c r="G46" s="151"/>
      <c r="H46" s="154"/>
      <c r="I46" s="146"/>
      <c r="J46" s="146"/>
      <c r="K46" s="159"/>
      <c r="L46" s="160"/>
      <c r="M46" s="149"/>
      <c r="N46" s="150"/>
      <c r="O46" s="151"/>
      <c r="P46" s="152"/>
      <c r="Q46" s="132"/>
      <c r="R46" s="133"/>
      <c r="S46" s="134"/>
      <c r="T46" s="100"/>
      <c r="U46" s="100"/>
      <c r="V46" s="190"/>
      <c r="W46" s="175"/>
      <c r="X46" s="175"/>
      <c r="Y46" s="158"/>
      <c r="Z46" s="191"/>
      <c r="AA46" s="104"/>
      <c r="AB46" s="104"/>
      <c r="AC46" s="29"/>
      <c r="AD46" s="102"/>
      <c r="AE46" s="103"/>
      <c r="AF46" s="103"/>
      <c r="AG46" s="12"/>
      <c r="AH46" s="12"/>
      <c r="AI46" s="12"/>
      <c r="AJ46" s="12"/>
      <c r="AK46" s="12"/>
      <c r="AL46" s="12"/>
      <c r="AM46" s="12"/>
      <c r="AN46" s="12"/>
      <c r="AO46" s="12"/>
      <c r="AT46" s="103"/>
    </row>
    <row r="47" spans="1:46" ht="15.75" x14ac:dyDescent="0.25">
      <c r="A47" s="142"/>
      <c r="B47" s="142"/>
      <c r="C47" s="142"/>
      <c r="D47" s="143"/>
      <c r="E47" s="151"/>
      <c r="F47" s="151"/>
      <c r="G47" s="151"/>
      <c r="H47" s="154"/>
      <c r="I47" s="146"/>
      <c r="J47" s="146"/>
      <c r="K47" s="147"/>
      <c r="L47" s="148"/>
      <c r="M47" s="149"/>
      <c r="N47" s="150"/>
      <c r="O47" s="151"/>
      <c r="P47" s="152"/>
      <c r="Q47" s="132"/>
      <c r="R47" s="133"/>
      <c r="S47" s="134"/>
      <c r="T47" s="100"/>
      <c r="U47" s="100"/>
      <c r="V47" s="190"/>
      <c r="W47" s="175"/>
      <c r="X47" s="175"/>
      <c r="Y47" s="175"/>
      <c r="Z47" s="191"/>
      <c r="AA47" s="104"/>
      <c r="AB47" s="104"/>
      <c r="AC47" s="29"/>
      <c r="AD47" s="102"/>
      <c r="AE47" s="103"/>
      <c r="AF47" s="103"/>
      <c r="AG47" s="12"/>
      <c r="AH47" s="12"/>
      <c r="AI47" s="12"/>
      <c r="AJ47" s="12"/>
      <c r="AK47" s="12"/>
      <c r="AL47" s="12"/>
      <c r="AM47" s="12"/>
      <c r="AN47" s="12"/>
      <c r="AO47" s="12"/>
      <c r="AT47" s="103"/>
    </row>
    <row r="48" spans="1:46" ht="15.75" x14ac:dyDescent="0.25">
      <c r="A48" s="142"/>
      <c r="B48" s="142"/>
      <c r="C48" s="142"/>
      <c r="D48" s="143"/>
      <c r="E48" s="151"/>
      <c r="F48" s="151"/>
      <c r="G48" s="151"/>
      <c r="H48" s="154"/>
      <c r="I48" s="146"/>
      <c r="J48" s="146"/>
      <c r="K48" s="157"/>
      <c r="L48" s="158"/>
      <c r="M48" s="149"/>
      <c r="N48" s="150"/>
      <c r="O48" s="151"/>
      <c r="P48" s="152"/>
      <c r="Q48" s="132"/>
      <c r="R48" s="133"/>
      <c r="S48" s="134"/>
      <c r="T48" s="100"/>
      <c r="U48" s="100"/>
      <c r="V48" s="190"/>
      <c r="W48" s="175"/>
      <c r="X48" s="175"/>
      <c r="Y48" s="175"/>
      <c r="Z48" s="191"/>
      <c r="AA48" s="104"/>
      <c r="AB48" s="104"/>
      <c r="AC48" s="29"/>
      <c r="AD48" s="102"/>
      <c r="AE48" s="103"/>
      <c r="AF48" s="103"/>
      <c r="AG48" s="12"/>
      <c r="AH48" s="12"/>
      <c r="AI48" s="12"/>
      <c r="AJ48" s="12"/>
      <c r="AK48" s="12"/>
      <c r="AL48" s="12"/>
      <c r="AM48" s="12"/>
      <c r="AN48" s="12"/>
      <c r="AO48" s="12"/>
      <c r="AT48" s="103"/>
    </row>
    <row r="49" spans="1:46" ht="15.75" x14ac:dyDescent="0.25">
      <c r="A49" s="142"/>
      <c r="B49" s="142"/>
      <c r="C49" s="142"/>
      <c r="D49" s="143"/>
      <c r="E49" s="151"/>
      <c r="F49" s="151"/>
      <c r="G49" s="151"/>
      <c r="H49" s="154"/>
      <c r="I49" s="146"/>
      <c r="J49" s="146"/>
      <c r="K49" s="147"/>
      <c r="L49" s="148"/>
      <c r="M49" s="149"/>
      <c r="N49" s="150"/>
      <c r="O49" s="151"/>
      <c r="P49" s="152"/>
      <c r="Q49" s="132"/>
      <c r="R49" s="133"/>
      <c r="S49" s="134"/>
      <c r="T49" s="100"/>
      <c r="U49" s="100"/>
      <c r="V49" s="190"/>
      <c r="W49" s="175"/>
      <c r="X49" s="175"/>
      <c r="Y49" s="158"/>
      <c r="Z49" s="191"/>
      <c r="AA49" s="104"/>
      <c r="AB49" s="104"/>
      <c r="AC49" s="29"/>
      <c r="AD49" s="102"/>
      <c r="AE49" s="103"/>
      <c r="AF49" s="103"/>
      <c r="AG49" s="12"/>
      <c r="AH49" s="12"/>
      <c r="AI49" s="12"/>
      <c r="AJ49" s="12"/>
      <c r="AK49" s="12"/>
      <c r="AL49" s="12"/>
      <c r="AM49" s="12"/>
      <c r="AN49" s="12"/>
      <c r="AO49" s="12"/>
      <c r="AT49" s="103"/>
    </row>
    <row r="50" spans="1:46" ht="15.75" x14ac:dyDescent="0.25">
      <c r="A50" s="142"/>
      <c r="B50" s="142"/>
      <c r="C50" s="142"/>
      <c r="D50" s="143"/>
      <c r="E50" s="151"/>
      <c r="F50" s="151"/>
      <c r="G50" s="151"/>
      <c r="H50" s="155"/>
      <c r="I50" s="146"/>
      <c r="J50" s="146"/>
      <c r="K50" s="161"/>
      <c r="L50" s="161"/>
      <c r="M50" s="149"/>
      <c r="N50" s="150"/>
      <c r="O50" s="151"/>
      <c r="P50" s="152"/>
      <c r="Q50" s="132"/>
      <c r="R50" s="133"/>
      <c r="S50" s="134"/>
      <c r="T50" s="100"/>
      <c r="U50" s="100"/>
      <c r="V50" s="188"/>
      <c r="W50" s="142"/>
      <c r="X50" s="142"/>
      <c r="Y50" s="167"/>
      <c r="Z50" s="187"/>
      <c r="AA50" s="101"/>
      <c r="AB50" s="101"/>
      <c r="AC50" s="29"/>
      <c r="AD50" s="102"/>
      <c r="AE50" s="103"/>
      <c r="AF50" s="103"/>
      <c r="AG50" s="12"/>
      <c r="AH50" s="12"/>
      <c r="AI50" s="12"/>
      <c r="AJ50" s="12"/>
      <c r="AK50" s="12"/>
      <c r="AL50" s="12"/>
      <c r="AM50" s="12"/>
      <c r="AN50" s="12"/>
      <c r="AO50" s="12"/>
      <c r="AT50" s="103"/>
    </row>
    <row r="51" spans="1:46" ht="15.75" x14ac:dyDescent="0.25">
      <c r="A51" s="142"/>
      <c r="B51" s="142"/>
      <c r="C51" s="142"/>
      <c r="D51" s="143"/>
      <c r="E51" s="151"/>
      <c r="F51" s="151"/>
      <c r="G51" s="151"/>
      <c r="H51" s="154"/>
      <c r="I51" s="146"/>
      <c r="J51" s="146"/>
      <c r="K51" s="147"/>
      <c r="L51" s="148"/>
      <c r="M51" s="149"/>
      <c r="N51" s="150"/>
      <c r="O51" s="151"/>
      <c r="P51" s="152"/>
      <c r="Q51" s="132"/>
      <c r="R51" s="133"/>
      <c r="S51" s="134"/>
      <c r="T51" s="100"/>
      <c r="U51" s="100"/>
      <c r="V51" s="190"/>
      <c r="W51" s="175"/>
      <c r="X51" s="175"/>
      <c r="Y51" s="175"/>
      <c r="Z51" s="191"/>
      <c r="AA51" s="104"/>
      <c r="AB51" s="104"/>
      <c r="AC51" s="29"/>
      <c r="AD51" s="102"/>
      <c r="AE51" s="103"/>
      <c r="AF51" s="103"/>
      <c r="AG51" s="12"/>
      <c r="AH51" s="12"/>
      <c r="AI51" s="12"/>
      <c r="AJ51" s="12"/>
      <c r="AK51" s="12"/>
      <c r="AL51" s="12"/>
      <c r="AM51" s="12"/>
      <c r="AN51" s="12"/>
      <c r="AO51" s="12"/>
      <c r="AT51" s="103"/>
    </row>
    <row r="52" spans="1:46" ht="15.75" x14ac:dyDescent="0.25">
      <c r="A52" s="142"/>
      <c r="B52" s="142"/>
      <c r="C52" s="142"/>
      <c r="D52" s="143"/>
      <c r="E52" s="151"/>
      <c r="F52" s="151"/>
      <c r="G52" s="151"/>
      <c r="H52" s="154"/>
      <c r="I52" s="146"/>
      <c r="J52" s="146"/>
      <c r="K52" s="147"/>
      <c r="L52" s="148"/>
      <c r="M52" s="149"/>
      <c r="N52" s="150"/>
      <c r="O52" s="151"/>
      <c r="P52" s="152"/>
      <c r="Q52" s="132"/>
      <c r="R52" s="133"/>
      <c r="S52" s="134"/>
      <c r="T52" s="100"/>
      <c r="U52" s="100"/>
      <c r="V52" s="190"/>
      <c r="W52" s="175"/>
      <c r="X52" s="175"/>
      <c r="Y52" s="175"/>
      <c r="Z52" s="191"/>
      <c r="AA52" s="104"/>
      <c r="AB52" s="104"/>
      <c r="AC52" s="29"/>
      <c r="AD52" s="102"/>
      <c r="AE52" s="103"/>
      <c r="AF52" s="103"/>
      <c r="AG52" s="12"/>
      <c r="AH52" s="12"/>
      <c r="AI52" s="12"/>
      <c r="AJ52" s="12"/>
      <c r="AK52" s="12"/>
      <c r="AL52" s="12"/>
      <c r="AM52" s="12"/>
      <c r="AN52" s="12"/>
      <c r="AO52" s="12"/>
      <c r="AT52" s="103"/>
    </row>
    <row r="53" spans="1:46" ht="15.75" x14ac:dyDescent="0.25">
      <c r="A53" s="142"/>
      <c r="B53" s="142"/>
      <c r="C53" s="142"/>
      <c r="D53" s="143"/>
      <c r="E53" s="151"/>
      <c r="F53" s="151"/>
      <c r="G53" s="151"/>
      <c r="H53" s="154"/>
      <c r="I53" s="146"/>
      <c r="J53" s="146"/>
      <c r="K53" s="147"/>
      <c r="L53" s="148"/>
      <c r="M53" s="149"/>
      <c r="N53" s="150"/>
      <c r="O53" s="151"/>
      <c r="P53" s="152"/>
      <c r="Q53" s="132"/>
      <c r="R53" s="133"/>
      <c r="S53" s="134"/>
      <c r="T53" s="100"/>
      <c r="U53" s="100"/>
      <c r="V53" s="190"/>
      <c r="W53" s="175"/>
      <c r="X53" s="175"/>
      <c r="Y53" s="175"/>
      <c r="Z53" s="191"/>
      <c r="AA53" s="104"/>
      <c r="AB53" s="104"/>
      <c r="AC53" s="29"/>
      <c r="AD53" s="102"/>
      <c r="AE53" s="103"/>
      <c r="AF53" s="103"/>
      <c r="AG53" s="12"/>
      <c r="AH53" s="12"/>
      <c r="AI53" s="12"/>
      <c r="AJ53" s="12"/>
      <c r="AK53" s="12"/>
      <c r="AL53" s="12"/>
      <c r="AM53" s="12"/>
      <c r="AN53" s="12"/>
      <c r="AO53" s="12"/>
      <c r="AT53" s="103"/>
    </row>
    <row r="54" spans="1:46" ht="15.75" x14ac:dyDescent="0.25">
      <c r="A54" s="142"/>
      <c r="B54" s="142"/>
      <c r="C54" s="142"/>
      <c r="D54" s="143"/>
      <c r="E54" s="151"/>
      <c r="F54" s="151"/>
      <c r="G54" s="151"/>
      <c r="H54" s="155"/>
      <c r="I54" s="146"/>
      <c r="J54" s="146"/>
      <c r="K54" s="162"/>
      <c r="L54" s="156"/>
      <c r="M54" s="149"/>
      <c r="N54" s="150"/>
      <c r="O54" s="151"/>
      <c r="P54" s="152"/>
      <c r="Q54" s="132"/>
      <c r="R54" s="133"/>
      <c r="S54" s="134"/>
      <c r="T54" s="100"/>
      <c r="U54" s="100"/>
      <c r="V54" s="189"/>
      <c r="W54" s="142"/>
      <c r="X54" s="142"/>
      <c r="Y54" s="142"/>
      <c r="Z54" s="187"/>
      <c r="AA54" s="101"/>
      <c r="AB54" s="101"/>
      <c r="AC54" s="29"/>
      <c r="AD54" s="102"/>
      <c r="AE54" s="103"/>
      <c r="AF54" s="103"/>
      <c r="AG54" s="12"/>
      <c r="AH54" s="12"/>
      <c r="AI54" s="12"/>
      <c r="AJ54" s="12"/>
      <c r="AK54" s="12"/>
      <c r="AL54" s="12"/>
      <c r="AM54" s="12"/>
      <c r="AN54" s="12"/>
      <c r="AO54" s="12"/>
      <c r="AT54" s="103"/>
    </row>
    <row r="55" spans="1:46" ht="15.75" x14ac:dyDescent="0.25">
      <c r="A55" s="142"/>
      <c r="B55" s="142"/>
      <c r="C55" s="142"/>
      <c r="D55" s="143"/>
      <c r="E55" s="151"/>
      <c r="F55" s="151"/>
      <c r="G55" s="151"/>
      <c r="H55" s="154"/>
      <c r="I55" s="146"/>
      <c r="J55" s="146"/>
      <c r="K55" s="147"/>
      <c r="L55" s="148"/>
      <c r="M55" s="149"/>
      <c r="N55" s="150"/>
      <c r="O55" s="151"/>
      <c r="P55" s="152"/>
      <c r="Q55" s="132"/>
      <c r="R55" s="133"/>
      <c r="S55" s="134"/>
      <c r="T55" s="100"/>
      <c r="U55" s="100"/>
      <c r="V55" s="192"/>
      <c r="W55" s="175"/>
      <c r="X55" s="175"/>
      <c r="Y55" s="158"/>
      <c r="Z55" s="191"/>
      <c r="AA55" s="104"/>
      <c r="AB55" s="104"/>
      <c r="AC55" s="29"/>
      <c r="AD55" s="102"/>
      <c r="AE55" s="103"/>
      <c r="AF55" s="103"/>
      <c r="AG55" s="12"/>
      <c r="AH55" s="12"/>
      <c r="AI55" s="12"/>
      <c r="AJ55" s="12"/>
      <c r="AK55" s="12"/>
      <c r="AL55" s="12"/>
      <c r="AM55" s="12"/>
      <c r="AN55" s="12"/>
      <c r="AO55" s="12"/>
      <c r="AT55" s="103"/>
    </row>
    <row r="56" spans="1:46" ht="15.75" x14ac:dyDescent="0.25">
      <c r="A56" s="142"/>
      <c r="B56" s="142"/>
      <c r="C56" s="142"/>
      <c r="D56" s="143"/>
      <c r="E56" s="151"/>
      <c r="F56" s="151"/>
      <c r="G56" s="151"/>
      <c r="H56" s="154"/>
      <c r="I56" s="146"/>
      <c r="J56" s="146"/>
      <c r="K56" s="147"/>
      <c r="L56" s="148"/>
      <c r="M56" s="149"/>
      <c r="N56" s="150"/>
      <c r="O56" s="151"/>
      <c r="P56" s="152"/>
      <c r="Q56" s="132"/>
      <c r="R56" s="133"/>
      <c r="S56" s="134"/>
      <c r="T56" s="100"/>
      <c r="U56" s="100"/>
      <c r="V56" s="190"/>
      <c r="W56" s="175"/>
      <c r="X56" s="175"/>
      <c r="Y56" s="158"/>
      <c r="Z56" s="191"/>
      <c r="AA56" s="104"/>
      <c r="AB56" s="104"/>
      <c r="AC56" s="29"/>
      <c r="AD56" s="102"/>
      <c r="AE56" s="103"/>
      <c r="AF56" s="103"/>
      <c r="AG56" s="12"/>
      <c r="AH56" s="12"/>
      <c r="AI56" s="12"/>
      <c r="AJ56" s="12"/>
      <c r="AK56" s="12"/>
      <c r="AL56" s="12"/>
      <c r="AM56" s="12"/>
      <c r="AN56" s="12"/>
      <c r="AO56" s="12"/>
      <c r="AT56" s="103"/>
    </row>
    <row r="57" spans="1:46" ht="15.75" x14ac:dyDescent="0.25">
      <c r="A57" s="142"/>
      <c r="B57" s="142"/>
      <c r="C57" s="142"/>
      <c r="D57" s="143"/>
      <c r="E57" s="151"/>
      <c r="F57" s="151"/>
      <c r="G57" s="151"/>
      <c r="H57" s="154"/>
      <c r="I57" s="146"/>
      <c r="J57" s="146"/>
      <c r="K57" s="147"/>
      <c r="L57" s="148"/>
      <c r="M57" s="149"/>
      <c r="N57" s="150"/>
      <c r="O57" s="151"/>
      <c r="P57" s="152"/>
      <c r="Q57" s="132"/>
      <c r="R57" s="133"/>
      <c r="S57" s="134"/>
      <c r="T57" s="100"/>
      <c r="U57" s="100"/>
      <c r="V57" s="195"/>
      <c r="W57" s="175"/>
      <c r="X57" s="175"/>
      <c r="Y57" s="158"/>
      <c r="Z57" s="191"/>
      <c r="AA57" s="104"/>
      <c r="AB57" s="104"/>
      <c r="AC57" s="29"/>
      <c r="AD57" s="102"/>
      <c r="AE57" s="103"/>
      <c r="AF57" s="103"/>
      <c r="AG57" s="12"/>
      <c r="AH57" s="12"/>
      <c r="AI57" s="12"/>
      <c r="AJ57" s="12"/>
      <c r="AK57" s="12"/>
      <c r="AL57" s="12"/>
      <c r="AM57" s="12"/>
      <c r="AN57" s="12"/>
      <c r="AO57" s="12"/>
      <c r="AT57" s="103"/>
    </row>
    <row r="58" spans="1:46" ht="15.75" x14ac:dyDescent="0.25">
      <c r="A58" s="142"/>
      <c r="B58" s="142"/>
      <c r="C58" s="142"/>
      <c r="D58" s="143"/>
      <c r="E58" s="157"/>
      <c r="F58" s="157"/>
      <c r="G58" s="157"/>
      <c r="H58" s="154"/>
      <c r="I58" s="146"/>
      <c r="J58" s="146"/>
      <c r="K58" s="147"/>
      <c r="L58" s="156"/>
      <c r="M58" s="163"/>
      <c r="N58" s="164"/>
      <c r="O58" s="157"/>
      <c r="P58" s="165"/>
      <c r="Q58" s="132"/>
      <c r="R58" s="136"/>
      <c r="S58" s="134"/>
      <c r="T58" s="100"/>
      <c r="U58" s="100"/>
      <c r="V58" s="196"/>
      <c r="W58" s="175"/>
      <c r="X58" s="175"/>
      <c r="Y58" s="158"/>
      <c r="Z58" s="191"/>
      <c r="AA58" s="104"/>
      <c r="AB58" s="104"/>
      <c r="AC58" s="29"/>
      <c r="AD58" s="102"/>
      <c r="AE58" s="103"/>
      <c r="AF58" s="103"/>
      <c r="AG58" s="12"/>
      <c r="AH58" s="12"/>
      <c r="AI58" s="12"/>
      <c r="AJ58" s="12"/>
      <c r="AK58" s="12"/>
      <c r="AL58" s="12"/>
      <c r="AM58" s="12"/>
      <c r="AN58" s="12"/>
      <c r="AO58" s="12"/>
      <c r="AT58" s="103"/>
    </row>
    <row r="59" spans="1:46" ht="15.75" x14ac:dyDescent="0.25">
      <c r="A59" s="142"/>
      <c r="B59" s="142"/>
      <c r="C59" s="142"/>
      <c r="D59" s="143"/>
      <c r="E59" s="151"/>
      <c r="F59" s="151"/>
      <c r="G59" s="151"/>
      <c r="H59" s="154"/>
      <c r="I59" s="146"/>
      <c r="J59" s="146"/>
      <c r="K59" s="147"/>
      <c r="L59" s="148"/>
      <c r="M59" s="149"/>
      <c r="N59" s="150"/>
      <c r="O59" s="151"/>
      <c r="P59" s="152"/>
      <c r="Q59" s="132"/>
      <c r="R59" s="133"/>
      <c r="S59" s="134"/>
      <c r="T59" s="100"/>
      <c r="U59" s="100"/>
      <c r="V59" s="192"/>
      <c r="W59" s="175"/>
      <c r="X59" s="175"/>
      <c r="Y59" s="158"/>
      <c r="Z59" s="191"/>
      <c r="AA59" s="104"/>
      <c r="AB59" s="104"/>
      <c r="AC59" s="29"/>
      <c r="AD59" s="102"/>
      <c r="AE59" s="103"/>
      <c r="AF59" s="103"/>
      <c r="AG59" s="12"/>
      <c r="AH59" s="12"/>
      <c r="AI59" s="12"/>
      <c r="AJ59" s="12"/>
      <c r="AK59" s="12"/>
      <c r="AL59" s="12"/>
      <c r="AM59" s="12"/>
      <c r="AN59" s="12"/>
      <c r="AO59" s="12"/>
      <c r="AT59" s="103"/>
    </row>
    <row r="60" spans="1:46" ht="15.75" x14ac:dyDescent="0.25">
      <c r="A60" s="142"/>
      <c r="B60" s="142"/>
      <c r="C60" s="142"/>
      <c r="D60" s="143"/>
      <c r="E60" s="151"/>
      <c r="F60" s="151"/>
      <c r="G60" s="151"/>
      <c r="H60" s="154"/>
      <c r="I60" s="146"/>
      <c r="J60" s="146"/>
      <c r="K60" s="147"/>
      <c r="L60" s="148"/>
      <c r="M60" s="149"/>
      <c r="N60" s="150"/>
      <c r="O60" s="151"/>
      <c r="P60" s="152"/>
      <c r="Q60" s="132"/>
      <c r="R60" s="133"/>
      <c r="S60" s="134"/>
      <c r="T60" s="100"/>
      <c r="U60" s="100"/>
      <c r="V60" s="190"/>
      <c r="W60" s="175"/>
      <c r="X60" s="175"/>
      <c r="Y60" s="158"/>
      <c r="Z60" s="191"/>
      <c r="AA60" s="104"/>
      <c r="AB60" s="104"/>
      <c r="AC60" s="29"/>
      <c r="AD60" s="102"/>
      <c r="AE60" s="103"/>
      <c r="AF60" s="103"/>
      <c r="AG60" s="12"/>
      <c r="AH60" s="12"/>
      <c r="AI60" s="12"/>
      <c r="AJ60" s="12"/>
      <c r="AK60" s="12"/>
      <c r="AL60" s="12"/>
      <c r="AM60" s="12"/>
      <c r="AN60" s="12"/>
      <c r="AO60" s="12"/>
      <c r="AT60" s="103"/>
    </row>
    <row r="61" spans="1:46" ht="15.75" x14ac:dyDescent="0.25">
      <c r="A61" s="142"/>
      <c r="B61" s="142"/>
      <c r="C61" s="142"/>
      <c r="D61" s="143"/>
      <c r="E61" s="151"/>
      <c r="F61" s="166"/>
      <c r="G61" s="166"/>
      <c r="H61" s="155"/>
      <c r="I61" s="146"/>
      <c r="J61" s="146"/>
      <c r="K61" s="151"/>
      <c r="L61" s="167"/>
      <c r="M61" s="149"/>
      <c r="N61" s="150"/>
      <c r="O61" s="151"/>
      <c r="P61" s="152"/>
      <c r="Q61" s="132"/>
      <c r="R61" s="133"/>
      <c r="S61" s="134"/>
      <c r="T61" s="100"/>
      <c r="U61" s="100"/>
      <c r="V61" s="188"/>
      <c r="W61" s="142"/>
      <c r="X61" s="142"/>
      <c r="Y61" s="167"/>
      <c r="Z61" s="187"/>
      <c r="AA61" s="101"/>
      <c r="AB61" s="101"/>
      <c r="AC61" s="29"/>
      <c r="AD61" s="102"/>
      <c r="AE61" s="103"/>
      <c r="AF61" s="103"/>
      <c r="AG61" s="12"/>
      <c r="AH61" s="12"/>
      <c r="AI61" s="12"/>
      <c r="AJ61" s="12"/>
      <c r="AK61" s="12"/>
      <c r="AL61" s="12"/>
      <c r="AM61" s="12"/>
      <c r="AN61" s="12"/>
      <c r="AO61" s="12"/>
      <c r="AT61" s="103"/>
    </row>
    <row r="62" spans="1:46" ht="15.75" x14ac:dyDescent="0.25">
      <c r="A62" s="142"/>
      <c r="B62" s="142"/>
      <c r="C62" s="142"/>
      <c r="D62" s="143"/>
      <c r="E62" s="168"/>
      <c r="F62" s="168"/>
      <c r="G62" s="168"/>
      <c r="H62" s="154"/>
      <c r="I62" s="146"/>
      <c r="J62" s="146"/>
      <c r="K62" s="169"/>
      <c r="L62" s="169"/>
      <c r="M62" s="170"/>
      <c r="N62" s="150"/>
      <c r="O62" s="168"/>
      <c r="P62" s="152"/>
      <c r="Q62" s="132"/>
      <c r="R62" s="133"/>
      <c r="S62" s="134"/>
      <c r="T62" s="100"/>
      <c r="U62" s="100"/>
      <c r="V62" s="197"/>
      <c r="W62" s="175"/>
      <c r="X62" s="175"/>
      <c r="Y62" s="158"/>
      <c r="Z62" s="191"/>
      <c r="AA62" s="104"/>
      <c r="AB62" s="104"/>
      <c r="AC62" s="29"/>
      <c r="AD62" s="102"/>
      <c r="AE62" s="103"/>
      <c r="AF62" s="103"/>
      <c r="AG62" s="12"/>
      <c r="AH62" s="12"/>
      <c r="AI62" s="12"/>
      <c r="AJ62" s="12"/>
      <c r="AK62" s="12"/>
      <c r="AL62" s="12"/>
      <c r="AM62" s="12"/>
      <c r="AN62" s="12"/>
      <c r="AO62" s="12"/>
      <c r="AT62" s="103"/>
    </row>
    <row r="63" spans="1:46" ht="15.75" x14ac:dyDescent="0.25">
      <c r="A63" s="142"/>
      <c r="B63" s="142"/>
      <c r="C63" s="142"/>
      <c r="D63" s="143"/>
      <c r="E63" s="171"/>
      <c r="F63" s="171"/>
      <c r="G63" s="171"/>
      <c r="H63" s="154"/>
      <c r="I63" s="146"/>
      <c r="J63" s="146"/>
      <c r="K63" s="147"/>
      <c r="L63" s="148"/>
      <c r="M63" s="172"/>
      <c r="N63" s="173"/>
      <c r="O63" s="171"/>
      <c r="P63" s="174"/>
      <c r="Q63" s="132"/>
      <c r="R63" s="133"/>
      <c r="S63" s="134"/>
      <c r="T63" s="100"/>
      <c r="U63" s="100"/>
      <c r="V63" s="192"/>
      <c r="W63" s="175"/>
      <c r="X63" s="175"/>
      <c r="Y63" s="158"/>
      <c r="Z63" s="191"/>
      <c r="AA63" s="104"/>
      <c r="AB63" s="104"/>
      <c r="AC63" s="29"/>
      <c r="AD63" s="102"/>
      <c r="AE63" s="103"/>
      <c r="AF63" s="103"/>
      <c r="AG63" s="12"/>
      <c r="AH63" s="12"/>
      <c r="AI63" s="12"/>
      <c r="AJ63" s="12"/>
      <c r="AK63" s="12"/>
      <c r="AL63" s="12"/>
      <c r="AM63" s="12"/>
      <c r="AN63" s="12"/>
      <c r="AO63" s="12"/>
      <c r="AT63" s="103"/>
    </row>
    <row r="64" spans="1:46" ht="15.75" x14ac:dyDescent="0.25">
      <c r="A64" s="142"/>
      <c r="B64" s="142"/>
      <c r="C64" s="142"/>
      <c r="D64" s="143"/>
      <c r="E64" s="151"/>
      <c r="F64" s="151"/>
      <c r="G64" s="151"/>
      <c r="H64" s="167"/>
      <c r="I64" s="146"/>
      <c r="J64" s="146"/>
      <c r="K64" s="147"/>
      <c r="L64" s="158"/>
      <c r="M64" s="149"/>
      <c r="N64" s="150"/>
      <c r="O64" s="151"/>
      <c r="P64" s="152"/>
      <c r="Q64" s="132"/>
      <c r="R64" s="133"/>
      <c r="S64" s="134"/>
      <c r="T64" s="100"/>
      <c r="U64" s="100"/>
      <c r="V64" s="195"/>
      <c r="W64" s="175"/>
      <c r="X64" s="175"/>
      <c r="Y64" s="158"/>
      <c r="Z64" s="191"/>
      <c r="AA64" s="104"/>
      <c r="AB64" s="104"/>
      <c r="AC64" s="29"/>
      <c r="AD64" s="102"/>
      <c r="AE64" s="103"/>
      <c r="AF64" s="103"/>
      <c r="AG64" s="12"/>
      <c r="AH64" s="12"/>
      <c r="AI64" s="12"/>
      <c r="AJ64" s="12"/>
      <c r="AK64" s="12"/>
      <c r="AL64" s="12"/>
      <c r="AM64" s="12"/>
      <c r="AN64" s="12"/>
      <c r="AO64" s="12"/>
      <c r="AT64" s="103"/>
    </row>
    <row r="65" spans="1:46" ht="15.75" x14ac:dyDescent="0.25">
      <c r="A65" s="142"/>
      <c r="B65" s="142"/>
      <c r="C65" s="142"/>
      <c r="D65" s="143"/>
      <c r="E65" s="151"/>
      <c r="F65" s="151"/>
      <c r="G65" s="151"/>
      <c r="H65" s="155"/>
      <c r="I65" s="146"/>
      <c r="J65" s="146"/>
      <c r="K65" s="147"/>
      <c r="L65" s="156"/>
      <c r="M65" s="149"/>
      <c r="N65" s="150"/>
      <c r="O65" s="151"/>
      <c r="P65" s="152"/>
      <c r="Q65" s="132"/>
      <c r="R65" s="133"/>
      <c r="S65" s="134"/>
      <c r="T65" s="100"/>
      <c r="U65" s="100"/>
      <c r="V65" s="198"/>
      <c r="W65" s="142"/>
      <c r="X65" s="142"/>
      <c r="Y65" s="142"/>
      <c r="Z65" s="187"/>
      <c r="AA65" s="101"/>
      <c r="AB65" s="101"/>
      <c r="AC65" s="29"/>
      <c r="AD65" s="102"/>
      <c r="AE65" s="103"/>
      <c r="AF65" s="103"/>
      <c r="AG65" s="12"/>
      <c r="AH65" s="12"/>
      <c r="AI65" s="12"/>
      <c r="AJ65" s="12"/>
      <c r="AK65" s="12"/>
      <c r="AL65" s="12"/>
      <c r="AM65" s="12"/>
      <c r="AN65" s="12"/>
      <c r="AO65" s="12"/>
      <c r="AT65" s="103"/>
    </row>
    <row r="66" spans="1:46" ht="15.75" x14ac:dyDescent="0.25">
      <c r="A66" s="142"/>
      <c r="B66" s="142"/>
      <c r="C66" s="142"/>
      <c r="D66" s="143"/>
      <c r="E66" s="151"/>
      <c r="F66" s="151"/>
      <c r="G66" s="151"/>
      <c r="H66" s="154"/>
      <c r="I66" s="146"/>
      <c r="J66" s="146"/>
      <c r="K66" s="147"/>
      <c r="L66" s="148"/>
      <c r="M66" s="149"/>
      <c r="N66" s="150"/>
      <c r="O66" s="151"/>
      <c r="P66" s="152"/>
      <c r="Q66" s="132"/>
      <c r="R66" s="133"/>
      <c r="S66" s="134"/>
      <c r="T66" s="100"/>
      <c r="U66" s="100"/>
      <c r="V66" s="192"/>
      <c r="W66" s="175"/>
      <c r="X66" s="175"/>
      <c r="Y66" s="175"/>
      <c r="Z66" s="191"/>
      <c r="AA66" s="104"/>
      <c r="AB66" s="104"/>
      <c r="AC66" s="29"/>
      <c r="AD66" s="102"/>
      <c r="AE66" s="103"/>
      <c r="AF66" s="103"/>
      <c r="AG66" s="12"/>
      <c r="AH66" s="12"/>
      <c r="AI66" s="12"/>
      <c r="AJ66" s="12"/>
      <c r="AK66" s="12"/>
      <c r="AL66" s="12"/>
      <c r="AM66" s="12"/>
      <c r="AN66" s="12"/>
      <c r="AO66" s="12"/>
      <c r="AT66" s="103"/>
    </row>
    <row r="67" spans="1:46" ht="15.75" x14ac:dyDescent="0.25">
      <c r="A67" s="142"/>
      <c r="B67" s="142"/>
      <c r="C67" s="142"/>
      <c r="D67" s="143"/>
      <c r="E67" s="151"/>
      <c r="F67" s="151"/>
      <c r="G67" s="151"/>
      <c r="H67" s="154"/>
      <c r="I67" s="146"/>
      <c r="J67" s="146"/>
      <c r="K67" s="147"/>
      <c r="L67" s="148"/>
      <c r="M67" s="149"/>
      <c r="N67" s="150"/>
      <c r="O67" s="151"/>
      <c r="P67" s="152"/>
      <c r="Q67" s="132"/>
      <c r="R67" s="133"/>
      <c r="S67" s="134"/>
      <c r="T67" s="100"/>
      <c r="U67" s="100"/>
      <c r="V67" s="190"/>
      <c r="W67" s="175"/>
      <c r="X67" s="199"/>
      <c r="Y67" s="175"/>
      <c r="Z67" s="191"/>
      <c r="AA67" s="104"/>
      <c r="AB67" s="104"/>
      <c r="AC67" s="29"/>
      <c r="AD67" s="102"/>
      <c r="AE67" s="103"/>
      <c r="AF67" s="103"/>
      <c r="AG67" s="12"/>
      <c r="AH67" s="12"/>
      <c r="AI67" s="12"/>
      <c r="AJ67" s="12"/>
      <c r="AK67" s="12"/>
      <c r="AL67" s="12"/>
      <c r="AM67" s="12"/>
      <c r="AN67" s="12"/>
      <c r="AO67" s="12"/>
      <c r="AT67" s="103"/>
    </row>
    <row r="68" spans="1:46" ht="15.75" x14ac:dyDescent="0.25">
      <c r="A68" s="142"/>
      <c r="B68" s="142"/>
      <c r="C68" s="142"/>
      <c r="D68" s="143"/>
      <c r="E68" s="151"/>
      <c r="F68" s="151"/>
      <c r="G68" s="151"/>
      <c r="H68" s="154"/>
      <c r="I68" s="146"/>
      <c r="J68" s="146"/>
      <c r="K68" s="147"/>
      <c r="L68" s="148"/>
      <c r="M68" s="149"/>
      <c r="N68" s="150"/>
      <c r="O68" s="151"/>
      <c r="P68" s="152"/>
      <c r="Q68" s="132"/>
      <c r="R68" s="133"/>
      <c r="S68" s="134"/>
      <c r="T68" s="100"/>
      <c r="U68" s="100"/>
      <c r="V68" s="190"/>
      <c r="W68" s="175"/>
      <c r="X68" s="175"/>
      <c r="Y68" s="158"/>
      <c r="Z68" s="191"/>
      <c r="AA68" s="104"/>
      <c r="AB68" s="104"/>
      <c r="AC68" s="29"/>
      <c r="AD68" s="102"/>
      <c r="AE68" s="103"/>
      <c r="AF68" s="103"/>
      <c r="AG68" s="12"/>
      <c r="AH68" s="12"/>
      <c r="AI68" s="12"/>
      <c r="AJ68" s="12"/>
      <c r="AK68" s="12"/>
      <c r="AL68" s="12"/>
      <c r="AM68" s="12"/>
      <c r="AN68" s="12"/>
      <c r="AO68" s="12"/>
      <c r="AT68" s="103"/>
    </row>
    <row r="69" spans="1:46" ht="15.75" x14ac:dyDescent="0.25">
      <c r="A69" s="142"/>
      <c r="B69" s="142"/>
      <c r="C69" s="142"/>
      <c r="D69" s="143"/>
      <c r="E69" s="151"/>
      <c r="F69" s="151"/>
      <c r="G69" s="151"/>
      <c r="H69" s="154"/>
      <c r="I69" s="146"/>
      <c r="J69" s="146"/>
      <c r="K69" s="147"/>
      <c r="L69" s="148"/>
      <c r="M69" s="149"/>
      <c r="N69" s="150"/>
      <c r="O69" s="151"/>
      <c r="P69" s="152"/>
      <c r="Q69" s="132"/>
      <c r="R69" s="133"/>
      <c r="S69" s="134"/>
      <c r="T69" s="100"/>
      <c r="U69" s="100"/>
      <c r="V69" s="190"/>
      <c r="W69" s="175"/>
      <c r="X69" s="175"/>
      <c r="Y69" s="158"/>
      <c r="Z69" s="191"/>
      <c r="AA69" s="104"/>
      <c r="AB69" s="104"/>
      <c r="AC69" s="29"/>
      <c r="AD69" s="102"/>
      <c r="AE69" s="103"/>
      <c r="AF69" s="103"/>
      <c r="AG69" s="12"/>
      <c r="AH69" s="12"/>
      <c r="AI69" s="12"/>
      <c r="AJ69" s="12"/>
      <c r="AK69" s="12"/>
      <c r="AL69" s="12"/>
      <c r="AM69" s="12"/>
      <c r="AN69" s="12"/>
      <c r="AO69" s="12"/>
      <c r="AT69" s="103"/>
    </row>
    <row r="70" spans="1:46" ht="15.75" x14ac:dyDescent="0.25">
      <c r="A70" s="142"/>
      <c r="B70" s="142"/>
      <c r="C70" s="142"/>
      <c r="D70" s="143"/>
      <c r="E70" s="151"/>
      <c r="F70" s="151"/>
      <c r="G70" s="151"/>
      <c r="H70" s="154"/>
      <c r="I70" s="146"/>
      <c r="J70" s="146"/>
      <c r="K70" s="161"/>
      <c r="L70" s="161"/>
      <c r="M70" s="149"/>
      <c r="N70" s="150"/>
      <c r="O70" s="151"/>
      <c r="P70" s="152"/>
      <c r="Q70" s="132"/>
      <c r="R70" s="133"/>
      <c r="S70" s="134"/>
      <c r="T70" s="100"/>
      <c r="U70" s="100"/>
      <c r="V70" s="195"/>
      <c r="W70" s="175"/>
      <c r="X70" s="175"/>
      <c r="Y70" s="175"/>
      <c r="Z70" s="191"/>
      <c r="AA70" s="104"/>
      <c r="AB70" s="104"/>
      <c r="AC70" s="29"/>
      <c r="AD70" s="102"/>
      <c r="AE70" s="103"/>
      <c r="AF70" s="103"/>
      <c r="AG70" s="12"/>
      <c r="AH70" s="12"/>
      <c r="AI70" s="12"/>
      <c r="AJ70" s="12"/>
      <c r="AK70" s="12"/>
      <c r="AL70" s="12"/>
      <c r="AM70" s="12"/>
      <c r="AN70" s="12"/>
      <c r="AO70" s="12"/>
      <c r="AT70" s="103"/>
    </row>
    <row r="71" spans="1:46" ht="15.75" x14ac:dyDescent="0.25">
      <c r="A71" s="142"/>
      <c r="B71" s="142"/>
      <c r="C71" s="142"/>
      <c r="D71" s="143"/>
      <c r="E71" s="151"/>
      <c r="F71" s="151"/>
      <c r="G71" s="151"/>
      <c r="H71" s="154"/>
      <c r="I71" s="146"/>
      <c r="J71" s="146"/>
      <c r="K71" s="147"/>
      <c r="L71" s="156"/>
      <c r="M71" s="149"/>
      <c r="N71" s="150"/>
      <c r="O71" s="151"/>
      <c r="P71" s="152"/>
      <c r="Q71" s="132"/>
      <c r="R71" s="133"/>
      <c r="S71" s="134"/>
      <c r="T71" s="100"/>
      <c r="U71" s="100"/>
      <c r="V71" s="190"/>
      <c r="W71" s="175"/>
      <c r="X71" s="175"/>
      <c r="Y71" s="175"/>
      <c r="Z71" s="191"/>
      <c r="AA71" s="104"/>
      <c r="AB71" s="104"/>
      <c r="AC71" s="29"/>
      <c r="AD71" s="102"/>
      <c r="AE71" s="103"/>
      <c r="AF71" s="103"/>
      <c r="AG71" s="12"/>
      <c r="AH71" s="12"/>
      <c r="AI71" s="12"/>
      <c r="AJ71" s="12"/>
      <c r="AK71" s="12"/>
      <c r="AL71" s="12"/>
      <c r="AM71" s="12"/>
      <c r="AN71" s="12"/>
      <c r="AO71" s="12"/>
      <c r="AT71" s="103"/>
    </row>
    <row r="72" spans="1:46" ht="15.75" x14ac:dyDescent="0.25">
      <c r="A72" s="142"/>
      <c r="B72" s="142"/>
      <c r="C72" s="142"/>
      <c r="D72" s="143"/>
      <c r="E72" s="151"/>
      <c r="F72" s="151"/>
      <c r="G72" s="151"/>
      <c r="H72" s="154"/>
      <c r="I72" s="146"/>
      <c r="J72" s="146"/>
      <c r="K72" s="147"/>
      <c r="L72" s="148"/>
      <c r="M72" s="149"/>
      <c r="N72" s="150"/>
      <c r="O72" s="151"/>
      <c r="P72" s="152"/>
      <c r="Q72" s="132"/>
      <c r="R72" s="133"/>
      <c r="S72" s="134"/>
      <c r="T72" s="100"/>
      <c r="U72" s="100"/>
      <c r="V72" s="192"/>
      <c r="W72" s="175"/>
      <c r="X72" s="175"/>
      <c r="Y72" s="158"/>
      <c r="Z72" s="191"/>
      <c r="AA72" s="104"/>
      <c r="AB72" s="104"/>
      <c r="AC72" s="29"/>
      <c r="AD72" s="102"/>
      <c r="AE72" s="103"/>
      <c r="AF72" s="103"/>
      <c r="AG72" s="12"/>
      <c r="AH72" s="12"/>
      <c r="AI72" s="12"/>
      <c r="AJ72" s="12"/>
      <c r="AK72" s="12"/>
      <c r="AL72" s="12"/>
      <c r="AM72" s="12"/>
      <c r="AN72" s="12"/>
      <c r="AO72" s="12"/>
      <c r="AT72" s="103"/>
    </row>
    <row r="73" spans="1:46" ht="15.75" x14ac:dyDescent="0.25">
      <c r="A73" s="142"/>
      <c r="B73" s="142"/>
      <c r="C73" s="142"/>
      <c r="D73" s="143"/>
      <c r="E73" s="151"/>
      <c r="F73" s="151"/>
      <c r="G73" s="151"/>
      <c r="H73" s="154"/>
      <c r="I73" s="146"/>
      <c r="J73" s="146"/>
      <c r="K73" s="147"/>
      <c r="L73" s="148"/>
      <c r="M73" s="149"/>
      <c r="N73" s="150"/>
      <c r="O73" s="151"/>
      <c r="P73" s="152"/>
      <c r="Q73" s="132"/>
      <c r="R73" s="133"/>
      <c r="S73" s="134"/>
      <c r="T73" s="100"/>
      <c r="U73" s="100"/>
      <c r="V73" s="194"/>
      <c r="W73" s="175"/>
      <c r="X73" s="175"/>
      <c r="Y73" s="175"/>
      <c r="Z73" s="191"/>
      <c r="AA73" s="104"/>
      <c r="AB73" s="104"/>
      <c r="AC73" s="29"/>
      <c r="AD73" s="102"/>
      <c r="AE73" s="103"/>
      <c r="AF73" s="103"/>
      <c r="AG73" s="12"/>
      <c r="AH73" s="12"/>
      <c r="AI73" s="12"/>
      <c r="AJ73" s="12"/>
      <c r="AK73" s="12"/>
      <c r="AL73" s="12"/>
      <c r="AM73" s="12"/>
      <c r="AN73" s="12"/>
      <c r="AO73" s="12"/>
      <c r="AT73" s="103"/>
    </row>
    <row r="74" spans="1:46" ht="15.75" x14ac:dyDescent="0.25">
      <c r="A74" s="142"/>
      <c r="B74" s="142"/>
      <c r="C74" s="142"/>
      <c r="D74" s="143"/>
      <c r="E74" s="151"/>
      <c r="F74" s="151"/>
      <c r="G74" s="151"/>
      <c r="H74" s="155"/>
      <c r="I74" s="146"/>
      <c r="J74" s="146"/>
      <c r="K74" s="151"/>
      <c r="L74" s="167"/>
      <c r="M74" s="149"/>
      <c r="N74" s="150"/>
      <c r="O74" s="151"/>
      <c r="P74" s="152"/>
      <c r="Q74" s="132"/>
      <c r="R74" s="133"/>
      <c r="S74" s="134"/>
      <c r="T74" s="100"/>
      <c r="U74" s="100"/>
      <c r="V74" s="188"/>
      <c r="W74" s="142"/>
      <c r="X74" s="142"/>
      <c r="Y74" s="167"/>
      <c r="Z74" s="187"/>
      <c r="AA74" s="101"/>
      <c r="AB74" s="101"/>
      <c r="AC74" s="29"/>
      <c r="AD74" s="102"/>
      <c r="AE74" s="103"/>
      <c r="AF74" s="103"/>
      <c r="AG74" s="12"/>
      <c r="AH74" s="12"/>
      <c r="AI74" s="12"/>
      <c r="AJ74" s="12"/>
      <c r="AK74" s="12"/>
      <c r="AL74" s="12"/>
      <c r="AM74" s="12"/>
      <c r="AN74" s="12"/>
      <c r="AO74" s="12"/>
      <c r="AT74" s="103"/>
    </row>
    <row r="75" spans="1:46" ht="15.75" x14ac:dyDescent="0.25">
      <c r="A75" s="142"/>
      <c r="B75" s="142"/>
      <c r="C75" s="142"/>
      <c r="D75" s="143"/>
      <c r="E75" s="151"/>
      <c r="F75" s="151"/>
      <c r="G75" s="151"/>
      <c r="H75" s="154"/>
      <c r="I75" s="146"/>
      <c r="J75" s="146"/>
      <c r="K75" s="147"/>
      <c r="L75" s="148"/>
      <c r="M75" s="149"/>
      <c r="N75" s="150"/>
      <c r="O75" s="151"/>
      <c r="P75" s="152"/>
      <c r="Q75" s="132"/>
      <c r="R75" s="133"/>
      <c r="S75" s="134"/>
      <c r="T75" s="100"/>
      <c r="U75" s="100"/>
      <c r="V75" s="186"/>
      <c r="W75" s="175"/>
      <c r="X75" s="199"/>
      <c r="Y75" s="175"/>
      <c r="Z75" s="191"/>
      <c r="AA75" s="104"/>
      <c r="AB75" s="104"/>
      <c r="AC75" s="29"/>
      <c r="AD75" s="102"/>
      <c r="AE75" s="103"/>
      <c r="AF75" s="103"/>
      <c r="AG75" s="12"/>
      <c r="AH75" s="12"/>
      <c r="AI75" s="12"/>
      <c r="AJ75" s="12"/>
      <c r="AK75" s="12"/>
      <c r="AL75" s="12"/>
      <c r="AM75" s="12"/>
      <c r="AN75" s="12"/>
      <c r="AO75" s="12"/>
      <c r="AT75" s="103"/>
    </row>
    <row r="76" spans="1:46" ht="15.75" x14ac:dyDescent="0.25">
      <c r="A76" s="142"/>
      <c r="B76" s="142"/>
      <c r="C76" s="142"/>
      <c r="D76" s="143"/>
      <c r="E76" s="151"/>
      <c r="F76" s="151"/>
      <c r="G76" s="151"/>
      <c r="H76" s="155"/>
      <c r="I76" s="146"/>
      <c r="J76" s="146"/>
      <c r="K76" s="147"/>
      <c r="L76" s="156"/>
      <c r="M76" s="149"/>
      <c r="N76" s="150"/>
      <c r="O76" s="151"/>
      <c r="P76" s="152"/>
      <c r="Q76" s="132"/>
      <c r="R76" s="133"/>
      <c r="S76" s="134"/>
      <c r="T76" s="100"/>
      <c r="U76" s="100"/>
      <c r="V76" s="200"/>
      <c r="W76" s="142"/>
      <c r="X76" s="142"/>
      <c r="Y76" s="167"/>
      <c r="Z76" s="187"/>
      <c r="AA76" s="101"/>
      <c r="AB76" s="101"/>
      <c r="AC76" s="29"/>
      <c r="AD76" s="102"/>
      <c r="AE76" s="103"/>
      <c r="AF76" s="103"/>
      <c r="AG76" s="12"/>
      <c r="AH76" s="12"/>
      <c r="AI76" s="12"/>
      <c r="AJ76" s="12"/>
      <c r="AK76" s="12"/>
      <c r="AL76" s="12"/>
      <c r="AM76" s="12"/>
      <c r="AN76" s="12"/>
      <c r="AO76" s="12"/>
      <c r="AT76" s="103"/>
    </row>
    <row r="77" spans="1:46" ht="15.75" x14ac:dyDescent="0.25">
      <c r="A77" s="142"/>
      <c r="B77" s="142"/>
      <c r="C77" s="142"/>
      <c r="D77" s="143"/>
      <c r="E77" s="151"/>
      <c r="F77" s="151"/>
      <c r="G77" s="151"/>
      <c r="H77" s="154"/>
      <c r="I77" s="146"/>
      <c r="J77" s="146"/>
      <c r="K77" s="147"/>
      <c r="L77" s="148"/>
      <c r="M77" s="149"/>
      <c r="N77" s="150"/>
      <c r="O77" s="151"/>
      <c r="P77" s="152"/>
      <c r="Q77" s="132"/>
      <c r="R77" s="133"/>
      <c r="S77" s="134"/>
      <c r="T77" s="100"/>
      <c r="U77" s="100"/>
      <c r="V77" s="186"/>
      <c r="W77" s="175"/>
      <c r="X77" s="175"/>
      <c r="Y77" s="158"/>
      <c r="Z77" s="191"/>
      <c r="AA77" s="104"/>
      <c r="AB77" s="104"/>
      <c r="AC77" s="29"/>
      <c r="AD77" s="102"/>
      <c r="AE77" s="103"/>
      <c r="AF77" s="103"/>
      <c r="AG77" s="12"/>
      <c r="AH77" s="12"/>
      <c r="AI77" s="12"/>
      <c r="AJ77" s="12"/>
      <c r="AK77" s="12"/>
      <c r="AL77" s="12"/>
      <c r="AM77" s="12"/>
      <c r="AN77" s="12"/>
      <c r="AO77" s="12"/>
      <c r="AT77" s="103"/>
    </row>
    <row r="78" spans="1:46" ht="15.75" x14ac:dyDescent="0.25">
      <c r="A78" s="142"/>
      <c r="B78" s="142"/>
      <c r="C78" s="142"/>
      <c r="D78" s="143"/>
      <c r="E78" s="151"/>
      <c r="F78" s="151"/>
      <c r="G78" s="151"/>
      <c r="H78" s="154"/>
      <c r="I78" s="146"/>
      <c r="J78" s="146"/>
      <c r="K78" s="147"/>
      <c r="L78" s="148"/>
      <c r="M78" s="149"/>
      <c r="N78" s="150"/>
      <c r="O78" s="151"/>
      <c r="P78" s="152"/>
      <c r="Q78" s="132"/>
      <c r="R78" s="133"/>
      <c r="S78" s="134"/>
      <c r="T78" s="100"/>
      <c r="U78" s="100"/>
      <c r="V78" s="197"/>
      <c r="W78" s="175"/>
      <c r="X78" s="175"/>
      <c r="Y78" s="158"/>
      <c r="Z78" s="191"/>
      <c r="AA78" s="104"/>
      <c r="AB78" s="104"/>
      <c r="AC78" s="29"/>
      <c r="AD78" s="102"/>
      <c r="AE78" s="103"/>
      <c r="AF78" s="103"/>
      <c r="AG78" s="12"/>
      <c r="AH78" s="12"/>
      <c r="AI78" s="12"/>
      <c r="AJ78" s="12"/>
      <c r="AK78" s="12"/>
      <c r="AL78" s="12"/>
      <c r="AM78" s="12"/>
      <c r="AN78" s="12"/>
      <c r="AO78" s="12"/>
      <c r="AT78" s="103"/>
    </row>
    <row r="79" spans="1:46" ht="15.75" x14ac:dyDescent="0.25">
      <c r="A79" s="142"/>
      <c r="B79" s="142"/>
      <c r="C79" s="142"/>
      <c r="D79" s="143"/>
      <c r="E79" s="151"/>
      <c r="F79" s="151"/>
      <c r="G79" s="151"/>
      <c r="H79" s="155"/>
      <c r="I79" s="146"/>
      <c r="J79" s="146"/>
      <c r="K79" s="147"/>
      <c r="L79" s="148"/>
      <c r="M79" s="149"/>
      <c r="N79" s="150"/>
      <c r="O79" s="151"/>
      <c r="P79" s="152"/>
      <c r="Q79" s="132"/>
      <c r="R79" s="133"/>
      <c r="S79" s="134"/>
      <c r="T79" s="100"/>
      <c r="U79" s="100"/>
      <c r="V79" s="189"/>
      <c r="W79" s="142"/>
      <c r="X79" s="142"/>
      <c r="Y79" s="167"/>
      <c r="Z79" s="187"/>
      <c r="AA79" s="101"/>
      <c r="AB79" s="101"/>
      <c r="AC79" s="29"/>
      <c r="AD79" s="102"/>
      <c r="AE79" s="103"/>
      <c r="AF79" s="103"/>
      <c r="AG79" s="12"/>
      <c r="AH79" s="12"/>
      <c r="AI79" s="12"/>
      <c r="AJ79" s="12"/>
      <c r="AK79" s="12"/>
      <c r="AL79" s="12"/>
      <c r="AM79" s="12"/>
      <c r="AN79" s="12"/>
      <c r="AO79" s="12"/>
      <c r="AT79" s="103"/>
    </row>
    <row r="80" spans="1:46" ht="15.75" x14ac:dyDescent="0.25">
      <c r="A80" s="142"/>
      <c r="B80" s="142"/>
      <c r="C80" s="142"/>
      <c r="D80" s="143"/>
      <c r="E80" s="151"/>
      <c r="F80" s="151"/>
      <c r="G80" s="151"/>
      <c r="H80" s="155"/>
      <c r="I80" s="146"/>
      <c r="J80" s="146"/>
      <c r="K80" s="147"/>
      <c r="L80" s="148"/>
      <c r="M80" s="149"/>
      <c r="N80" s="150"/>
      <c r="O80" s="151"/>
      <c r="P80" s="152"/>
      <c r="Q80" s="132"/>
      <c r="R80" s="133"/>
      <c r="S80" s="134"/>
      <c r="T80" s="100"/>
      <c r="U80" s="100"/>
      <c r="V80" s="188"/>
      <c r="W80" s="142"/>
      <c r="X80" s="142"/>
      <c r="Y80" s="142"/>
      <c r="Z80" s="187"/>
      <c r="AA80" s="101"/>
      <c r="AB80" s="101"/>
      <c r="AC80" s="29"/>
      <c r="AD80" s="102"/>
      <c r="AE80" s="103"/>
      <c r="AF80" s="103"/>
      <c r="AG80" s="12"/>
      <c r="AH80" s="12"/>
      <c r="AI80" s="12"/>
      <c r="AJ80" s="12"/>
      <c r="AK80" s="12"/>
      <c r="AL80" s="12"/>
      <c r="AM80" s="12"/>
      <c r="AN80" s="12"/>
      <c r="AO80" s="12"/>
      <c r="AT80" s="103"/>
    </row>
    <row r="81" spans="1:46" ht="15.75" x14ac:dyDescent="0.25">
      <c r="A81" s="142"/>
      <c r="B81" s="142"/>
      <c r="C81" s="142"/>
      <c r="D81" s="143"/>
      <c r="E81" s="151"/>
      <c r="F81" s="151"/>
      <c r="G81" s="151"/>
      <c r="H81" s="154"/>
      <c r="I81" s="146"/>
      <c r="J81" s="146"/>
      <c r="K81" s="147"/>
      <c r="L81" s="148"/>
      <c r="M81" s="149"/>
      <c r="N81" s="150"/>
      <c r="O81" s="151"/>
      <c r="P81" s="152"/>
      <c r="Q81" s="132"/>
      <c r="R81" s="133"/>
      <c r="S81" s="134"/>
      <c r="T81" s="100"/>
      <c r="U81" s="100"/>
      <c r="V81" s="186"/>
      <c r="W81" s="175"/>
      <c r="X81" s="175"/>
      <c r="Y81" s="158"/>
      <c r="Z81" s="191"/>
      <c r="AA81" s="104"/>
      <c r="AB81" s="104"/>
      <c r="AC81" s="29"/>
      <c r="AD81" s="102"/>
      <c r="AE81" s="103"/>
      <c r="AF81" s="103"/>
      <c r="AG81" s="12"/>
      <c r="AH81" s="12"/>
      <c r="AI81" s="12"/>
      <c r="AJ81" s="12"/>
      <c r="AK81" s="12"/>
      <c r="AL81" s="12"/>
      <c r="AM81" s="12"/>
      <c r="AN81" s="12"/>
      <c r="AO81" s="12"/>
      <c r="AT81" s="103"/>
    </row>
    <row r="82" spans="1:46" ht="15.75" x14ac:dyDescent="0.25">
      <c r="A82" s="142"/>
      <c r="B82" s="142"/>
      <c r="C82" s="142"/>
      <c r="D82" s="143"/>
      <c r="E82" s="151"/>
      <c r="F82" s="151"/>
      <c r="G82" s="151"/>
      <c r="H82" s="154"/>
      <c r="I82" s="146"/>
      <c r="J82" s="146"/>
      <c r="K82" s="147"/>
      <c r="L82" s="156"/>
      <c r="M82" s="149"/>
      <c r="N82" s="150"/>
      <c r="O82" s="151"/>
      <c r="P82" s="152"/>
      <c r="Q82" s="132"/>
      <c r="R82" s="133"/>
      <c r="S82" s="134"/>
      <c r="T82" s="100"/>
      <c r="U82" s="100"/>
      <c r="V82" s="190"/>
      <c r="W82" s="175"/>
      <c r="X82" s="175"/>
      <c r="Y82" s="158"/>
      <c r="Z82" s="191"/>
      <c r="AA82" s="104"/>
      <c r="AB82" s="104"/>
      <c r="AC82" s="29"/>
      <c r="AD82" s="102"/>
      <c r="AE82" s="103"/>
      <c r="AF82" s="103"/>
      <c r="AG82" s="12"/>
      <c r="AH82" s="12"/>
      <c r="AI82" s="12"/>
      <c r="AJ82" s="12"/>
      <c r="AK82" s="12"/>
      <c r="AL82" s="12"/>
      <c r="AM82" s="12"/>
      <c r="AN82" s="12"/>
      <c r="AO82" s="12"/>
      <c r="AT82" s="103"/>
    </row>
    <row r="83" spans="1:46" ht="15.75" x14ac:dyDescent="0.25">
      <c r="A83" s="142"/>
      <c r="B83" s="142"/>
      <c r="C83" s="142"/>
      <c r="D83" s="143"/>
      <c r="E83" s="151"/>
      <c r="F83" s="151"/>
      <c r="G83" s="151"/>
      <c r="H83" s="154"/>
      <c r="I83" s="146"/>
      <c r="J83" s="146"/>
      <c r="K83" s="147"/>
      <c r="L83" s="148"/>
      <c r="M83" s="149"/>
      <c r="N83" s="150"/>
      <c r="O83" s="151"/>
      <c r="P83" s="152"/>
      <c r="Q83" s="132"/>
      <c r="R83" s="133"/>
      <c r="S83" s="134"/>
      <c r="T83" s="100"/>
      <c r="U83" s="100"/>
      <c r="V83" s="190"/>
      <c r="W83" s="175"/>
      <c r="X83" s="175"/>
      <c r="Y83" s="158"/>
      <c r="Z83" s="191"/>
      <c r="AA83" s="104"/>
      <c r="AB83" s="104"/>
      <c r="AC83" s="29"/>
      <c r="AD83" s="102"/>
      <c r="AE83" s="103"/>
      <c r="AF83" s="103"/>
      <c r="AG83" s="12"/>
      <c r="AH83" s="12"/>
      <c r="AI83" s="12"/>
      <c r="AJ83" s="12"/>
      <c r="AK83" s="12"/>
      <c r="AL83" s="12"/>
      <c r="AM83" s="12"/>
      <c r="AN83" s="12"/>
      <c r="AO83" s="12"/>
      <c r="AT83" s="103"/>
    </row>
    <row r="84" spans="1:46" ht="15.75" x14ac:dyDescent="0.25">
      <c r="A84" s="142"/>
      <c r="B84" s="142"/>
      <c r="C84" s="142"/>
      <c r="D84" s="143"/>
      <c r="E84" s="151"/>
      <c r="F84" s="151"/>
      <c r="G84" s="151"/>
      <c r="H84" s="154"/>
      <c r="I84" s="146"/>
      <c r="J84" s="146"/>
      <c r="K84" s="157"/>
      <c r="L84" s="158"/>
      <c r="M84" s="149"/>
      <c r="N84" s="150"/>
      <c r="O84" s="151"/>
      <c r="P84" s="152"/>
      <c r="Q84" s="132"/>
      <c r="R84" s="133"/>
      <c r="S84" s="134"/>
      <c r="T84" s="100"/>
      <c r="U84" s="100"/>
      <c r="V84" s="190"/>
      <c r="W84" s="175"/>
      <c r="X84" s="175"/>
      <c r="Y84" s="158"/>
      <c r="Z84" s="191"/>
      <c r="AA84" s="104"/>
      <c r="AB84" s="104"/>
      <c r="AC84" s="29"/>
      <c r="AD84" s="102"/>
      <c r="AE84" s="103"/>
      <c r="AF84" s="103"/>
      <c r="AG84" s="12"/>
      <c r="AH84" s="12"/>
      <c r="AI84" s="12"/>
      <c r="AJ84" s="12"/>
      <c r="AK84" s="12"/>
      <c r="AL84" s="12"/>
      <c r="AM84" s="12"/>
      <c r="AN84" s="12"/>
      <c r="AO84" s="12"/>
      <c r="AT84" s="103"/>
    </row>
    <row r="85" spans="1:46" ht="15.75" x14ac:dyDescent="0.25">
      <c r="A85" s="142"/>
      <c r="B85" s="142"/>
      <c r="C85" s="142"/>
      <c r="D85" s="143"/>
      <c r="E85" s="151"/>
      <c r="F85" s="151"/>
      <c r="G85" s="151"/>
      <c r="H85" s="154"/>
      <c r="I85" s="146"/>
      <c r="J85" s="146"/>
      <c r="K85" s="161"/>
      <c r="L85" s="161"/>
      <c r="M85" s="149"/>
      <c r="N85" s="150"/>
      <c r="O85" s="151"/>
      <c r="P85" s="152"/>
      <c r="Q85" s="132"/>
      <c r="R85" s="133"/>
      <c r="S85" s="134"/>
      <c r="T85" s="100"/>
      <c r="U85" s="100"/>
      <c r="V85" s="186"/>
      <c r="W85" s="175"/>
      <c r="X85" s="175"/>
      <c r="Y85" s="175"/>
      <c r="Z85" s="191"/>
      <c r="AA85" s="104"/>
      <c r="AB85" s="104"/>
      <c r="AC85" s="29"/>
      <c r="AD85" s="102"/>
      <c r="AE85" s="103"/>
      <c r="AF85" s="103"/>
      <c r="AG85" s="12"/>
      <c r="AH85" s="12"/>
      <c r="AI85" s="12"/>
      <c r="AJ85" s="12"/>
      <c r="AK85" s="12"/>
      <c r="AL85" s="12"/>
      <c r="AM85" s="12"/>
      <c r="AN85" s="12"/>
      <c r="AO85" s="12"/>
      <c r="AT85" s="103"/>
    </row>
    <row r="86" spans="1:46" ht="15.75" x14ac:dyDescent="0.25">
      <c r="A86" s="142"/>
      <c r="B86" s="142"/>
      <c r="C86" s="142"/>
      <c r="D86" s="143"/>
      <c r="E86" s="151"/>
      <c r="F86" s="151"/>
      <c r="G86" s="151"/>
      <c r="H86" s="154"/>
      <c r="I86" s="146"/>
      <c r="J86" s="146"/>
      <c r="K86" s="147"/>
      <c r="L86" s="148"/>
      <c r="M86" s="149"/>
      <c r="N86" s="150"/>
      <c r="O86" s="151"/>
      <c r="P86" s="152"/>
      <c r="Q86" s="132"/>
      <c r="R86" s="133"/>
      <c r="S86" s="134"/>
      <c r="T86" s="100"/>
      <c r="U86" s="100"/>
      <c r="V86" s="190"/>
      <c r="W86" s="175"/>
      <c r="X86" s="175"/>
      <c r="Y86" s="158"/>
      <c r="Z86" s="191"/>
      <c r="AA86" s="104"/>
      <c r="AB86" s="104"/>
      <c r="AC86" s="29"/>
      <c r="AD86" s="102"/>
      <c r="AE86" s="103"/>
      <c r="AF86" s="103"/>
      <c r="AG86" s="12"/>
      <c r="AH86" s="12"/>
      <c r="AI86" s="12"/>
      <c r="AJ86" s="12"/>
      <c r="AK86" s="12"/>
      <c r="AL86" s="12"/>
      <c r="AM86" s="12"/>
      <c r="AN86" s="12"/>
      <c r="AO86" s="12"/>
      <c r="AT86" s="103"/>
    </row>
    <row r="87" spans="1:46" ht="15.75" x14ac:dyDescent="0.25">
      <c r="A87" s="142"/>
      <c r="B87" s="142"/>
      <c r="C87" s="142"/>
      <c r="D87" s="143"/>
      <c r="E87" s="151"/>
      <c r="F87" s="151"/>
      <c r="G87" s="151"/>
      <c r="H87" s="154"/>
      <c r="I87" s="146"/>
      <c r="J87" s="146"/>
      <c r="K87" s="147"/>
      <c r="L87" s="148"/>
      <c r="M87" s="149"/>
      <c r="N87" s="150"/>
      <c r="O87" s="151"/>
      <c r="P87" s="152"/>
      <c r="Q87" s="132"/>
      <c r="R87" s="133"/>
      <c r="S87" s="134"/>
      <c r="T87" s="100"/>
      <c r="U87" s="100"/>
      <c r="V87" s="190"/>
      <c r="W87" s="175"/>
      <c r="X87" s="175"/>
      <c r="Y87" s="158"/>
      <c r="Z87" s="191"/>
      <c r="AA87" s="104"/>
      <c r="AB87" s="104"/>
      <c r="AC87" s="29"/>
      <c r="AD87" s="102"/>
      <c r="AE87" s="103"/>
      <c r="AF87" s="103"/>
      <c r="AG87" s="12"/>
      <c r="AH87" s="12"/>
      <c r="AI87" s="12"/>
      <c r="AJ87" s="12"/>
      <c r="AK87" s="12"/>
      <c r="AL87" s="12"/>
      <c r="AM87" s="12"/>
      <c r="AN87" s="12"/>
      <c r="AO87" s="12"/>
      <c r="AT87" s="103"/>
    </row>
    <row r="88" spans="1:46" ht="15.75" x14ac:dyDescent="0.25">
      <c r="A88" s="142"/>
      <c r="B88" s="142"/>
      <c r="C88" s="142"/>
      <c r="D88" s="143"/>
      <c r="E88" s="151"/>
      <c r="F88" s="151"/>
      <c r="G88" s="151"/>
      <c r="H88" s="154"/>
      <c r="I88" s="146"/>
      <c r="J88" s="146"/>
      <c r="K88" s="161"/>
      <c r="L88" s="161"/>
      <c r="M88" s="149"/>
      <c r="N88" s="150"/>
      <c r="O88" s="151"/>
      <c r="P88" s="152"/>
      <c r="Q88" s="132"/>
      <c r="R88" s="133"/>
      <c r="S88" s="134"/>
      <c r="T88" s="100"/>
      <c r="U88" s="100"/>
      <c r="V88" s="190"/>
      <c r="W88" s="175"/>
      <c r="X88" s="175"/>
      <c r="Y88" s="158"/>
      <c r="Z88" s="191"/>
      <c r="AA88" s="104"/>
      <c r="AB88" s="104"/>
      <c r="AC88" s="29"/>
      <c r="AD88" s="102"/>
      <c r="AE88" s="103"/>
      <c r="AF88" s="103"/>
      <c r="AG88" s="12"/>
      <c r="AH88" s="12"/>
      <c r="AI88" s="12"/>
      <c r="AJ88" s="12"/>
      <c r="AK88" s="12"/>
      <c r="AL88" s="12"/>
      <c r="AM88" s="12"/>
      <c r="AN88" s="12"/>
      <c r="AO88" s="12"/>
      <c r="AT88" s="103"/>
    </row>
    <row r="89" spans="1:46" ht="15.75" x14ac:dyDescent="0.25">
      <c r="A89" s="142"/>
      <c r="B89" s="142"/>
      <c r="C89" s="142"/>
      <c r="D89" s="143"/>
      <c r="E89" s="151"/>
      <c r="F89" s="151"/>
      <c r="G89" s="151"/>
      <c r="H89" s="154"/>
      <c r="I89" s="146"/>
      <c r="J89" s="146"/>
      <c r="K89" s="161"/>
      <c r="L89" s="161"/>
      <c r="M89" s="149"/>
      <c r="N89" s="150"/>
      <c r="O89" s="151"/>
      <c r="P89" s="152"/>
      <c r="Q89" s="132"/>
      <c r="R89" s="133"/>
      <c r="S89" s="134"/>
      <c r="T89" s="100"/>
      <c r="U89" s="100"/>
      <c r="V89" s="190"/>
      <c r="W89" s="175"/>
      <c r="X89" s="175"/>
      <c r="Y89" s="158"/>
      <c r="Z89" s="191"/>
      <c r="AA89" s="104"/>
      <c r="AB89" s="104"/>
      <c r="AC89" s="29"/>
      <c r="AD89" s="102"/>
      <c r="AE89" s="103"/>
      <c r="AF89" s="103"/>
      <c r="AG89" s="12"/>
      <c r="AH89" s="12"/>
      <c r="AI89" s="12"/>
      <c r="AJ89" s="12"/>
      <c r="AK89" s="12"/>
      <c r="AL89" s="12"/>
      <c r="AM89" s="12"/>
      <c r="AN89" s="12"/>
      <c r="AO89" s="12"/>
      <c r="AT89" s="103"/>
    </row>
    <row r="90" spans="1:46" ht="15.75" x14ac:dyDescent="0.25">
      <c r="A90" s="142"/>
      <c r="B90" s="142"/>
      <c r="C90" s="142"/>
      <c r="D90" s="143"/>
      <c r="E90" s="151"/>
      <c r="F90" s="151"/>
      <c r="G90" s="151"/>
      <c r="H90" s="154"/>
      <c r="I90" s="146"/>
      <c r="J90" s="146"/>
      <c r="K90" s="147"/>
      <c r="L90" s="148"/>
      <c r="M90" s="149"/>
      <c r="N90" s="150"/>
      <c r="O90" s="151"/>
      <c r="P90" s="152"/>
      <c r="Q90" s="132"/>
      <c r="R90" s="133"/>
      <c r="S90" s="134"/>
      <c r="T90" s="100"/>
      <c r="U90" s="100"/>
      <c r="V90" s="192"/>
      <c r="W90" s="175"/>
      <c r="X90" s="175"/>
      <c r="Y90" s="175"/>
      <c r="Z90" s="191"/>
      <c r="AA90" s="104"/>
      <c r="AB90" s="104"/>
      <c r="AC90" s="29"/>
      <c r="AD90" s="102"/>
      <c r="AE90" s="103"/>
      <c r="AF90" s="103"/>
      <c r="AG90" s="12"/>
      <c r="AH90" s="12"/>
      <c r="AI90" s="12"/>
      <c r="AJ90" s="12"/>
      <c r="AK90" s="12"/>
      <c r="AL90" s="12"/>
      <c r="AM90" s="12"/>
      <c r="AN90" s="12"/>
      <c r="AO90" s="12"/>
      <c r="AT90" s="103"/>
    </row>
    <row r="91" spans="1:46" ht="15.75" x14ac:dyDescent="0.25">
      <c r="A91" s="142"/>
      <c r="B91" s="142"/>
      <c r="C91" s="142"/>
      <c r="D91" s="143"/>
      <c r="E91" s="151"/>
      <c r="F91" s="151"/>
      <c r="G91" s="151"/>
      <c r="H91" s="155"/>
      <c r="I91" s="146"/>
      <c r="J91" s="146"/>
      <c r="K91" s="147"/>
      <c r="L91" s="148"/>
      <c r="M91" s="149"/>
      <c r="N91" s="150"/>
      <c r="O91" s="151"/>
      <c r="P91" s="152"/>
      <c r="Q91" s="132"/>
      <c r="R91" s="133"/>
      <c r="S91" s="134"/>
      <c r="T91" s="100"/>
      <c r="U91" s="100"/>
      <c r="V91" s="189"/>
      <c r="W91" s="142"/>
      <c r="X91" s="142"/>
      <c r="Y91" s="167"/>
      <c r="Z91" s="187"/>
      <c r="AA91" s="101"/>
      <c r="AB91" s="101"/>
      <c r="AC91" s="29"/>
      <c r="AD91" s="102"/>
      <c r="AE91" s="103"/>
      <c r="AF91" s="103"/>
      <c r="AG91" s="12"/>
      <c r="AH91" s="12"/>
      <c r="AI91" s="12"/>
      <c r="AJ91" s="12"/>
      <c r="AK91" s="12"/>
      <c r="AL91" s="12"/>
      <c r="AM91" s="12"/>
      <c r="AN91" s="12"/>
      <c r="AO91" s="12"/>
      <c r="AT91" s="103"/>
    </row>
    <row r="92" spans="1:46" ht="15.75" x14ac:dyDescent="0.25">
      <c r="A92" s="142"/>
      <c r="B92" s="142"/>
      <c r="C92" s="142"/>
      <c r="D92" s="143"/>
      <c r="E92" s="151"/>
      <c r="F92" s="151"/>
      <c r="G92" s="151"/>
      <c r="H92" s="155"/>
      <c r="I92" s="146"/>
      <c r="J92" s="146"/>
      <c r="K92" s="147"/>
      <c r="L92" s="148"/>
      <c r="M92" s="149"/>
      <c r="N92" s="150"/>
      <c r="O92" s="151"/>
      <c r="P92" s="152"/>
      <c r="Q92" s="132"/>
      <c r="R92" s="133"/>
      <c r="S92" s="134"/>
      <c r="T92" s="100"/>
      <c r="U92" s="100"/>
      <c r="V92" s="188"/>
      <c r="W92" s="142"/>
      <c r="X92" s="142"/>
      <c r="Y92" s="167"/>
      <c r="Z92" s="187"/>
      <c r="AA92" s="101"/>
      <c r="AB92" s="101"/>
      <c r="AC92" s="29"/>
      <c r="AD92" s="102"/>
      <c r="AE92" s="103"/>
      <c r="AF92" s="103"/>
      <c r="AG92" s="12"/>
      <c r="AH92" s="12"/>
      <c r="AI92" s="12"/>
      <c r="AJ92" s="12"/>
      <c r="AK92" s="12"/>
      <c r="AL92" s="12"/>
      <c r="AM92" s="12"/>
      <c r="AN92" s="12"/>
      <c r="AO92" s="12"/>
      <c r="AT92" s="103"/>
    </row>
    <row r="93" spans="1:46" ht="15.75" x14ac:dyDescent="0.25">
      <c r="A93" s="142"/>
      <c r="B93" s="142"/>
      <c r="C93" s="142"/>
      <c r="D93" s="143"/>
      <c r="E93" s="151"/>
      <c r="F93" s="151"/>
      <c r="G93" s="151"/>
      <c r="H93" s="154"/>
      <c r="I93" s="146"/>
      <c r="J93" s="146"/>
      <c r="K93" s="157"/>
      <c r="L93" s="175"/>
      <c r="M93" s="149"/>
      <c r="N93" s="150"/>
      <c r="O93" s="151"/>
      <c r="P93" s="152"/>
      <c r="Q93" s="132"/>
      <c r="R93" s="133"/>
      <c r="S93" s="134"/>
      <c r="T93" s="100"/>
      <c r="U93" s="100"/>
      <c r="V93" s="190"/>
      <c r="W93" s="175"/>
      <c r="X93" s="175"/>
      <c r="Y93" s="175"/>
      <c r="Z93" s="191"/>
      <c r="AA93" s="104"/>
      <c r="AB93" s="104"/>
      <c r="AC93" s="29"/>
      <c r="AD93" s="102"/>
      <c r="AE93" s="103"/>
      <c r="AF93" s="103"/>
      <c r="AG93" s="12"/>
      <c r="AH93" s="12"/>
      <c r="AI93" s="12"/>
      <c r="AJ93" s="12"/>
      <c r="AK93" s="12"/>
      <c r="AL93" s="12"/>
      <c r="AM93" s="12"/>
      <c r="AN93" s="12"/>
      <c r="AO93" s="12"/>
      <c r="AT93" s="103"/>
    </row>
    <row r="94" spans="1:46" ht="15.75" x14ac:dyDescent="0.25">
      <c r="A94" s="142"/>
      <c r="B94" s="142"/>
      <c r="C94" s="142"/>
      <c r="D94" s="143"/>
      <c r="E94" s="151"/>
      <c r="F94" s="151"/>
      <c r="G94" s="151"/>
      <c r="H94" s="154"/>
      <c r="I94" s="146"/>
      <c r="J94" s="146"/>
      <c r="K94" s="157"/>
      <c r="L94" s="175"/>
      <c r="M94" s="149"/>
      <c r="N94" s="150"/>
      <c r="O94" s="151"/>
      <c r="P94" s="152"/>
      <c r="Q94" s="132"/>
      <c r="R94" s="133"/>
      <c r="S94" s="134"/>
      <c r="T94" s="100"/>
      <c r="U94" s="100"/>
      <c r="V94" s="190"/>
      <c r="W94" s="175"/>
      <c r="X94" s="175"/>
      <c r="Y94" s="175"/>
      <c r="Z94" s="191"/>
      <c r="AA94" s="104"/>
      <c r="AB94" s="104"/>
      <c r="AC94" s="29"/>
      <c r="AD94" s="102"/>
      <c r="AE94" s="103"/>
      <c r="AF94" s="103"/>
      <c r="AG94" s="12"/>
      <c r="AH94" s="12"/>
      <c r="AI94" s="12"/>
      <c r="AJ94" s="12"/>
      <c r="AK94" s="12"/>
      <c r="AL94" s="12"/>
      <c r="AM94" s="12"/>
      <c r="AN94" s="12"/>
      <c r="AO94" s="12"/>
      <c r="AT94" s="103"/>
    </row>
    <row r="95" spans="1:46" ht="15.75" x14ac:dyDescent="0.25">
      <c r="A95" s="142"/>
      <c r="B95" s="142"/>
      <c r="C95" s="142"/>
      <c r="D95" s="143"/>
      <c r="E95" s="151"/>
      <c r="F95" s="151"/>
      <c r="G95" s="151"/>
      <c r="H95" s="154"/>
      <c r="I95" s="146"/>
      <c r="J95" s="146"/>
      <c r="K95" s="161"/>
      <c r="L95" s="161"/>
      <c r="M95" s="149"/>
      <c r="N95" s="150"/>
      <c r="O95" s="151"/>
      <c r="P95" s="152"/>
      <c r="Q95" s="132"/>
      <c r="R95" s="133"/>
      <c r="S95" s="134"/>
      <c r="T95" s="100"/>
      <c r="U95" s="100"/>
      <c r="V95" s="192"/>
      <c r="W95" s="175"/>
      <c r="X95" s="175"/>
      <c r="Y95" s="158"/>
      <c r="Z95" s="191"/>
      <c r="AA95" s="104"/>
      <c r="AB95" s="104"/>
      <c r="AC95" s="29"/>
      <c r="AD95" s="102"/>
      <c r="AE95" s="103"/>
      <c r="AF95" s="103"/>
      <c r="AG95" s="12"/>
      <c r="AH95" s="12"/>
      <c r="AI95" s="12"/>
      <c r="AJ95" s="12"/>
      <c r="AK95" s="12"/>
      <c r="AL95" s="12"/>
      <c r="AM95" s="12"/>
      <c r="AN95" s="12"/>
      <c r="AO95" s="12"/>
      <c r="AT95" s="103"/>
    </row>
    <row r="96" spans="1:46" ht="15.75" x14ac:dyDescent="0.25">
      <c r="A96" s="142"/>
      <c r="B96" s="142"/>
      <c r="C96" s="142"/>
      <c r="D96" s="143"/>
      <c r="E96" s="151"/>
      <c r="F96" s="151"/>
      <c r="G96" s="151"/>
      <c r="H96" s="154"/>
      <c r="I96" s="146"/>
      <c r="J96" s="146"/>
      <c r="K96" s="147"/>
      <c r="L96" s="148"/>
      <c r="M96" s="149"/>
      <c r="N96" s="150"/>
      <c r="O96" s="151"/>
      <c r="P96" s="152"/>
      <c r="Q96" s="132"/>
      <c r="R96" s="133"/>
      <c r="S96" s="134"/>
      <c r="T96" s="100"/>
      <c r="U96" s="100"/>
      <c r="V96" s="190"/>
      <c r="W96" s="175"/>
      <c r="X96" s="175"/>
      <c r="Y96" s="158"/>
      <c r="Z96" s="191"/>
      <c r="AA96" s="104"/>
      <c r="AB96" s="104"/>
      <c r="AC96" s="29"/>
      <c r="AD96" s="102"/>
      <c r="AE96" s="103"/>
      <c r="AF96" s="103"/>
      <c r="AG96" s="12"/>
      <c r="AH96" s="12"/>
      <c r="AI96" s="12"/>
      <c r="AJ96" s="12"/>
      <c r="AK96" s="12"/>
      <c r="AL96" s="12"/>
      <c r="AM96" s="12"/>
      <c r="AN96" s="12"/>
      <c r="AO96" s="12"/>
      <c r="AT96" s="103"/>
    </row>
    <row r="97" spans="1:46" ht="15.75" x14ac:dyDescent="0.25">
      <c r="A97" s="142"/>
      <c r="B97" s="142"/>
      <c r="C97" s="142"/>
      <c r="D97" s="143"/>
      <c r="E97" s="151"/>
      <c r="F97" s="151"/>
      <c r="G97" s="151"/>
      <c r="H97" s="154"/>
      <c r="I97" s="146"/>
      <c r="J97" s="146"/>
      <c r="K97" s="157"/>
      <c r="L97" s="158"/>
      <c r="M97" s="149"/>
      <c r="N97" s="150"/>
      <c r="O97" s="151"/>
      <c r="P97" s="152"/>
      <c r="Q97" s="132"/>
      <c r="R97" s="133"/>
      <c r="S97" s="134"/>
      <c r="T97" s="100"/>
      <c r="U97" s="100"/>
      <c r="V97" s="190"/>
      <c r="W97" s="175"/>
      <c r="X97" s="175"/>
      <c r="Y97" s="175"/>
      <c r="Z97" s="191"/>
      <c r="AA97" s="104"/>
      <c r="AB97" s="104"/>
      <c r="AC97" s="29"/>
      <c r="AD97" s="102"/>
      <c r="AE97" s="103"/>
      <c r="AF97" s="103"/>
      <c r="AG97" s="12"/>
      <c r="AH97" s="12"/>
      <c r="AI97" s="12"/>
      <c r="AJ97" s="12"/>
      <c r="AK97" s="12"/>
      <c r="AL97" s="12"/>
      <c r="AM97" s="12"/>
      <c r="AN97" s="12"/>
      <c r="AO97" s="12"/>
      <c r="AT97" s="103"/>
    </row>
    <row r="98" spans="1:46" ht="15.75" x14ac:dyDescent="0.25">
      <c r="A98" s="142"/>
      <c r="B98" s="142"/>
      <c r="C98" s="142"/>
      <c r="D98" s="143"/>
      <c r="E98" s="157"/>
      <c r="F98" s="157"/>
      <c r="G98" s="157"/>
      <c r="H98" s="154"/>
      <c r="I98" s="146"/>
      <c r="J98" s="146"/>
      <c r="K98" s="147"/>
      <c r="L98" s="148"/>
      <c r="M98" s="176"/>
      <c r="N98" s="164"/>
      <c r="O98" s="157"/>
      <c r="P98" s="152"/>
      <c r="Q98" s="132"/>
      <c r="R98" s="133"/>
      <c r="S98" s="134"/>
      <c r="T98" s="100"/>
      <c r="U98" s="100"/>
      <c r="V98" s="190"/>
      <c r="W98" s="175"/>
      <c r="X98" s="175"/>
      <c r="Y98" s="158"/>
      <c r="Z98" s="191"/>
      <c r="AA98" s="104"/>
      <c r="AB98" s="104"/>
      <c r="AC98" s="29"/>
      <c r="AD98" s="102"/>
      <c r="AE98" s="103"/>
      <c r="AF98" s="103"/>
      <c r="AG98" s="12"/>
      <c r="AH98" s="12"/>
      <c r="AI98" s="12"/>
      <c r="AJ98" s="12"/>
      <c r="AK98" s="12"/>
      <c r="AL98" s="12"/>
      <c r="AM98" s="12"/>
      <c r="AN98" s="12"/>
      <c r="AO98" s="12"/>
      <c r="AT98" s="103"/>
    </row>
    <row r="99" spans="1:46" ht="15.75" x14ac:dyDescent="0.25">
      <c r="A99" s="142"/>
      <c r="B99" s="142"/>
      <c r="C99" s="142"/>
      <c r="D99" s="143"/>
      <c r="E99" s="151"/>
      <c r="F99" s="151"/>
      <c r="G99" s="151"/>
      <c r="H99" s="155"/>
      <c r="I99" s="146"/>
      <c r="J99" s="146"/>
      <c r="K99" s="151"/>
      <c r="L99" s="142"/>
      <c r="M99" s="149"/>
      <c r="N99" s="150"/>
      <c r="O99" s="151"/>
      <c r="P99" s="152"/>
      <c r="Q99" s="132"/>
      <c r="R99" s="133"/>
      <c r="S99" s="134"/>
      <c r="T99" s="100"/>
      <c r="U99" s="100"/>
      <c r="V99" s="188"/>
      <c r="W99" s="142"/>
      <c r="X99" s="142"/>
      <c r="Y99" s="142"/>
      <c r="Z99" s="187"/>
      <c r="AA99" s="101"/>
      <c r="AB99" s="101"/>
      <c r="AC99" s="29"/>
      <c r="AD99" s="102"/>
      <c r="AE99" s="103"/>
      <c r="AF99" s="103"/>
      <c r="AG99" s="12"/>
      <c r="AH99" s="12"/>
      <c r="AI99" s="12"/>
      <c r="AJ99" s="12"/>
      <c r="AK99" s="12"/>
      <c r="AL99" s="12"/>
      <c r="AM99" s="12"/>
      <c r="AN99" s="12"/>
      <c r="AO99" s="12"/>
      <c r="AT99" s="103"/>
    </row>
    <row r="100" spans="1:46" ht="15.75" x14ac:dyDescent="0.25">
      <c r="A100" s="142"/>
      <c r="B100" s="142"/>
      <c r="C100" s="142"/>
      <c r="D100" s="143"/>
      <c r="E100" s="151"/>
      <c r="F100" s="151"/>
      <c r="G100" s="151"/>
      <c r="H100" s="154"/>
      <c r="I100" s="146"/>
      <c r="J100" s="146"/>
      <c r="K100" s="157"/>
      <c r="L100" s="158"/>
      <c r="M100" s="149"/>
      <c r="N100" s="150"/>
      <c r="O100" s="151"/>
      <c r="P100" s="152"/>
      <c r="Q100" s="132"/>
      <c r="R100" s="133"/>
      <c r="S100" s="134"/>
      <c r="T100" s="100"/>
      <c r="U100" s="100"/>
      <c r="V100" s="190"/>
      <c r="W100" s="175"/>
      <c r="X100" s="175"/>
      <c r="Y100" s="158"/>
      <c r="Z100" s="191"/>
      <c r="AA100" s="104"/>
      <c r="AB100" s="104"/>
      <c r="AC100" s="29"/>
      <c r="AD100" s="102"/>
      <c r="AE100" s="103"/>
      <c r="AF100" s="103"/>
      <c r="AG100" s="12"/>
      <c r="AH100" s="12"/>
      <c r="AI100" s="12"/>
      <c r="AJ100" s="12"/>
      <c r="AK100" s="12"/>
      <c r="AL100" s="12"/>
      <c r="AM100" s="12"/>
      <c r="AN100" s="12"/>
      <c r="AO100" s="12"/>
      <c r="AT100" s="103"/>
    </row>
    <row r="101" spans="1:46" ht="15.75" x14ac:dyDescent="0.25">
      <c r="A101" s="142"/>
      <c r="B101" s="142"/>
      <c r="C101" s="142"/>
      <c r="D101" s="143"/>
      <c r="E101" s="151"/>
      <c r="F101" s="151"/>
      <c r="G101" s="151"/>
      <c r="H101" s="154"/>
      <c r="I101" s="146"/>
      <c r="J101" s="146"/>
      <c r="K101" s="157"/>
      <c r="L101" s="175"/>
      <c r="M101" s="149"/>
      <c r="N101" s="150"/>
      <c r="O101" s="151"/>
      <c r="P101" s="152"/>
      <c r="Q101" s="132"/>
      <c r="R101" s="133"/>
      <c r="S101" s="134"/>
      <c r="T101" s="100"/>
      <c r="U101" s="100"/>
      <c r="V101" s="190"/>
      <c r="W101" s="175"/>
      <c r="X101" s="175"/>
      <c r="Y101" s="158"/>
      <c r="Z101" s="191"/>
      <c r="AA101" s="104"/>
      <c r="AB101" s="104"/>
      <c r="AC101" s="29"/>
      <c r="AD101" s="102"/>
      <c r="AE101" s="103"/>
      <c r="AF101" s="103"/>
      <c r="AG101" s="12"/>
      <c r="AH101" s="12"/>
      <c r="AI101" s="12"/>
      <c r="AJ101" s="12"/>
      <c r="AK101" s="12"/>
      <c r="AL101" s="12"/>
      <c r="AM101" s="12"/>
      <c r="AN101" s="12"/>
      <c r="AO101" s="12"/>
      <c r="AT101" s="103"/>
    </row>
    <row r="102" spans="1:46" ht="15.75" x14ac:dyDescent="0.25">
      <c r="A102" s="142"/>
      <c r="B102" s="142"/>
      <c r="C102" s="142"/>
      <c r="D102" s="143"/>
      <c r="E102" s="151"/>
      <c r="F102" s="151"/>
      <c r="G102" s="151"/>
      <c r="H102" s="154"/>
      <c r="I102" s="146"/>
      <c r="J102" s="146"/>
      <c r="K102" s="157"/>
      <c r="L102" s="158"/>
      <c r="M102" s="149"/>
      <c r="N102" s="150"/>
      <c r="O102" s="151"/>
      <c r="P102" s="152"/>
      <c r="Q102" s="132"/>
      <c r="R102" s="133"/>
      <c r="S102" s="134"/>
      <c r="T102" s="100"/>
      <c r="U102" s="100"/>
      <c r="V102" s="190"/>
      <c r="W102" s="175"/>
      <c r="X102" s="175"/>
      <c r="Y102" s="175"/>
      <c r="Z102" s="191"/>
      <c r="AA102" s="104"/>
      <c r="AB102" s="104"/>
      <c r="AC102" s="29"/>
      <c r="AD102" s="102"/>
      <c r="AE102" s="103"/>
      <c r="AF102" s="103"/>
      <c r="AG102" s="12"/>
      <c r="AH102" s="12"/>
      <c r="AI102" s="12"/>
      <c r="AJ102" s="12"/>
      <c r="AK102" s="12"/>
      <c r="AL102" s="12"/>
      <c r="AM102" s="12"/>
      <c r="AN102" s="12"/>
      <c r="AO102" s="12"/>
      <c r="AT102" s="103"/>
    </row>
    <row r="103" spans="1:46" ht="15.75" x14ac:dyDescent="0.25">
      <c r="A103" s="142"/>
      <c r="B103" s="142"/>
      <c r="C103" s="142"/>
      <c r="D103" s="143"/>
      <c r="E103" s="151"/>
      <c r="F103" s="151"/>
      <c r="G103" s="151"/>
      <c r="H103" s="154"/>
      <c r="I103" s="146"/>
      <c r="J103" s="146"/>
      <c r="K103" s="147"/>
      <c r="L103" s="148"/>
      <c r="M103" s="149"/>
      <c r="N103" s="150"/>
      <c r="O103" s="151"/>
      <c r="P103" s="152"/>
      <c r="Q103" s="132"/>
      <c r="R103" s="133"/>
      <c r="S103" s="134"/>
      <c r="T103" s="100"/>
      <c r="U103" s="100"/>
      <c r="V103" s="190"/>
      <c r="W103" s="175"/>
      <c r="X103" s="175"/>
      <c r="Y103" s="158"/>
      <c r="Z103" s="191"/>
      <c r="AA103" s="104"/>
      <c r="AB103" s="104"/>
      <c r="AC103" s="29"/>
      <c r="AD103" s="102"/>
      <c r="AE103" s="103"/>
      <c r="AF103" s="103"/>
      <c r="AG103" s="12"/>
      <c r="AH103" s="12"/>
      <c r="AI103" s="12"/>
      <c r="AJ103" s="12"/>
      <c r="AK103" s="12"/>
      <c r="AL103" s="12"/>
      <c r="AM103" s="12"/>
      <c r="AN103" s="12"/>
      <c r="AO103" s="12"/>
      <c r="AT103" s="103"/>
    </row>
    <row r="104" spans="1:46" ht="15.75" x14ac:dyDescent="0.25">
      <c r="A104" s="142"/>
      <c r="B104" s="142"/>
      <c r="C104" s="142"/>
      <c r="D104" s="143"/>
      <c r="E104" s="151"/>
      <c r="F104" s="151"/>
      <c r="G104" s="151"/>
      <c r="H104" s="154"/>
      <c r="I104" s="146"/>
      <c r="J104" s="146"/>
      <c r="K104" s="157"/>
      <c r="L104" s="175"/>
      <c r="M104" s="149"/>
      <c r="N104" s="150"/>
      <c r="O104" s="151"/>
      <c r="P104" s="152"/>
      <c r="Q104" s="132"/>
      <c r="R104" s="133"/>
      <c r="S104" s="134"/>
      <c r="T104" s="100"/>
      <c r="U104" s="100"/>
      <c r="V104" s="190"/>
      <c r="W104" s="175"/>
      <c r="X104" s="175"/>
      <c r="Y104" s="158"/>
      <c r="Z104" s="191"/>
      <c r="AA104" s="104"/>
      <c r="AB104" s="104"/>
      <c r="AC104" s="29"/>
      <c r="AD104" s="102"/>
      <c r="AE104" s="103"/>
      <c r="AF104" s="103"/>
      <c r="AG104" s="12"/>
      <c r="AH104" s="12"/>
      <c r="AI104" s="12"/>
      <c r="AJ104" s="12"/>
      <c r="AK104" s="12"/>
      <c r="AL104" s="12"/>
      <c r="AM104" s="12"/>
      <c r="AN104" s="12"/>
      <c r="AO104" s="12"/>
      <c r="AT104" s="103"/>
    </row>
    <row r="105" spans="1:46" ht="15.75" x14ac:dyDescent="0.25">
      <c r="A105" s="142"/>
      <c r="B105" s="142"/>
      <c r="C105" s="142"/>
      <c r="D105" s="143"/>
      <c r="E105" s="151"/>
      <c r="F105" s="151"/>
      <c r="G105" s="151"/>
      <c r="H105" s="154"/>
      <c r="I105" s="146"/>
      <c r="J105" s="146"/>
      <c r="K105" s="147"/>
      <c r="L105" s="156"/>
      <c r="M105" s="149"/>
      <c r="N105" s="150"/>
      <c r="O105" s="151"/>
      <c r="P105" s="152"/>
      <c r="Q105" s="132"/>
      <c r="R105" s="133"/>
      <c r="S105" s="134"/>
      <c r="T105" s="100"/>
      <c r="U105" s="100"/>
      <c r="V105" s="190"/>
      <c r="W105" s="175"/>
      <c r="X105" s="175"/>
      <c r="Y105" s="158"/>
      <c r="Z105" s="191"/>
      <c r="AA105" s="104"/>
      <c r="AB105" s="104"/>
      <c r="AC105" s="29"/>
      <c r="AD105" s="102"/>
      <c r="AE105" s="103"/>
      <c r="AF105" s="103"/>
      <c r="AG105" s="12"/>
      <c r="AH105" s="12"/>
      <c r="AI105" s="12"/>
      <c r="AJ105" s="12"/>
      <c r="AK105" s="12"/>
      <c r="AL105" s="12"/>
      <c r="AM105" s="12"/>
      <c r="AN105" s="12"/>
      <c r="AO105" s="12"/>
      <c r="AT105" s="103"/>
    </row>
    <row r="106" spans="1:46" ht="15.75" x14ac:dyDescent="0.25">
      <c r="A106" s="142"/>
      <c r="B106" s="142"/>
      <c r="C106" s="142"/>
      <c r="D106" s="143"/>
      <c r="E106" s="151"/>
      <c r="F106" s="151"/>
      <c r="G106" s="151"/>
      <c r="H106" s="154"/>
      <c r="I106" s="146"/>
      <c r="J106" s="146"/>
      <c r="K106" s="147"/>
      <c r="L106" s="148"/>
      <c r="M106" s="177"/>
      <c r="N106" s="150"/>
      <c r="O106" s="151"/>
      <c r="P106" s="152"/>
      <c r="Q106" s="132"/>
      <c r="R106" s="133"/>
      <c r="S106" s="134"/>
      <c r="T106" s="100"/>
      <c r="U106" s="100"/>
      <c r="V106" s="192"/>
      <c r="W106" s="175"/>
      <c r="X106" s="175"/>
      <c r="Y106" s="175"/>
      <c r="Z106" s="191"/>
      <c r="AA106" s="104"/>
      <c r="AB106" s="104"/>
      <c r="AC106" s="29"/>
      <c r="AD106" s="102"/>
      <c r="AE106" s="103"/>
      <c r="AF106" s="103"/>
      <c r="AG106" s="12"/>
      <c r="AH106" s="12"/>
      <c r="AI106" s="12"/>
      <c r="AJ106" s="12"/>
      <c r="AK106" s="12"/>
      <c r="AL106" s="12"/>
      <c r="AM106" s="12"/>
      <c r="AN106" s="12"/>
      <c r="AO106" s="12"/>
      <c r="AT106" s="103"/>
    </row>
    <row r="107" spans="1:46" ht="15.75" x14ac:dyDescent="0.25">
      <c r="A107" s="142"/>
      <c r="B107" s="142"/>
      <c r="C107" s="142"/>
      <c r="D107" s="143"/>
      <c r="E107" s="151"/>
      <c r="F107" s="151"/>
      <c r="G107" s="151"/>
      <c r="H107" s="154"/>
      <c r="I107" s="146"/>
      <c r="J107" s="146"/>
      <c r="K107" s="161"/>
      <c r="L107" s="161"/>
      <c r="M107" s="149"/>
      <c r="N107" s="150"/>
      <c r="O107" s="151"/>
      <c r="P107" s="152"/>
      <c r="Q107" s="132"/>
      <c r="R107" s="133"/>
      <c r="S107" s="134"/>
      <c r="T107" s="100"/>
      <c r="U107" s="100"/>
      <c r="V107" s="190"/>
      <c r="W107" s="175"/>
      <c r="X107" s="175"/>
      <c r="Y107" s="158"/>
      <c r="Z107" s="191"/>
      <c r="AA107" s="104"/>
      <c r="AB107" s="104"/>
      <c r="AC107" s="29"/>
      <c r="AD107" s="102"/>
      <c r="AE107" s="103"/>
      <c r="AF107" s="103"/>
      <c r="AG107" s="12"/>
      <c r="AH107" s="12"/>
      <c r="AI107" s="12"/>
      <c r="AJ107" s="12"/>
      <c r="AK107" s="12"/>
      <c r="AL107" s="12"/>
      <c r="AM107" s="12"/>
      <c r="AN107" s="12"/>
      <c r="AO107" s="12"/>
      <c r="AT107" s="103"/>
    </row>
    <row r="108" spans="1:46" ht="15.75" x14ac:dyDescent="0.25">
      <c r="A108" s="142"/>
      <c r="B108" s="142"/>
      <c r="C108" s="142"/>
      <c r="D108" s="143"/>
      <c r="E108" s="151"/>
      <c r="F108" s="151"/>
      <c r="G108" s="151"/>
      <c r="H108" s="154"/>
      <c r="I108" s="146"/>
      <c r="J108" s="146"/>
      <c r="K108" s="157"/>
      <c r="L108" s="175"/>
      <c r="M108" s="149"/>
      <c r="N108" s="150"/>
      <c r="O108" s="151"/>
      <c r="P108" s="152"/>
      <c r="Q108" s="132"/>
      <c r="R108" s="133"/>
      <c r="S108" s="134"/>
      <c r="T108" s="100"/>
      <c r="U108" s="100"/>
      <c r="V108" s="190"/>
      <c r="W108" s="175"/>
      <c r="X108" s="175"/>
      <c r="Y108" s="175"/>
      <c r="Z108" s="191"/>
      <c r="AA108" s="104"/>
      <c r="AB108" s="104"/>
      <c r="AC108" s="29"/>
      <c r="AD108" s="102"/>
      <c r="AE108" s="103"/>
      <c r="AF108" s="103"/>
      <c r="AG108" s="12"/>
      <c r="AH108" s="12"/>
      <c r="AI108" s="12"/>
      <c r="AJ108" s="12"/>
      <c r="AK108" s="12"/>
      <c r="AL108" s="12"/>
      <c r="AM108" s="12"/>
      <c r="AN108" s="12"/>
      <c r="AO108" s="12"/>
      <c r="AT108" s="103"/>
    </row>
    <row r="109" spans="1:46" ht="15.75" x14ac:dyDescent="0.25">
      <c r="A109" s="142"/>
      <c r="B109" s="142"/>
      <c r="C109" s="142"/>
      <c r="D109" s="143"/>
      <c r="E109" s="151"/>
      <c r="F109" s="151"/>
      <c r="G109" s="151"/>
      <c r="H109" s="154"/>
      <c r="I109" s="146"/>
      <c r="J109" s="146"/>
      <c r="K109" s="147"/>
      <c r="L109" s="156"/>
      <c r="M109" s="149"/>
      <c r="N109" s="150"/>
      <c r="O109" s="151"/>
      <c r="P109" s="152"/>
      <c r="Q109" s="132"/>
      <c r="R109" s="133"/>
      <c r="S109" s="134"/>
      <c r="T109" s="100"/>
      <c r="U109" s="100"/>
      <c r="V109" s="195"/>
      <c r="W109" s="175"/>
      <c r="X109" s="175"/>
      <c r="Y109" s="158"/>
      <c r="Z109" s="191"/>
      <c r="AA109" s="104"/>
      <c r="AB109" s="104"/>
      <c r="AC109" s="29"/>
      <c r="AD109" s="102"/>
      <c r="AE109" s="103"/>
      <c r="AF109" s="103"/>
      <c r="AG109" s="12"/>
      <c r="AH109" s="12"/>
      <c r="AI109" s="12"/>
      <c r="AJ109" s="12"/>
      <c r="AK109" s="12"/>
      <c r="AL109" s="12"/>
      <c r="AM109" s="12"/>
      <c r="AN109" s="12"/>
      <c r="AO109" s="12"/>
      <c r="AT109" s="103"/>
    </row>
    <row r="110" spans="1:46" ht="15.75" x14ac:dyDescent="0.25">
      <c r="A110" s="142"/>
      <c r="B110" s="142"/>
      <c r="C110" s="142"/>
      <c r="D110" s="143"/>
      <c r="E110" s="151"/>
      <c r="F110" s="151"/>
      <c r="G110" s="151"/>
      <c r="H110" s="154"/>
      <c r="I110" s="146"/>
      <c r="J110" s="146"/>
      <c r="K110" s="147"/>
      <c r="L110" s="148"/>
      <c r="M110" s="149"/>
      <c r="N110" s="150"/>
      <c r="O110" s="151"/>
      <c r="P110" s="152"/>
      <c r="Q110" s="132"/>
      <c r="R110" s="133"/>
      <c r="S110" s="134"/>
      <c r="T110" s="100"/>
      <c r="U110" s="100"/>
      <c r="V110" s="194"/>
      <c r="W110" s="175"/>
      <c r="X110" s="175"/>
      <c r="Y110" s="175"/>
      <c r="Z110" s="191"/>
      <c r="AA110" s="104"/>
      <c r="AB110" s="104"/>
      <c r="AC110" s="29"/>
      <c r="AD110" s="102"/>
      <c r="AE110" s="103"/>
      <c r="AF110" s="103"/>
      <c r="AG110" s="12"/>
      <c r="AH110" s="12"/>
      <c r="AI110" s="12"/>
      <c r="AJ110" s="12"/>
      <c r="AK110" s="12"/>
      <c r="AL110" s="12"/>
      <c r="AM110" s="12"/>
      <c r="AN110" s="12"/>
      <c r="AO110" s="12"/>
      <c r="AT110" s="103"/>
    </row>
    <row r="111" spans="1:46" ht="15.75" x14ac:dyDescent="0.25">
      <c r="A111" s="142"/>
      <c r="B111" s="142"/>
      <c r="C111" s="142"/>
      <c r="D111" s="143"/>
      <c r="E111" s="151"/>
      <c r="F111" s="151"/>
      <c r="G111" s="151"/>
      <c r="H111" s="154"/>
      <c r="I111" s="146"/>
      <c r="J111" s="146"/>
      <c r="K111" s="147"/>
      <c r="L111" s="148"/>
      <c r="M111" s="149"/>
      <c r="N111" s="150"/>
      <c r="O111" s="151"/>
      <c r="P111" s="152"/>
      <c r="Q111" s="132"/>
      <c r="R111" s="133"/>
      <c r="S111" s="134"/>
      <c r="T111" s="100"/>
      <c r="U111" s="100"/>
      <c r="V111" s="190"/>
      <c r="W111" s="175"/>
      <c r="X111" s="175"/>
      <c r="Y111" s="158"/>
      <c r="Z111" s="191"/>
      <c r="AA111" s="104"/>
      <c r="AB111" s="104"/>
      <c r="AC111" s="29"/>
      <c r="AD111" s="102"/>
      <c r="AE111" s="103"/>
      <c r="AF111" s="103"/>
      <c r="AG111" s="12"/>
      <c r="AH111" s="12"/>
      <c r="AI111" s="12"/>
      <c r="AJ111" s="12"/>
      <c r="AK111" s="12"/>
      <c r="AL111" s="12"/>
      <c r="AM111" s="12"/>
      <c r="AN111" s="12"/>
      <c r="AO111" s="12"/>
      <c r="AT111" s="103"/>
    </row>
    <row r="112" spans="1:46" ht="15.75" x14ac:dyDescent="0.25">
      <c r="A112" s="142"/>
      <c r="B112" s="142"/>
      <c r="C112" s="142"/>
      <c r="D112" s="143"/>
      <c r="E112" s="151"/>
      <c r="F112" s="151"/>
      <c r="G112" s="151"/>
      <c r="H112" s="154"/>
      <c r="I112" s="146"/>
      <c r="J112" s="146"/>
      <c r="K112" s="147"/>
      <c r="L112" s="148"/>
      <c r="M112" s="149"/>
      <c r="N112" s="150"/>
      <c r="O112" s="151"/>
      <c r="P112" s="152"/>
      <c r="Q112" s="132"/>
      <c r="R112" s="133"/>
      <c r="S112" s="134"/>
      <c r="T112" s="100"/>
      <c r="U112" s="100"/>
      <c r="V112" s="192"/>
      <c r="W112" s="175"/>
      <c r="X112" s="175"/>
      <c r="Y112" s="158"/>
      <c r="Z112" s="191"/>
      <c r="AA112" s="104"/>
      <c r="AB112" s="104"/>
      <c r="AC112" s="29"/>
      <c r="AD112" s="102"/>
      <c r="AE112" s="103"/>
      <c r="AF112" s="103"/>
      <c r="AG112" s="12"/>
      <c r="AH112" s="12"/>
      <c r="AI112" s="12"/>
      <c r="AJ112" s="12"/>
      <c r="AK112" s="12"/>
      <c r="AL112" s="12"/>
      <c r="AM112" s="12"/>
      <c r="AN112" s="12"/>
      <c r="AO112" s="12"/>
      <c r="AT112" s="103"/>
    </row>
    <row r="113" spans="1:46" ht="15.75" x14ac:dyDescent="0.25">
      <c r="A113" s="142"/>
      <c r="B113" s="142"/>
      <c r="C113" s="142"/>
      <c r="D113" s="143"/>
      <c r="E113" s="151"/>
      <c r="F113" s="151"/>
      <c r="G113" s="151"/>
      <c r="H113" s="154"/>
      <c r="I113" s="146"/>
      <c r="J113" s="146"/>
      <c r="K113" s="147"/>
      <c r="L113" s="148"/>
      <c r="M113" s="149"/>
      <c r="N113" s="150"/>
      <c r="O113" s="151"/>
      <c r="P113" s="152"/>
      <c r="Q113" s="132"/>
      <c r="R113" s="133"/>
      <c r="S113" s="134"/>
      <c r="T113" s="100"/>
      <c r="U113" s="100"/>
      <c r="V113" s="190"/>
      <c r="W113" s="175"/>
      <c r="X113" s="175"/>
      <c r="Y113" s="158"/>
      <c r="Z113" s="191"/>
      <c r="AA113" s="104"/>
      <c r="AB113" s="104"/>
      <c r="AC113" s="29"/>
      <c r="AD113" s="102"/>
      <c r="AE113" s="103"/>
      <c r="AF113" s="103"/>
      <c r="AG113" s="12"/>
      <c r="AH113" s="12"/>
      <c r="AI113" s="12"/>
      <c r="AJ113" s="12"/>
      <c r="AK113" s="12"/>
      <c r="AL113" s="12"/>
      <c r="AM113" s="12"/>
      <c r="AN113" s="12"/>
      <c r="AO113" s="12"/>
      <c r="AT113" s="103"/>
    </row>
    <row r="114" spans="1:46" ht="15.75" x14ac:dyDescent="0.25">
      <c r="A114" s="142"/>
      <c r="B114" s="142"/>
      <c r="C114" s="142"/>
      <c r="D114" s="143"/>
      <c r="E114" s="151"/>
      <c r="F114" s="151"/>
      <c r="G114" s="151"/>
      <c r="H114" s="154"/>
      <c r="I114" s="146"/>
      <c r="J114" s="146"/>
      <c r="K114" s="147"/>
      <c r="L114" s="156"/>
      <c r="M114" s="149"/>
      <c r="N114" s="150"/>
      <c r="O114" s="151"/>
      <c r="P114" s="152"/>
      <c r="Q114" s="132"/>
      <c r="R114" s="133"/>
      <c r="S114" s="134"/>
      <c r="T114" s="100"/>
      <c r="U114" s="100"/>
      <c r="V114" s="190"/>
      <c r="W114" s="175"/>
      <c r="X114" s="175"/>
      <c r="Y114" s="158"/>
      <c r="Z114" s="191"/>
      <c r="AA114" s="104"/>
      <c r="AB114" s="104"/>
      <c r="AC114" s="29"/>
      <c r="AD114" s="102"/>
      <c r="AE114" s="103"/>
      <c r="AF114" s="103"/>
      <c r="AG114" s="12"/>
      <c r="AH114" s="12"/>
      <c r="AI114" s="12"/>
      <c r="AJ114" s="12"/>
      <c r="AK114" s="12"/>
      <c r="AL114" s="12"/>
      <c r="AM114" s="12"/>
      <c r="AN114" s="12"/>
      <c r="AO114" s="12"/>
      <c r="AT114" s="103"/>
    </row>
    <row r="115" spans="1:46" ht="15.75" x14ac:dyDescent="0.25">
      <c r="A115" s="142"/>
      <c r="B115" s="142"/>
      <c r="C115" s="142"/>
      <c r="D115" s="143"/>
      <c r="E115" s="151"/>
      <c r="F115" s="151"/>
      <c r="G115" s="151"/>
      <c r="H115" s="154"/>
      <c r="I115" s="146"/>
      <c r="J115" s="146"/>
      <c r="K115" s="147"/>
      <c r="L115" s="148"/>
      <c r="M115" s="149"/>
      <c r="N115" s="150"/>
      <c r="O115" s="151"/>
      <c r="P115" s="153"/>
      <c r="Q115" s="132"/>
      <c r="R115" s="133"/>
      <c r="S115" s="134"/>
      <c r="T115" s="100"/>
      <c r="U115" s="100"/>
      <c r="V115" s="190"/>
      <c r="W115" s="175"/>
      <c r="X115" s="175"/>
      <c r="Y115" s="158"/>
      <c r="Z115" s="191"/>
      <c r="AA115" s="104"/>
      <c r="AB115" s="104"/>
      <c r="AC115" s="29"/>
      <c r="AD115" s="102"/>
      <c r="AE115" s="103"/>
      <c r="AF115" s="103"/>
      <c r="AG115" s="12"/>
      <c r="AH115" s="12"/>
      <c r="AI115" s="12"/>
      <c r="AJ115" s="12"/>
      <c r="AK115" s="12"/>
      <c r="AL115" s="12"/>
      <c r="AM115" s="12"/>
      <c r="AN115" s="12"/>
      <c r="AO115" s="12"/>
      <c r="AT115" s="103"/>
    </row>
    <row r="116" spans="1:46" ht="15.75" x14ac:dyDescent="0.25">
      <c r="A116" s="142"/>
      <c r="B116" s="142"/>
      <c r="C116" s="142"/>
      <c r="D116" s="143"/>
      <c r="E116" s="151"/>
      <c r="F116" s="151"/>
      <c r="G116" s="151"/>
      <c r="H116" s="154"/>
      <c r="I116" s="146"/>
      <c r="J116" s="146"/>
      <c r="K116" s="147"/>
      <c r="L116" s="148"/>
      <c r="M116" s="149"/>
      <c r="N116" s="150"/>
      <c r="O116" s="151"/>
      <c r="P116" s="152"/>
      <c r="Q116" s="132"/>
      <c r="R116" s="133"/>
      <c r="S116" s="134"/>
      <c r="T116" s="100"/>
      <c r="U116" s="100"/>
      <c r="V116" s="190"/>
      <c r="W116" s="175"/>
      <c r="X116" s="175"/>
      <c r="Y116" s="158"/>
      <c r="Z116" s="191"/>
      <c r="AA116" s="104"/>
      <c r="AB116" s="104"/>
      <c r="AC116" s="29"/>
      <c r="AD116" s="102"/>
      <c r="AE116" s="103"/>
      <c r="AF116" s="103"/>
      <c r="AG116" s="12"/>
      <c r="AH116" s="12"/>
      <c r="AI116" s="12"/>
      <c r="AJ116" s="12"/>
      <c r="AK116" s="12"/>
      <c r="AL116" s="12"/>
      <c r="AM116" s="12"/>
      <c r="AN116" s="12"/>
      <c r="AO116" s="12"/>
      <c r="AT116" s="103"/>
    </row>
    <row r="117" spans="1:46" ht="15.75" x14ac:dyDescent="0.25">
      <c r="A117" s="142"/>
      <c r="B117" s="142"/>
      <c r="C117" s="142"/>
      <c r="D117" s="143"/>
      <c r="E117" s="151"/>
      <c r="F117" s="151"/>
      <c r="G117" s="151"/>
      <c r="H117" s="154"/>
      <c r="I117" s="146"/>
      <c r="J117" s="146"/>
      <c r="K117" s="147"/>
      <c r="L117" s="156"/>
      <c r="M117" s="149"/>
      <c r="N117" s="150"/>
      <c r="O117" s="151"/>
      <c r="P117" s="152"/>
      <c r="Q117" s="132"/>
      <c r="R117" s="133"/>
      <c r="S117" s="134"/>
      <c r="T117" s="100"/>
      <c r="U117" s="100"/>
      <c r="V117" s="190"/>
      <c r="W117" s="175"/>
      <c r="X117" s="175"/>
      <c r="Y117" s="158"/>
      <c r="Z117" s="191"/>
      <c r="AA117" s="104"/>
      <c r="AB117" s="104"/>
      <c r="AC117" s="29"/>
      <c r="AD117" s="102"/>
      <c r="AE117" s="103"/>
      <c r="AF117" s="103"/>
      <c r="AG117" s="12"/>
      <c r="AH117" s="12"/>
      <c r="AI117" s="12"/>
      <c r="AJ117" s="12"/>
      <c r="AK117" s="12"/>
      <c r="AL117" s="12"/>
      <c r="AM117" s="12"/>
      <c r="AN117" s="12"/>
      <c r="AO117" s="12"/>
      <c r="AT117" s="103"/>
    </row>
    <row r="118" spans="1:46" ht="15.75" x14ac:dyDescent="0.25">
      <c r="A118" s="142"/>
      <c r="B118" s="142"/>
      <c r="C118" s="142"/>
      <c r="D118" s="143"/>
      <c r="E118" s="151"/>
      <c r="F118" s="151"/>
      <c r="G118" s="151"/>
      <c r="H118" s="154"/>
      <c r="I118" s="146"/>
      <c r="J118" s="146"/>
      <c r="K118" s="147"/>
      <c r="L118" s="148"/>
      <c r="M118" s="149"/>
      <c r="N118" s="150"/>
      <c r="O118" s="151"/>
      <c r="P118" s="152"/>
      <c r="Q118" s="132"/>
      <c r="R118" s="133"/>
      <c r="S118" s="134"/>
      <c r="T118" s="100"/>
      <c r="U118" s="100"/>
      <c r="V118" s="190"/>
      <c r="W118" s="175"/>
      <c r="X118" s="175"/>
      <c r="Y118" s="158"/>
      <c r="Z118" s="191"/>
      <c r="AA118" s="104"/>
      <c r="AB118" s="104"/>
      <c r="AC118" s="29"/>
      <c r="AD118" s="102"/>
      <c r="AE118" s="103"/>
      <c r="AF118" s="103"/>
      <c r="AG118" s="12"/>
      <c r="AH118" s="12"/>
      <c r="AI118" s="12"/>
      <c r="AJ118" s="12"/>
      <c r="AK118" s="12"/>
      <c r="AL118" s="12"/>
      <c r="AM118" s="12"/>
      <c r="AN118" s="12"/>
      <c r="AO118" s="12"/>
      <c r="AT118" s="103"/>
    </row>
    <row r="119" spans="1:46" ht="15.75" x14ac:dyDescent="0.25">
      <c r="A119" s="142"/>
      <c r="B119" s="142"/>
      <c r="C119" s="142"/>
      <c r="D119" s="143"/>
      <c r="E119" s="151"/>
      <c r="F119" s="151"/>
      <c r="G119" s="151"/>
      <c r="H119" s="154"/>
      <c r="I119" s="146"/>
      <c r="J119" s="146"/>
      <c r="K119" s="147"/>
      <c r="L119" s="156"/>
      <c r="M119" s="149"/>
      <c r="N119" s="150"/>
      <c r="O119" s="151"/>
      <c r="P119" s="152"/>
      <c r="Q119" s="132"/>
      <c r="R119" s="133"/>
      <c r="S119" s="137"/>
      <c r="T119" s="100"/>
      <c r="U119" s="100"/>
      <c r="V119" s="195"/>
      <c r="W119" s="175"/>
      <c r="X119" s="175"/>
      <c r="Y119" s="175"/>
      <c r="Z119" s="191"/>
      <c r="AA119" s="104"/>
      <c r="AB119" s="104"/>
      <c r="AC119" s="29"/>
      <c r="AD119" s="102"/>
      <c r="AE119" s="103"/>
      <c r="AF119" s="103"/>
      <c r="AG119" s="12"/>
      <c r="AH119" s="12"/>
      <c r="AI119" s="12"/>
      <c r="AJ119" s="12"/>
      <c r="AK119" s="12"/>
      <c r="AL119" s="12"/>
      <c r="AM119" s="12"/>
      <c r="AN119" s="12"/>
      <c r="AO119" s="12"/>
      <c r="AT119" s="103"/>
    </row>
    <row r="120" spans="1:46" ht="15.75" x14ac:dyDescent="0.25">
      <c r="A120" s="142"/>
      <c r="B120" s="142"/>
      <c r="C120" s="142"/>
      <c r="D120" s="143"/>
      <c r="E120" s="151"/>
      <c r="F120" s="151"/>
      <c r="G120" s="151"/>
      <c r="H120" s="154"/>
      <c r="I120" s="146"/>
      <c r="J120" s="146"/>
      <c r="K120" s="161"/>
      <c r="L120" s="161"/>
      <c r="M120" s="149"/>
      <c r="N120" s="150"/>
      <c r="O120" s="151"/>
      <c r="P120" s="152"/>
      <c r="Q120" s="132"/>
      <c r="R120" s="133"/>
      <c r="S120" s="134"/>
      <c r="T120" s="100"/>
      <c r="U120" s="100"/>
      <c r="V120" s="190"/>
      <c r="W120" s="175"/>
      <c r="X120" s="175"/>
      <c r="Y120" s="158"/>
      <c r="Z120" s="191"/>
      <c r="AA120" s="104"/>
      <c r="AB120" s="104"/>
      <c r="AC120" s="29"/>
      <c r="AD120" s="102"/>
      <c r="AE120" s="103"/>
      <c r="AF120" s="103"/>
      <c r="AG120" s="12"/>
      <c r="AH120" s="12"/>
      <c r="AI120" s="12"/>
      <c r="AJ120" s="12"/>
      <c r="AK120" s="12"/>
      <c r="AL120" s="12"/>
      <c r="AM120" s="12"/>
      <c r="AN120" s="12"/>
      <c r="AO120" s="12"/>
      <c r="AT120" s="103"/>
    </row>
    <row r="121" spans="1:46" ht="15.75" x14ac:dyDescent="0.25">
      <c r="A121" s="142"/>
      <c r="B121" s="142"/>
      <c r="C121" s="142"/>
      <c r="D121" s="143"/>
      <c r="E121" s="151"/>
      <c r="F121" s="151"/>
      <c r="G121" s="151"/>
      <c r="H121" s="155"/>
      <c r="I121" s="146"/>
      <c r="J121" s="146"/>
      <c r="K121" s="147"/>
      <c r="L121" s="148"/>
      <c r="M121" s="149"/>
      <c r="N121" s="150"/>
      <c r="O121" s="151"/>
      <c r="P121" s="152"/>
      <c r="Q121" s="132"/>
      <c r="R121" s="133"/>
      <c r="S121" s="134"/>
      <c r="T121" s="100"/>
      <c r="U121" s="100"/>
      <c r="V121" s="201"/>
      <c r="W121" s="142"/>
      <c r="X121" s="142"/>
      <c r="Y121" s="167"/>
      <c r="Z121" s="187"/>
      <c r="AA121" s="101"/>
      <c r="AB121" s="101"/>
      <c r="AC121" s="29"/>
      <c r="AD121" s="102"/>
      <c r="AE121" s="103"/>
      <c r="AF121" s="103"/>
      <c r="AG121" s="12"/>
      <c r="AH121" s="12"/>
      <c r="AI121" s="12"/>
      <c r="AJ121" s="12"/>
      <c r="AK121" s="12"/>
      <c r="AL121" s="12"/>
      <c r="AM121" s="12"/>
      <c r="AN121" s="12"/>
      <c r="AO121" s="12"/>
      <c r="AT121" s="103"/>
    </row>
    <row r="122" spans="1:46" ht="15.75" x14ac:dyDescent="0.25">
      <c r="A122" s="142"/>
      <c r="B122" s="142"/>
      <c r="C122" s="142"/>
      <c r="D122" s="143"/>
      <c r="E122" s="151"/>
      <c r="F122" s="151"/>
      <c r="G122" s="151"/>
      <c r="H122" s="154"/>
      <c r="I122" s="146"/>
      <c r="J122" s="146"/>
      <c r="K122" s="147"/>
      <c r="L122" s="148"/>
      <c r="M122" s="149"/>
      <c r="N122" s="150"/>
      <c r="O122" s="151"/>
      <c r="P122" s="152"/>
      <c r="Q122" s="132"/>
      <c r="R122" s="133"/>
      <c r="S122" s="134"/>
      <c r="T122" s="100"/>
      <c r="U122" s="100"/>
      <c r="V122" s="190"/>
      <c r="W122" s="175"/>
      <c r="X122" s="175"/>
      <c r="Y122" s="158"/>
      <c r="Z122" s="191"/>
      <c r="AA122" s="104"/>
      <c r="AB122" s="104"/>
      <c r="AC122" s="29"/>
      <c r="AD122" s="102"/>
      <c r="AE122" s="103"/>
      <c r="AF122" s="103"/>
      <c r="AG122" s="12"/>
      <c r="AH122" s="12"/>
      <c r="AI122" s="12"/>
      <c r="AJ122" s="12"/>
      <c r="AK122" s="12"/>
      <c r="AL122" s="12"/>
      <c r="AM122" s="12"/>
      <c r="AN122" s="12"/>
      <c r="AO122" s="12"/>
      <c r="AT122" s="103"/>
    </row>
    <row r="123" spans="1:46" ht="15.75" x14ac:dyDescent="0.25">
      <c r="A123" s="142"/>
      <c r="B123" s="142"/>
      <c r="C123" s="142"/>
      <c r="D123" s="143"/>
      <c r="E123" s="151"/>
      <c r="F123" s="151"/>
      <c r="G123" s="151"/>
      <c r="H123" s="154"/>
      <c r="I123" s="146"/>
      <c r="J123" s="146"/>
      <c r="K123" s="147"/>
      <c r="L123" s="156"/>
      <c r="M123" s="149"/>
      <c r="N123" s="150"/>
      <c r="O123" s="151"/>
      <c r="P123" s="152"/>
      <c r="Q123" s="132"/>
      <c r="R123" s="133"/>
      <c r="S123" s="134"/>
      <c r="T123" s="100"/>
      <c r="U123" s="100"/>
      <c r="V123" s="190"/>
      <c r="W123" s="175"/>
      <c r="X123" s="175"/>
      <c r="Y123" s="175"/>
      <c r="Z123" s="191"/>
      <c r="AA123" s="104"/>
      <c r="AB123" s="104"/>
      <c r="AC123" s="29"/>
      <c r="AD123" s="102"/>
      <c r="AE123" s="103"/>
      <c r="AF123" s="103"/>
      <c r="AG123" s="12"/>
      <c r="AH123" s="12"/>
      <c r="AI123" s="12"/>
      <c r="AJ123" s="12"/>
      <c r="AK123" s="12"/>
      <c r="AL123" s="12"/>
      <c r="AM123" s="12"/>
      <c r="AN123" s="12"/>
      <c r="AO123" s="12"/>
      <c r="AT123" s="103"/>
    </row>
    <row r="124" spans="1:46" ht="15.75" x14ac:dyDescent="0.25">
      <c r="A124" s="142"/>
      <c r="B124" s="142"/>
      <c r="C124" s="142"/>
      <c r="D124" s="143"/>
      <c r="E124" s="151"/>
      <c r="F124" s="151"/>
      <c r="G124" s="151"/>
      <c r="H124" s="154"/>
      <c r="I124" s="146"/>
      <c r="J124" s="146"/>
      <c r="K124" s="147"/>
      <c r="L124" s="148"/>
      <c r="M124" s="149"/>
      <c r="N124" s="150"/>
      <c r="O124" s="151"/>
      <c r="P124" s="152"/>
      <c r="Q124" s="132"/>
      <c r="R124" s="133"/>
      <c r="S124" s="134"/>
      <c r="T124" s="100"/>
      <c r="U124" s="100"/>
      <c r="V124" s="190"/>
      <c r="W124" s="175"/>
      <c r="X124" s="175"/>
      <c r="Y124" s="158"/>
      <c r="Z124" s="191"/>
      <c r="AA124" s="104"/>
      <c r="AB124" s="104"/>
      <c r="AC124" s="29"/>
      <c r="AD124" s="102"/>
      <c r="AE124" s="103"/>
      <c r="AF124" s="103"/>
      <c r="AG124" s="12"/>
      <c r="AH124" s="12"/>
      <c r="AI124" s="12"/>
      <c r="AJ124" s="12"/>
      <c r="AK124" s="12"/>
      <c r="AL124" s="12"/>
      <c r="AM124" s="12"/>
      <c r="AN124" s="12"/>
      <c r="AO124" s="12"/>
      <c r="AT124" s="103"/>
    </row>
    <row r="125" spans="1:46" ht="15.75" x14ac:dyDescent="0.25">
      <c r="A125" s="142"/>
      <c r="B125" s="142"/>
      <c r="C125" s="142"/>
      <c r="D125" s="143"/>
      <c r="E125" s="151"/>
      <c r="F125" s="151"/>
      <c r="G125" s="151"/>
      <c r="H125" s="178"/>
      <c r="I125" s="146"/>
      <c r="J125" s="146"/>
      <c r="K125" s="147"/>
      <c r="L125" s="148"/>
      <c r="M125" s="149"/>
      <c r="N125" s="150"/>
      <c r="O125" s="151"/>
      <c r="P125" s="152"/>
      <c r="Q125" s="132"/>
      <c r="R125" s="133"/>
      <c r="S125" s="134"/>
      <c r="T125" s="100"/>
      <c r="U125" s="100"/>
      <c r="V125" s="192"/>
      <c r="W125" s="175"/>
      <c r="X125" s="175"/>
      <c r="Y125" s="175"/>
      <c r="Z125" s="191"/>
      <c r="AA125" s="104"/>
      <c r="AB125" s="104"/>
      <c r="AC125" s="29"/>
      <c r="AD125" s="102"/>
      <c r="AE125" s="103"/>
      <c r="AF125" s="103"/>
      <c r="AG125" s="12"/>
      <c r="AH125" s="12"/>
      <c r="AI125" s="12"/>
      <c r="AJ125" s="12"/>
      <c r="AK125" s="12"/>
      <c r="AL125" s="12"/>
      <c r="AM125" s="12"/>
      <c r="AN125" s="12"/>
      <c r="AO125" s="12"/>
      <c r="AT125" s="103"/>
    </row>
    <row r="126" spans="1:46" ht="15.75" x14ac:dyDescent="0.25">
      <c r="A126" s="142"/>
      <c r="B126" s="142"/>
      <c r="C126" s="142"/>
      <c r="D126" s="143"/>
      <c r="E126" s="151"/>
      <c r="F126" s="151"/>
      <c r="G126" s="151"/>
      <c r="H126" s="154"/>
      <c r="I126" s="146"/>
      <c r="J126" s="146"/>
      <c r="K126" s="157"/>
      <c r="L126" s="175"/>
      <c r="M126" s="149"/>
      <c r="N126" s="150"/>
      <c r="O126" s="151"/>
      <c r="P126" s="152"/>
      <c r="Q126" s="132"/>
      <c r="R126" s="133"/>
      <c r="S126" s="134"/>
      <c r="T126" s="100"/>
      <c r="U126" s="100"/>
      <c r="V126" s="190"/>
      <c r="W126" s="175"/>
      <c r="X126" s="175"/>
      <c r="Y126" s="175"/>
      <c r="Z126" s="191"/>
      <c r="AA126" s="104"/>
      <c r="AB126" s="104"/>
      <c r="AC126" s="29"/>
      <c r="AD126" s="102"/>
      <c r="AE126" s="103"/>
      <c r="AF126" s="103"/>
      <c r="AG126" s="12"/>
      <c r="AH126" s="12"/>
      <c r="AI126" s="12"/>
      <c r="AJ126" s="12"/>
      <c r="AK126" s="12"/>
      <c r="AL126" s="12"/>
      <c r="AM126" s="12"/>
      <c r="AN126" s="12"/>
      <c r="AO126" s="12"/>
      <c r="AT126" s="103"/>
    </row>
    <row r="127" spans="1:46" ht="15.75" x14ac:dyDescent="0.25">
      <c r="A127" s="142"/>
      <c r="B127" s="142"/>
      <c r="C127" s="142"/>
      <c r="D127" s="143"/>
      <c r="E127" s="151"/>
      <c r="F127" s="151"/>
      <c r="G127" s="151"/>
      <c r="H127" s="154"/>
      <c r="I127" s="146"/>
      <c r="J127" s="146"/>
      <c r="K127" s="147"/>
      <c r="L127" s="148"/>
      <c r="M127" s="149"/>
      <c r="N127" s="150"/>
      <c r="O127" s="151"/>
      <c r="P127" s="152"/>
      <c r="Q127" s="132"/>
      <c r="R127" s="133"/>
      <c r="S127" s="134"/>
      <c r="T127" s="100"/>
      <c r="U127" s="100"/>
      <c r="V127" s="186"/>
      <c r="W127" s="175"/>
      <c r="X127" s="175"/>
      <c r="Y127" s="175"/>
      <c r="Z127" s="191"/>
      <c r="AA127" s="104"/>
      <c r="AB127" s="104"/>
      <c r="AC127" s="29"/>
      <c r="AD127" s="102"/>
      <c r="AE127" s="103"/>
      <c r="AF127" s="103"/>
      <c r="AG127" s="12"/>
      <c r="AH127" s="12"/>
      <c r="AI127" s="12"/>
      <c r="AJ127" s="12"/>
      <c r="AK127" s="12"/>
      <c r="AL127" s="12"/>
      <c r="AM127" s="12"/>
      <c r="AN127" s="12"/>
      <c r="AO127" s="12"/>
      <c r="AT127" s="103"/>
    </row>
    <row r="128" spans="1:46" ht="15.75" x14ac:dyDescent="0.25">
      <c r="A128" s="142"/>
      <c r="B128" s="142"/>
      <c r="C128" s="142"/>
      <c r="D128" s="143"/>
      <c r="E128" s="151"/>
      <c r="F128" s="151"/>
      <c r="G128" s="151"/>
      <c r="H128" s="154"/>
      <c r="I128" s="146"/>
      <c r="J128" s="146"/>
      <c r="K128" s="157"/>
      <c r="L128" s="158"/>
      <c r="M128" s="149"/>
      <c r="N128" s="150"/>
      <c r="O128" s="151"/>
      <c r="P128" s="152"/>
      <c r="Q128" s="132"/>
      <c r="R128" s="133"/>
      <c r="S128" s="134"/>
      <c r="T128" s="100"/>
      <c r="U128" s="100"/>
      <c r="V128" s="190"/>
      <c r="W128" s="175"/>
      <c r="X128" s="175"/>
      <c r="Y128" s="175"/>
      <c r="Z128" s="191"/>
      <c r="AA128" s="104"/>
      <c r="AB128" s="104"/>
      <c r="AC128" s="29"/>
      <c r="AD128" s="102"/>
      <c r="AE128" s="103"/>
      <c r="AF128" s="103"/>
      <c r="AG128" s="12"/>
      <c r="AH128" s="12"/>
      <c r="AI128" s="12"/>
      <c r="AJ128" s="12"/>
      <c r="AK128" s="12"/>
      <c r="AL128" s="12"/>
      <c r="AM128" s="12"/>
      <c r="AN128" s="12"/>
      <c r="AO128" s="12"/>
      <c r="AT128" s="103"/>
    </row>
    <row r="129" spans="1:46" ht="15.75" x14ac:dyDescent="0.25">
      <c r="A129" s="142"/>
      <c r="B129" s="142"/>
      <c r="C129" s="142"/>
      <c r="D129" s="143"/>
      <c r="E129" s="151"/>
      <c r="F129" s="151"/>
      <c r="G129" s="151"/>
      <c r="H129" s="178"/>
      <c r="I129" s="146"/>
      <c r="J129" s="146"/>
      <c r="K129" s="147"/>
      <c r="L129" s="148"/>
      <c r="M129" s="149"/>
      <c r="N129" s="150"/>
      <c r="O129" s="151"/>
      <c r="P129" s="152"/>
      <c r="Q129" s="132"/>
      <c r="R129" s="133"/>
      <c r="S129" s="134"/>
      <c r="T129" s="100"/>
      <c r="U129" s="100"/>
      <c r="V129" s="192"/>
      <c r="W129" s="175"/>
      <c r="X129" s="175"/>
      <c r="Y129" s="175"/>
      <c r="Z129" s="191"/>
      <c r="AA129" s="104"/>
      <c r="AB129" s="104"/>
      <c r="AC129" s="29"/>
      <c r="AD129" s="102"/>
      <c r="AE129" s="103"/>
      <c r="AF129" s="103"/>
      <c r="AG129" s="12"/>
      <c r="AH129" s="12"/>
      <c r="AI129" s="12"/>
      <c r="AJ129" s="12"/>
      <c r="AK129" s="12"/>
      <c r="AL129" s="12"/>
      <c r="AM129" s="12"/>
      <c r="AN129" s="12"/>
      <c r="AO129" s="12"/>
      <c r="AT129" s="103"/>
    </row>
    <row r="130" spans="1:46" ht="15.75" x14ac:dyDescent="0.25">
      <c r="A130" s="142"/>
      <c r="B130" s="142"/>
      <c r="C130" s="142"/>
      <c r="D130" s="143"/>
      <c r="E130" s="151"/>
      <c r="F130" s="151"/>
      <c r="G130" s="151"/>
      <c r="H130" s="154"/>
      <c r="I130" s="146"/>
      <c r="J130" s="146"/>
      <c r="K130" s="157"/>
      <c r="L130" s="158"/>
      <c r="M130" s="149"/>
      <c r="N130" s="150"/>
      <c r="O130" s="151"/>
      <c r="P130" s="152"/>
      <c r="Q130" s="132"/>
      <c r="R130" s="133"/>
      <c r="S130" s="134"/>
      <c r="T130" s="100"/>
      <c r="U130" s="100"/>
      <c r="V130" s="190"/>
      <c r="W130" s="175"/>
      <c r="X130" s="175"/>
      <c r="Y130" s="158"/>
      <c r="Z130" s="191"/>
      <c r="AA130" s="104"/>
      <c r="AB130" s="104"/>
      <c r="AC130" s="29"/>
      <c r="AD130" s="102"/>
      <c r="AE130" s="103"/>
      <c r="AF130" s="103"/>
      <c r="AG130" s="12"/>
      <c r="AH130" s="12"/>
      <c r="AI130" s="12"/>
      <c r="AJ130" s="12"/>
      <c r="AK130" s="12"/>
      <c r="AL130" s="12"/>
      <c r="AM130" s="12"/>
      <c r="AN130" s="12"/>
      <c r="AO130" s="12"/>
      <c r="AT130" s="103"/>
    </row>
    <row r="131" spans="1:46" ht="15.75" x14ac:dyDescent="0.25">
      <c r="A131" s="142"/>
      <c r="B131" s="142"/>
      <c r="C131" s="142"/>
      <c r="D131" s="143"/>
      <c r="E131" s="151"/>
      <c r="F131" s="151"/>
      <c r="G131" s="151"/>
      <c r="H131" s="155"/>
      <c r="I131" s="146"/>
      <c r="J131" s="146"/>
      <c r="K131" s="147"/>
      <c r="L131" s="148"/>
      <c r="M131" s="149"/>
      <c r="N131" s="150"/>
      <c r="O131" s="151"/>
      <c r="P131" s="152"/>
      <c r="Q131" s="132"/>
      <c r="R131" s="133"/>
      <c r="S131" s="134"/>
      <c r="T131" s="100"/>
      <c r="U131" s="100"/>
      <c r="V131" s="188"/>
      <c r="W131" s="142"/>
      <c r="X131" s="142"/>
      <c r="Y131" s="167"/>
      <c r="Z131" s="187"/>
      <c r="AA131" s="101"/>
      <c r="AB131" s="101"/>
      <c r="AC131" s="29"/>
      <c r="AD131" s="102"/>
      <c r="AE131" s="103"/>
      <c r="AF131" s="103"/>
      <c r="AG131" s="12"/>
      <c r="AH131" s="12"/>
      <c r="AI131" s="12"/>
      <c r="AJ131" s="12"/>
      <c r="AK131" s="12"/>
      <c r="AL131" s="12"/>
      <c r="AM131" s="12"/>
      <c r="AN131" s="12"/>
      <c r="AO131" s="12"/>
      <c r="AT131" s="103"/>
    </row>
    <row r="132" spans="1:46" ht="15.75" x14ac:dyDescent="0.25">
      <c r="A132" s="142"/>
      <c r="B132" s="142"/>
      <c r="C132" s="142"/>
      <c r="D132" s="143"/>
      <c r="E132" s="151"/>
      <c r="F132" s="151"/>
      <c r="G132" s="151"/>
      <c r="H132" s="154"/>
      <c r="I132" s="146"/>
      <c r="J132" s="146"/>
      <c r="K132" s="147"/>
      <c r="L132" s="148"/>
      <c r="M132" s="149"/>
      <c r="N132" s="150"/>
      <c r="O132" s="151"/>
      <c r="P132" s="152"/>
      <c r="Q132" s="132"/>
      <c r="R132" s="133"/>
      <c r="S132" s="134"/>
      <c r="T132" s="100"/>
      <c r="U132" s="100"/>
      <c r="V132" s="192"/>
      <c r="W132" s="175"/>
      <c r="X132" s="175"/>
      <c r="Y132" s="175"/>
      <c r="Z132" s="191"/>
      <c r="AA132" s="104"/>
      <c r="AB132" s="104"/>
      <c r="AC132" s="29"/>
      <c r="AD132" s="102"/>
      <c r="AE132" s="103"/>
      <c r="AF132" s="103"/>
      <c r="AG132" s="12"/>
      <c r="AH132" s="12"/>
      <c r="AI132" s="12"/>
      <c r="AJ132" s="12"/>
      <c r="AK132" s="12"/>
      <c r="AL132" s="12"/>
      <c r="AM132" s="12"/>
      <c r="AN132" s="12"/>
      <c r="AO132" s="12"/>
      <c r="AT132" s="103"/>
    </row>
    <row r="133" spans="1:46" ht="15.75" x14ac:dyDescent="0.25">
      <c r="A133" s="142"/>
      <c r="B133" s="142"/>
      <c r="C133" s="142"/>
      <c r="D133" s="143"/>
      <c r="E133" s="151"/>
      <c r="F133" s="151"/>
      <c r="G133" s="151"/>
      <c r="H133" s="155"/>
      <c r="I133" s="146"/>
      <c r="J133" s="146"/>
      <c r="K133" s="147"/>
      <c r="L133" s="156"/>
      <c r="M133" s="149"/>
      <c r="N133" s="150"/>
      <c r="O133" s="151"/>
      <c r="P133" s="152"/>
      <c r="Q133" s="132"/>
      <c r="R133" s="133"/>
      <c r="S133" s="134"/>
      <c r="T133" s="100"/>
      <c r="U133" s="100"/>
      <c r="V133" s="188"/>
      <c r="W133" s="142"/>
      <c r="X133" s="142"/>
      <c r="Y133" s="142"/>
      <c r="Z133" s="187"/>
      <c r="AA133" s="101"/>
      <c r="AB133" s="101"/>
      <c r="AC133" s="29"/>
      <c r="AD133" s="102"/>
      <c r="AE133" s="103"/>
      <c r="AF133" s="103"/>
      <c r="AG133" s="12"/>
      <c r="AH133" s="12"/>
      <c r="AI133" s="12"/>
      <c r="AJ133" s="12"/>
      <c r="AK133" s="12"/>
      <c r="AL133" s="12"/>
      <c r="AM133" s="12"/>
      <c r="AN133" s="12"/>
      <c r="AO133" s="12"/>
      <c r="AT133" s="103"/>
    </row>
    <row r="134" spans="1:46" ht="15.75" x14ac:dyDescent="0.25">
      <c r="A134" s="142"/>
      <c r="B134" s="142"/>
      <c r="C134" s="142"/>
      <c r="D134" s="143"/>
      <c r="E134" s="151"/>
      <c r="F134" s="151"/>
      <c r="G134" s="151"/>
      <c r="H134" s="154"/>
      <c r="I134" s="146"/>
      <c r="J134" s="146"/>
      <c r="K134" s="157"/>
      <c r="L134" s="158"/>
      <c r="M134" s="149"/>
      <c r="N134" s="150"/>
      <c r="O134" s="151"/>
      <c r="P134" s="152"/>
      <c r="Q134" s="132"/>
      <c r="R134" s="133"/>
      <c r="S134" s="134"/>
      <c r="T134" s="100"/>
      <c r="U134" s="100"/>
      <c r="V134" s="190"/>
      <c r="W134" s="175"/>
      <c r="X134" s="175"/>
      <c r="Y134" s="158"/>
      <c r="Z134" s="191"/>
      <c r="AA134" s="104"/>
      <c r="AB134" s="104"/>
      <c r="AC134" s="29"/>
      <c r="AD134" s="102"/>
      <c r="AE134" s="103"/>
      <c r="AF134" s="103"/>
      <c r="AG134" s="12"/>
      <c r="AH134" s="12"/>
      <c r="AI134" s="12"/>
      <c r="AJ134" s="12"/>
      <c r="AK134" s="12"/>
      <c r="AL134" s="12"/>
      <c r="AM134" s="12"/>
      <c r="AN134" s="12"/>
      <c r="AO134" s="12"/>
      <c r="AT134" s="103"/>
    </row>
    <row r="135" spans="1:46" ht="15.75" x14ac:dyDescent="0.25">
      <c r="A135" s="142"/>
      <c r="B135" s="142"/>
      <c r="C135" s="142"/>
      <c r="D135" s="143"/>
      <c r="E135" s="151"/>
      <c r="F135" s="168"/>
      <c r="G135" s="168"/>
      <c r="H135" s="155"/>
      <c r="I135" s="146"/>
      <c r="J135" s="146"/>
      <c r="K135" s="147"/>
      <c r="L135" s="156"/>
      <c r="M135" s="170"/>
      <c r="N135" s="150"/>
      <c r="O135" s="151"/>
      <c r="P135" s="152"/>
      <c r="Q135" s="132"/>
      <c r="R135" s="133"/>
      <c r="S135" s="134"/>
      <c r="T135" s="100"/>
      <c r="U135" s="100"/>
      <c r="V135" s="188"/>
      <c r="W135" s="142"/>
      <c r="X135" s="142"/>
      <c r="Y135" s="167"/>
      <c r="Z135" s="187"/>
      <c r="AA135" s="101"/>
      <c r="AB135" s="101"/>
      <c r="AC135" s="29"/>
      <c r="AD135" s="102"/>
      <c r="AE135" s="103"/>
      <c r="AF135" s="103"/>
      <c r="AG135" s="12"/>
      <c r="AH135" s="12"/>
      <c r="AI135" s="12"/>
      <c r="AJ135" s="12"/>
      <c r="AK135" s="12"/>
      <c r="AL135" s="12"/>
      <c r="AM135" s="12"/>
      <c r="AN135" s="12"/>
      <c r="AO135" s="12"/>
      <c r="AT135" s="103"/>
    </row>
    <row r="136" spans="1:46" ht="15.75" x14ac:dyDescent="0.25">
      <c r="A136" s="142"/>
      <c r="B136" s="142"/>
      <c r="C136" s="142"/>
      <c r="D136" s="143"/>
      <c r="E136" s="168"/>
      <c r="F136" s="168"/>
      <c r="G136" s="168"/>
      <c r="H136" s="179"/>
      <c r="I136" s="146"/>
      <c r="J136" s="146"/>
      <c r="K136" s="147"/>
      <c r="L136" s="148"/>
      <c r="M136" s="170"/>
      <c r="N136" s="150"/>
      <c r="O136" s="168"/>
      <c r="P136" s="152"/>
      <c r="Q136" s="132"/>
      <c r="R136" s="133"/>
      <c r="S136" s="134"/>
      <c r="T136" s="100"/>
      <c r="U136" s="100"/>
      <c r="V136" s="192"/>
      <c r="W136" s="175"/>
      <c r="X136" s="175"/>
      <c r="Y136" s="175"/>
      <c r="Z136" s="191"/>
      <c r="AA136" s="104"/>
      <c r="AB136" s="104"/>
      <c r="AC136" s="29"/>
      <c r="AD136" s="102"/>
      <c r="AE136" s="103"/>
      <c r="AF136" s="103"/>
      <c r="AG136" s="12"/>
      <c r="AH136" s="12"/>
      <c r="AI136" s="12"/>
      <c r="AJ136" s="12"/>
      <c r="AK136" s="12"/>
      <c r="AL136" s="12"/>
      <c r="AM136" s="12"/>
      <c r="AN136" s="12"/>
      <c r="AO136" s="12"/>
      <c r="AT136" s="103"/>
    </row>
    <row r="137" spans="1:46" ht="15.75" x14ac:dyDescent="0.25">
      <c r="A137" s="142"/>
      <c r="B137" s="142"/>
      <c r="C137" s="142"/>
      <c r="D137" s="143"/>
      <c r="E137" s="168"/>
      <c r="F137" s="168"/>
      <c r="G137" s="168"/>
      <c r="H137" s="154"/>
      <c r="I137" s="146"/>
      <c r="J137" s="146"/>
      <c r="K137" s="157"/>
      <c r="L137" s="158"/>
      <c r="M137" s="170"/>
      <c r="N137" s="150"/>
      <c r="O137" s="151"/>
      <c r="P137" s="152"/>
      <c r="Q137" s="132"/>
      <c r="R137" s="133"/>
      <c r="S137" s="134"/>
      <c r="T137" s="100"/>
      <c r="U137" s="100"/>
      <c r="V137" s="190"/>
      <c r="W137" s="175"/>
      <c r="X137" s="175"/>
      <c r="Y137" s="175"/>
      <c r="Z137" s="191"/>
      <c r="AA137" s="104"/>
      <c r="AB137" s="104"/>
      <c r="AC137" s="29"/>
      <c r="AD137" s="102"/>
      <c r="AE137" s="103"/>
      <c r="AF137" s="103"/>
      <c r="AG137" s="12"/>
      <c r="AH137" s="12"/>
      <c r="AI137" s="12"/>
      <c r="AJ137" s="12"/>
      <c r="AK137" s="12"/>
      <c r="AL137" s="12"/>
      <c r="AM137" s="12"/>
      <c r="AN137" s="12"/>
      <c r="AO137" s="12"/>
      <c r="AT137" s="103"/>
    </row>
    <row r="138" spans="1:46" ht="15.75" x14ac:dyDescent="0.25">
      <c r="A138" s="142"/>
      <c r="B138" s="142"/>
      <c r="C138" s="142"/>
      <c r="D138" s="143"/>
      <c r="E138" s="168"/>
      <c r="F138" s="168"/>
      <c r="G138" s="168"/>
      <c r="H138" s="179"/>
      <c r="I138" s="146"/>
      <c r="J138" s="146"/>
      <c r="K138" s="147"/>
      <c r="L138" s="148"/>
      <c r="M138" s="170"/>
      <c r="N138" s="150"/>
      <c r="O138" s="151"/>
      <c r="P138" s="152"/>
      <c r="Q138" s="132"/>
      <c r="R138" s="133"/>
      <c r="S138" s="134"/>
      <c r="T138" s="100"/>
      <c r="U138" s="100"/>
      <c r="V138" s="190"/>
      <c r="W138" s="175"/>
      <c r="X138" s="175"/>
      <c r="Y138" s="158"/>
      <c r="Z138" s="191"/>
      <c r="AA138" s="104"/>
      <c r="AB138" s="104"/>
      <c r="AC138" s="29"/>
      <c r="AD138" s="102"/>
      <c r="AE138" s="103"/>
      <c r="AF138" s="103"/>
      <c r="AG138" s="12"/>
      <c r="AH138" s="12"/>
      <c r="AI138" s="12"/>
      <c r="AJ138" s="12"/>
      <c r="AK138" s="12"/>
      <c r="AL138" s="12"/>
      <c r="AM138" s="12"/>
      <c r="AN138" s="12"/>
      <c r="AO138" s="12"/>
      <c r="AT138" s="103"/>
    </row>
    <row r="139" spans="1:46" ht="15.75" x14ac:dyDescent="0.25">
      <c r="A139" s="142"/>
      <c r="B139" s="142"/>
      <c r="C139" s="142"/>
      <c r="D139" s="143"/>
      <c r="E139" s="168"/>
      <c r="F139" s="168"/>
      <c r="G139" s="168"/>
      <c r="H139" s="179"/>
      <c r="I139" s="146"/>
      <c r="J139" s="146"/>
      <c r="K139" s="147"/>
      <c r="L139" s="148"/>
      <c r="M139" s="170"/>
      <c r="N139" s="150"/>
      <c r="O139" s="151"/>
      <c r="P139" s="152"/>
      <c r="Q139" s="132"/>
      <c r="R139" s="133"/>
      <c r="S139" s="134"/>
      <c r="T139" s="100"/>
      <c r="U139" s="100"/>
      <c r="V139" s="192"/>
      <c r="W139" s="175"/>
      <c r="X139" s="175"/>
      <c r="Y139" s="158"/>
      <c r="Z139" s="191"/>
      <c r="AA139" s="104"/>
      <c r="AB139" s="104"/>
      <c r="AC139" s="29"/>
      <c r="AD139" s="102"/>
      <c r="AE139" s="103"/>
      <c r="AF139" s="103"/>
      <c r="AG139" s="12"/>
      <c r="AH139" s="12"/>
      <c r="AI139" s="12"/>
      <c r="AJ139" s="12"/>
      <c r="AK139" s="12"/>
      <c r="AL139" s="12"/>
      <c r="AM139" s="12"/>
      <c r="AN139" s="12"/>
      <c r="AO139" s="12"/>
      <c r="AT139" s="103"/>
    </row>
    <row r="140" spans="1:46" ht="15.75" x14ac:dyDescent="0.25">
      <c r="A140" s="142"/>
      <c r="B140" s="142"/>
      <c r="C140" s="142"/>
      <c r="D140" s="143"/>
      <c r="E140" s="168"/>
      <c r="F140" s="168"/>
      <c r="G140" s="168"/>
      <c r="H140" s="179"/>
      <c r="I140" s="146"/>
      <c r="J140" s="146"/>
      <c r="K140" s="147"/>
      <c r="L140" s="156"/>
      <c r="M140" s="170"/>
      <c r="N140" s="150"/>
      <c r="O140" s="168"/>
      <c r="P140" s="152"/>
      <c r="Q140" s="132"/>
      <c r="R140" s="133"/>
      <c r="S140" s="134"/>
      <c r="T140" s="100"/>
      <c r="U140" s="100"/>
      <c r="V140" s="190"/>
      <c r="W140" s="175"/>
      <c r="X140" s="175"/>
      <c r="Y140" s="158"/>
      <c r="Z140" s="191"/>
      <c r="AA140" s="104"/>
      <c r="AB140" s="104"/>
      <c r="AC140" s="29"/>
      <c r="AD140" s="102"/>
      <c r="AE140" s="103"/>
      <c r="AF140" s="103"/>
      <c r="AG140" s="12"/>
      <c r="AH140" s="12"/>
      <c r="AI140" s="12"/>
      <c r="AJ140" s="12"/>
      <c r="AK140" s="12"/>
      <c r="AL140" s="12"/>
      <c r="AM140" s="12"/>
      <c r="AN140" s="12"/>
      <c r="AO140" s="12"/>
      <c r="AT140" s="103"/>
    </row>
    <row r="141" spans="1:46" ht="15.75" x14ac:dyDescent="0.25">
      <c r="A141" s="142"/>
      <c r="B141" s="142"/>
      <c r="C141" s="142"/>
      <c r="D141" s="143"/>
      <c r="E141" s="151"/>
      <c r="F141" s="151"/>
      <c r="G141" s="151"/>
      <c r="H141" s="154"/>
      <c r="I141" s="146"/>
      <c r="J141" s="146"/>
      <c r="K141" s="157"/>
      <c r="L141" s="158"/>
      <c r="M141" s="149"/>
      <c r="N141" s="150"/>
      <c r="O141" s="151"/>
      <c r="P141" s="152"/>
      <c r="Q141" s="132"/>
      <c r="R141" s="133"/>
      <c r="S141" s="134"/>
      <c r="T141" s="100"/>
      <c r="U141" s="100"/>
      <c r="V141" s="190"/>
      <c r="W141" s="175"/>
      <c r="X141" s="175"/>
      <c r="Y141" s="158"/>
      <c r="Z141" s="191"/>
      <c r="AA141" s="104"/>
      <c r="AB141" s="104"/>
      <c r="AC141" s="29"/>
      <c r="AD141" s="102"/>
      <c r="AE141" s="103"/>
      <c r="AF141" s="103"/>
      <c r="AG141" s="12"/>
      <c r="AH141" s="12"/>
      <c r="AI141" s="12"/>
      <c r="AJ141" s="12"/>
      <c r="AK141" s="12"/>
      <c r="AL141" s="12"/>
      <c r="AM141" s="12"/>
      <c r="AN141" s="12"/>
      <c r="AO141" s="12"/>
      <c r="AT141" s="103"/>
    </row>
    <row r="142" spans="1:46" ht="15.75" x14ac:dyDescent="0.25">
      <c r="A142" s="142"/>
      <c r="B142" s="142"/>
      <c r="C142" s="142"/>
      <c r="D142" s="143"/>
      <c r="E142" s="151"/>
      <c r="F142" s="151"/>
      <c r="G142" s="151"/>
      <c r="H142" s="154"/>
      <c r="I142" s="146"/>
      <c r="J142" s="146"/>
      <c r="K142" s="180"/>
      <c r="L142" s="180"/>
      <c r="M142" s="149"/>
      <c r="N142" s="150"/>
      <c r="O142" s="151"/>
      <c r="P142" s="152"/>
      <c r="Q142" s="132"/>
      <c r="R142" s="133"/>
      <c r="S142" s="134"/>
      <c r="T142" s="100"/>
      <c r="U142" s="100"/>
      <c r="V142" s="202"/>
      <c r="W142" s="175"/>
      <c r="X142" s="175"/>
      <c r="Y142" s="158"/>
      <c r="Z142" s="191"/>
      <c r="AA142" s="104"/>
      <c r="AB142" s="104"/>
      <c r="AC142" s="29"/>
      <c r="AD142" s="102"/>
      <c r="AE142" s="103"/>
      <c r="AF142" s="103"/>
      <c r="AG142" s="12"/>
      <c r="AH142" s="12"/>
      <c r="AI142" s="12"/>
      <c r="AJ142" s="12"/>
      <c r="AK142" s="12"/>
      <c r="AL142" s="12"/>
      <c r="AM142" s="12"/>
      <c r="AN142" s="12"/>
      <c r="AO142" s="12"/>
      <c r="AT142" s="103"/>
    </row>
    <row r="143" spans="1:46" ht="15.75" x14ac:dyDescent="0.25">
      <c r="A143" s="142"/>
      <c r="B143" s="142"/>
      <c r="C143" s="142"/>
      <c r="D143" s="143"/>
      <c r="E143" s="151"/>
      <c r="F143" s="151"/>
      <c r="G143" s="151"/>
      <c r="H143" s="154"/>
      <c r="I143" s="146"/>
      <c r="J143" s="146"/>
      <c r="K143" s="147"/>
      <c r="L143" s="148"/>
      <c r="M143" s="149"/>
      <c r="N143" s="150"/>
      <c r="O143" s="151"/>
      <c r="P143" s="152"/>
      <c r="Q143" s="132"/>
      <c r="R143" s="133"/>
      <c r="S143" s="134"/>
      <c r="T143" s="100"/>
      <c r="U143" s="100"/>
      <c r="V143" s="190"/>
      <c r="W143" s="175"/>
      <c r="X143" s="175"/>
      <c r="Y143" s="158"/>
      <c r="Z143" s="191"/>
      <c r="AA143" s="104"/>
      <c r="AB143" s="104"/>
      <c r="AC143" s="29"/>
      <c r="AD143" s="102"/>
      <c r="AE143" s="103"/>
      <c r="AF143" s="103"/>
      <c r="AG143" s="12"/>
      <c r="AH143" s="12"/>
      <c r="AI143" s="12"/>
      <c r="AJ143" s="12"/>
      <c r="AK143" s="12"/>
      <c r="AL143" s="12"/>
      <c r="AM143" s="12"/>
      <c r="AN143" s="12"/>
      <c r="AO143" s="12"/>
      <c r="AT143" s="103"/>
    </row>
    <row r="144" spans="1:46" ht="15.75" x14ac:dyDescent="0.25">
      <c r="A144" s="142"/>
      <c r="B144" s="142"/>
      <c r="C144" s="142"/>
      <c r="D144" s="143"/>
      <c r="E144" s="151"/>
      <c r="F144" s="151"/>
      <c r="G144" s="151"/>
      <c r="H144" s="154"/>
      <c r="I144" s="146"/>
      <c r="J144" s="146"/>
      <c r="K144" s="162"/>
      <c r="L144" s="156"/>
      <c r="M144" s="149"/>
      <c r="N144" s="150"/>
      <c r="O144" s="151"/>
      <c r="P144" s="152"/>
      <c r="Q144" s="132"/>
      <c r="R144" s="133"/>
      <c r="S144" s="134"/>
      <c r="T144" s="100"/>
      <c r="U144" s="100"/>
      <c r="V144" s="190"/>
      <c r="W144" s="175"/>
      <c r="X144" s="175"/>
      <c r="Y144" s="158"/>
      <c r="Z144" s="191"/>
      <c r="AA144" s="104"/>
      <c r="AB144" s="104"/>
      <c r="AC144" s="29"/>
      <c r="AD144" s="102"/>
      <c r="AE144" s="103"/>
      <c r="AF144" s="103"/>
      <c r="AG144" s="12"/>
      <c r="AH144" s="12"/>
      <c r="AI144" s="12"/>
      <c r="AJ144" s="12"/>
      <c r="AK144" s="12"/>
      <c r="AL144" s="12"/>
      <c r="AM144" s="12"/>
      <c r="AN144" s="12"/>
      <c r="AO144" s="12"/>
      <c r="AT144" s="103"/>
    </row>
    <row r="145" spans="1:46" ht="15.75" x14ac:dyDescent="0.25">
      <c r="A145" s="142"/>
      <c r="B145" s="142"/>
      <c r="C145" s="142"/>
      <c r="D145" s="143"/>
      <c r="E145" s="151"/>
      <c r="F145" s="151"/>
      <c r="G145" s="151"/>
      <c r="H145" s="154"/>
      <c r="I145" s="146"/>
      <c r="J145" s="146"/>
      <c r="K145" s="157"/>
      <c r="L145" s="175"/>
      <c r="M145" s="149"/>
      <c r="N145" s="150"/>
      <c r="O145" s="151"/>
      <c r="P145" s="152"/>
      <c r="Q145" s="132"/>
      <c r="R145" s="133"/>
      <c r="S145" s="134"/>
      <c r="T145" s="100"/>
      <c r="U145" s="100"/>
      <c r="V145" s="190"/>
      <c r="W145" s="175"/>
      <c r="X145" s="175"/>
      <c r="Y145" s="175"/>
      <c r="Z145" s="191"/>
      <c r="AA145" s="104"/>
      <c r="AB145" s="104"/>
      <c r="AC145" s="29"/>
      <c r="AD145" s="102"/>
      <c r="AE145" s="103"/>
      <c r="AF145" s="103"/>
      <c r="AG145" s="12"/>
      <c r="AH145" s="12"/>
      <c r="AI145" s="12"/>
      <c r="AJ145" s="12"/>
      <c r="AK145" s="12"/>
      <c r="AL145" s="12"/>
      <c r="AM145" s="12"/>
      <c r="AN145" s="12"/>
      <c r="AO145" s="12"/>
      <c r="AT145" s="103"/>
    </row>
    <row r="146" spans="1:46" ht="15.75" x14ac:dyDescent="0.25">
      <c r="A146" s="142"/>
      <c r="B146" s="142"/>
      <c r="C146" s="142"/>
      <c r="D146" s="143"/>
      <c r="E146" s="151"/>
      <c r="F146" s="151"/>
      <c r="G146" s="151"/>
      <c r="H146" s="154"/>
      <c r="I146" s="146"/>
      <c r="J146" s="146"/>
      <c r="K146" s="157"/>
      <c r="L146" s="158"/>
      <c r="M146" s="149"/>
      <c r="N146" s="150"/>
      <c r="O146" s="151"/>
      <c r="P146" s="152"/>
      <c r="Q146" s="132"/>
      <c r="R146" s="133"/>
      <c r="S146" s="134"/>
      <c r="T146" s="100"/>
      <c r="U146" s="100"/>
      <c r="V146" s="190"/>
      <c r="W146" s="175"/>
      <c r="X146" s="175"/>
      <c r="Y146" s="175"/>
      <c r="Z146" s="191"/>
      <c r="AA146" s="104"/>
      <c r="AB146" s="104"/>
      <c r="AC146" s="29"/>
      <c r="AD146" s="102"/>
      <c r="AE146" s="103"/>
      <c r="AF146" s="103"/>
      <c r="AG146" s="12"/>
      <c r="AH146" s="12"/>
      <c r="AI146" s="12"/>
      <c r="AJ146" s="12"/>
      <c r="AK146" s="12"/>
      <c r="AL146" s="12"/>
      <c r="AM146" s="12"/>
      <c r="AN146" s="12"/>
      <c r="AO146" s="12"/>
      <c r="AT146" s="103"/>
    </row>
    <row r="147" spans="1:46" ht="15.75" x14ac:dyDescent="0.25">
      <c r="A147" s="142"/>
      <c r="B147" s="142"/>
      <c r="C147" s="142"/>
      <c r="D147" s="143"/>
      <c r="E147" s="151"/>
      <c r="F147" s="151"/>
      <c r="G147" s="151"/>
      <c r="H147" s="155"/>
      <c r="I147" s="146"/>
      <c r="J147" s="146"/>
      <c r="K147" s="147"/>
      <c r="L147" s="148"/>
      <c r="M147" s="149"/>
      <c r="N147" s="150"/>
      <c r="O147" s="151"/>
      <c r="P147" s="152"/>
      <c r="Q147" s="132"/>
      <c r="R147" s="133"/>
      <c r="S147" s="134"/>
      <c r="T147" s="100"/>
      <c r="U147" s="100"/>
      <c r="V147" s="188"/>
      <c r="W147" s="142"/>
      <c r="X147" s="142"/>
      <c r="Y147" s="167"/>
      <c r="Z147" s="187"/>
      <c r="AA147" s="101"/>
      <c r="AB147" s="101"/>
      <c r="AC147" s="29"/>
      <c r="AD147" s="102"/>
      <c r="AE147" s="103"/>
      <c r="AF147" s="103"/>
      <c r="AG147" s="12"/>
      <c r="AH147" s="12"/>
      <c r="AI147" s="12"/>
      <c r="AJ147" s="12"/>
      <c r="AK147" s="12"/>
      <c r="AL147" s="12"/>
      <c r="AM147" s="12"/>
      <c r="AN147" s="12"/>
      <c r="AO147" s="12"/>
      <c r="AT147" s="103"/>
    </row>
    <row r="148" spans="1:46" ht="15.75" x14ac:dyDescent="0.25">
      <c r="A148" s="142"/>
      <c r="B148" s="142"/>
      <c r="C148" s="142"/>
      <c r="D148" s="143"/>
      <c r="E148" s="151"/>
      <c r="F148" s="151"/>
      <c r="G148" s="151"/>
      <c r="H148" s="154"/>
      <c r="I148" s="146"/>
      <c r="J148" s="146"/>
      <c r="K148" s="147"/>
      <c r="L148" s="148"/>
      <c r="M148" s="149"/>
      <c r="N148" s="150"/>
      <c r="O148" s="151"/>
      <c r="P148" s="152"/>
      <c r="Q148" s="132"/>
      <c r="R148" s="133"/>
      <c r="S148" s="134"/>
      <c r="T148" s="100"/>
      <c r="U148" s="100"/>
      <c r="V148" s="190"/>
      <c r="W148" s="175"/>
      <c r="X148" s="175"/>
      <c r="Y148" s="158"/>
      <c r="Z148" s="191"/>
      <c r="AA148" s="104"/>
      <c r="AB148" s="104"/>
      <c r="AC148" s="29"/>
      <c r="AD148" s="102"/>
      <c r="AE148" s="103"/>
      <c r="AF148" s="103"/>
      <c r="AG148" s="12"/>
      <c r="AH148" s="12"/>
      <c r="AI148" s="12"/>
      <c r="AJ148" s="12"/>
      <c r="AK148" s="12"/>
      <c r="AL148" s="12"/>
      <c r="AM148" s="12"/>
      <c r="AN148" s="12"/>
      <c r="AO148" s="12"/>
      <c r="AT148" s="103"/>
    </row>
    <row r="149" spans="1:46" ht="15.75" x14ac:dyDescent="0.25">
      <c r="A149" s="142"/>
      <c r="B149" s="142"/>
      <c r="C149" s="142"/>
      <c r="D149" s="143"/>
      <c r="E149" s="157"/>
      <c r="F149" s="157"/>
      <c r="G149" s="157"/>
      <c r="H149" s="154"/>
      <c r="I149" s="146"/>
      <c r="J149" s="146"/>
      <c r="K149" s="147"/>
      <c r="L149" s="156"/>
      <c r="M149" s="163"/>
      <c r="N149" s="164"/>
      <c r="O149" s="157"/>
      <c r="P149" s="165"/>
      <c r="Q149" s="132"/>
      <c r="R149" s="133"/>
      <c r="S149" s="134"/>
      <c r="T149" s="100"/>
      <c r="U149" s="100"/>
      <c r="V149" s="200"/>
      <c r="W149" s="175"/>
      <c r="X149" s="175"/>
      <c r="Y149" s="158"/>
      <c r="Z149" s="191"/>
      <c r="AA149" s="104"/>
      <c r="AB149" s="104"/>
      <c r="AC149" s="29"/>
      <c r="AD149" s="102"/>
      <c r="AE149" s="103"/>
      <c r="AF149" s="103"/>
      <c r="AG149" s="12"/>
      <c r="AH149" s="12"/>
      <c r="AI149" s="12"/>
      <c r="AJ149" s="12"/>
      <c r="AK149" s="12"/>
      <c r="AL149" s="12"/>
      <c r="AM149" s="12"/>
      <c r="AN149" s="12"/>
      <c r="AO149" s="12"/>
      <c r="AT149" s="103"/>
    </row>
    <row r="150" spans="1:46" ht="15.75" x14ac:dyDescent="0.25">
      <c r="A150" s="142"/>
      <c r="B150" s="142"/>
      <c r="C150" s="142"/>
      <c r="D150" s="143"/>
      <c r="E150" s="151"/>
      <c r="F150" s="151"/>
      <c r="G150" s="151"/>
      <c r="H150" s="154"/>
      <c r="I150" s="146"/>
      <c r="J150" s="146"/>
      <c r="K150" s="147"/>
      <c r="L150" s="148"/>
      <c r="M150" s="149"/>
      <c r="N150" s="150"/>
      <c r="O150" s="151"/>
      <c r="P150" s="152"/>
      <c r="Q150" s="132"/>
      <c r="R150" s="133"/>
      <c r="S150" s="134"/>
      <c r="T150" s="100"/>
      <c r="U150" s="100"/>
      <c r="V150" s="190"/>
      <c r="W150" s="175"/>
      <c r="X150" s="175"/>
      <c r="Y150" s="158"/>
      <c r="Z150" s="191"/>
      <c r="AA150" s="104"/>
      <c r="AB150" s="104"/>
      <c r="AC150" s="29"/>
      <c r="AD150" s="102"/>
      <c r="AE150" s="103"/>
      <c r="AF150" s="103"/>
      <c r="AG150" s="12"/>
      <c r="AH150" s="12"/>
      <c r="AI150" s="12"/>
      <c r="AJ150" s="12"/>
      <c r="AK150" s="12"/>
      <c r="AL150" s="12"/>
      <c r="AM150" s="12"/>
      <c r="AN150" s="12"/>
      <c r="AO150" s="12"/>
      <c r="AT150" s="103"/>
    </row>
    <row r="151" spans="1:46" ht="15.75" x14ac:dyDescent="0.25">
      <c r="A151" s="142"/>
      <c r="B151" s="142"/>
      <c r="C151" s="142"/>
      <c r="D151" s="143"/>
      <c r="E151" s="151"/>
      <c r="F151" s="151"/>
      <c r="G151" s="151"/>
      <c r="H151" s="154"/>
      <c r="I151" s="146"/>
      <c r="J151" s="146"/>
      <c r="K151" s="147"/>
      <c r="L151" s="148"/>
      <c r="M151" s="149"/>
      <c r="N151" s="150"/>
      <c r="O151" s="151"/>
      <c r="P151" s="152"/>
      <c r="Q151" s="132"/>
      <c r="R151" s="133"/>
      <c r="S151" s="134"/>
      <c r="T151" s="100"/>
      <c r="U151" s="100"/>
      <c r="V151" s="190"/>
      <c r="W151" s="175"/>
      <c r="X151" s="175"/>
      <c r="Y151" s="158"/>
      <c r="Z151" s="191"/>
      <c r="AA151" s="104"/>
      <c r="AB151" s="104"/>
      <c r="AC151" s="29"/>
      <c r="AD151" s="102"/>
      <c r="AE151" s="103"/>
      <c r="AF151" s="103"/>
      <c r="AG151" s="12"/>
      <c r="AH151" s="12"/>
      <c r="AI151" s="12"/>
      <c r="AJ151" s="12"/>
      <c r="AK151" s="12"/>
      <c r="AL151" s="12"/>
      <c r="AM151" s="12"/>
      <c r="AN151" s="12"/>
      <c r="AO151" s="12"/>
      <c r="AT151" s="103"/>
    </row>
    <row r="152" spans="1:46" ht="15.75" x14ac:dyDescent="0.25">
      <c r="A152" s="142"/>
      <c r="B152" s="142"/>
      <c r="C152" s="142"/>
      <c r="D152" s="143"/>
      <c r="E152" s="151"/>
      <c r="F152" s="151"/>
      <c r="G152" s="151"/>
      <c r="H152" s="155"/>
      <c r="I152" s="146"/>
      <c r="J152" s="146"/>
      <c r="K152" s="147"/>
      <c r="L152" s="148"/>
      <c r="M152" s="149"/>
      <c r="N152" s="150"/>
      <c r="O152" s="151"/>
      <c r="P152" s="152"/>
      <c r="Q152" s="132"/>
      <c r="R152" s="133"/>
      <c r="S152" s="134"/>
      <c r="T152" s="100"/>
      <c r="U152" s="100"/>
      <c r="V152" s="200"/>
      <c r="W152" s="142"/>
      <c r="X152" s="142"/>
      <c r="Y152" s="167"/>
      <c r="Z152" s="187"/>
      <c r="AA152" s="101"/>
      <c r="AB152" s="101"/>
      <c r="AC152" s="29"/>
      <c r="AD152" s="102"/>
      <c r="AE152" s="103"/>
      <c r="AF152" s="103"/>
      <c r="AG152" s="12"/>
      <c r="AH152" s="12"/>
      <c r="AI152" s="12"/>
      <c r="AJ152" s="12"/>
      <c r="AK152" s="12"/>
      <c r="AL152" s="12"/>
      <c r="AM152" s="12"/>
      <c r="AN152" s="12"/>
      <c r="AO152" s="12"/>
      <c r="AT152" s="103"/>
    </row>
    <row r="153" spans="1:46" ht="15.75" x14ac:dyDescent="0.25">
      <c r="A153" s="142"/>
      <c r="B153" s="142"/>
      <c r="C153" s="142"/>
      <c r="D153" s="143"/>
      <c r="E153" s="151"/>
      <c r="F153" s="151"/>
      <c r="G153" s="151"/>
      <c r="H153" s="155"/>
      <c r="I153" s="146"/>
      <c r="J153" s="146"/>
      <c r="K153" s="151"/>
      <c r="L153" s="167"/>
      <c r="M153" s="149"/>
      <c r="N153" s="150"/>
      <c r="O153" s="151"/>
      <c r="P153" s="152"/>
      <c r="Q153" s="132"/>
      <c r="R153" s="133"/>
      <c r="S153" s="134"/>
      <c r="T153" s="100"/>
      <c r="U153" s="100"/>
      <c r="V153" s="188"/>
      <c r="W153" s="142"/>
      <c r="X153" s="142"/>
      <c r="Y153" s="142"/>
      <c r="Z153" s="187"/>
      <c r="AA153" s="101"/>
      <c r="AB153" s="101"/>
      <c r="AC153" s="29"/>
      <c r="AD153" s="102"/>
      <c r="AE153" s="103"/>
      <c r="AF153" s="103"/>
      <c r="AG153" s="12"/>
      <c r="AH153" s="12"/>
      <c r="AI153" s="12"/>
      <c r="AJ153" s="12"/>
      <c r="AK153" s="12"/>
      <c r="AL153" s="12"/>
      <c r="AM153" s="12"/>
      <c r="AN153" s="12"/>
      <c r="AO153" s="12"/>
      <c r="AT153" s="103"/>
    </row>
    <row r="154" spans="1:46" ht="15.75" x14ac:dyDescent="0.25">
      <c r="A154" s="142"/>
      <c r="B154" s="142"/>
      <c r="C154" s="142"/>
      <c r="D154" s="143"/>
      <c r="E154" s="151"/>
      <c r="F154" s="151"/>
      <c r="G154" s="151"/>
      <c r="H154" s="154"/>
      <c r="I154" s="146"/>
      <c r="J154" s="146"/>
      <c r="K154" s="157"/>
      <c r="L154" s="158"/>
      <c r="M154" s="149"/>
      <c r="N154" s="150"/>
      <c r="O154" s="151"/>
      <c r="P154" s="152"/>
      <c r="Q154" s="132"/>
      <c r="R154" s="133"/>
      <c r="S154" s="134"/>
      <c r="T154" s="100"/>
      <c r="U154" s="100"/>
      <c r="V154" s="190"/>
      <c r="W154" s="175"/>
      <c r="X154" s="175"/>
      <c r="Y154" s="158"/>
      <c r="Z154" s="191"/>
      <c r="AA154" s="104"/>
      <c r="AB154" s="104"/>
      <c r="AC154" s="29"/>
      <c r="AD154" s="102"/>
      <c r="AE154" s="103"/>
      <c r="AF154" s="103"/>
      <c r="AG154" s="12"/>
      <c r="AH154" s="12"/>
      <c r="AI154" s="12"/>
      <c r="AJ154" s="12"/>
      <c r="AK154" s="12"/>
      <c r="AL154" s="12"/>
      <c r="AM154" s="12"/>
      <c r="AN154" s="12"/>
      <c r="AO154" s="12"/>
      <c r="AT154" s="103"/>
    </row>
    <row r="155" spans="1:46" ht="15.75" x14ac:dyDescent="0.25">
      <c r="A155" s="142"/>
      <c r="B155" s="142"/>
      <c r="C155" s="142"/>
      <c r="D155" s="143"/>
      <c r="E155" s="151"/>
      <c r="F155" s="151"/>
      <c r="G155" s="151"/>
      <c r="H155" s="154"/>
      <c r="I155" s="146"/>
      <c r="J155" s="146"/>
      <c r="K155" s="147"/>
      <c r="L155" s="156"/>
      <c r="M155" s="149"/>
      <c r="N155" s="150"/>
      <c r="O155" s="151"/>
      <c r="P155" s="152"/>
      <c r="Q155" s="132"/>
      <c r="R155" s="133"/>
      <c r="S155" s="134"/>
      <c r="T155" s="100"/>
      <c r="U155" s="100"/>
      <c r="V155" s="190"/>
      <c r="W155" s="175"/>
      <c r="X155" s="175"/>
      <c r="Y155" s="158"/>
      <c r="Z155" s="191"/>
      <c r="AA155" s="104"/>
      <c r="AB155" s="104"/>
      <c r="AC155" s="29"/>
      <c r="AD155" s="102"/>
      <c r="AE155" s="103"/>
      <c r="AF155" s="103"/>
      <c r="AG155" s="12"/>
      <c r="AH155" s="12"/>
      <c r="AI155" s="12"/>
      <c r="AJ155" s="12"/>
      <c r="AK155" s="12"/>
      <c r="AL155" s="12"/>
      <c r="AM155" s="12"/>
      <c r="AN155" s="12"/>
      <c r="AO155" s="12"/>
      <c r="AT155" s="103"/>
    </row>
    <row r="156" spans="1:46" ht="15.75" x14ac:dyDescent="0.25">
      <c r="A156" s="142"/>
      <c r="B156" s="142"/>
      <c r="C156" s="142"/>
      <c r="D156" s="143"/>
      <c r="E156" s="151"/>
      <c r="F156" s="151"/>
      <c r="G156" s="151"/>
      <c r="H156" s="154"/>
      <c r="I156" s="146"/>
      <c r="J156" s="146"/>
      <c r="K156" s="147"/>
      <c r="L156" s="148"/>
      <c r="M156" s="149"/>
      <c r="N156" s="150"/>
      <c r="O156" s="151"/>
      <c r="P156" s="152"/>
      <c r="Q156" s="132"/>
      <c r="R156" s="133"/>
      <c r="S156" s="134"/>
      <c r="T156" s="100"/>
      <c r="U156" s="100"/>
      <c r="V156" s="192"/>
      <c r="W156" s="175"/>
      <c r="X156" s="175"/>
      <c r="Y156" s="175"/>
      <c r="Z156" s="191"/>
      <c r="AA156" s="104"/>
      <c r="AB156" s="104"/>
      <c r="AC156" s="29"/>
      <c r="AD156" s="102"/>
      <c r="AE156" s="103"/>
      <c r="AF156" s="103"/>
      <c r="AG156" s="12"/>
      <c r="AH156" s="12"/>
      <c r="AI156" s="12"/>
      <c r="AJ156" s="12"/>
      <c r="AK156" s="12"/>
      <c r="AL156" s="12"/>
      <c r="AM156" s="12"/>
      <c r="AN156" s="12"/>
      <c r="AO156" s="12"/>
      <c r="AT156" s="103"/>
    </row>
    <row r="157" spans="1:46" ht="15.75" x14ac:dyDescent="0.25">
      <c r="A157" s="142"/>
      <c r="B157" s="142"/>
      <c r="C157" s="142"/>
      <c r="D157" s="143"/>
      <c r="E157" s="151"/>
      <c r="F157" s="151"/>
      <c r="G157" s="151"/>
      <c r="H157" s="181"/>
      <c r="I157" s="146"/>
      <c r="J157" s="146"/>
      <c r="K157" s="147"/>
      <c r="L157" s="148"/>
      <c r="M157" s="149"/>
      <c r="N157" s="150"/>
      <c r="O157" s="151"/>
      <c r="P157" s="152"/>
      <c r="Q157" s="132"/>
      <c r="R157" s="133"/>
      <c r="S157" s="134"/>
      <c r="T157" s="100"/>
      <c r="U157" s="100"/>
      <c r="V157" s="203"/>
      <c r="W157" s="142"/>
      <c r="X157" s="142"/>
      <c r="Y157" s="142"/>
      <c r="Z157" s="187"/>
      <c r="AA157" s="101"/>
      <c r="AB157" s="101"/>
      <c r="AC157" s="29"/>
      <c r="AD157" s="102"/>
      <c r="AE157" s="103"/>
      <c r="AF157" s="103"/>
      <c r="AG157" s="12"/>
      <c r="AH157" s="12"/>
      <c r="AI157" s="12"/>
      <c r="AJ157" s="12"/>
      <c r="AK157" s="12"/>
      <c r="AL157" s="12"/>
      <c r="AM157" s="12"/>
      <c r="AN157" s="12"/>
      <c r="AO157" s="12"/>
      <c r="AT157" s="103"/>
    </row>
    <row r="158" spans="1:46" ht="15.75" x14ac:dyDescent="0.25">
      <c r="A158" s="142"/>
      <c r="B158" s="142"/>
      <c r="C158" s="142"/>
      <c r="D158" s="143"/>
      <c r="E158" s="151"/>
      <c r="F158" s="151"/>
      <c r="G158" s="151"/>
      <c r="H158" s="178"/>
      <c r="I158" s="146"/>
      <c r="J158" s="146"/>
      <c r="K158" s="147"/>
      <c r="L158" s="148"/>
      <c r="M158" s="149"/>
      <c r="N158" s="150"/>
      <c r="O158" s="151"/>
      <c r="P158" s="152"/>
      <c r="Q158" s="132"/>
      <c r="R158" s="133"/>
      <c r="S158" s="134"/>
      <c r="T158" s="100"/>
      <c r="U158" s="100"/>
      <c r="V158" s="192"/>
      <c r="W158" s="175"/>
      <c r="X158" s="175"/>
      <c r="Y158" s="175"/>
      <c r="Z158" s="191"/>
      <c r="AA158" s="104"/>
      <c r="AB158" s="104"/>
      <c r="AC158" s="29"/>
      <c r="AD158" s="102"/>
      <c r="AE158" s="103"/>
      <c r="AF158" s="103"/>
      <c r="AG158" s="12"/>
      <c r="AH158" s="12"/>
      <c r="AI158" s="12"/>
      <c r="AJ158" s="12"/>
      <c r="AK158" s="12"/>
      <c r="AL158" s="12"/>
      <c r="AM158" s="12"/>
      <c r="AN158" s="12"/>
      <c r="AO158" s="12"/>
      <c r="AT158" s="103"/>
    </row>
    <row r="159" spans="1:46" ht="15.75" x14ac:dyDescent="0.25">
      <c r="A159" s="142"/>
      <c r="B159" s="142"/>
      <c r="C159" s="142"/>
      <c r="D159" s="143"/>
      <c r="E159" s="151"/>
      <c r="F159" s="151"/>
      <c r="G159" s="151"/>
      <c r="H159" s="155"/>
      <c r="I159" s="146"/>
      <c r="J159" s="146"/>
      <c r="K159" s="161"/>
      <c r="L159" s="161"/>
      <c r="M159" s="149"/>
      <c r="N159" s="150"/>
      <c r="O159" s="151"/>
      <c r="P159" s="152"/>
      <c r="Q159" s="132"/>
      <c r="R159" s="133"/>
      <c r="S159" s="134"/>
      <c r="T159" s="100"/>
      <c r="U159" s="100"/>
      <c r="V159" s="188"/>
      <c r="W159" s="142"/>
      <c r="X159" s="142"/>
      <c r="Y159" s="167"/>
      <c r="Z159" s="187"/>
      <c r="AA159" s="101"/>
      <c r="AB159" s="101"/>
      <c r="AC159" s="29"/>
      <c r="AD159" s="102"/>
      <c r="AE159" s="103"/>
      <c r="AF159" s="103"/>
      <c r="AG159" s="12"/>
      <c r="AH159" s="12"/>
      <c r="AI159" s="12"/>
      <c r="AJ159" s="12"/>
      <c r="AK159" s="12"/>
      <c r="AL159" s="12"/>
      <c r="AM159" s="12"/>
      <c r="AN159" s="12"/>
      <c r="AO159" s="12"/>
      <c r="AT159" s="103"/>
    </row>
    <row r="160" spans="1:46" ht="15.75" x14ac:dyDescent="0.25">
      <c r="A160" s="142"/>
      <c r="B160" s="142"/>
      <c r="C160" s="142"/>
      <c r="D160" s="143"/>
      <c r="E160" s="151"/>
      <c r="F160" s="151"/>
      <c r="G160" s="151"/>
      <c r="H160" s="155"/>
      <c r="I160" s="146"/>
      <c r="J160" s="146"/>
      <c r="K160" s="147"/>
      <c r="L160" s="148"/>
      <c r="M160" s="149"/>
      <c r="N160" s="150"/>
      <c r="O160" s="151"/>
      <c r="P160" s="152"/>
      <c r="Q160" s="132"/>
      <c r="R160" s="133"/>
      <c r="S160" s="134"/>
      <c r="T160" s="100"/>
      <c r="U160" s="100"/>
      <c r="V160" s="188"/>
      <c r="W160" s="142"/>
      <c r="X160" s="142"/>
      <c r="Y160" s="167"/>
      <c r="Z160" s="187"/>
      <c r="AA160" s="101"/>
      <c r="AB160" s="101"/>
      <c r="AC160" s="29"/>
      <c r="AD160" s="102"/>
      <c r="AE160" s="103"/>
      <c r="AF160" s="103"/>
      <c r="AG160" s="12"/>
      <c r="AH160" s="12"/>
      <c r="AI160" s="12"/>
      <c r="AJ160" s="12"/>
      <c r="AK160" s="12"/>
      <c r="AL160" s="12"/>
      <c r="AM160" s="12"/>
      <c r="AN160" s="12"/>
      <c r="AO160" s="12"/>
      <c r="AT160" s="103"/>
    </row>
    <row r="161" spans="1:46" ht="15.75" x14ac:dyDescent="0.25">
      <c r="A161" s="142"/>
      <c r="B161" s="142"/>
      <c r="C161" s="142"/>
      <c r="D161" s="143"/>
      <c r="E161" s="151"/>
      <c r="F161" s="151"/>
      <c r="G161" s="151"/>
      <c r="H161" s="154"/>
      <c r="I161" s="146"/>
      <c r="J161" s="146"/>
      <c r="K161" s="147"/>
      <c r="L161" s="156"/>
      <c r="M161" s="149"/>
      <c r="N161" s="150"/>
      <c r="O161" s="151"/>
      <c r="P161" s="152"/>
      <c r="Q161" s="132"/>
      <c r="R161" s="133"/>
      <c r="S161" s="134"/>
      <c r="T161" s="100"/>
      <c r="U161" s="100"/>
      <c r="V161" s="190"/>
      <c r="W161" s="175"/>
      <c r="X161" s="175"/>
      <c r="Y161" s="158"/>
      <c r="Z161" s="191"/>
      <c r="AA161" s="104"/>
      <c r="AB161" s="104"/>
      <c r="AC161" s="29"/>
      <c r="AD161" s="102"/>
      <c r="AE161" s="103"/>
      <c r="AF161" s="103"/>
      <c r="AG161" s="12"/>
      <c r="AH161" s="12"/>
      <c r="AI161" s="12"/>
      <c r="AJ161" s="12"/>
      <c r="AK161" s="12"/>
      <c r="AL161" s="12"/>
      <c r="AM161" s="12"/>
      <c r="AN161" s="12"/>
      <c r="AO161" s="12"/>
      <c r="AT161" s="103"/>
    </row>
    <row r="162" spans="1:46" ht="15.75" x14ac:dyDescent="0.25">
      <c r="A162" s="142"/>
      <c r="B162" s="142"/>
      <c r="C162" s="142"/>
      <c r="D162" s="143"/>
      <c r="E162" s="151"/>
      <c r="F162" s="151"/>
      <c r="G162" s="151"/>
      <c r="H162" s="154"/>
      <c r="I162" s="146"/>
      <c r="J162" s="146"/>
      <c r="K162" s="147"/>
      <c r="L162" s="148"/>
      <c r="M162" s="149"/>
      <c r="N162" s="150"/>
      <c r="O162" s="151"/>
      <c r="P162" s="152"/>
      <c r="Q162" s="132"/>
      <c r="R162" s="133"/>
      <c r="S162" s="134"/>
      <c r="T162" s="100"/>
      <c r="U162" s="100"/>
      <c r="V162" s="190"/>
      <c r="W162" s="175"/>
      <c r="X162" s="199"/>
      <c r="Y162" s="158"/>
      <c r="Z162" s="191"/>
      <c r="AA162" s="104"/>
      <c r="AB162" s="104"/>
      <c r="AC162" s="29"/>
      <c r="AD162" s="102"/>
      <c r="AE162" s="103"/>
      <c r="AF162" s="103"/>
      <c r="AG162" s="12"/>
      <c r="AH162" s="12"/>
      <c r="AI162" s="12"/>
      <c r="AJ162" s="12"/>
      <c r="AK162" s="12"/>
      <c r="AL162" s="12"/>
      <c r="AM162" s="12"/>
      <c r="AN162" s="12"/>
      <c r="AO162" s="12"/>
      <c r="AT162" s="103"/>
    </row>
    <row r="163" spans="1:46" ht="15.75" x14ac:dyDescent="0.25">
      <c r="A163" s="142"/>
      <c r="B163" s="142"/>
      <c r="C163" s="142"/>
      <c r="D163" s="143"/>
      <c r="E163" s="151"/>
      <c r="F163" s="151"/>
      <c r="G163" s="151"/>
      <c r="H163" s="154"/>
      <c r="I163" s="146"/>
      <c r="J163" s="146"/>
      <c r="K163" s="147"/>
      <c r="L163" s="148"/>
      <c r="M163" s="149"/>
      <c r="N163" s="150"/>
      <c r="O163" s="151"/>
      <c r="P163" s="152"/>
      <c r="Q163" s="132"/>
      <c r="R163" s="133"/>
      <c r="S163" s="134"/>
      <c r="T163" s="100"/>
      <c r="U163" s="100"/>
      <c r="V163" s="190"/>
      <c r="W163" s="175"/>
      <c r="X163" s="175"/>
      <c r="Y163" s="175"/>
      <c r="Z163" s="191"/>
      <c r="AA163" s="104"/>
      <c r="AB163" s="104"/>
      <c r="AC163" s="29"/>
      <c r="AD163" s="102"/>
      <c r="AE163" s="103"/>
      <c r="AF163" s="103"/>
      <c r="AG163" s="12"/>
      <c r="AH163" s="12"/>
      <c r="AI163" s="12"/>
      <c r="AJ163" s="12"/>
      <c r="AK163" s="12"/>
      <c r="AL163" s="12"/>
      <c r="AM163" s="12"/>
      <c r="AN163" s="12"/>
      <c r="AO163" s="12"/>
      <c r="AT163" s="103"/>
    </row>
    <row r="164" spans="1:46" ht="15.75" x14ac:dyDescent="0.25">
      <c r="A164" s="142"/>
      <c r="B164" s="142"/>
      <c r="C164" s="142"/>
      <c r="D164" s="143"/>
      <c r="E164" s="151"/>
      <c r="F164" s="151"/>
      <c r="G164" s="151"/>
      <c r="H164" s="154"/>
      <c r="I164" s="146"/>
      <c r="J164" s="146"/>
      <c r="K164" s="161"/>
      <c r="L164" s="161"/>
      <c r="M164" s="149"/>
      <c r="N164" s="150"/>
      <c r="O164" s="151"/>
      <c r="P164" s="152"/>
      <c r="Q164" s="132"/>
      <c r="R164" s="133"/>
      <c r="S164" s="134"/>
      <c r="T164" s="100"/>
      <c r="U164" s="100"/>
      <c r="V164" s="194"/>
      <c r="W164" s="175"/>
      <c r="X164" s="175"/>
      <c r="Y164" s="158"/>
      <c r="Z164" s="191"/>
      <c r="AA164" s="104"/>
      <c r="AB164" s="104"/>
      <c r="AC164" s="29"/>
      <c r="AD164" s="102"/>
      <c r="AE164" s="103"/>
      <c r="AF164" s="103"/>
      <c r="AG164" s="12"/>
      <c r="AH164" s="12"/>
      <c r="AI164" s="12"/>
      <c r="AJ164" s="12"/>
      <c r="AK164" s="12"/>
      <c r="AL164" s="12"/>
      <c r="AM164" s="12"/>
      <c r="AN164" s="12"/>
      <c r="AO164" s="12"/>
      <c r="AT164" s="103"/>
    </row>
    <row r="165" spans="1:46" ht="15.75" x14ac:dyDescent="0.25">
      <c r="A165" s="142"/>
      <c r="B165" s="142"/>
      <c r="C165" s="142"/>
      <c r="D165" s="143"/>
      <c r="E165" s="151"/>
      <c r="F165" s="151"/>
      <c r="G165" s="151"/>
      <c r="H165" s="155"/>
      <c r="I165" s="146"/>
      <c r="J165" s="146"/>
      <c r="K165" s="147"/>
      <c r="L165" s="148"/>
      <c r="M165" s="149"/>
      <c r="N165" s="150"/>
      <c r="O165" s="151"/>
      <c r="P165" s="152"/>
      <c r="Q165" s="132"/>
      <c r="R165" s="133"/>
      <c r="S165" s="134"/>
      <c r="T165" s="100"/>
      <c r="U165" s="100"/>
      <c r="V165" s="200"/>
      <c r="W165" s="142"/>
      <c r="X165" s="142"/>
      <c r="Y165" s="142"/>
      <c r="Z165" s="187"/>
      <c r="AA165" s="101"/>
      <c r="AB165" s="101"/>
      <c r="AC165" s="29"/>
      <c r="AD165" s="102"/>
      <c r="AE165" s="103"/>
      <c r="AF165" s="103"/>
      <c r="AG165" s="12"/>
      <c r="AH165" s="12"/>
      <c r="AI165" s="12"/>
      <c r="AJ165" s="12"/>
      <c r="AK165" s="12"/>
      <c r="AL165" s="12"/>
      <c r="AM165" s="12"/>
      <c r="AN165" s="12"/>
      <c r="AO165" s="12"/>
      <c r="AT165" s="103"/>
    </row>
    <row r="166" spans="1:46" ht="15.75" x14ac:dyDescent="0.25">
      <c r="A166" s="142"/>
      <c r="B166" s="142"/>
      <c r="C166" s="142"/>
      <c r="D166" s="143"/>
      <c r="E166" s="151"/>
      <c r="F166" s="151"/>
      <c r="G166" s="151"/>
      <c r="H166" s="179"/>
      <c r="I166" s="146"/>
      <c r="J166" s="146"/>
      <c r="K166" s="147"/>
      <c r="L166" s="156"/>
      <c r="M166" s="149"/>
      <c r="N166" s="150"/>
      <c r="O166" s="151"/>
      <c r="P166" s="152"/>
      <c r="Q166" s="132"/>
      <c r="R166" s="133"/>
      <c r="S166" s="134"/>
      <c r="T166" s="100"/>
      <c r="U166" s="100"/>
      <c r="V166" s="190"/>
      <c r="W166" s="175"/>
      <c r="X166" s="175"/>
      <c r="Y166" s="158"/>
      <c r="Z166" s="191"/>
      <c r="AA166" s="104"/>
      <c r="AB166" s="104"/>
      <c r="AC166" s="29"/>
      <c r="AD166" s="102"/>
      <c r="AE166" s="103"/>
      <c r="AF166" s="103"/>
      <c r="AG166" s="12"/>
      <c r="AH166" s="12"/>
      <c r="AI166" s="12"/>
      <c r="AJ166" s="12"/>
      <c r="AK166" s="12"/>
      <c r="AL166" s="12"/>
      <c r="AM166" s="12"/>
      <c r="AN166" s="12"/>
      <c r="AO166" s="12"/>
      <c r="AT166" s="103"/>
    </row>
    <row r="167" spans="1:46" ht="15.75" x14ac:dyDescent="0.25">
      <c r="A167" s="142"/>
      <c r="B167" s="142"/>
      <c r="C167" s="142"/>
      <c r="D167" s="143"/>
      <c r="E167" s="151"/>
      <c r="F167" s="151"/>
      <c r="G167" s="151"/>
      <c r="H167" s="154"/>
      <c r="I167" s="146"/>
      <c r="J167" s="146"/>
      <c r="K167" s="147"/>
      <c r="L167" s="148"/>
      <c r="M167" s="149"/>
      <c r="N167" s="150"/>
      <c r="O167" s="151"/>
      <c r="P167" s="152"/>
      <c r="Q167" s="132"/>
      <c r="R167" s="133"/>
      <c r="S167" s="134"/>
      <c r="T167" s="100"/>
      <c r="U167" s="100"/>
      <c r="V167" s="190"/>
      <c r="W167" s="175"/>
      <c r="X167" s="175"/>
      <c r="Y167" s="158"/>
      <c r="Z167" s="191"/>
      <c r="AA167" s="104"/>
      <c r="AB167" s="104"/>
      <c r="AC167" s="29"/>
      <c r="AD167" s="102"/>
      <c r="AE167" s="103"/>
      <c r="AF167" s="103"/>
      <c r="AG167" s="12"/>
      <c r="AH167" s="12"/>
      <c r="AI167" s="12"/>
      <c r="AJ167" s="12"/>
      <c r="AK167" s="12"/>
      <c r="AL167" s="12"/>
      <c r="AM167" s="12"/>
      <c r="AN167" s="12"/>
      <c r="AO167" s="12"/>
      <c r="AT167" s="103"/>
    </row>
    <row r="168" spans="1:46" ht="15.75" x14ac:dyDescent="0.25">
      <c r="A168" s="142"/>
      <c r="B168" s="142"/>
      <c r="C168" s="142"/>
      <c r="D168" s="143"/>
      <c r="E168" s="151"/>
      <c r="F168" s="151"/>
      <c r="G168" s="151"/>
      <c r="H168" s="155"/>
      <c r="I168" s="146"/>
      <c r="J168" s="146"/>
      <c r="K168" s="147"/>
      <c r="L168" s="148"/>
      <c r="M168" s="149"/>
      <c r="N168" s="150"/>
      <c r="O168" s="151"/>
      <c r="P168" s="152"/>
      <c r="Q168" s="132"/>
      <c r="R168" s="133"/>
      <c r="S168" s="134"/>
      <c r="T168" s="100"/>
      <c r="U168" s="100"/>
      <c r="V168" s="204"/>
      <c r="W168" s="142"/>
      <c r="X168" s="142"/>
      <c r="Y168" s="167"/>
      <c r="Z168" s="187"/>
      <c r="AA168" s="101"/>
      <c r="AB168" s="101"/>
      <c r="AC168" s="29"/>
      <c r="AD168" s="102"/>
      <c r="AE168" s="103"/>
      <c r="AF168" s="103"/>
      <c r="AG168" s="12"/>
      <c r="AH168" s="12"/>
      <c r="AI168" s="12"/>
      <c r="AJ168" s="12"/>
      <c r="AK168" s="12"/>
      <c r="AL168" s="12"/>
      <c r="AM168" s="12"/>
      <c r="AN168" s="12"/>
      <c r="AO168" s="12"/>
      <c r="AT168" s="103"/>
    </row>
    <row r="169" spans="1:46" ht="15.75" x14ac:dyDescent="0.25">
      <c r="A169" s="142"/>
      <c r="B169" s="142"/>
      <c r="C169" s="142"/>
      <c r="D169" s="143"/>
      <c r="E169" s="151"/>
      <c r="F169" s="151"/>
      <c r="G169" s="151"/>
      <c r="H169" s="154"/>
      <c r="I169" s="146"/>
      <c r="J169" s="146"/>
      <c r="K169" s="147"/>
      <c r="L169" s="148"/>
      <c r="M169" s="149"/>
      <c r="N169" s="150"/>
      <c r="O169" s="151"/>
      <c r="P169" s="152"/>
      <c r="Q169" s="132"/>
      <c r="R169" s="133"/>
      <c r="S169" s="134"/>
      <c r="T169" s="100"/>
      <c r="U169" s="100"/>
      <c r="V169" s="190"/>
      <c r="W169" s="175"/>
      <c r="X169" s="175"/>
      <c r="Y169" s="175"/>
      <c r="Z169" s="191"/>
      <c r="AA169" s="104"/>
      <c r="AB169" s="104"/>
      <c r="AC169" s="29"/>
      <c r="AD169" s="102"/>
      <c r="AE169" s="103"/>
      <c r="AF169" s="103"/>
      <c r="AG169" s="12"/>
      <c r="AH169" s="12"/>
      <c r="AI169" s="12"/>
      <c r="AJ169" s="12"/>
      <c r="AK169" s="12"/>
      <c r="AL169" s="12"/>
      <c r="AM169" s="12"/>
      <c r="AN169" s="12"/>
      <c r="AO169" s="12"/>
      <c r="AT169" s="103"/>
    </row>
    <row r="170" spans="1:46" ht="15.75" x14ac:dyDescent="0.25">
      <c r="A170" s="142"/>
      <c r="B170" s="142"/>
      <c r="C170" s="142"/>
      <c r="D170" s="143"/>
      <c r="E170" s="151"/>
      <c r="F170" s="151"/>
      <c r="G170" s="151"/>
      <c r="H170" s="154"/>
      <c r="I170" s="146"/>
      <c r="J170" s="146"/>
      <c r="K170" s="147"/>
      <c r="L170" s="148"/>
      <c r="M170" s="149"/>
      <c r="N170" s="150"/>
      <c r="O170" s="151"/>
      <c r="P170" s="152"/>
      <c r="Q170" s="132"/>
      <c r="R170" s="133"/>
      <c r="S170" s="134"/>
      <c r="T170" s="100"/>
      <c r="U170" s="100"/>
      <c r="V170" s="186"/>
      <c r="W170" s="175"/>
      <c r="X170" s="175"/>
      <c r="Y170" s="158"/>
      <c r="Z170" s="191"/>
      <c r="AA170" s="104"/>
      <c r="AB170" s="104"/>
      <c r="AC170" s="29"/>
      <c r="AD170" s="102"/>
      <c r="AE170" s="103"/>
      <c r="AF170" s="103"/>
      <c r="AG170" s="12"/>
      <c r="AH170" s="12"/>
      <c r="AI170" s="12"/>
      <c r="AJ170" s="12"/>
      <c r="AK170" s="12"/>
      <c r="AL170" s="12"/>
      <c r="AM170" s="12"/>
      <c r="AN170" s="12"/>
      <c r="AO170" s="12"/>
      <c r="AT170" s="103"/>
    </row>
    <row r="171" spans="1:46" ht="15.75" x14ac:dyDescent="0.25">
      <c r="A171" s="142"/>
      <c r="B171" s="142"/>
      <c r="C171" s="142"/>
      <c r="D171" s="143"/>
      <c r="E171" s="151"/>
      <c r="F171" s="151"/>
      <c r="G171" s="151"/>
      <c r="H171" s="154"/>
      <c r="I171" s="146"/>
      <c r="J171" s="146"/>
      <c r="K171" s="147"/>
      <c r="L171" s="156"/>
      <c r="M171" s="149"/>
      <c r="N171" s="150"/>
      <c r="O171" s="151"/>
      <c r="P171" s="152"/>
      <c r="Q171" s="132"/>
      <c r="R171" s="133"/>
      <c r="S171" s="134"/>
      <c r="T171" s="100"/>
      <c r="U171" s="100"/>
      <c r="V171" s="190"/>
      <c r="W171" s="175"/>
      <c r="X171" s="175"/>
      <c r="Y171" s="158"/>
      <c r="Z171" s="191"/>
      <c r="AA171" s="104"/>
      <c r="AB171" s="104"/>
      <c r="AC171" s="29"/>
      <c r="AD171" s="102"/>
      <c r="AE171" s="103"/>
      <c r="AF171" s="103"/>
      <c r="AG171" s="12"/>
      <c r="AH171" s="12"/>
      <c r="AI171" s="12"/>
      <c r="AJ171" s="12"/>
      <c r="AK171" s="12"/>
      <c r="AL171" s="12"/>
      <c r="AM171" s="12"/>
      <c r="AN171" s="12"/>
      <c r="AO171" s="12"/>
      <c r="AT171" s="103"/>
    </row>
    <row r="172" spans="1:46" ht="15.75" x14ac:dyDescent="0.25">
      <c r="A172" s="142"/>
      <c r="B172" s="142"/>
      <c r="C172" s="142"/>
      <c r="D172" s="143"/>
      <c r="E172" s="151"/>
      <c r="F172" s="151"/>
      <c r="G172" s="151"/>
      <c r="H172" s="154"/>
      <c r="I172" s="146"/>
      <c r="J172" s="146"/>
      <c r="K172" s="161"/>
      <c r="L172" s="160"/>
      <c r="M172" s="149"/>
      <c r="N172" s="150"/>
      <c r="O172" s="151"/>
      <c r="P172" s="152"/>
      <c r="Q172" s="132"/>
      <c r="R172" s="133"/>
      <c r="S172" s="134"/>
      <c r="T172" s="100"/>
      <c r="U172" s="100"/>
      <c r="V172" s="190"/>
      <c r="W172" s="175"/>
      <c r="X172" s="175"/>
      <c r="Y172" s="158"/>
      <c r="Z172" s="191"/>
      <c r="AA172" s="104"/>
      <c r="AB172" s="104"/>
      <c r="AC172" s="29"/>
      <c r="AD172" s="102"/>
      <c r="AE172" s="103"/>
      <c r="AF172" s="103"/>
      <c r="AG172" s="12"/>
      <c r="AH172" s="12"/>
      <c r="AI172" s="12"/>
      <c r="AJ172" s="12"/>
      <c r="AK172" s="12"/>
      <c r="AL172" s="12"/>
      <c r="AM172" s="12"/>
      <c r="AN172" s="12"/>
      <c r="AO172" s="12"/>
      <c r="AT172" s="103"/>
    </row>
    <row r="173" spans="1:46" ht="15.75" x14ac:dyDescent="0.25">
      <c r="A173" s="142"/>
      <c r="B173" s="142"/>
      <c r="C173" s="142"/>
      <c r="D173" s="143"/>
      <c r="E173" s="151"/>
      <c r="F173" s="151"/>
      <c r="G173" s="151"/>
      <c r="H173" s="154"/>
      <c r="I173" s="146"/>
      <c r="J173" s="146"/>
      <c r="K173" s="147"/>
      <c r="L173" s="148"/>
      <c r="M173" s="149"/>
      <c r="N173" s="150"/>
      <c r="O173" s="151"/>
      <c r="P173" s="152"/>
      <c r="Q173" s="132"/>
      <c r="R173" s="133"/>
      <c r="S173" s="134"/>
      <c r="T173" s="100"/>
      <c r="U173" s="100"/>
      <c r="V173" s="190"/>
      <c r="W173" s="175"/>
      <c r="X173" s="175"/>
      <c r="Y173" s="158"/>
      <c r="Z173" s="191"/>
      <c r="AA173" s="104"/>
      <c r="AB173" s="104"/>
      <c r="AC173" s="29"/>
      <c r="AD173" s="102"/>
      <c r="AE173" s="103"/>
      <c r="AF173" s="103"/>
      <c r="AG173" s="12"/>
      <c r="AH173" s="12"/>
      <c r="AI173" s="12"/>
      <c r="AJ173" s="12"/>
      <c r="AK173" s="12"/>
      <c r="AL173" s="12"/>
      <c r="AM173" s="12"/>
      <c r="AN173" s="12"/>
      <c r="AO173" s="12"/>
      <c r="AT173" s="103"/>
    </row>
    <row r="174" spans="1:46" ht="15.75" x14ac:dyDescent="0.25">
      <c r="A174" s="142"/>
      <c r="B174" s="142"/>
      <c r="C174" s="142"/>
      <c r="D174" s="143"/>
      <c r="E174" s="151"/>
      <c r="F174" s="151"/>
      <c r="G174" s="151"/>
      <c r="H174" s="154"/>
      <c r="I174" s="146"/>
      <c r="J174" s="146"/>
      <c r="K174" s="147"/>
      <c r="L174" s="148"/>
      <c r="M174" s="149"/>
      <c r="N174" s="150"/>
      <c r="O174" s="151"/>
      <c r="P174" s="152"/>
      <c r="Q174" s="132"/>
      <c r="R174" s="133"/>
      <c r="S174" s="134"/>
      <c r="T174" s="100"/>
      <c r="U174" s="100"/>
      <c r="V174" s="186"/>
      <c r="W174" s="175"/>
      <c r="X174" s="175"/>
      <c r="Y174" s="158"/>
      <c r="Z174" s="191"/>
      <c r="AA174" s="104"/>
      <c r="AB174" s="104"/>
      <c r="AC174" s="29"/>
      <c r="AD174" s="102"/>
      <c r="AE174" s="103"/>
      <c r="AF174" s="103"/>
      <c r="AG174" s="12"/>
      <c r="AH174" s="12"/>
      <c r="AI174" s="12"/>
      <c r="AJ174" s="12"/>
      <c r="AK174" s="12"/>
      <c r="AL174" s="12"/>
      <c r="AM174" s="12"/>
      <c r="AN174" s="12"/>
      <c r="AO174" s="12"/>
      <c r="AT174" s="103"/>
    </row>
    <row r="175" spans="1:46" ht="15.75" x14ac:dyDescent="0.25">
      <c r="A175" s="142"/>
      <c r="B175" s="142"/>
      <c r="C175" s="142"/>
      <c r="D175" s="143"/>
      <c r="E175" s="151"/>
      <c r="F175" s="151"/>
      <c r="G175" s="151"/>
      <c r="H175" s="154"/>
      <c r="I175" s="146"/>
      <c r="J175" s="146"/>
      <c r="K175" s="147"/>
      <c r="L175" s="156"/>
      <c r="M175" s="149"/>
      <c r="N175" s="150"/>
      <c r="O175" s="151"/>
      <c r="P175" s="152"/>
      <c r="Q175" s="132"/>
      <c r="R175" s="133"/>
      <c r="S175" s="134"/>
      <c r="T175" s="100"/>
      <c r="U175" s="100"/>
      <c r="V175" s="190"/>
      <c r="W175" s="175"/>
      <c r="X175" s="175"/>
      <c r="Y175" s="158"/>
      <c r="Z175" s="191"/>
      <c r="AA175" s="104"/>
      <c r="AB175" s="104"/>
      <c r="AC175" s="29"/>
      <c r="AD175" s="102"/>
      <c r="AE175" s="103"/>
      <c r="AF175" s="103"/>
      <c r="AG175" s="12"/>
      <c r="AH175" s="12"/>
      <c r="AI175" s="12"/>
      <c r="AJ175" s="12"/>
      <c r="AK175" s="12"/>
      <c r="AL175" s="12"/>
      <c r="AM175" s="12"/>
      <c r="AN175" s="12"/>
      <c r="AO175" s="12"/>
      <c r="AT175" s="103"/>
    </row>
    <row r="176" spans="1:46" ht="15.75" x14ac:dyDescent="0.25">
      <c r="A176" s="142"/>
      <c r="B176" s="142"/>
      <c r="C176" s="142"/>
      <c r="D176" s="143"/>
      <c r="E176" s="151"/>
      <c r="F176" s="151"/>
      <c r="G176" s="151"/>
      <c r="H176" s="155"/>
      <c r="I176" s="146"/>
      <c r="J176" s="146"/>
      <c r="K176" s="147"/>
      <c r="L176" s="148"/>
      <c r="M176" s="149"/>
      <c r="N176" s="150"/>
      <c r="O176" s="151"/>
      <c r="P176" s="152"/>
      <c r="Q176" s="132"/>
      <c r="R176" s="133"/>
      <c r="S176" s="134"/>
      <c r="T176" s="100"/>
      <c r="U176" s="100"/>
      <c r="V176" s="201"/>
      <c r="W176" s="142"/>
      <c r="X176" s="142"/>
      <c r="Y176" s="142"/>
      <c r="Z176" s="187"/>
      <c r="AA176" s="101"/>
      <c r="AB176" s="101"/>
      <c r="AC176" s="29"/>
      <c r="AD176" s="102"/>
      <c r="AE176" s="103"/>
      <c r="AF176" s="103"/>
      <c r="AG176" s="12"/>
      <c r="AH176" s="12"/>
      <c r="AI176" s="12"/>
      <c r="AJ176" s="12"/>
      <c r="AK176" s="12"/>
      <c r="AL176" s="12"/>
      <c r="AM176" s="12"/>
      <c r="AN176" s="12"/>
      <c r="AO176" s="12"/>
      <c r="AT176" s="103"/>
    </row>
    <row r="177" spans="1:46" ht="15.75" x14ac:dyDescent="0.25">
      <c r="A177" s="142"/>
      <c r="B177" s="142"/>
      <c r="C177" s="142"/>
      <c r="D177" s="143"/>
      <c r="E177" s="151"/>
      <c r="F177" s="151"/>
      <c r="G177" s="151"/>
      <c r="H177" s="154"/>
      <c r="I177" s="146"/>
      <c r="J177" s="146"/>
      <c r="K177" s="147"/>
      <c r="L177" s="148"/>
      <c r="M177" s="149"/>
      <c r="N177" s="150"/>
      <c r="O177" s="151"/>
      <c r="P177" s="152"/>
      <c r="Q177" s="132"/>
      <c r="R177" s="133"/>
      <c r="S177" s="134"/>
      <c r="T177" s="100"/>
      <c r="U177" s="100"/>
      <c r="V177" s="190"/>
      <c r="W177" s="175"/>
      <c r="X177" s="175"/>
      <c r="Y177" s="158"/>
      <c r="Z177" s="191"/>
      <c r="AA177" s="104"/>
      <c r="AB177" s="104"/>
      <c r="AC177" s="29"/>
      <c r="AD177" s="102"/>
      <c r="AE177" s="103"/>
      <c r="AF177" s="103"/>
      <c r="AG177" s="12"/>
      <c r="AH177" s="12"/>
      <c r="AI177" s="12"/>
      <c r="AJ177" s="12"/>
      <c r="AK177" s="12"/>
      <c r="AL177" s="12"/>
      <c r="AM177" s="12"/>
      <c r="AN177" s="12"/>
      <c r="AO177" s="12"/>
      <c r="AT177" s="103"/>
    </row>
    <row r="178" spans="1:46" ht="15.75" x14ac:dyDescent="0.25">
      <c r="A178" s="142"/>
      <c r="B178" s="142"/>
      <c r="C178" s="142"/>
      <c r="D178" s="143"/>
      <c r="E178" s="151"/>
      <c r="F178" s="151"/>
      <c r="G178" s="151"/>
      <c r="H178" s="155"/>
      <c r="I178" s="146"/>
      <c r="J178" s="146"/>
      <c r="K178" s="147"/>
      <c r="L178" s="148"/>
      <c r="M178" s="149"/>
      <c r="N178" s="150"/>
      <c r="O178" s="151"/>
      <c r="P178" s="152"/>
      <c r="Q178" s="132"/>
      <c r="R178" s="133"/>
      <c r="S178" s="138"/>
      <c r="T178" s="100"/>
      <c r="U178" s="100"/>
      <c r="V178" s="189"/>
      <c r="W178" s="142"/>
      <c r="X178" s="142"/>
      <c r="Y178" s="142"/>
      <c r="Z178" s="187"/>
      <c r="AA178" s="101"/>
      <c r="AB178" s="101"/>
      <c r="AC178" s="29"/>
      <c r="AD178" s="102"/>
      <c r="AE178" s="103"/>
      <c r="AF178" s="103"/>
      <c r="AG178" s="12"/>
      <c r="AH178" s="12"/>
      <c r="AI178" s="12"/>
      <c r="AJ178" s="12"/>
      <c r="AK178" s="12"/>
      <c r="AL178" s="12"/>
      <c r="AM178" s="12"/>
      <c r="AN178" s="12"/>
      <c r="AO178" s="12"/>
      <c r="AT178" s="103"/>
    </row>
    <row r="179" spans="1:46" ht="15.75" x14ac:dyDescent="0.25">
      <c r="A179" s="142"/>
      <c r="B179" s="142"/>
      <c r="C179" s="142"/>
      <c r="D179" s="143"/>
      <c r="E179" s="151"/>
      <c r="F179" s="151"/>
      <c r="G179" s="151"/>
      <c r="H179" s="155"/>
      <c r="I179" s="146"/>
      <c r="J179" s="146"/>
      <c r="K179" s="147"/>
      <c r="L179" s="148"/>
      <c r="M179" s="149"/>
      <c r="N179" s="150"/>
      <c r="O179" s="151"/>
      <c r="P179" s="152"/>
      <c r="Q179" s="132"/>
      <c r="R179" s="133"/>
      <c r="S179" s="134"/>
      <c r="T179" s="100"/>
      <c r="U179" s="100"/>
      <c r="V179" s="188"/>
      <c r="W179" s="142"/>
      <c r="X179" s="142"/>
      <c r="Y179" s="142"/>
      <c r="Z179" s="187"/>
      <c r="AA179" s="101"/>
      <c r="AB179" s="101"/>
      <c r="AC179" s="29"/>
      <c r="AD179" s="102"/>
      <c r="AE179" s="103"/>
      <c r="AF179" s="103"/>
      <c r="AG179" s="12"/>
      <c r="AH179" s="12"/>
      <c r="AI179" s="12"/>
      <c r="AJ179" s="12"/>
      <c r="AK179" s="12"/>
      <c r="AL179" s="12"/>
      <c r="AM179" s="12"/>
      <c r="AN179" s="12"/>
      <c r="AO179" s="12"/>
      <c r="AT179" s="103"/>
    </row>
    <row r="180" spans="1:46" ht="15.75" x14ac:dyDescent="0.25">
      <c r="A180" s="142"/>
      <c r="B180" s="142"/>
      <c r="C180" s="142"/>
      <c r="D180" s="143"/>
      <c r="E180" s="151"/>
      <c r="F180" s="151"/>
      <c r="G180" s="151"/>
      <c r="H180" s="154"/>
      <c r="I180" s="146"/>
      <c r="J180" s="146"/>
      <c r="K180" s="147"/>
      <c r="L180" s="148"/>
      <c r="M180" s="149"/>
      <c r="N180" s="150"/>
      <c r="O180" s="151"/>
      <c r="P180" s="152"/>
      <c r="Q180" s="132"/>
      <c r="R180" s="133"/>
      <c r="S180" s="134"/>
      <c r="T180" s="100"/>
      <c r="U180" s="100"/>
      <c r="V180" s="190"/>
      <c r="W180" s="175"/>
      <c r="X180" s="175"/>
      <c r="Y180" s="158"/>
      <c r="Z180" s="191"/>
      <c r="AA180" s="104"/>
      <c r="AB180" s="104"/>
      <c r="AC180" s="29"/>
      <c r="AD180" s="102"/>
      <c r="AE180" s="103"/>
      <c r="AF180" s="103"/>
      <c r="AG180" s="12"/>
      <c r="AH180" s="12"/>
      <c r="AI180" s="12"/>
      <c r="AJ180" s="12"/>
      <c r="AK180" s="12"/>
      <c r="AL180" s="12"/>
      <c r="AM180" s="12"/>
      <c r="AN180" s="12"/>
      <c r="AO180" s="12"/>
      <c r="AT180" s="103"/>
    </row>
    <row r="181" spans="1:46" ht="15.75" x14ac:dyDescent="0.25">
      <c r="A181" s="142"/>
      <c r="B181" s="142"/>
      <c r="C181" s="142"/>
      <c r="D181" s="143"/>
      <c r="E181" s="151"/>
      <c r="F181" s="151"/>
      <c r="G181" s="151"/>
      <c r="H181" s="154"/>
      <c r="I181" s="146"/>
      <c r="J181" s="146"/>
      <c r="K181" s="157"/>
      <c r="L181" s="158"/>
      <c r="M181" s="149"/>
      <c r="N181" s="150"/>
      <c r="O181" s="151"/>
      <c r="P181" s="152"/>
      <c r="Q181" s="132"/>
      <c r="R181" s="133"/>
      <c r="S181" s="134"/>
      <c r="T181" s="100"/>
      <c r="U181" s="100"/>
      <c r="V181" s="190"/>
      <c r="W181" s="175"/>
      <c r="X181" s="175"/>
      <c r="Y181" s="158"/>
      <c r="Z181" s="191"/>
      <c r="AA181" s="104"/>
      <c r="AB181" s="104"/>
      <c r="AC181" s="29"/>
      <c r="AD181" s="102"/>
      <c r="AE181" s="103"/>
      <c r="AF181" s="103"/>
      <c r="AG181" s="12"/>
      <c r="AH181" s="12"/>
      <c r="AI181" s="12"/>
      <c r="AJ181" s="12"/>
      <c r="AK181" s="12"/>
      <c r="AL181" s="12"/>
      <c r="AM181" s="12"/>
      <c r="AN181" s="12"/>
      <c r="AO181" s="12"/>
      <c r="AT181" s="103"/>
    </row>
    <row r="182" spans="1:46" ht="15.75" x14ac:dyDescent="0.25">
      <c r="A182" s="142"/>
      <c r="B182" s="142"/>
      <c r="C182" s="142"/>
      <c r="D182" s="143"/>
      <c r="E182" s="151"/>
      <c r="F182" s="151"/>
      <c r="G182" s="151"/>
      <c r="H182" s="154"/>
      <c r="I182" s="146"/>
      <c r="J182" s="146"/>
      <c r="K182" s="157"/>
      <c r="L182" s="158"/>
      <c r="M182" s="149"/>
      <c r="N182" s="150"/>
      <c r="O182" s="151"/>
      <c r="P182" s="152"/>
      <c r="Q182" s="132"/>
      <c r="R182" s="133"/>
      <c r="S182" s="134"/>
      <c r="T182" s="100"/>
      <c r="U182" s="100"/>
      <c r="V182" s="190"/>
      <c r="W182" s="175"/>
      <c r="X182" s="175"/>
      <c r="Y182" s="158"/>
      <c r="Z182" s="191"/>
      <c r="AA182" s="104"/>
      <c r="AB182" s="104"/>
      <c r="AC182" s="29"/>
      <c r="AD182" s="102"/>
      <c r="AE182" s="103"/>
      <c r="AF182" s="103"/>
      <c r="AG182" s="12"/>
      <c r="AH182" s="12"/>
      <c r="AI182" s="12"/>
      <c r="AJ182" s="12"/>
      <c r="AK182" s="12"/>
      <c r="AL182" s="12"/>
      <c r="AM182" s="12"/>
      <c r="AN182" s="12"/>
      <c r="AO182" s="12"/>
      <c r="AT182" s="103"/>
    </row>
    <row r="183" spans="1:46" ht="15.75" x14ac:dyDescent="0.25">
      <c r="A183" s="142"/>
      <c r="B183" s="142"/>
      <c r="C183" s="142"/>
      <c r="D183" s="143"/>
      <c r="E183" s="151"/>
      <c r="F183" s="151"/>
      <c r="G183" s="151"/>
      <c r="H183" s="154"/>
      <c r="I183" s="146"/>
      <c r="J183" s="146"/>
      <c r="K183" s="147"/>
      <c r="L183" s="148"/>
      <c r="M183" s="149"/>
      <c r="N183" s="150"/>
      <c r="O183" s="151"/>
      <c r="P183" s="152"/>
      <c r="Q183" s="132"/>
      <c r="R183" s="133"/>
      <c r="S183" s="134"/>
      <c r="T183" s="100"/>
      <c r="U183" s="100"/>
      <c r="V183" s="192"/>
      <c r="W183" s="175"/>
      <c r="X183" s="175"/>
      <c r="Y183" s="158"/>
      <c r="Z183" s="191"/>
      <c r="AA183" s="104"/>
      <c r="AB183" s="104"/>
      <c r="AC183" s="29"/>
      <c r="AD183" s="102"/>
      <c r="AE183" s="103"/>
      <c r="AF183" s="103"/>
      <c r="AG183" s="12"/>
      <c r="AH183" s="12"/>
      <c r="AI183" s="12"/>
      <c r="AJ183" s="12"/>
      <c r="AK183" s="12"/>
      <c r="AL183" s="12"/>
      <c r="AM183" s="12"/>
      <c r="AN183" s="12"/>
      <c r="AO183" s="12"/>
      <c r="AT183" s="103"/>
    </row>
    <row r="184" spans="1:46" ht="15.75" x14ac:dyDescent="0.25">
      <c r="A184" s="142"/>
      <c r="B184" s="142"/>
      <c r="C184" s="142"/>
      <c r="D184" s="143"/>
      <c r="E184" s="151"/>
      <c r="F184" s="151"/>
      <c r="G184" s="151"/>
      <c r="H184" s="154"/>
      <c r="I184" s="146"/>
      <c r="J184" s="146"/>
      <c r="K184" s="161"/>
      <c r="L184" s="148"/>
      <c r="M184" s="149"/>
      <c r="N184" s="150"/>
      <c r="O184" s="151"/>
      <c r="P184" s="152"/>
      <c r="Q184" s="132"/>
      <c r="R184" s="133"/>
      <c r="S184" s="134"/>
      <c r="T184" s="100"/>
      <c r="U184" s="100"/>
      <c r="V184" s="190"/>
      <c r="W184" s="175"/>
      <c r="X184" s="175"/>
      <c r="Y184" s="175"/>
      <c r="Z184" s="191"/>
      <c r="AA184" s="104"/>
      <c r="AB184" s="104"/>
      <c r="AC184" s="29"/>
      <c r="AD184" s="102"/>
      <c r="AE184" s="103"/>
      <c r="AF184" s="103"/>
      <c r="AG184" s="12"/>
      <c r="AH184" s="12"/>
      <c r="AI184" s="12"/>
      <c r="AJ184" s="12"/>
      <c r="AK184" s="12"/>
      <c r="AL184" s="12"/>
      <c r="AM184" s="12"/>
      <c r="AN184" s="12"/>
      <c r="AO184" s="12"/>
      <c r="AT184" s="103"/>
    </row>
    <row r="185" spans="1:46" ht="15.75" x14ac:dyDescent="0.25">
      <c r="A185" s="142"/>
      <c r="B185" s="142"/>
      <c r="C185" s="142"/>
      <c r="D185" s="143"/>
      <c r="E185" s="151"/>
      <c r="F185" s="151"/>
      <c r="G185" s="151"/>
      <c r="H185" s="154"/>
      <c r="I185" s="146"/>
      <c r="J185" s="146"/>
      <c r="K185" s="157"/>
      <c r="L185" s="175"/>
      <c r="M185" s="149"/>
      <c r="N185" s="150"/>
      <c r="O185" s="151"/>
      <c r="P185" s="152"/>
      <c r="Q185" s="132"/>
      <c r="R185" s="133"/>
      <c r="S185" s="134"/>
      <c r="T185" s="100"/>
      <c r="U185" s="100"/>
      <c r="V185" s="190"/>
      <c r="W185" s="175"/>
      <c r="X185" s="175"/>
      <c r="Y185" s="175"/>
      <c r="Z185" s="191"/>
      <c r="AA185" s="104"/>
      <c r="AB185" s="104"/>
      <c r="AC185" s="29"/>
      <c r="AD185" s="102"/>
      <c r="AE185" s="103"/>
      <c r="AF185" s="103"/>
      <c r="AG185" s="12"/>
      <c r="AH185" s="12"/>
      <c r="AI185" s="12"/>
      <c r="AJ185" s="12"/>
      <c r="AK185" s="12"/>
      <c r="AL185" s="12"/>
      <c r="AM185" s="12"/>
      <c r="AN185" s="12"/>
      <c r="AO185" s="12"/>
      <c r="AT185" s="103"/>
    </row>
    <row r="186" spans="1:46" ht="15.75" x14ac:dyDescent="0.25">
      <c r="A186" s="142"/>
      <c r="B186" s="142"/>
      <c r="C186" s="142"/>
      <c r="D186" s="143"/>
      <c r="E186" s="151"/>
      <c r="F186" s="151"/>
      <c r="G186" s="151"/>
      <c r="H186" s="154"/>
      <c r="I186" s="146"/>
      <c r="J186" s="146"/>
      <c r="K186" s="157"/>
      <c r="L186" s="158"/>
      <c r="M186" s="149"/>
      <c r="N186" s="150"/>
      <c r="O186" s="151"/>
      <c r="P186" s="152"/>
      <c r="Q186" s="132"/>
      <c r="R186" s="133"/>
      <c r="S186" s="134"/>
      <c r="T186" s="100"/>
      <c r="U186" s="100"/>
      <c r="V186" s="190"/>
      <c r="W186" s="175"/>
      <c r="X186" s="175"/>
      <c r="Y186" s="158"/>
      <c r="Z186" s="191"/>
      <c r="AA186" s="104"/>
      <c r="AB186" s="104"/>
      <c r="AC186" s="29"/>
      <c r="AD186" s="102"/>
      <c r="AE186" s="103"/>
      <c r="AF186" s="103"/>
      <c r="AG186" s="12"/>
      <c r="AH186" s="12"/>
      <c r="AI186" s="12"/>
      <c r="AJ186" s="12"/>
      <c r="AK186" s="12"/>
      <c r="AL186" s="12"/>
      <c r="AM186" s="12"/>
      <c r="AN186" s="12"/>
      <c r="AO186" s="12"/>
      <c r="AT186" s="103"/>
    </row>
    <row r="187" spans="1:46" ht="15.75" x14ac:dyDescent="0.25">
      <c r="A187" s="142"/>
      <c r="B187" s="142"/>
      <c r="C187" s="142"/>
      <c r="D187" s="143"/>
      <c r="E187" s="151"/>
      <c r="F187" s="151"/>
      <c r="G187" s="151"/>
      <c r="H187" s="155"/>
      <c r="I187" s="146"/>
      <c r="J187" s="146"/>
      <c r="K187" s="147"/>
      <c r="L187" s="148"/>
      <c r="M187" s="149"/>
      <c r="N187" s="150"/>
      <c r="O187" s="151"/>
      <c r="P187" s="152"/>
      <c r="Q187" s="132"/>
      <c r="R187" s="133"/>
      <c r="S187" s="134"/>
      <c r="T187" s="100"/>
      <c r="U187" s="100"/>
      <c r="V187" s="188"/>
      <c r="W187" s="142"/>
      <c r="X187" s="142"/>
      <c r="Y187" s="142"/>
      <c r="Z187" s="187"/>
      <c r="AA187" s="101"/>
      <c r="AB187" s="101"/>
      <c r="AC187" s="29"/>
      <c r="AD187" s="102"/>
      <c r="AE187" s="103"/>
      <c r="AF187" s="103"/>
      <c r="AG187" s="12"/>
      <c r="AH187" s="12"/>
      <c r="AI187" s="12"/>
      <c r="AJ187" s="12"/>
      <c r="AK187" s="12"/>
      <c r="AL187" s="12"/>
      <c r="AM187" s="12"/>
      <c r="AN187" s="12"/>
      <c r="AO187" s="12"/>
      <c r="AT187" s="103"/>
    </row>
    <row r="188" spans="1:46" ht="15.75" x14ac:dyDescent="0.25">
      <c r="A188" s="142"/>
      <c r="B188" s="142"/>
      <c r="C188" s="142"/>
      <c r="D188" s="143"/>
      <c r="E188" s="151"/>
      <c r="F188" s="171"/>
      <c r="G188" s="151"/>
      <c r="H188" s="154"/>
      <c r="I188" s="146"/>
      <c r="J188" s="146"/>
      <c r="K188" s="147"/>
      <c r="L188" s="148"/>
      <c r="M188" s="149"/>
      <c r="N188" s="150"/>
      <c r="O188" s="151"/>
      <c r="P188" s="152"/>
      <c r="Q188" s="132"/>
      <c r="R188" s="133"/>
      <c r="S188" s="134"/>
      <c r="T188" s="100"/>
      <c r="U188" s="100"/>
      <c r="V188" s="192"/>
      <c r="W188" s="175"/>
      <c r="X188" s="175"/>
      <c r="Y188" s="158"/>
      <c r="Z188" s="191"/>
      <c r="AA188" s="104"/>
      <c r="AB188" s="104"/>
      <c r="AC188" s="29"/>
      <c r="AD188" s="102"/>
      <c r="AE188" s="103"/>
      <c r="AF188" s="103"/>
      <c r="AG188" s="12"/>
      <c r="AH188" s="12"/>
      <c r="AI188" s="12"/>
      <c r="AJ188" s="12"/>
      <c r="AK188" s="12"/>
      <c r="AL188" s="12"/>
      <c r="AM188" s="12"/>
      <c r="AN188" s="12"/>
      <c r="AO188" s="12"/>
      <c r="AT188" s="103"/>
    </row>
    <row r="189" spans="1:46" ht="15.75" x14ac:dyDescent="0.25">
      <c r="A189" s="142"/>
      <c r="B189" s="142"/>
      <c r="C189" s="142"/>
      <c r="D189" s="143"/>
      <c r="E189" s="151"/>
      <c r="F189" s="151"/>
      <c r="G189" s="151"/>
      <c r="H189" s="154"/>
      <c r="I189" s="146"/>
      <c r="J189" s="146"/>
      <c r="K189" s="147"/>
      <c r="L189" s="148"/>
      <c r="M189" s="149"/>
      <c r="N189" s="150"/>
      <c r="O189" s="151"/>
      <c r="P189" s="152"/>
      <c r="Q189" s="132"/>
      <c r="R189" s="133"/>
      <c r="S189" s="134"/>
      <c r="T189" s="100"/>
      <c r="U189" s="100"/>
      <c r="V189" s="195"/>
      <c r="W189" s="175"/>
      <c r="X189" s="175"/>
      <c r="Y189" s="158"/>
      <c r="Z189" s="191"/>
      <c r="AA189" s="104"/>
      <c r="AB189" s="104"/>
      <c r="AC189" s="29"/>
      <c r="AD189" s="102"/>
      <c r="AE189" s="103"/>
      <c r="AF189" s="103"/>
      <c r="AG189" s="12"/>
      <c r="AH189" s="12"/>
      <c r="AI189" s="12"/>
      <c r="AJ189" s="12"/>
      <c r="AK189" s="12"/>
      <c r="AL189" s="12"/>
      <c r="AM189" s="12"/>
      <c r="AN189" s="12"/>
      <c r="AO189" s="12"/>
      <c r="AT189" s="103"/>
    </row>
    <row r="190" spans="1:46" ht="15.75" x14ac:dyDescent="0.25">
      <c r="A190" s="142"/>
      <c r="B190" s="142"/>
      <c r="C190" s="142"/>
      <c r="D190" s="143"/>
      <c r="E190" s="151"/>
      <c r="F190" s="151"/>
      <c r="G190" s="151"/>
      <c r="H190" s="154"/>
      <c r="I190" s="146"/>
      <c r="J190" s="146"/>
      <c r="K190" s="147"/>
      <c r="L190" s="148"/>
      <c r="M190" s="149"/>
      <c r="N190" s="150"/>
      <c r="O190" s="151"/>
      <c r="P190" s="152"/>
      <c r="Q190" s="132"/>
      <c r="R190" s="133"/>
      <c r="S190" s="134"/>
      <c r="T190" s="100"/>
      <c r="U190" s="100"/>
      <c r="V190" s="186"/>
      <c r="W190" s="175"/>
      <c r="X190" s="175"/>
      <c r="Y190" s="175"/>
      <c r="Z190" s="191"/>
      <c r="AA190" s="104"/>
      <c r="AB190" s="104"/>
      <c r="AC190" s="29"/>
      <c r="AD190" s="102"/>
      <c r="AE190" s="103"/>
      <c r="AF190" s="103"/>
      <c r="AG190" s="12"/>
      <c r="AH190" s="12"/>
      <c r="AI190" s="12"/>
      <c r="AJ190" s="12"/>
      <c r="AK190" s="12"/>
      <c r="AL190" s="12"/>
      <c r="AM190" s="12"/>
      <c r="AN190" s="12"/>
      <c r="AO190" s="12"/>
      <c r="AT190" s="103"/>
    </row>
    <row r="191" spans="1:46" ht="15.75" x14ac:dyDescent="0.25">
      <c r="A191" s="142"/>
      <c r="B191" s="142"/>
      <c r="C191" s="142"/>
      <c r="D191" s="143"/>
      <c r="E191" s="151"/>
      <c r="F191" s="151"/>
      <c r="G191" s="151"/>
      <c r="H191" s="154"/>
      <c r="I191" s="146"/>
      <c r="J191" s="146"/>
      <c r="K191" s="157"/>
      <c r="L191" s="158"/>
      <c r="M191" s="149"/>
      <c r="N191" s="150"/>
      <c r="O191" s="151"/>
      <c r="P191" s="152"/>
      <c r="Q191" s="132"/>
      <c r="R191" s="133"/>
      <c r="S191" s="134"/>
      <c r="T191" s="100"/>
      <c r="U191" s="100"/>
      <c r="V191" s="190"/>
      <c r="W191" s="175"/>
      <c r="X191" s="175"/>
      <c r="Y191" s="175"/>
      <c r="Z191" s="191"/>
      <c r="AA191" s="104"/>
      <c r="AB191" s="104"/>
      <c r="AC191" s="29"/>
      <c r="AD191" s="102"/>
      <c r="AE191" s="103"/>
      <c r="AF191" s="103"/>
      <c r="AG191" s="12"/>
      <c r="AH191" s="12"/>
      <c r="AI191" s="12"/>
      <c r="AJ191" s="12"/>
      <c r="AK191" s="12"/>
      <c r="AL191" s="12"/>
      <c r="AM191" s="12"/>
      <c r="AN191" s="12"/>
      <c r="AO191" s="12"/>
      <c r="AT191" s="103"/>
    </row>
    <row r="192" spans="1:46" ht="15.75" x14ac:dyDescent="0.25">
      <c r="A192" s="142"/>
      <c r="B192" s="142"/>
      <c r="C192" s="142"/>
      <c r="D192" s="143"/>
      <c r="E192" s="151"/>
      <c r="F192" s="151"/>
      <c r="G192" s="151"/>
      <c r="H192" s="154"/>
      <c r="I192" s="146"/>
      <c r="J192" s="146"/>
      <c r="K192" s="147"/>
      <c r="L192" s="148"/>
      <c r="M192" s="149"/>
      <c r="N192" s="150"/>
      <c r="O192" s="151"/>
      <c r="P192" s="152"/>
      <c r="Q192" s="132"/>
      <c r="R192" s="133"/>
      <c r="S192" s="134"/>
      <c r="T192" s="100"/>
      <c r="U192" s="100"/>
      <c r="V192" s="190"/>
      <c r="W192" s="175"/>
      <c r="X192" s="175"/>
      <c r="Y192" s="158"/>
      <c r="Z192" s="191"/>
      <c r="AA192" s="104"/>
      <c r="AB192" s="104"/>
      <c r="AC192" s="29"/>
      <c r="AD192" s="102"/>
      <c r="AE192" s="103"/>
      <c r="AF192" s="103"/>
      <c r="AG192" s="12"/>
      <c r="AH192" s="12"/>
      <c r="AI192" s="12"/>
      <c r="AJ192" s="12"/>
      <c r="AK192" s="12"/>
      <c r="AL192" s="12"/>
      <c r="AM192" s="12"/>
      <c r="AN192" s="12"/>
      <c r="AO192" s="12"/>
      <c r="AT192" s="103"/>
    </row>
    <row r="193" spans="1:46" ht="15.75" x14ac:dyDescent="0.25">
      <c r="A193" s="142"/>
      <c r="B193" s="142"/>
      <c r="C193" s="142"/>
      <c r="D193" s="143"/>
      <c r="E193" s="151"/>
      <c r="F193" s="151"/>
      <c r="G193" s="151"/>
      <c r="H193" s="154"/>
      <c r="I193" s="146"/>
      <c r="J193" s="146"/>
      <c r="K193" s="157"/>
      <c r="L193" s="158"/>
      <c r="M193" s="149"/>
      <c r="N193" s="150"/>
      <c r="O193" s="151"/>
      <c r="P193" s="152"/>
      <c r="Q193" s="132"/>
      <c r="R193" s="133"/>
      <c r="S193" s="134"/>
      <c r="T193" s="100"/>
      <c r="U193" s="100"/>
      <c r="V193" s="190"/>
      <c r="W193" s="175"/>
      <c r="X193" s="175"/>
      <c r="Y193" s="158"/>
      <c r="Z193" s="191"/>
      <c r="AA193" s="104"/>
      <c r="AB193" s="104"/>
      <c r="AC193" s="29"/>
      <c r="AD193" s="102"/>
      <c r="AE193" s="103"/>
      <c r="AF193" s="103"/>
      <c r="AG193" s="12"/>
      <c r="AH193" s="12"/>
      <c r="AI193" s="12"/>
      <c r="AJ193" s="12"/>
      <c r="AK193" s="12"/>
      <c r="AL193" s="12"/>
      <c r="AM193" s="12"/>
      <c r="AN193" s="12"/>
      <c r="AO193" s="12"/>
      <c r="AT193" s="103"/>
    </row>
    <row r="194" spans="1:46" ht="15.75" x14ac:dyDescent="0.25">
      <c r="A194" s="142"/>
      <c r="B194" s="142"/>
      <c r="C194" s="142"/>
      <c r="D194" s="143"/>
      <c r="E194" s="151"/>
      <c r="F194" s="151"/>
      <c r="G194" s="151"/>
      <c r="H194" s="154"/>
      <c r="I194" s="146"/>
      <c r="J194" s="146"/>
      <c r="K194" s="147"/>
      <c r="L194" s="148"/>
      <c r="M194" s="149"/>
      <c r="N194" s="150"/>
      <c r="O194" s="151"/>
      <c r="P194" s="152"/>
      <c r="Q194" s="132"/>
      <c r="R194" s="133"/>
      <c r="S194" s="134"/>
      <c r="T194" s="100"/>
      <c r="U194" s="100"/>
      <c r="V194" s="190"/>
      <c r="W194" s="175"/>
      <c r="X194" s="175"/>
      <c r="Y194" s="175"/>
      <c r="Z194" s="191"/>
      <c r="AA194" s="104"/>
      <c r="AB194" s="104"/>
      <c r="AC194" s="29"/>
      <c r="AD194" s="102"/>
      <c r="AE194" s="103"/>
      <c r="AF194" s="103"/>
      <c r="AG194" s="12"/>
      <c r="AH194" s="12"/>
      <c r="AI194" s="12"/>
      <c r="AJ194" s="12"/>
      <c r="AK194" s="12"/>
      <c r="AL194" s="12"/>
      <c r="AM194" s="12"/>
      <c r="AN194" s="12"/>
      <c r="AO194" s="12"/>
      <c r="AT194" s="103"/>
    </row>
    <row r="195" spans="1:46" ht="15.75" x14ac:dyDescent="0.25">
      <c r="A195" s="142"/>
      <c r="B195" s="142"/>
      <c r="C195" s="142"/>
      <c r="D195" s="143"/>
      <c r="E195" s="151"/>
      <c r="F195" s="151"/>
      <c r="G195" s="151"/>
      <c r="H195" s="154"/>
      <c r="I195" s="146"/>
      <c r="J195" s="146"/>
      <c r="K195" s="147"/>
      <c r="L195" s="148"/>
      <c r="M195" s="149"/>
      <c r="N195" s="150"/>
      <c r="O195" s="151"/>
      <c r="P195" s="152"/>
      <c r="Q195" s="132"/>
      <c r="R195" s="133"/>
      <c r="S195" s="134"/>
      <c r="T195" s="100"/>
      <c r="U195" s="100"/>
      <c r="V195" s="190"/>
      <c r="W195" s="175"/>
      <c r="X195" s="175"/>
      <c r="Y195" s="158"/>
      <c r="Z195" s="191"/>
      <c r="AA195" s="104"/>
      <c r="AB195" s="104"/>
      <c r="AC195" s="29"/>
      <c r="AD195" s="102"/>
      <c r="AE195" s="103"/>
      <c r="AF195" s="103"/>
      <c r="AG195" s="12"/>
      <c r="AH195" s="12"/>
      <c r="AI195" s="12"/>
      <c r="AJ195" s="12"/>
      <c r="AK195" s="12"/>
      <c r="AL195" s="12"/>
      <c r="AM195" s="12"/>
      <c r="AN195" s="12"/>
      <c r="AO195" s="12"/>
      <c r="AT195" s="103"/>
    </row>
    <row r="196" spans="1:46" ht="15.75" x14ac:dyDescent="0.25">
      <c r="A196" s="142"/>
      <c r="B196" s="142"/>
      <c r="C196" s="142"/>
      <c r="D196" s="143"/>
      <c r="E196" s="151"/>
      <c r="F196" s="151"/>
      <c r="G196" s="151"/>
      <c r="H196" s="154"/>
      <c r="I196" s="146"/>
      <c r="J196" s="146"/>
      <c r="K196" s="147"/>
      <c r="L196" s="148"/>
      <c r="M196" s="149"/>
      <c r="N196" s="150"/>
      <c r="O196" s="151"/>
      <c r="P196" s="152"/>
      <c r="Q196" s="132"/>
      <c r="R196" s="133"/>
      <c r="S196" s="134"/>
      <c r="T196" s="100"/>
      <c r="U196" s="100"/>
      <c r="V196" s="192"/>
      <c r="W196" s="175"/>
      <c r="X196" s="175"/>
      <c r="Y196" s="175"/>
      <c r="Z196" s="191"/>
      <c r="AA196" s="104"/>
      <c r="AB196" s="104"/>
      <c r="AC196" s="29"/>
      <c r="AD196" s="102"/>
      <c r="AE196" s="103"/>
      <c r="AF196" s="103"/>
      <c r="AG196" s="12"/>
      <c r="AH196" s="12"/>
      <c r="AI196" s="12"/>
      <c r="AJ196" s="12"/>
      <c r="AK196" s="12"/>
      <c r="AL196" s="12"/>
      <c r="AM196" s="12"/>
      <c r="AN196" s="12"/>
      <c r="AO196" s="12"/>
      <c r="AT196" s="103"/>
    </row>
    <row r="197" spans="1:46" ht="15.75" x14ac:dyDescent="0.25">
      <c r="A197" s="142"/>
      <c r="B197" s="142"/>
      <c r="C197" s="142"/>
      <c r="D197" s="143"/>
      <c r="E197" s="151"/>
      <c r="F197" s="151"/>
      <c r="G197" s="151"/>
      <c r="H197" s="154"/>
      <c r="I197" s="146"/>
      <c r="J197" s="146"/>
      <c r="K197" s="147"/>
      <c r="L197" s="156"/>
      <c r="M197" s="149"/>
      <c r="N197" s="150"/>
      <c r="O197" s="151"/>
      <c r="P197" s="152"/>
      <c r="Q197" s="132"/>
      <c r="R197" s="133"/>
      <c r="S197" s="134"/>
      <c r="T197" s="100"/>
      <c r="U197" s="100"/>
      <c r="V197" s="190"/>
      <c r="W197" s="175"/>
      <c r="X197" s="175"/>
      <c r="Y197" s="158"/>
      <c r="Z197" s="191"/>
      <c r="AA197" s="104"/>
      <c r="AB197" s="104"/>
      <c r="AC197" s="29"/>
      <c r="AD197" s="102"/>
      <c r="AE197" s="103"/>
      <c r="AF197" s="103"/>
      <c r="AG197" s="12"/>
      <c r="AH197" s="12"/>
      <c r="AI197" s="12"/>
      <c r="AJ197" s="12"/>
      <c r="AK197" s="12"/>
      <c r="AL197" s="12"/>
      <c r="AM197" s="12"/>
      <c r="AN197" s="12"/>
      <c r="AO197" s="12"/>
      <c r="AT197" s="103"/>
    </row>
    <row r="198" spans="1:46" ht="15.75" x14ac:dyDescent="0.25">
      <c r="A198" s="142"/>
      <c r="B198" s="142"/>
      <c r="C198" s="142"/>
      <c r="D198" s="143"/>
      <c r="E198" s="151"/>
      <c r="F198" s="151"/>
      <c r="G198" s="151"/>
      <c r="H198" s="155"/>
      <c r="I198" s="146"/>
      <c r="J198" s="146"/>
      <c r="K198" s="161"/>
      <c r="L198" s="161"/>
      <c r="M198" s="149"/>
      <c r="N198" s="150"/>
      <c r="O198" s="151"/>
      <c r="P198" s="152"/>
      <c r="Q198" s="132"/>
      <c r="R198" s="133"/>
      <c r="S198" s="134"/>
      <c r="T198" s="100"/>
      <c r="U198" s="100"/>
      <c r="V198" s="188"/>
      <c r="W198" s="142"/>
      <c r="X198" s="142"/>
      <c r="Y198" s="142"/>
      <c r="Z198" s="187"/>
      <c r="AA198" s="101"/>
      <c r="AB198" s="101"/>
      <c r="AC198" s="29"/>
      <c r="AD198" s="102"/>
      <c r="AE198" s="103"/>
      <c r="AF198" s="103"/>
      <c r="AG198" s="12"/>
      <c r="AH198" s="12"/>
      <c r="AI198" s="12"/>
      <c r="AJ198" s="12"/>
      <c r="AK198" s="12"/>
      <c r="AL198" s="12"/>
      <c r="AM198" s="12"/>
      <c r="AN198" s="12"/>
      <c r="AO198" s="12"/>
      <c r="AT198" s="103"/>
    </row>
    <row r="199" spans="1:46" ht="15.75" x14ac:dyDescent="0.25">
      <c r="A199" s="142"/>
      <c r="B199" s="142"/>
      <c r="C199" s="142"/>
      <c r="D199" s="143"/>
      <c r="E199" s="151"/>
      <c r="F199" s="151"/>
      <c r="G199" s="151"/>
      <c r="H199" s="154"/>
      <c r="I199" s="146"/>
      <c r="J199" s="146"/>
      <c r="K199" s="182"/>
      <c r="L199" s="175"/>
      <c r="M199" s="149"/>
      <c r="N199" s="150"/>
      <c r="O199" s="151"/>
      <c r="P199" s="152"/>
      <c r="Q199" s="132"/>
      <c r="R199" s="133"/>
      <c r="S199" s="134"/>
      <c r="T199" s="100"/>
      <c r="U199" s="100"/>
      <c r="V199" s="205"/>
      <c r="W199" s="175"/>
      <c r="X199" s="175"/>
      <c r="Y199" s="158"/>
      <c r="Z199" s="206"/>
      <c r="AA199" s="106"/>
      <c r="AB199" s="106"/>
      <c r="AC199" s="29"/>
      <c r="AD199" s="102"/>
      <c r="AE199" s="103"/>
      <c r="AF199" s="103"/>
      <c r="AG199" s="12"/>
      <c r="AH199" s="12"/>
      <c r="AI199" s="12"/>
      <c r="AJ199" s="12"/>
      <c r="AK199" s="12"/>
      <c r="AL199" s="12"/>
      <c r="AM199" s="12"/>
      <c r="AN199" s="12"/>
      <c r="AO199" s="12"/>
      <c r="AT199" s="103"/>
    </row>
    <row r="200" spans="1:46" ht="15.75" x14ac:dyDescent="0.25">
      <c r="A200" s="142"/>
      <c r="B200" s="142"/>
      <c r="C200" s="142"/>
      <c r="D200" s="143"/>
      <c r="E200" s="151"/>
      <c r="F200" s="151"/>
      <c r="G200" s="151"/>
      <c r="H200" s="178"/>
      <c r="I200" s="146"/>
      <c r="J200" s="146"/>
      <c r="K200" s="147"/>
      <c r="L200" s="148"/>
      <c r="M200" s="149"/>
      <c r="N200" s="150"/>
      <c r="O200" s="151"/>
      <c r="P200" s="152"/>
      <c r="Q200" s="132"/>
      <c r="R200" s="133"/>
      <c r="S200" s="134"/>
      <c r="T200" s="100"/>
      <c r="U200" s="100"/>
      <c r="V200" s="192"/>
      <c r="W200" s="175"/>
      <c r="X200" s="175"/>
      <c r="Y200" s="175"/>
      <c r="Z200" s="191"/>
      <c r="AA200" s="104"/>
      <c r="AB200" s="104"/>
      <c r="AC200" s="29"/>
      <c r="AD200" s="102"/>
      <c r="AE200" s="103"/>
      <c r="AF200" s="103"/>
      <c r="AG200" s="12"/>
      <c r="AH200" s="12"/>
      <c r="AI200" s="12"/>
      <c r="AJ200" s="12"/>
      <c r="AK200" s="12"/>
      <c r="AL200" s="12"/>
      <c r="AM200" s="12"/>
      <c r="AN200" s="12"/>
      <c r="AO200" s="12"/>
      <c r="AT200" s="103"/>
    </row>
    <row r="201" spans="1:46" ht="15.75" x14ac:dyDescent="0.25">
      <c r="A201" s="142"/>
      <c r="B201" s="142"/>
      <c r="C201" s="142"/>
      <c r="D201" s="143"/>
      <c r="E201" s="151"/>
      <c r="F201" s="151"/>
      <c r="G201" s="151"/>
      <c r="H201" s="154"/>
      <c r="I201" s="146"/>
      <c r="J201" s="146"/>
      <c r="K201" s="161"/>
      <c r="L201" s="161"/>
      <c r="M201" s="149"/>
      <c r="N201" s="150"/>
      <c r="O201" s="151"/>
      <c r="P201" s="152"/>
      <c r="Q201" s="132"/>
      <c r="R201" s="133"/>
      <c r="S201" s="134"/>
      <c r="T201" s="100"/>
      <c r="U201" s="100"/>
      <c r="V201" s="190"/>
      <c r="W201" s="175"/>
      <c r="X201" s="175"/>
      <c r="Y201" s="158"/>
      <c r="Z201" s="191"/>
      <c r="AA201" s="104"/>
      <c r="AB201" s="104"/>
      <c r="AC201" s="29"/>
      <c r="AD201" s="102"/>
      <c r="AE201" s="103"/>
      <c r="AF201" s="103"/>
      <c r="AG201" s="12"/>
      <c r="AH201" s="12"/>
      <c r="AI201" s="12"/>
      <c r="AJ201" s="12"/>
      <c r="AK201" s="12"/>
      <c r="AL201" s="12"/>
      <c r="AM201" s="12"/>
      <c r="AN201" s="12"/>
      <c r="AO201" s="12"/>
      <c r="AT201" s="103"/>
    </row>
    <row r="202" spans="1:46" ht="15.75" x14ac:dyDescent="0.25">
      <c r="A202" s="142"/>
      <c r="B202" s="142"/>
      <c r="C202" s="142"/>
      <c r="D202" s="143"/>
      <c r="E202" s="151"/>
      <c r="F202" s="151"/>
      <c r="G202" s="151"/>
      <c r="H202" s="155"/>
      <c r="I202" s="146"/>
      <c r="J202" s="146"/>
      <c r="K202" s="147"/>
      <c r="L202" s="156"/>
      <c r="M202" s="149"/>
      <c r="N202" s="150"/>
      <c r="O202" s="151"/>
      <c r="P202" s="152"/>
      <c r="Q202" s="132"/>
      <c r="R202" s="133"/>
      <c r="S202" s="134"/>
      <c r="T202" s="100"/>
      <c r="U202" s="100"/>
      <c r="V202" s="188"/>
      <c r="W202" s="142"/>
      <c r="X202" s="142"/>
      <c r="Y202" s="167"/>
      <c r="Z202" s="187"/>
      <c r="AA202" s="101"/>
      <c r="AB202" s="101"/>
      <c r="AC202" s="29"/>
      <c r="AD202" s="102"/>
      <c r="AE202" s="103"/>
      <c r="AF202" s="103"/>
      <c r="AG202" s="12"/>
      <c r="AH202" s="12"/>
      <c r="AI202" s="12"/>
      <c r="AJ202" s="12"/>
      <c r="AK202" s="12"/>
      <c r="AL202" s="12"/>
      <c r="AM202" s="12"/>
      <c r="AN202" s="12"/>
      <c r="AO202" s="12"/>
      <c r="AT202" s="103"/>
    </row>
    <row r="203" spans="1:46" ht="15.75" x14ac:dyDescent="0.25">
      <c r="A203" s="142"/>
      <c r="B203" s="142"/>
      <c r="C203" s="142"/>
      <c r="D203" s="143"/>
      <c r="E203" s="151"/>
      <c r="F203" s="151"/>
      <c r="G203" s="151"/>
      <c r="H203" s="154"/>
      <c r="I203" s="146"/>
      <c r="J203" s="146"/>
      <c r="K203" s="147"/>
      <c r="L203" s="156"/>
      <c r="M203" s="149"/>
      <c r="N203" s="150"/>
      <c r="O203" s="151"/>
      <c r="P203" s="152"/>
      <c r="Q203" s="132"/>
      <c r="R203" s="133"/>
      <c r="S203" s="134"/>
      <c r="T203" s="100"/>
      <c r="U203" s="100"/>
      <c r="V203" s="190"/>
      <c r="W203" s="175"/>
      <c r="X203" s="175"/>
      <c r="Y203" s="158"/>
      <c r="Z203" s="191"/>
      <c r="AA203" s="104"/>
      <c r="AB203" s="104"/>
      <c r="AC203" s="29"/>
      <c r="AD203" s="102"/>
      <c r="AE203" s="103"/>
      <c r="AF203" s="103"/>
      <c r="AG203" s="12"/>
      <c r="AH203" s="12"/>
      <c r="AI203" s="12"/>
      <c r="AJ203" s="12"/>
      <c r="AK203" s="12"/>
      <c r="AL203" s="12"/>
      <c r="AM203" s="12"/>
      <c r="AN203" s="12"/>
      <c r="AO203" s="12"/>
      <c r="AT203" s="103"/>
    </row>
    <row r="204" spans="1:46" ht="15.75" x14ac:dyDescent="0.25">
      <c r="A204" s="142"/>
      <c r="B204" s="142"/>
      <c r="C204" s="142"/>
      <c r="D204" s="143"/>
      <c r="E204" s="151"/>
      <c r="F204" s="151"/>
      <c r="G204" s="151"/>
      <c r="H204" s="154"/>
      <c r="I204" s="146"/>
      <c r="J204" s="146"/>
      <c r="K204" s="157"/>
      <c r="L204" s="158"/>
      <c r="M204" s="149"/>
      <c r="N204" s="150"/>
      <c r="O204" s="151"/>
      <c r="P204" s="152"/>
      <c r="Q204" s="132"/>
      <c r="R204" s="133"/>
      <c r="S204" s="134"/>
      <c r="T204" s="100"/>
      <c r="U204" s="100"/>
      <c r="V204" s="190"/>
      <c r="W204" s="175"/>
      <c r="X204" s="175"/>
      <c r="Y204" s="158"/>
      <c r="Z204" s="191"/>
      <c r="AA204" s="104"/>
      <c r="AB204" s="104"/>
      <c r="AC204" s="29"/>
      <c r="AD204" s="102"/>
      <c r="AE204" s="103"/>
      <c r="AF204" s="103"/>
      <c r="AG204" s="12"/>
      <c r="AH204" s="12"/>
      <c r="AI204" s="12"/>
      <c r="AJ204" s="12"/>
      <c r="AK204" s="12"/>
      <c r="AL204" s="12"/>
      <c r="AM204" s="12"/>
      <c r="AN204" s="12"/>
      <c r="AO204" s="12"/>
      <c r="AT204" s="103"/>
    </row>
    <row r="205" spans="1:46" ht="15.75" x14ac:dyDescent="0.25">
      <c r="A205" s="142"/>
      <c r="B205" s="142"/>
      <c r="C205" s="142"/>
      <c r="D205" s="143"/>
      <c r="E205" s="151"/>
      <c r="F205" s="151"/>
      <c r="G205" s="151"/>
      <c r="H205" s="155"/>
      <c r="I205" s="146"/>
      <c r="J205" s="146"/>
      <c r="K205" s="147"/>
      <c r="L205" s="183"/>
      <c r="M205" s="149"/>
      <c r="N205" s="150"/>
      <c r="O205" s="151"/>
      <c r="P205" s="152"/>
      <c r="Q205" s="132"/>
      <c r="R205" s="136"/>
      <c r="S205" s="134"/>
      <c r="T205" s="100"/>
      <c r="U205" s="100"/>
      <c r="V205" s="188"/>
      <c r="W205" s="142"/>
      <c r="X205" s="142"/>
      <c r="Y205" s="142"/>
      <c r="Z205" s="187"/>
      <c r="AA205" s="101"/>
      <c r="AB205" s="101"/>
      <c r="AC205" s="29"/>
      <c r="AD205" s="102"/>
      <c r="AE205" s="103"/>
      <c r="AF205" s="103"/>
      <c r="AG205" s="12"/>
      <c r="AH205" s="12"/>
      <c r="AI205" s="12"/>
      <c r="AJ205" s="12"/>
      <c r="AK205" s="12"/>
      <c r="AL205" s="12"/>
      <c r="AM205" s="12"/>
      <c r="AN205" s="12"/>
      <c r="AO205" s="12"/>
      <c r="AT205" s="103"/>
    </row>
    <row r="206" spans="1:46" ht="15.75" x14ac:dyDescent="0.25">
      <c r="A206" s="142"/>
      <c r="B206" s="142"/>
      <c r="C206" s="142"/>
      <c r="D206" s="143"/>
      <c r="E206" s="151"/>
      <c r="F206" s="151"/>
      <c r="G206" s="151"/>
      <c r="H206" s="155"/>
      <c r="I206" s="146"/>
      <c r="J206" s="146"/>
      <c r="K206" s="161"/>
      <c r="L206" s="160"/>
      <c r="M206" s="149"/>
      <c r="N206" s="150"/>
      <c r="O206" s="151"/>
      <c r="P206" s="152"/>
      <c r="Q206" s="132"/>
      <c r="R206" s="133"/>
      <c r="S206" s="134"/>
      <c r="T206" s="100"/>
      <c r="U206" s="100"/>
      <c r="V206" s="188"/>
      <c r="W206" s="142"/>
      <c r="X206" s="142"/>
      <c r="Y206" s="167"/>
      <c r="Z206" s="187"/>
      <c r="AA206" s="101"/>
      <c r="AB206" s="101"/>
      <c r="AC206" s="29"/>
      <c r="AD206" s="102"/>
      <c r="AE206" s="103"/>
      <c r="AF206" s="103"/>
      <c r="AG206" s="12"/>
      <c r="AH206" s="12"/>
      <c r="AI206" s="12"/>
      <c r="AJ206" s="12"/>
      <c r="AK206" s="12"/>
      <c r="AL206" s="12"/>
      <c r="AM206" s="12"/>
      <c r="AN206" s="12"/>
      <c r="AO206" s="12"/>
      <c r="AT206" s="103"/>
    </row>
    <row r="207" spans="1:46" ht="15.75" x14ac:dyDescent="0.25">
      <c r="A207" s="142"/>
      <c r="B207" s="142"/>
      <c r="C207" s="142"/>
      <c r="D207" s="143"/>
      <c r="E207" s="151"/>
      <c r="F207" s="151"/>
      <c r="G207" s="151"/>
      <c r="H207" s="154"/>
      <c r="I207" s="146"/>
      <c r="J207" s="146"/>
      <c r="K207" s="147"/>
      <c r="L207" s="148"/>
      <c r="M207" s="149"/>
      <c r="N207" s="150"/>
      <c r="O207" s="151"/>
      <c r="P207" s="152"/>
      <c r="Q207" s="132"/>
      <c r="R207" s="133"/>
      <c r="S207" s="134"/>
      <c r="T207" s="100"/>
      <c r="U207" s="100"/>
      <c r="V207" s="190"/>
      <c r="W207" s="175"/>
      <c r="X207" s="175"/>
      <c r="Y207" s="158"/>
      <c r="Z207" s="191"/>
      <c r="AA207" s="104"/>
      <c r="AB207" s="104"/>
      <c r="AC207" s="29"/>
      <c r="AD207" s="102"/>
      <c r="AE207" s="103"/>
      <c r="AF207" s="103"/>
      <c r="AG207" s="12"/>
      <c r="AH207" s="12"/>
      <c r="AI207" s="12"/>
      <c r="AJ207" s="12"/>
      <c r="AK207" s="12"/>
      <c r="AL207" s="12"/>
      <c r="AM207" s="12"/>
      <c r="AN207" s="12"/>
      <c r="AO207" s="12"/>
      <c r="AT207" s="103"/>
    </row>
    <row r="208" spans="1:46" ht="15.75" x14ac:dyDescent="0.25">
      <c r="A208" s="142"/>
      <c r="B208" s="142"/>
      <c r="C208" s="142"/>
      <c r="D208" s="143"/>
      <c r="E208" s="151"/>
      <c r="F208" s="151"/>
      <c r="G208" s="151"/>
      <c r="H208" s="154"/>
      <c r="I208" s="146"/>
      <c r="J208" s="146"/>
      <c r="K208" s="147"/>
      <c r="L208" s="156"/>
      <c r="M208" s="149"/>
      <c r="N208" s="150"/>
      <c r="O208" s="151"/>
      <c r="P208" s="152"/>
      <c r="Q208" s="132"/>
      <c r="R208" s="133"/>
      <c r="S208" s="134"/>
      <c r="T208" s="100"/>
      <c r="U208" s="100"/>
      <c r="V208" s="190"/>
      <c r="W208" s="175"/>
      <c r="X208" s="175"/>
      <c r="Y208" s="158"/>
      <c r="Z208" s="191"/>
      <c r="AA208" s="104"/>
      <c r="AB208" s="104"/>
      <c r="AC208" s="29"/>
      <c r="AD208" s="102"/>
      <c r="AE208" s="103"/>
      <c r="AF208" s="103"/>
      <c r="AG208" s="12"/>
      <c r="AH208" s="12"/>
      <c r="AI208" s="12"/>
      <c r="AJ208" s="12"/>
      <c r="AK208" s="12"/>
      <c r="AL208" s="12"/>
      <c r="AM208" s="12"/>
      <c r="AN208" s="12"/>
      <c r="AO208" s="12"/>
      <c r="AT208" s="103"/>
    </row>
    <row r="209" spans="1:46" ht="15.75" x14ac:dyDescent="0.25">
      <c r="A209" s="142"/>
      <c r="B209" s="142"/>
      <c r="C209" s="142"/>
      <c r="D209" s="143"/>
      <c r="E209" s="151"/>
      <c r="F209" s="151"/>
      <c r="G209" s="151"/>
      <c r="H209" s="154"/>
      <c r="I209" s="146"/>
      <c r="J209" s="146"/>
      <c r="K209" s="147"/>
      <c r="L209" s="148"/>
      <c r="M209" s="149"/>
      <c r="N209" s="150"/>
      <c r="O209" s="151"/>
      <c r="P209" s="152"/>
      <c r="Q209" s="132"/>
      <c r="R209" s="133"/>
      <c r="S209" s="134"/>
      <c r="T209" s="100"/>
      <c r="U209" s="100"/>
      <c r="V209" s="186"/>
      <c r="W209" s="175"/>
      <c r="X209" s="175"/>
      <c r="Y209" s="158"/>
      <c r="Z209" s="191"/>
      <c r="AA209" s="104"/>
      <c r="AB209" s="104"/>
      <c r="AC209" s="29"/>
      <c r="AD209" s="102"/>
      <c r="AE209" s="103"/>
      <c r="AF209" s="103"/>
      <c r="AG209" s="12"/>
      <c r="AH209" s="12"/>
      <c r="AI209" s="12"/>
      <c r="AJ209" s="12"/>
      <c r="AK209" s="12"/>
      <c r="AL209" s="12"/>
      <c r="AM209" s="12"/>
      <c r="AN209" s="12"/>
      <c r="AO209" s="12"/>
      <c r="AT209" s="103"/>
    </row>
    <row r="210" spans="1:46" ht="15.75" x14ac:dyDescent="0.25">
      <c r="A210" s="142"/>
      <c r="B210" s="142"/>
      <c r="C210" s="142"/>
      <c r="D210" s="143"/>
      <c r="E210" s="151"/>
      <c r="F210" s="151"/>
      <c r="G210" s="151"/>
      <c r="H210" s="154"/>
      <c r="I210" s="146"/>
      <c r="J210" s="146"/>
      <c r="K210" s="147"/>
      <c r="L210" s="148"/>
      <c r="M210" s="149"/>
      <c r="N210" s="150"/>
      <c r="O210" s="151"/>
      <c r="P210" s="152"/>
      <c r="Q210" s="132"/>
      <c r="R210" s="133"/>
      <c r="S210" s="134"/>
      <c r="T210" s="100"/>
      <c r="U210" s="100"/>
      <c r="V210" s="186"/>
      <c r="W210" s="175"/>
      <c r="X210" s="175"/>
      <c r="Y210" s="158"/>
      <c r="Z210" s="191"/>
      <c r="AA210" s="104"/>
      <c r="AB210" s="104"/>
      <c r="AC210" s="29"/>
      <c r="AD210" s="102"/>
      <c r="AE210" s="103"/>
      <c r="AF210" s="103"/>
      <c r="AG210" s="12"/>
      <c r="AH210" s="12"/>
      <c r="AI210" s="12"/>
      <c r="AJ210" s="12"/>
      <c r="AK210" s="12"/>
      <c r="AL210" s="12"/>
      <c r="AM210" s="12"/>
      <c r="AN210" s="12"/>
      <c r="AO210" s="12"/>
      <c r="AT210" s="103"/>
    </row>
    <row r="211" spans="1:46" ht="15.75" x14ac:dyDescent="0.25">
      <c r="A211" s="142"/>
      <c r="B211" s="142"/>
      <c r="C211" s="142"/>
      <c r="D211" s="143"/>
      <c r="E211" s="151"/>
      <c r="F211" s="151"/>
      <c r="G211" s="151"/>
      <c r="H211" s="154"/>
      <c r="I211" s="146"/>
      <c r="J211" s="146"/>
      <c r="K211" s="157"/>
      <c r="L211" s="158"/>
      <c r="M211" s="149"/>
      <c r="N211" s="150"/>
      <c r="O211" s="151"/>
      <c r="P211" s="152"/>
      <c r="Q211" s="132"/>
      <c r="R211" s="133"/>
      <c r="S211" s="134"/>
      <c r="T211" s="100"/>
      <c r="U211" s="100"/>
      <c r="V211" s="190"/>
      <c r="W211" s="175"/>
      <c r="X211" s="175"/>
      <c r="Y211" s="158"/>
      <c r="Z211" s="191"/>
      <c r="AA211" s="104"/>
      <c r="AB211" s="104"/>
      <c r="AC211" s="29"/>
      <c r="AD211" s="102"/>
      <c r="AE211" s="103"/>
      <c r="AF211" s="103"/>
      <c r="AG211" s="12"/>
      <c r="AH211" s="12"/>
      <c r="AI211" s="12"/>
      <c r="AJ211" s="12"/>
      <c r="AK211" s="12"/>
      <c r="AL211" s="12"/>
      <c r="AM211" s="12"/>
      <c r="AN211" s="12"/>
      <c r="AO211" s="12"/>
      <c r="AT211" s="103"/>
    </row>
    <row r="212" spans="1:46" ht="15.75" x14ac:dyDescent="0.25">
      <c r="A212" s="142"/>
      <c r="B212" s="142"/>
      <c r="C212" s="142"/>
      <c r="D212" s="143"/>
      <c r="E212" s="151"/>
      <c r="F212" s="151"/>
      <c r="G212" s="151"/>
      <c r="H212" s="154"/>
      <c r="I212" s="146"/>
      <c r="J212" s="146"/>
      <c r="K212" s="147"/>
      <c r="L212" s="156"/>
      <c r="M212" s="149"/>
      <c r="N212" s="150"/>
      <c r="O212" s="151"/>
      <c r="P212" s="152"/>
      <c r="Q212" s="132"/>
      <c r="R212" s="133"/>
      <c r="S212" s="134"/>
      <c r="T212" s="100"/>
      <c r="U212" s="100"/>
      <c r="V212" s="195"/>
      <c r="W212" s="175"/>
      <c r="X212" s="175"/>
      <c r="Y212" s="175"/>
      <c r="Z212" s="191"/>
      <c r="AA212" s="104"/>
      <c r="AB212" s="104"/>
      <c r="AC212" s="29"/>
      <c r="AD212" s="102"/>
      <c r="AE212" s="103"/>
      <c r="AF212" s="103"/>
      <c r="AG212" s="12"/>
      <c r="AH212" s="12"/>
      <c r="AI212" s="12"/>
      <c r="AJ212" s="12"/>
      <c r="AK212" s="12"/>
      <c r="AL212" s="12"/>
      <c r="AM212" s="12"/>
      <c r="AN212" s="12"/>
      <c r="AO212" s="12"/>
      <c r="AT212" s="103"/>
    </row>
    <row r="213" spans="1:46" ht="15.75" x14ac:dyDescent="0.25">
      <c r="A213" s="142"/>
      <c r="B213" s="142"/>
      <c r="C213" s="142"/>
      <c r="D213" s="143"/>
      <c r="E213" s="151"/>
      <c r="F213" s="151"/>
      <c r="G213" s="151"/>
      <c r="H213" s="154"/>
      <c r="I213" s="146"/>
      <c r="J213" s="146"/>
      <c r="K213" s="147"/>
      <c r="L213" s="148"/>
      <c r="M213" s="149"/>
      <c r="N213" s="150"/>
      <c r="O213" s="151"/>
      <c r="P213" s="152"/>
      <c r="Q213" s="132"/>
      <c r="R213" s="133"/>
      <c r="S213" s="134"/>
      <c r="T213" s="100"/>
      <c r="U213" s="100"/>
      <c r="V213" s="190"/>
      <c r="W213" s="175"/>
      <c r="X213" s="175"/>
      <c r="Y213" s="175"/>
      <c r="Z213" s="191"/>
      <c r="AA213" s="104"/>
      <c r="AB213" s="104"/>
      <c r="AC213" s="29"/>
      <c r="AD213" s="102"/>
      <c r="AE213" s="103"/>
      <c r="AF213" s="103"/>
      <c r="AG213" s="12"/>
      <c r="AH213" s="12"/>
      <c r="AI213" s="12"/>
      <c r="AJ213" s="12"/>
      <c r="AK213" s="12"/>
      <c r="AL213" s="12"/>
      <c r="AM213" s="12"/>
      <c r="AN213" s="12"/>
      <c r="AO213" s="12"/>
      <c r="AT213" s="103"/>
    </row>
    <row r="214" spans="1:46" ht="15.75" x14ac:dyDescent="0.25">
      <c r="A214" s="142"/>
      <c r="B214" s="142"/>
      <c r="C214" s="142"/>
      <c r="D214" s="143"/>
      <c r="E214" s="151"/>
      <c r="F214" s="151"/>
      <c r="G214" s="151"/>
      <c r="H214" s="178"/>
      <c r="I214" s="146"/>
      <c r="J214" s="146"/>
      <c r="K214" s="161"/>
      <c r="L214" s="161"/>
      <c r="M214" s="149"/>
      <c r="N214" s="150"/>
      <c r="O214" s="151"/>
      <c r="P214" s="152"/>
      <c r="Q214" s="132"/>
      <c r="R214" s="133"/>
      <c r="S214" s="134"/>
      <c r="T214" s="100"/>
      <c r="U214" s="100"/>
      <c r="V214" s="192"/>
      <c r="W214" s="175"/>
      <c r="X214" s="199"/>
      <c r="Y214" s="175"/>
      <c r="Z214" s="191"/>
      <c r="AA214" s="104"/>
      <c r="AB214" s="104"/>
      <c r="AC214" s="29"/>
      <c r="AD214" s="102"/>
      <c r="AE214" s="103"/>
      <c r="AF214" s="103"/>
      <c r="AG214" s="12"/>
      <c r="AH214" s="12"/>
      <c r="AI214" s="12"/>
      <c r="AJ214" s="12"/>
      <c r="AK214" s="12"/>
      <c r="AL214" s="12"/>
      <c r="AM214" s="12"/>
      <c r="AN214" s="12"/>
      <c r="AO214" s="12"/>
      <c r="AT214" s="103"/>
    </row>
    <row r="215" spans="1:46" ht="15.75" x14ac:dyDescent="0.25">
      <c r="A215" s="142"/>
      <c r="B215" s="142"/>
      <c r="C215" s="142"/>
      <c r="D215" s="143"/>
      <c r="E215" s="151"/>
      <c r="F215" s="151"/>
      <c r="G215" s="151"/>
      <c r="H215" s="154"/>
      <c r="I215" s="146"/>
      <c r="J215" s="146"/>
      <c r="K215" s="157"/>
      <c r="L215" s="148"/>
      <c r="M215" s="149"/>
      <c r="N215" s="150"/>
      <c r="O215" s="151"/>
      <c r="P215" s="152"/>
      <c r="Q215" s="132"/>
      <c r="R215" s="133"/>
      <c r="S215" s="134"/>
      <c r="T215" s="100"/>
      <c r="U215" s="100"/>
      <c r="V215" s="190"/>
      <c r="W215" s="175"/>
      <c r="X215" s="175"/>
      <c r="Y215" s="158"/>
      <c r="Z215" s="191"/>
      <c r="AA215" s="104"/>
      <c r="AB215" s="104"/>
      <c r="AC215" s="29"/>
      <c r="AD215" s="102"/>
      <c r="AE215" s="103"/>
      <c r="AF215" s="103"/>
      <c r="AG215" s="12"/>
      <c r="AH215" s="12"/>
      <c r="AI215" s="12"/>
      <c r="AJ215" s="12"/>
      <c r="AK215" s="12"/>
      <c r="AL215" s="12"/>
      <c r="AM215" s="12"/>
      <c r="AN215" s="12"/>
      <c r="AO215" s="12"/>
      <c r="AT215" s="103"/>
    </row>
    <row r="216" spans="1:46" ht="15.75" x14ac:dyDescent="0.25">
      <c r="A216" s="142"/>
      <c r="B216" s="142"/>
      <c r="C216" s="142"/>
      <c r="D216" s="143"/>
      <c r="E216" s="151"/>
      <c r="F216" s="151"/>
      <c r="G216" s="151"/>
      <c r="H216" s="154"/>
      <c r="I216" s="146"/>
      <c r="J216" s="146"/>
      <c r="K216" s="157"/>
      <c r="L216" s="158"/>
      <c r="M216" s="149"/>
      <c r="N216" s="150"/>
      <c r="O216" s="151"/>
      <c r="P216" s="152"/>
      <c r="Q216" s="132"/>
      <c r="R216" s="133"/>
      <c r="S216" s="134"/>
      <c r="T216" s="100"/>
      <c r="U216" s="100"/>
      <c r="V216" s="190"/>
      <c r="W216" s="175"/>
      <c r="X216" s="175"/>
      <c r="Y216" s="158"/>
      <c r="Z216" s="191"/>
      <c r="AA216" s="104"/>
      <c r="AB216" s="104"/>
      <c r="AC216" s="29"/>
      <c r="AD216" s="102"/>
      <c r="AE216" s="103"/>
      <c r="AF216" s="103"/>
      <c r="AG216" s="12"/>
      <c r="AH216" s="12"/>
      <c r="AI216" s="12"/>
      <c r="AJ216" s="12"/>
      <c r="AK216" s="12"/>
      <c r="AL216" s="12"/>
      <c r="AM216" s="12"/>
      <c r="AN216" s="12"/>
      <c r="AO216" s="12"/>
      <c r="AT216" s="103"/>
    </row>
    <row r="217" spans="1:46" ht="15.75" x14ac:dyDescent="0.25">
      <c r="A217" s="142"/>
      <c r="B217" s="142"/>
      <c r="C217" s="142"/>
      <c r="D217" s="143"/>
      <c r="E217" s="151"/>
      <c r="F217" s="151"/>
      <c r="G217" s="151"/>
      <c r="H217" s="154"/>
      <c r="I217" s="146"/>
      <c r="J217" s="146"/>
      <c r="K217" s="147"/>
      <c r="L217" s="148"/>
      <c r="M217" s="149"/>
      <c r="N217" s="150"/>
      <c r="O217" s="151"/>
      <c r="P217" s="152"/>
      <c r="Q217" s="132"/>
      <c r="R217" s="133"/>
      <c r="S217" s="134"/>
      <c r="T217" s="100"/>
      <c r="U217" s="100"/>
      <c r="V217" s="192"/>
      <c r="W217" s="175"/>
      <c r="X217" s="175"/>
      <c r="Y217" s="175"/>
      <c r="Z217" s="191"/>
      <c r="AA217" s="104"/>
      <c r="AB217" s="104"/>
      <c r="AC217" s="29"/>
      <c r="AD217" s="102"/>
      <c r="AE217" s="103"/>
      <c r="AF217" s="103"/>
      <c r="AG217" s="12"/>
      <c r="AH217" s="12"/>
      <c r="AI217" s="12"/>
      <c r="AJ217" s="12"/>
      <c r="AK217" s="12"/>
      <c r="AL217" s="12"/>
      <c r="AM217" s="12"/>
      <c r="AN217" s="12"/>
      <c r="AO217" s="12"/>
      <c r="AT217" s="103"/>
    </row>
    <row r="218" spans="1:46" ht="15.75" x14ac:dyDescent="0.25">
      <c r="A218" s="142"/>
      <c r="B218" s="142"/>
      <c r="C218" s="142"/>
      <c r="D218" s="143"/>
      <c r="E218" s="151"/>
      <c r="F218" s="151"/>
      <c r="G218" s="151"/>
      <c r="H218" s="155"/>
      <c r="I218" s="146"/>
      <c r="J218" s="146"/>
      <c r="K218" s="147"/>
      <c r="L218" s="148"/>
      <c r="M218" s="149"/>
      <c r="N218" s="150"/>
      <c r="O218" s="151"/>
      <c r="P218" s="152"/>
      <c r="Q218" s="132"/>
      <c r="R218" s="133"/>
      <c r="S218" s="134"/>
      <c r="T218" s="100"/>
      <c r="U218" s="100"/>
      <c r="V218" s="188"/>
      <c r="W218" s="142"/>
      <c r="X218" s="142"/>
      <c r="Y218" s="167"/>
      <c r="Z218" s="187"/>
      <c r="AA218" s="101"/>
      <c r="AB218" s="101"/>
      <c r="AC218" s="29"/>
      <c r="AD218" s="102"/>
      <c r="AE218" s="103"/>
      <c r="AF218" s="103"/>
      <c r="AG218" s="12"/>
      <c r="AH218" s="12"/>
      <c r="AI218" s="12"/>
      <c r="AJ218" s="12"/>
      <c r="AK218" s="12"/>
      <c r="AL218" s="12"/>
      <c r="AM218" s="12"/>
      <c r="AN218" s="12"/>
      <c r="AO218" s="12"/>
      <c r="AT218" s="103"/>
    </row>
    <row r="219" spans="1:46" ht="15.75" x14ac:dyDescent="0.25">
      <c r="A219" s="142"/>
      <c r="B219" s="142"/>
      <c r="C219" s="142"/>
      <c r="D219" s="143"/>
      <c r="E219" s="151"/>
      <c r="F219" s="151"/>
      <c r="G219" s="151"/>
      <c r="H219" s="154"/>
      <c r="I219" s="146"/>
      <c r="J219" s="146"/>
      <c r="K219" s="147"/>
      <c r="L219" s="148"/>
      <c r="M219" s="149"/>
      <c r="N219" s="150"/>
      <c r="O219" s="151"/>
      <c r="P219" s="152"/>
      <c r="Q219" s="132"/>
      <c r="R219" s="133"/>
      <c r="S219" s="134"/>
      <c r="T219" s="100"/>
      <c r="U219" s="100"/>
      <c r="V219" s="190"/>
      <c r="W219" s="175"/>
      <c r="X219" s="175"/>
      <c r="Y219" s="158"/>
      <c r="Z219" s="191"/>
      <c r="AA219" s="104"/>
      <c r="AB219" s="104"/>
      <c r="AC219" s="29"/>
      <c r="AD219" s="102"/>
      <c r="AE219" s="103"/>
      <c r="AF219" s="103"/>
      <c r="AG219" s="12"/>
      <c r="AH219" s="12"/>
      <c r="AI219" s="12"/>
      <c r="AJ219" s="12"/>
      <c r="AK219" s="12"/>
      <c r="AL219" s="12"/>
      <c r="AM219" s="12"/>
      <c r="AN219" s="12"/>
      <c r="AO219" s="12"/>
      <c r="AT219" s="103"/>
    </row>
    <row r="220" spans="1:46" ht="15.75" x14ac:dyDescent="0.25">
      <c r="A220" s="142"/>
      <c r="B220" s="142"/>
      <c r="C220" s="142"/>
      <c r="D220" s="143"/>
      <c r="E220" s="151"/>
      <c r="F220" s="151"/>
      <c r="G220" s="151"/>
      <c r="H220" s="154"/>
      <c r="I220" s="146"/>
      <c r="J220" s="146"/>
      <c r="K220" s="147"/>
      <c r="L220" s="148"/>
      <c r="M220" s="149"/>
      <c r="N220" s="150"/>
      <c r="O220" s="151"/>
      <c r="P220" s="152"/>
      <c r="Q220" s="132"/>
      <c r="R220" s="133"/>
      <c r="S220" s="134"/>
      <c r="T220" s="100"/>
      <c r="U220" s="100"/>
      <c r="V220" s="192"/>
      <c r="W220" s="175"/>
      <c r="X220" s="175"/>
      <c r="Y220" s="175"/>
      <c r="Z220" s="191"/>
      <c r="AA220" s="104"/>
      <c r="AB220" s="104"/>
      <c r="AC220" s="29"/>
      <c r="AD220" s="102"/>
      <c r="AE220" s="103"/>
      <c r="AF220" s="103"/>
      <c r="AG220" s="12"/>
      <c r="AH220" s="12"/>
      <c r="AI220" s="12"/>
      <c r="AJ220" s="12"/>
      <c r="AK220" s="12"/>
      <c r="AL220" s="12"/>
      <c r="AM220" s="12"/>
      <c r="AN220" s="12"/>
      <c r="AO220" s="12"/>
      <c r="AT220" s="103"/>
    </row>
    <row r="221" spans="1:46" ht="15.75" x14ac:dyDescent="0.25">
      <c r="A221" s="142"/>
      <c r="B221" s="142"/>
      <c r="C221" s="142"/>
      <c r="D221" s="143"/>
      <c r="E221" s="151"/>
      <c r="F221" s="151"/>
      <c r="G221" s="151"/>
      <c r="H221" s="154"/>
      <c r="I221" s="146"/>
      <c r="J221" s="146"/>
      <c r="K221" s="147"/>
      <c r="L221" s="148"/>
      <c r="M221" s="149"/>
      <c r="N221" s="150"/>
      <c r="O221" s="151"/>
      <c r="P221" s="152"/>
      <c r="Q221" s="132"/>
      <c r="R221" s="133"/>
      <c r="S221" s="134"/>
      <c r="T221" s="100"/>
      <c r="U221" s="100"/>
      <c r="V221" s="192"/>
      <c r="W221" s="175"/>
      <c r="X221" s="175"/>
      <c r="Y221" s="175"/>
      <c r="Z221" s="191"/>
      <c r="AA221" s="104"/>
      <c r="AB221" s="104"/>
      <c r="AC221" s="29"/>
      <c r="AD221" s="102"/>
      <c r="AE221" s="103"/>
      <c r="AF221" s="103"/>
      <c r="AG221" s="12"/>
      <c r="AH221" s="12"/>
      <c r="AI221" s="12"/>
      <c r="AJ221" s="12"/>
      <c r="AK221" s="12"/>
      <c r="AL221" s="12"/>
      <c r="AM221" s="12"/>
      <c r="AN221" s="12"/>
      <c r="AO221" s="12"/>
      <c r="AT221" s="103"/>
    </row>
    <row r="222" spans="1:46" ht="15.75" x14ac:dyDescent="0.25">
      <c r="A222" s="142"/>
      <c r="B222" s="142"/>
      <c r="C222" s="142"/>
      <c r="D222" s="143"/>
      <c r="E222" s="157"/>
      <c r="F222" s="157"/>
      <c r="G222" s="157"/>
      <c r="H222" s="184"/>
      <c r="I222" s="146"/>
      <c r="J222" s="146"/>
      <c r="K222" s="147"/>
      <c r="L222" s="156"/>
      <c r="M222" s="163"/>
      <c r="N222" s="164"/>
      <c r="O222" s="157"/>
      <c r="P222" s="165"/>
      <c r="Q222" s="132"/>
      <c r="R222" s="136"/>
      <c r="S222" s="134"/>
      <c r="T222" s="100"/>
      <c r="U222" s="100"/>
      <c r="V222" s="196"/>
      <c r="W222" s="175"/>
      <c r="X222" s="175"/>
      <c r="Y222" s="158"/>
      <c r="Z222" s="191"/>
      <c r="AA222" s="104"/>
      <c r="AB222" s="104"/>
      <c r="AC222" s="29"/>
      <c r="AD222" s="102"/>
      <c r="AE222" s="103"/>
      <c r="AF222" s="103"/>
      <c r="AG222" s="12"/>
      <c r="AH222" s="12"/>
      <c r="AI222" s="12"/>
      <c r="AJ222" s="12"/>
      <c r="AK222" s="12"/>
      <c r="AL222" s="12"/>
      <c r="AM222" s="12"/>
      <c r="AN222" s="12"/>
      <c r="AO222" s="12"/>
      <c r="AT222" s="103"/>
    </row>
    <row r="223" spans="1:46" ht="15.75" x14ac:dyDescent="0.25">
      <c r="A223" s="142"/>
      <c r="B223" s="142"/>
      <c r="C223" s="142"/>
      <c r="D223" s="143"/>
      <c r="E223" s="151"/>
      <c r="F223" s="151"/>
      <c r="G223" s="151"/>
      <c r="H223" s="154"/>
      <c r="I223" s="146"/>
      <c r="J223" s="146"/>
      <c r="K223" s="157"/>
      <c r="L223" s="158"/>
      <c r="M223" s="149"/>
      <c r="N223" s="150"/>
      <c r="O223" s="151"/>
      <c r="P223" s="152"/>
      <c r="Q223" s="132"/>
      <c r="R223" s="133"/>
      <c r="S223" s="134"/>
      <c r="T223" s="100"/>
      <c r="U223" s="100"/>
      <c r="V223" s="190"/>
      <c r="W223" s="175"/>
      <c r="X223" s="175"/>
      <c r="Y223" s="158"/>
      <c r="Z223" s="191"/>
      <c r="AA223" s="104"/>
      <c r="AB223" s="104"/>
      <c r="AC223" s="29"/>
      <c r="AD223" s="102"/>
      <c r="AE223" s="103"/>
      <c r="AF223" s="103"/>
      <c r="AG223" s="12"/>
      <c r="AH223" s="12"/>
      <c r="AI223" s="12"/>
      <c r="AJ223" s="12"/>
      <c r="AK223" s="12"/>
      <c r="AL223" s="12"/>
      <c r="AM223" s="12"/>
      <c r="AN223" s="12"/>
      <c r="AO223" s="12"/>
      <c r="AT223" s="103"/>
    </row>
    <row r="224" spans="1:46" ht="15.75" x14ac:dyDescent="0.25">
      <c r="A224" s="142"/>
      <c r="B224" s="142"/>
      <c r="C224" s="142"/>
      <c r="D224" s="143"/>
      <c r="E224" s="151"/>
      <c r="F224" s="151"/>
      <c r="G224" s="151"/>
      <c r="H224" s="154"/>
      <c r="I224" s="146"/>
      <c r="J224" s="146"/>
      <c r="K224" s="161"/>
      <c r="L224" s="161"/>
      <c r="M224" s="149"/>
      <c r="N224" s="150"/>
      <c r="O224" s="151"/>
      <c r="P224" s="152"/>
      <c r="Q224" s="132"/>
      <c r="R224" s="133"/>
      <c r="S224" s="134"/>
      <c r="T224" s="100"/>
      <c r="U224" s="100"/>
      <c r="V224" s="192"/>
      <c r="W224" s="175"/>
      <c r="X224" s="175"/>
      <c r="Y224" s="175"/>
      <c r="Z224" s="191"/>
      <c r="AA224" s="104"/>
      <c r="AB224" s="104"/>
      <c r="AC224" s="29"/>
      <c r="AD224" s="102"/>
      <c r="AE224" s="103"/>
      <c r="AF224" s="103"/>
      <c r="AG224" s="12"/>
      <c r="AH224" s="12"/>
      <c r="AI224" s="12"/>
      <c r="AJ224" s="12"/>
      <c r="AK224" s="12"/>
      <c r="AL224" s="12"/>
      <c r="AM224" s="12"/>
      <c r="AN224" s="12"/>
      <c r="AO224" s="12"/>
      <c r="AT224" s="103"/>
    </row>
    <row r="225" spans="1:46" ht="15.75" x14ac:dyDescent="0.25">
      <c r="A225" s="142"/>
      <c r="B225" s="142"/>
      <c r="C225" s="142"/>
      <c r="D225" s="143"/>
      <c r="E225" s="151"/>
      <c r="F225" s="151"/>
      <c r="G225" s="151"/>
      <c r="H225" s="154"/>
      <c r="I225" s="146"/>
      <c r="J225" s="146"/>
      <c r="K225" s="147"/>
      <c r="L225" s="148"/>
      <c r="M225" s="149"/>
      <c r="N225" s="150"/>
      <c r="O225" s="151"/>
      <c r="P225" s="152"/>
      <c r="Q225" s="132"/>
      <c r="R225" s="133"/>
      <c r="S225" s="134"/>
      <c r="T225" s="100"/>
      <c r="U225" s="100"/>
      <c r="V225" s="190"/>
      <c r="W225" s="175"/>
      <c r="X225" s="175"/>
      <c r="Y225" s="175"/>
      <c r="Z225" s="191"/>
      <c r="AA225" s="104"/>
      <c r="AB225" s="104"/>
      <c r="AC225" s="29"/>
      <c r="AD225" s="102"/>
      <c r="AE225" s="103"/>
      <c r="AF225" s="103"/>
      <c r="AG225" s="12"/>
      <c r="AH225" s="12"/>
      <c r="AI225" s="12"/>
      <c r="AJ225" s="12"/>
      <c r="AK225" s="12"/>
      <c r="AL225" s="12"/>
      <c r="AM225" s="12"/>
      <c r="AN225" s="12"/>
      <c r="AO225" s="12"/>
      <c r="AT225" s="103"/>
    </row>
    <row r="226" spans="1:46" ht="15.75" x14ac:dyDescent="0.25">
      <c r="A226" s="142"/>
      <c r="B226" s="142"/>
      <c r="C226" s="142"/>
      <c r="D226" s="143"/>
      <c r="E226" s="151"/>
      <c r="F226" s="151"/>
      <c r="G226" s="151"/>
      <c r="H226" s="178"/>
      <c r="I226" s="146"/>
      <c r="J226" s="146"/>
      <c r="K226" s="147"/>
      <c r="L226" s="148"/>
      <c r="M226" s="149"/>
      <c r="N226" s="150"/>
      <c r="O226" s="151"/>
      <c r="P226" s="152"/>
      <c r="Q226" s="132"/>
      <c r="R226" s="133"/>
      <c r="S226" s="134"/>
      <c r="T226" s="100"/>
      <c r="U226" s="100"/>
      <c r="V226" s="192"/>
      <c r="W226" s="175"/>
      <c r="X226" s="175"/>
      <c r="Y226" s="175"/>
      <c r="Z226" s="191"/>
      <c r="AA226" s="104"/>
      <c r="AB226" s="104"/>
      <c r="AC226" s="29"/>
      <c r="AD226" s="102"/>
      <c r="AE226" s="103"/>
      <c r="AF226" s="103"/>
      <c r="AG226" s="12"/>
      <c r="AH226" s="12"/>
      <c r="AI226" s="12"/>
      <c r="AJ226" s="12"/>
      <c r="AK226" s="12"/>
      <c r="AL226" s="12"/>
      <c r="AM226" s="12"/>
      <c r="AN226" s="12"/>
      <c r="AO226" s="12"/>
      <c r="AT226" s="103"/>
    </row>
    <row r="227" spans="1:46" ht="15.75" x14ac:dyDescent="0.25">
      <c r="A227" s="142"/>
      <c r="B227" s="142"/>
      <c r="C227" s="142"/>
      <c r="D227" s="143"/>
      <c r="E227" s="151"/>
      <c r="F227" s="151"/>
      <c r="G227" s="151"/>
      <c r="H227" s="154"/>
      <c r="I227" s="146"/>
      <c r="J227" s="146"/>
      <c r="K227" s="147"/>
      <c r="L227" s="148"/>
      <c r="M227" s="149"/>
      <c r="N227" s="150"/>
      <c r="O227" s="151"/>
      <c r="P227" s="152"/>
      <c r="Q227" s="132"/>
      <c r="R227" s="133"/>
      <c r="S227" s="134"/>
      <c r="T227" s="100"/>
      <c r="U227" s="100"/>
      <c r="V227" s="194"/>
      <c r="W227" s="175"/>
      <c r="X227" s="175"/>
      <c r="Y227" s="175"/>
      <c r="Z227" s="191"/>
      <c r="AA227" s="104"/>
      <c r="AB227" s="104"/>
      <c r="AC227" s="29"/>
      <c r="AD227" s="102"/>
      <c r="AE227" s="103"/>
      <c r="AF227" s="103"/>
      <c r="AG227" s="12"/>
      <c r="AH227" s="12"/>
      <c r="AI227" s="12"/>
      <c r="AJ227" s="12"/>
      <c r="AK227" s="12"/>
      <c r="AL227" s="12"/>
      <c r="AM227" s="12"/>
      <c r="AN227" s="12"/>
      <c r="AO227" s="12"/>
      <c r="AT227" s="103"/>
    </row>
    <row r="228" spans="1:46" ht="15.75" x14ac:dyDescent="0.25">
      <c r="A228" s="142"/>
      <c r="B228" s="142"/>
      <c r="C228" s="142"/>
      <c r="D228" s="143"/>
      <c r="E228" s="151"/>
      <c r="F228" s="151"/>
      <c r="G228" s="151"/>
      <c r="H228" s="154"/>
      <c r="I228" s="146"/>
      <c r="J228" s="146"/>
      <c r="K228" s="147"/>
      <c r="L228" s="148"/>
      <c r="M228" s="149"/>
      <c r="N228" s="150"/>
      <c r="O228" s="151"/>
      <c r="P228" s="152"/>
      <c r="Q228" s="132"/>
      <c r="R228" s="133"/>
      <c r="S228" s="134"/>
      <c r="T228" s="100"/>
      <c r="U228" s="100"/>
      <c r="V228" s="190"/>
      <c r="W228" s="175"/>
      <c r="X228" s="175"/>
      <c r="Y228" s="158"/>
      <c r="Z228" s="191"/>
      <c r="AA228" s="104"/>
      <c r="AB228" s="104"/>
      <c r="AC228" s="29"/>
      <c r="AD228" s="102"/>
      <c r="AE228" s="103"/>
      <c r="AF228" s="103"/>
      <c r="AG228" s="12"/>
      <c r="AH228" s="12"/>
      <c r="AI228" s="12"/>
      <c r="AJ228" s="12"/>
      <c r="AK228" s="12"/>
      <c r="AL228" s="12"/>
      <c r="AM228" s="12"/>
      <c r="AN228" s="12"/>
      <c r="AO228" s="12"/>
      <c r="AT228" s="103"/>
    </row>
    <row r="229" spans="1:46" ht="15.75" x14ac:dyDescent="0.25">
      <c r="A229" s="142"/>
      <c r="B229" s="142"/>
      <c r="C229" s="142"/>
      <c r="D229" s="143"/>
      <c r="E229" s="151"/>
      <c r="F229" s="151"/>
      <c r="G229" s="151"/>
      <c r="H229" s="154"/>
      <c r="I229" s="146"/>
      <c r="J229" s="146"/>
      <c r="K229" s="157"/>
      <c r="L229" s="175"/>
      <c r="M229" s="149"/>
      <c r="N229" s="150"/>
      <c r="O229" s="151"/>
      <c r="P229" s="152"/>
      <c r="Q229" s="132"/>
      <c r="R229" s="133"/>
      <c r="S229" s="134"/>
      <c r="T229" s="100"/>
      <c r="U229" s="100"/>
      <c r="V229" s="190"/>
      <c r="W229" s="175"/>
      <c r="X229" s="175"/>
      <c r="Y229" s="158"/>
      <c r="Z229" s="191"/>
      <c r="AA229" s="104"/>
      <c r="AB229" s="104"/>
      <c r="AC229" s="29"/>
      <c r="AD229" s="102"/>
      <c r="AE229" s="103"/>
      <c r="AF229" s="103"/>
      <c r="AG229" s="12"/>
      <c r="AH229" s="12"/>
      <c r="AI229" s="12"/>
      <c r="AJ229" s="12"/>
      <c r="AK229" s="12"/>
      <c r="AL229" s="12"/>
      <c r="AM229" s="12"/>
      <c r="AN229" s="12"/>
      <c r="AO229" s="12"/>
      <c r="AT229" s="103"/>
    </row>
    <row r="230" spans="1:46" ht="15.75" x14ac:dyDescent="0.25">
      <c r="A230" s="142"/>
      <c r="B230" s="142"/>
      <c r="C230" s="142"/>
      <c r="D230" s="143"/>
      <c r="E230" s="151"/>
      <c r="F230" s="151"/>
      <c r="G230" s="151"/>
      <c r="H230" s="154"/>
      <c r="I230" s="146"/>
      <c r="J230" s="146"/>
      <c r="K230" s="157"/>
      <c r="L230" s="158"/>
      <c r="M230" s="149"/>
      <c r="N230" s="150"/>
      <c r="O230" s="151"/>
      <c r="P230" s="152"/>
      <c r="Q230" s="132"/>
      <c r="R230" s="133"/>
      <c r="S230" s="134"/>
      <c r="T230" s="100"/>
      <c r="U230" s="100"/>
      <c r="V230" s="190"/>
      <c r="W230" s="175"/>
      <c r="X230" s="175"/>
      <c r="Y230" s="175"/>
      <c r="Z230" s="191"/>
      <c r="AA230" s="104"/>
      <c r="AB230" s="104"/>
      <c r="AC230" s="29"/>
      <c r="AD230" s="102"/>
      <c r="AE230" s="103"/>
      <c r="AF230" s="103"/>
      <c r="AG230" s="12"/>
      <c r="AH230" s="12"/>
      <c r="AI230" s="12"/>
      <c r="AJ230" s="12"/>
      <c r="AK230" s="12"/>
      <c r="AL230" s="12"/>
      <c r="AM230" s="12"/>
      <c r="AN230" s="12"/>
      <c r="AO230" s="12"/>
      <c r="AT230" s="103"/>
    </row>
    <row r="231" spans="1:46" ht="15.75" x14ac:dyDescent="0.25">
      <c r="A231" s="142"/>
      <c r="B231" s="142"/>
      <c r="C231" s="142"/>
      <c r="D231" s="143"/>
      <c r="E231" s="151"/>
      <c r="F231" s="151"/>
      <c r="G231" s="151"/>
      <c r="H231" s="178"/>
      <c r="I231" s="146"/>
      <c r="J231" s="146"/>
      <c r="K231" s="161"/>
      <c r="L231" s="161"/>
      <c r="M231" s="149"/>
      <c r="N231" s="150"/>
      <c r="O231" s="151"/>
      <c r="P231" s="152"/>
      <c r="Q231" s="132"/>
      <c r="R231" s="133"/>
      <c r="S231" s="134"/>
      <c r="T231" s="100"/>
      <c r="U231" s="100"/>
      <c r="V231" s="192"/>
      <c r="W231" s="175"/>
      <c r="X231" s="175"/>
      <c r="Y231" s="175"/>
      <c r="Z231" s="191"/>
      <c r="AA231" s="104"/>
      <c r="AB231" s="104"/>
      <c r="AC231" s="29"/>
      <c r="AD231" s="102"/>
      <c r="AE231" s="103"/>
      <c r="AF231" s="103"/>
      <c r="AG231" s="12"/>
      <c r="AH231" s="12"/>
      <c r="AI231" s="12"/>
      <c r="AJ231" s="12"/>
      <c r="AK231" s="12"/>
      <c r="AL231" s="12"/>
      <c r="AM231" s="12"/>
      <c r="AN231" s="12"/>
      <c r="AO231" s="12"/>
      <c r="AT231" s="103"/>
    </row>
    <row r="232" spans="1:46" ht="15.75" x14ac:dyDescent="0.25">
      <c r="A232" s="142"/>
      <c r="B232" s="142"/>
      <c r="C232" s="142"/>
      <c r="D232" s="143"/>
      <c r="E232" s="185"/>
      <c r="F232" s="151"/>
      <c r="G232" s="151"/>
      <c r="H232" s="154"/>
      <c r="I232" s="146"/>
      <c r="J232" s="146"/>
      <c r="K232" s="157"/>
      <c r="L232" s="175"/>
      <c r="M232" s="149"/>
      <c r="N232" s="150"/>
      <c r="O232" s="151"/>
      <c r="P232" s="152"/>
      <c r="Q232" s="132"/>
      <c r="R232" s="133"/>
      <c r="S232" s="134"/>
      <c r="T232" s="100"/>
      <c r="U232" s="100"/>
      <c r="V232" s="190"/>
      <c r="W232" s="175"/>
      <c r="X232" s="175"/>
      <c r="Y232" s="175"/>
      <c r="Z232" s="191"/>
      <c r="AA232" s="104"/>
      <c r="AB232" s="104"/>
      <c r="AC232" s="29"/>
      <c r="AD232" s="102"/>
      <c r="AE232" s="103"/>
      <c r="AF232" s="103"/>
      <c r="AG232" s="12"/>
      <c r="AH232" s="12"/>
      <c r="AI232" s="12"/>
      <c r="AJ232" s="12"/>
      <c r="AK232" s="12"/>
      <c r="AL232" s="12"/>
      <c r="AM232" s="12"/>
      <c r="AN232" s="12"/>
      <c r="AO232" s="12"/>
      <c r="AT232" s="103"/>
    </row>
    <row r="233" spans="1:46" ht="15.75" x14ac:dyDescent="0.25">
      <c r="A233" s="142"/>
      <c r="B233" s="142"/>
      <c r="C233" s="142"/>
      <c r="D233" s="143"/>
      <c r="E233" s="151"/>
      <c r="F233" s="151"/>
      <c r="G233" s="151"/>
      <c r="H233" s="154"/>
      <c r="I233" s="146"/>
      <c r="J233" s="146"/>
      <c r="K233" s="147"/>
      <c r="L233" s="148"/>
      <c r="M233" s="149"/>
      <c r="N233" s="150"/>
      <c r="O233" s="151"/>
      <c r="P233" s="152"/>
      <c r="Q233" s="132"/>
      <c r="R233" s="133"/>
      <c r="S233" s="134"/>
      <c r="T233" s="100"/>
      <c r="U233" s="100"/>
      <c r="V233" s="192"/>
      <c r="W233" s="175"/>
      <c r="X233" s="175"/>
      <c r="Y233" s="158"/>
      <c r="Z233" s="191"/>
      <c r="AA233" s="104"/>
      <c r="AB233" s="104"/>
      <c r="AC233" s="29"/>
      <c r="AD233" s="102"/>
      <c r="AE233" s="103"/>
      <c r="AF233" s="103"/>
      <c r="AG233" s="12"/>
      <c r="AH233" s="12"/>
      <c r="AI233" s="12"/>
      <c r="AJ233" s="12"/>
      <c r="AK233" s="12"/>
      <c r="AL233" s="12"/>
      <c r="AM233" s="12"/>
      <c r="AN233" s="12"/>
      <c r="AO233" s="12"/>
      <c r="AT233" s="103"/>
    </row>
    <row r="234" spans="1:46" ht="15.75" x14ac:dyDescent="0.25">
      <c r="A234" s="142"/>
      <c r="B234" s="142"/>
      <c r="C234" s="142"/>
      <c r="D234" s="143"/>
      <c r="E234" s="151"/>
      <c r="F234" s="151"/>
      <c r="G234" s="151"/>
      <c r="H234" s="154"/>
      <c r="I234" s="146"/>
      <c r="J234" s="146"/>
      <c r="K234" s="147"/>
      <c r="L234" s="148"/>
      <c r="M234" s="149"/>
      <c r="N234" s="150"/>
      <c r="O234" s="151"/>
      <c r="P234" s="152"/>
      <c r="Q234" s="132"/>
      <c r="R234" s="133"/>
      <c r="S234" s="134"/>
      <c r="T234" s="100"/>
      <c r="U234" s="100"/>
      <c r="V234" s="195"/>
      <c r="W234" s="175"/>
      <c r="X234" s="175"/>
      <c r="Y234" s="158"/>
      <c r="Z234" s="191"/>
      <c r="AA234" s="104"/>
      <c r="AB234" s="104"/>
      <c r="AC234" s="29"/>
      <c r="AD234" s="102"/>
      <c r="AE234" s="103"/>
      <c r="AF234" s="103"/>
      <c r="AG234" s="12"/>
      <c r="AH234" s="12"/>
      <c r="AI234" s="12"/>
      <c r="AJ234" s="12"/>
      <c r="AK234" s="12"/>
      <c r="AL234" s="12"/>
      <c r="AM234" s="12"/>
      <c r="AN234" s="12"/>
      <c r="AO234" s="12"/>
      <c r="AT234" s="103"/>
    </row>
    <row r="235" spans="1:46" ht="15.75" x14ac:dyDescent="0.25">
      <c r="A235" s="142"/>
      <c r="B235" s="142"/>
      <c r="C235" s="142"/>
      <c r="D235" s="143"/>
      <c r="E235" s="151"/>
      <c r="F235" s="151"/>
      <c r="G235" s="151"/>
      <c r="H235" s="154"/>
      <c r="I235" s="146"/>
      <c r="J235" s="146"/>
      <c r="K235" s="147"/>
      <c r="L235" s="148"/>
      <c r="M235" s="149"/>
      <c r="N235" s="150"/>
      <c r="O235" s="151"/>
      <c r="P235" s="152"/>
      <c r="Q235" s="132"/>
      <c r="R235" s="133"/>
      <c r="S235" s="134"/>
      <c r="T235" s="100"/>
      <c r="U235" s="100"/>
      <c r="V235" s="190"/>
      <c r="W235" s="175"/>
      <c r="X235" s="175"/>
      <c r="Y235" s="158"/>
      <c r="Z235" s="191"/>
      <c r="AA235" s="104"/>
      <c r="AB235" s="104"/>
      <c r="AC235" s="29"/>
      <c r="AD235" s="102"/>
      <c r="AE235" s="103"/>
      <c r="AF235" s="103"/>
      <c r="AG235" s="12"/>
      <c r="AH235" s="12"/>
      <c r="AI235" s="12"/>
      <c r="AJ235" s="12"/>
      <c r="AK235" s="12"/>
      <c r="AL235" s="12"/>
      <c r="AM235" s="12"/>
      <c r="AN235" s="12"/>
      <c r="AO235" s="12"/>
      <c r="AT235" s="103"/>
    </row>
    <row r="236" spans="1:46" ht="15.75" x14ac:dyDescent="0.25">
      <c r="A236" s="142"/>
      <c r="B236" s="142"/>
      <c r="C236" s="142"/>
      <c r="D236" s="143"/>
      <c r="E236" s="151"/>
      <c r="F236" s="151"/>
      <c r="G236" s="151"/>
      <c r="H236" s="155"/>
      <c r="I236" s="146"/>
      <c r="J236" s="146"/>
      <c r="K236" s="147"/>
      <c r="L236" s="148"/>
      <c r="M236" s="149"/>
      <c r="N236" s="150"/>
      <c r="O236" s="151"/>
      <c r="P236" s="152"/>
      <c r="Q236" s="132"/>
      <c r="R236" s="133"/>
      <c r="S236" s="134"/>
      <c r="T236" s="100"/>
      <c r="U236" s="100"/>
      <c r="V236" s="189"/>
      <c r="W236" s="142"/>
      <c r="X236" s="142"/>
      <c r="Y236" s="167"/>
      <c r="Z236" s="187"/>
      <c r="AA236" s="101"/>
      <c r="AB236" s="101"/>
      <c r="AC236" s="29"/>
      <c r="AD236" s="102"/>
      <c r="AE236" s="103"/>
      <c r="AF236" s="103"/>
      <c r="AG236" s="12"/>
      <c r="AH236" s="12"/>
      <c r="AI236" s="12"/>
      <c r="AJ236" s="12"/>
      <c r="AK236" s="12"/>
      <c r="AL236" s="12"/>
      <c r="AM236" s="12"/>
      <c r="AN236" s="12"/>
      <c r="AO236" s="12"/>
      <c r="AT236" s="103"/>
    </row>
    <row r="237" spans="1:46" ht="15.75" x14ac:dyDescent="0.25">
      <c r="A237" s="142"/>
      <c r="B237" s="142"/>
      <c r="C237" s="142"/>
      <c r="D237" s="143"/>
      <c r="E237" s="151"/>
      <c r="F237" s="151"/>
      <c r="G237" s="151"/>
      <c r="H237" s="155"/>
      <c r="I237" s="146"/>
      <c r="J237" s="146"/>
      <c r="K237" s="147"/>
      <c r="L237" s="148"/>
      <c r="M237" s="149"/>
      <c r="N237" s="150"/>
      <c r="O237" s="151"/>
      <c r="P237" s="152"/>
      <c r="Q237" s="132"/>
      <c r="R237" s="133"/>
      <c r="S237" s="134"/>
      <c r="T237" s="100"/>
      <c r="U237" s="100"/>
      <c r="V237" s="188"/>
      <c r="W237" s="142"/>
      <c r="X237" s="142"/>
      <c r="Y237" s="142"/>
      <c r="Z237" s="187"/>
      <c r="AA237" s="101"/>
      <c r="AB237" s="101"/>
      <c r="AC237" s="29"/>
      <c r="AD237" s="102"/>
      <c r="AE237" s="103"/>
      <c r="AF237" s="103"/>
      <c r="AG237" s="12"/>
      <c r="AH237" s="12"/>
      <c r="AI237" s="12"/>
      <c r="AJ237" s="12"/>
      <c r="AK237" s="12"/>
      <c r="AL237" s="12"/>
      <c r="AM237" s="12"/>
      <c r="AN237" s="12"/>
      <c r="AO237" s="12"/>
      <c r="AT237" s="103"/>
    </row>
    <row r="238" spans="1:46" ht="15.75" x14ac:dyDescent="0.25">
      <c r="A238" s="142"/>
      <c r="B238" s="142"/>
      <c r="C238" s="142"/>
      <c r="D238" s="143"/>
      <c r="E238" s="151"/>
      <c r="F238" s="151"/>
      <c r="G238" s="151"/>
      <c r="H238" s="154"/>
      <c r="I238" s="146"/>
      <c r="J238" s="146"/>
      <c r="K238" s="147"/>
      <c r="L238" s="148"/>
      <c r="M238" s="149"/>
      <c r="N238" s="150"/>
      <c r="O238" s="151"/>
      <c r="P238" s="152"/>
      <c r="Q238" s="132"/>
      <c r="R238" s="133"/>
      <c r="S238" s="134"/>
      <c r="T238" s="100"/>
      <c r="U238" s="100"/>
      <c r="V238" s="194"/>
      <c r="W238" s="175"/>
      <c r="X238" s="175"/>
      <c r="Y238" s="175"/>
      <c r="Z238" s="191"/>
      <c r="AA238" s="104"/>
      <c r="AB238" s="104"/>
      <c r="AC238" s="29"/>
      <c r="AD238" s="102"/>
      <c r="AE238" s="103"/>
      <c r="AF238" s="103"/>
      <c r="AG238" s="12"/>
      <c r="AH238" s="12"/>
      <c r="AI238" s="12"/>
      <c r="AJ238" s="12"/>
      <c r="AK238" s="12"/>
      <c r="AL238" s="12"/>
      <c r="AM238" s="12"/>
      <c r="AN238" s="12"/>
      <c r="AO238" s="12"/>
      <c r="AT238" s="103"/>
    </row>
    <row r="239" spans="1:46" ht="15.75" x14ac:dyDescent="0.25">
      <c r="A239" s="142"/>
      <c r="B239" s="142"/>
      <c r="C239" s="142"/>
      <c r="D239" s="143"/>
      <c r="E239" s="151"/>
      <c r="F239" s="151"/>
      <c r="G239" s="151"/>
      <c r="H239" s="154"/>
      <c r="I239" s="146"/>
      <c r="J239" s="146"/>
      <c r="K239" s="147"/>
      <c r="L239" s="148"/>
      <c r="M239" s="149"/>
      <c r="N239" s="150"/>
      <c r="O239" s="151"/>
      <c r="P239" s="152"/>
      <c r="Q239" s="132"/>
      <c r="R239" s="133"/>
      <c r="S239" s="134"/>
      <c r="T239" s="100"/>
      <c r="U239" s="100"/>
      <c r="V239" s="190"/>
      <c r="W239" s="175"/>
      <c r="X239" s="175"/>
      <c r="Y239" s="158"/>
      <c r="Z239" s="191"/>
      <c r="AA239" s="104"/>
      <c r="AB239" s="104"/>
      <c r="AC239" s="29"/>
      <c r="AD239" s="102"/>
      <c r="AE239" s="103"/>
      <c r="AF239" s="103"/>
      <c r="AG239" s="12"/>
      <c r="AH239" s="12"/>
      <c r="AI239" s="12"/>
      <c r="AJ239" s="12"/>
      <c r="AK239" s="12"/>
      <c r="AL239" s="12"/>
      <c r="AM239" s="12"/>
      <c r="AN239" s="12"/>
      <c r="AO239" s="12"/>
      <c r="AT239" s="103"/>
    </row>
    <row r="240" spans="1:46" ht="15.75" x14ac:dyDescent="0.25">
      <c r="A240" s="142"/>
      <c r="B240" s="142"/>
      <c r="C240" s="142"/>
      <c r="D240" s="143"/>
      <c r="E240" s="151"/>
      <c r="F240" s="151"/>
      <c r="G240" s="151"/>
      <c r="H240" s="154"/>
      <c r="I240" s="146"/>
      <c r="J240" s="146"/>
      <c r="K240" s="147"/>
      <c r="L240" s="148"/>
      <c r="M240" s="149"/>
      <c r="N240" s="150"/>
      <c r="O240" s="151"/>
      <c r="P240" s="152"/>
      <c r="Q240" s="132"/>
      <c r="R240" s="133"/>
      <c r="S240" s="134"/>
      <c r="T240" s="100"/>
      <c r="U240" s="100"/>
      <c r="V240" s="190"/>
      <c r="W240" s="175"/>
      <c r="X240" s="175"/>
      <c r="Y240" s="175"/>
      <c r="Z240" s="191"/>
      <c r="AA240" s="104"/>
      <c r="AB240" s="104"/>
      <c r="AC240" s="29"/>
      <c r="AD240" s="102"/>
      <c r="AE240" s="103"/>
      <c r="AF240" s="103"/>
      <c r="AG240" s="12"/>
      <c r="AH240" s="12"/>
      <c r="AI240" s="12"/>
      <c r="AJ240" s="12"/>
      <c r="AK240" s="12"/>
      <c r="AL240" s="12"/>
      <c r="AM240" s="12"/>
      <c r="AN240" s="12"/>
      <c r="AO240" s="12"/>
      <c r="AT240" s="103"/>
    </row>
    <row r="241" spans="1:46" ht="15.75" x14ac:dyDescent="0.25">
      <c r="A241" s="142"/>
      <c r="B241" s="142"/>
      <c r="C241" s="142"/>
      <c r="D241" s="143"/>
      <c r="E241" s="151"/>
      <c r="F241" s="151"/>
      <c r="G241" s="151"/>
      <c r="H241" s="154"/>
      <c r="I241" s="146"/>
      <c r="J241" s="146"/>
      <c r="K241" s="161"/>
      <c r="L241" s="161"/>
      <c r="M241" s="149"/>
      <c r="N241" s="150"/>
      <c r="O241" s="151"/>
      <c r="P241" s="152"/>
      <c r="Q241" s="132"/>
      <c r="R241" s="133"/>
      <c r="S241" s="134"/>
      <c r="T241" s="100"/>
      <c r="U241" s="100"/>
      <c r="V241" s="186"/>
      <c r="W241" s="175"/>
      <c r="X241" s="175"/>
      <c r="Y241" s="158"/>
      <c r="Z241" s="191"/>
      <c r="AA241" s="104"/>
      <c r="AB241" s="104"/>
      <c r="AC241" s="29"/>
      <c r="AD241" s="102"/>
      <c r="AE241" s="103"/>
      <c r="AF241" s="103"/>
      <c r="AG241" s="12"/>
      <c r="AH241" s="12"/>
      <c r="AI241" s="12"/>
      <c r="AJ241" s="12"/>
      <c r="AK241" s="12"/>
      <c r="AL241" s="12"/>
      <c r="AM241" s="12"/>
      <c r="AN241" s="12"/>
      <c r="AO241" s="12"/>
      <c r="AT241" s="103"/>
    </row>
    <row r="242" spans="1:46" ht="15.75" x14ac:dyDescent="0.25">
      <c r="A242" s="142"/>
      <c r="B242" s="142"/>
      <c r="C242" s="142"/>
      <c r="D242" s="143"/>
      <c r="E242" s="151"/>
      <c r="F242" s="151"/>
      <c r="G242" s="151"/>
      <c r="H242" s="154"/>
      <c r="I242" s="146"/>
      <c r="J242" s="146"/>
      <c r="K242" s="147"/>
      <c r="L242" s="148"/>
      <c r="M242" s="149"/>
      <c r="N242" s="150"/>
      <c r="O242" s="151"/>
      <c r="P242" s="152"/>
      <c r="Q242" s="132"/>
      <c r="R242" s="133"/>
      <c r="S242" s="134"/>
      <c r="T242" s="100"/>
      <c r="U242" s="100"/>
      <c r="V242" s="190"/>
      <c r="W242" s="175"/>
      <c r="X242" s="175"/>
      <c r="Y242" s="158"/>
      <c r="Z242" s="191"/>
      <c r="AA242" s="104"/>
      <c r="AB242" s="104"/>
      <c r="AC242" s="29"/>
      <c r="AD242" s="102"/>
      <c r="AE242" s="103"/>
      <c r="AF242" s="103"/>
      <c r="AG242" s="12"/>
      <c r="AH242" s="12"/>
      <c r="AI242" s="12"/>
      <c r="AJ242" s="12"/>
      <c r="AK242" s="12"/>
      <c r="AL242" s="12"/>
      <c r="AM242" s="12"/>
      <c r="AN242" s="12"/>
      <c r="AO242" s="12"/>
      <c r="AT242" s="103"/>
    </row>
    <row r="243" spans="1:46" ht="15.75" x14ac:dyDescent="0.25">
      <c r="A243" s="142"/>
      <c r="B243" s="142"/>
      <c r="C243" s="142"/>
      <c r="D243" s="143"/>
      <c r="E243" s="151"/>
      <c r="F243" s="151"/>
      <c r="G243" s="151"/>
      <c r="H243" s="154"/>
      <c r="I243" s="146"/>
      <c r="J243" s="146"/>
      <c r="K243" s="147"/>
      <c r="L243" s="156"/>
      <c r="M243" s="149"/>
      <c r="N243" s="150"/>
      <c r="O243" s="151"/>
      <c r="P243" s="152"/>
      <c r="Q243" s="132"/>
      <c r="R243" s="133"/>
      <c r="S243" s="134"/>
      <c r="T243" s="100"/>
      <c r="U243" s="100"/>
      <c r="V243" s="190"/>
      <c r="W243" s="175"/>
      <c r="X243" s="175"/>
      <c r="Y243" s="158"/>
      <c r="Z243" s="191"/>
      <c r="AA243" s="104"/>
      <c r="AB243" s="104"/>
      <c r="AC243" s="29"/>
      <c r="AD243" s="102"/>
      <c r="AE243" s="103"/>
      <c r="AF243" s="103"/>
      <c r="AG243" s="12"/>
      <c r="AH243" s="12"/>
      <c r="AI243" s="12"/>
      <c r="AJ243" s="12"/>
      <c r="AK243" s="12"/>
      <c r="AL243" s="12"/>
      <c r="AM243" s="12"/>
      <c r="AN243" s="12"/>
      <c r="AO243" s="12"/>
      <c r="AT243" s="103"/>
    </row>
    <row r="244" spans="1:46" ht="15.75" x14ac:dyDescent="0.25">
      <c r="A244" s="142"/>
      <c r="B244" s="142"/>
      <c r="C244" s="142"/>
      <c r="D244" s="143"/>
      <c r="E244" s="151"/>
      <c r="F244" s="151"/>
      <c r="G244" s="151"/>
      <c r="H244" s="154"/>
      <c r="I244" s="146"/>
      <c r="J244" s="146"/>
      <c r="K244" s="147"/>
      <c r="L244" s="156"/>
      <c r="M244" s="149"/>
      <c r="N244" s="150"/>
      <c r="O244" s="151"/>
      <c r="P244" s="152"/>
      <c r="Q244" s="132"/>
      <c r="R244" s="133"/>
      <c r="S244" s="134"/>
      <c r="T244" s="100"/>
      <c r="U244" s="100"/>
      <c r="V244" s="190"/>
      <c r="W244" s="175"/>
      <c r="X244" s="175"/>
      <c r="Y244" s="158"/>
      <c r="Z244" s="191"/>
      <c r="AA244" s="104"/>
      <c r="AB244" s="104"/>
      <c r="AC244" s="29"/>
      <c r="AD244" s="102"/>
      <c r="AE244" s="103"/>
      <c r="AF244" s="103"/>
      <c r="AG244" s="12"/>
      <c r="AH244" s="12"/>
      <c r="AI244" s="12"/>
      <c r="AJ244" s="12"/>
      <c r="AK244" s="12"/>
      <c r="AL244" s="12"/>
      <c r="AM244" s="12"/>
      <c r="AN244" s="12"/>
      <c r="AO244" s="12"/>
      <c r="AT244" s="103"/>
    </row>
    <row r="245" spans="1:46" ht="15.75" x14ac:dyDescent="0.25">
      <c r="A245" s="142"/>
      <c r="B245" s="142"/>
      <c r="C245" s="142"/>
      <c r="D245" s="143"/>
      <c r="E245" s="151"/>
      <c r="F245" s="151"/>
      <c r="G245" s="151"/>
      <c r="H245" s="178"/>
      <c r="I245" s="146"/>
      <c r="J245" s="146"/>
      <c r="K245" s="147"/>
      <c r="L245" s="148"/>
      <c r="M245" s="149"/>
      <c r="N245" s="150"/>
      <c r="O245" s="151"/>
      <c r="P245" s="152"/>
      <c r="Q245" s="132"/>
      <c r="R245" s="133"/>
      <c r="S245" s="134"/>
      <c r="T245" s="100"/>
      <c r="U245" s="100"/>
      <c r="V245" s="190"/>
      <c r="W245" s="175"/>
      <c r="X245" s="175"/>
      <c r="Y245" s="175"/>
      <c r="Z245" s="191"/>
      <c r="AA245" s="104"/>
      <c r="AB245" s="104"/>
      <c r="AC245" s="29"/>
      <c r="AD245" s="102"/>
      <c r="AE245" s="103"/>
      <c r="AF245" s="103"/>
      <c r="AG245" s="12"/>
      <c r="AH245" s="12"/>
      <c r="AI245" s="12"/>
      <c r="AJ245" s="12"/>
      <c r="AK245" s="12"/>
      <c r="AL245" s="12"/>
      <c r="AM245" s="12"/>
      <c r="AN245" s="12"/>
      <c r="AO245" s="12"/>
      <c r="AT245" s="103"/>
    </row>
    <row r="246" spans="1:46" ht="15.75" x14ac:dyDescent="0.25">
      <c r="A246" s="142"/>
      <c r="B246" s="142"/>
      <c r="C246" s="142"/>
      <c r="D246" s="143"/>
      <c r="E246" s="151"/>
      <c r="F246" s="151"/>
      <c r="G246" s="151"/>
      <c r="H246" s="154"/>
      <c r="I246" s="146"/>
      <c r="J246" s="146"/>
      <c r="K246" s="147"/>
      <c r="L246" s="148"/>
      <c r="M246" s="149"/>
      <c r="N246" s="150"/>
      <c r="O246" s="151"/>
      <c r="P246" s="152"/>
      <c r="Q246" s="132"/>
      <c r="R246" s="133"/>
      <c r="S246" s="134"/>
      <c r="T246" s="100"/>
      <c r="U246" s="100"/>
      <c r="V246" s="190"/>
      <c r="W246" s="175"/>
      <c r="X246" s="175"/>
      <c r="Y246" s="158"/>
      <c r="Z246" s="191"/>
      <c r="AA246" s="104"/>
      <c r="AB246" s="104"/>
      <c r="AC246" s="29"/>
      <c r="AD246" s="102"/>
      <c r="AE246" s="103"/>
      <c r="AF246" s="103"/>
      <c r="AG246" s="12"/>
      <c r="AH246" s="12"/>
      <c r="AI246" s="12"/>
      <c r="AJ246" s="12"/>
      <c r="AK246" s="12"/>
      <c r="AL246" s="12"/>
      <c r="AM246" s="12"/>
      <c r="AN246" s="12"/>
      <c r="AO246" s="12"/>
      <c r="AT246" s="103"/>
    </row>
    <row r="247" spans="1:46" ht="15.75" x14ac:dyDescent="0.25">
      <c r="A247" s="142"/>
      <c r="B247" s="142"/>
      <c r="C247" s="142"/>
      <c r="D247" s="143"/>
      <c r="E247" s="151"/>
      <c r="F247" s="151"/>
      <c r="G247" s="151"/>
      <c r="H247" s="154"/>
      <c r="I247" s="146"/>
      <c r="J247" s="146"/>
      <c r="K247" s="147"/>
      <c r="L247" s="156"/>
      <c r="M247" s="149"/>
      <c r="N247" s="150"/>
      <c r="O247" s="151"/>
      <c r="P247" s="152"/>
      <c r="Q247" s="132"/>
      <c r="R247" s="133"/>
      <c r="S247" s="134"/>
      <c r="T247" s="100"/>
      <c r="U247" s="100"/>
      <c r="V247" s="192"/>
      <c r="W247" s="175"/>
      <c r="X247" s="175"/>
      <c r="Y247" s="158"/>
      <c r="Z247" s="191"/>
      <c r="AA247" s="104"/>
      <c r="AB247" s="104"/>
      <c r="AC247" s="29"/>
      <c r="AD247" s="102"/>
      <c r="AE247" s="103"/>
      <c r="AF247" s="103"/>
      <c r="AG247" s="12"/>
      <c r="AH247" s="12"/>
      <c r="AI247" s="12"/>
      <c r="AJ247" s="12"/>
      <c r="AK247" s="12"/>
      <c r="AL247" s="12"/>
      <c r="AM247" s="12"/>
      <c r="AN247" s="12"/>
      <c r="AO247" s="12"/>
      <c r="AT247" s="103"/>
    </row>
    <row r="248" spans="1:46" ht="15.75" x14ac:dyDescent="0.25">
      <c r="A248" s="142"/>
      <c r="B248" s="142"/>
      <c r="C248" s="142"/>
      <c r="D248" s="143"/>
      <c r="E248" s="151"/>
      <c r="F248" s="151"/>
      <c r="G248" s="151"/>
      <c r="H248" s="154"/>
      <c r="I248" s="146"/>
      <c r="J248" s="146"/>
      <c r="K248" s="147"/>
      <c r="L248" s="156"/>
      <c r="M248" s="149"/>
      <c r="N248" s="150"/>
      <c r="O248" s="151"/>
      <c r="P248" s="152"/>
      <c r="Q248" s="132"/>
      <c r="R248" s="133"/>
      <c r="S248" s="134"/>
      <c r="T248" s="100"/>
      <c r="U248" s="100"/>
      <c r="V248" s="190"/>
      <c r="W248" s="175"/>
      <c r="X248" s="175"/>
      <c r="Y248" s="158"/>
      <c r="Z248" s="191"/>
      <c r="AA248" s="104"/>
      <c r="AB248" s="104"/>
      <c r="AC248" s="29"/>
      <c r="AD248" s="102"/>
      <c r="AE248" s="103"/>
      <c r="AF248" s="103"/>
      <c r="AG248" s="12"/>
      <c r="AH248" s="12"/>
      <c r="AI248" s="12"/>
      <c r="AJ248" s="12"/>
      <c r="AK248" s="12"/>
      <c r="AL248" s="12"/>
      <c r="AM248" s="12"/>
      <c r="AN248" s="12"/>
      <c r="AO248" s="12"/>
      <c r="AT248" s="103"/>
    </row>
    <row r="249" spans="1:46" ht="15.75" x14ac:dyDescent="0.25">
      <c r="A249" s="142"/>
      <c r="B249" s="142"/>
      <c r="C249" s="142"/>
      <c r="D249" s="143"/>
      <c r="E249" s="151"/>
      <c r="F249" s="151"/>
      <c r="G249" s="151"/>
      <c r="H249" s="155"/>
      <c r="I249" s="146"/>
      <c r="J249" s="146"/>
      <c r="K249" s="147"/>
      <c r="L249" s="148"/>
      <c r="M249" s="149"/>
      <c r="N249" s="150"/>
      <c r="O249" s="151"/>
      <c r="P249" s="152"/>
      <c r="Q249" s="132"/>
      <c r="R249" s="133"/>
      <c r="S249" s="134"/>
      <c r="T249" s="100"/>
      <c r="U249" s="100"/>
      <c r="V249" s="188"/>
      <c r="W249" s="142"/>
      <c r="X249" s="207"/>
      <c r="Y249" s="142"/>
      <c r="Z249" s="187"/>
      <c r="AA249" s="101"/>
      <c r="AB249" s="101"/>
      <c r="AC249" s="29"/>
      <c r="AD249" s="102"/>
      <c r="AE249" s="103"/>
      <c r="AF249" s="103"/>
      <c r="AG249" s="12"/>
      <c r="AH249" s="12"/>
      <c r="AI249" s="12"/>
      <c r="AJ249" s="12"/>
      <c r="AK249" s="12"/>
      <c r="AL249" s="12"/>
      <c r="AM249" s="12"/>
      <c r="AN249" s="12"/>
      <c r="AO249" s="12"/>
      <c r="AT249" s="103"/>
    </row>
    <row r="250" spans="1:46" ht="15.75" x14ac:dyDescent="0.25">
      <c r="A250" s="142"/>
      <c r="B250" s="142"/>
      <c r="C250" s="142"/>
      <c r="D250" s="143"/>
      <c r="E250" s="151"/>
      <c r="F250" s="151"/>
      <c r="G250" s="151"/>
      <c r="H250" s="154"/>
      <c r="I250" s="146"/>
      <c r="J250" s="146"/>
      <c r="K250" s="147"/>
      <c r="L250" s="148"/>
      <c r="M250" s="149"/>
      <c r="N250" s="150"/>
      <c r="O250" s="151"/>
      <c r="P250" s="152"/>
      <c r="Q250" s="132"/>
      <c r="R250" s="133"/>
      <c r="S250" s="134"/>
      <c r="T250" s="100"/>
      <c r="U250" s="100"/>
      <c r="V250" s="190"/>
      <c r="W250" s="175"/>
      <c r="X250" s="175"/>
      <c r="Y250" s="175"/>
      <c r="Z250" s="191"/>
      <c r="AA250" s="104"/>
      <c r="AB250" s="104"/>
      <c r="AC250" s="29"/>
      <c r="AD250" s="102"/>
      <c r="AE250" s="103"/>
      <c r="AF250" s="103"/>
      <c r="AG250" s="12"/>
      <c r="AH250" s="12"/>
      <c r="AI250" s="12"/>
      <c r="AJ250" s="12"/>
      <c r="AK250" s="12"/>
      <c r="AL250" s="12"/>
      <c r="AM250" s="12"/>
      <c r="AN250" s="12"/>
      <c r="AO250" s="12"/>
      <c r="AT250" s="103"/>
    </row>
    <row r="251" spans="1:46" ht="15.75" x14ac:dyDescent="0.25">
      <c r="A251" s="142"/>
      <c r="B251" s="142"/>
      <c r="C251" s="142"/>
      <c r="D251" s="143"/>
      <c r="E251" s="151"/>
      <c r="F251" s="151"/>
      <c r="G251" s="151"/>
      <c r="H251" s="154"/>
      <c r="I251" s="146"/>
      <c r="J251" s="146"/>
      <c r="K251" s="147"/>
      <c r="L251" s="148"/>
      <c r="M251" s="149"/>
      <c r="N251" s="150"/>
      <c r="O251" s="151"/>
      <c r="P251" s="152"/>
      <c r="Q251" s="132"/>
      <c r="R251" s="133"/>
      <c r="S251" s="134"/>
      <c r="T251" s="100"/>
      <c r="U251" s="100"/>
      <c r="V251" s="186"/>
      <c r="W251" s="175"/>
      <c r="X251" s="175"/>
      <c r="Y251" s="175"/>
      <c r="Z251" s="191"/>
      <c r="AA251" s="104"/>
      <c r="AB251" s="104"/>
      <c r="AC251" s="29"/>
      <c r="AD251" s="102"/>
      <c r="AE251" s="103"/>
      <c r="AF251" s="103"/>
      <c r="AG251" s="12"/>
      <c r="AH251" s="12"/>
      <c r="AI251" s="12"/>
      <c r="AJ251" s="12"/>
      <c r="AK251" s="12"/>
      <c r="AL251" s="12"/>
      <c r="AM251" s="12"/>
      <c r="AN251" s="12"/>
      <c r="AO251" s="12"/>
      <c r="AT251" s="103"/>
    </row>
    <row r="252" spans="1:46" ht="15.75" x14ac:dyDescent="0.25">
      <c r="A252" s="142"/>
      <c r="B252" s="142"/>
      <c r="C252" s="142"/>
      <c r="D252" s="143"/>
      <c r="E252" s="157"/>
      <c r="F252" s="157"/>
      <c r="G252" s="157"/>
      <c r="H252" s="154"/>
      <c r="I252" s="146"/>
      <c r="J252" s="146"/>
      <c r="K252" s="147"/>
      <c r="L252" s="148"/>
      <c r="M252" s="163"/>
      <c r="N252" s="164"/>
      <c r="O252" s="157"/>
      <c r="P252" s="165"/>
      <c r="Q252" s="132"/>
      <c r="R252" s="133"/>
      <c r="S252" s="134"/>
      <c r="T252" s="100"/>
      <c r="U252" s="100"/>
      <c r="V252" s="192"/>
      <c r="W252" s="175"/>
      <c r="X252" s="175"/>
      <c r="Y252" s="158"/>
      <c r="Z252" s="191"/>
      <c r="AA252" s="104"/>
      <c r="AB252" s="104"/>
      <c r="AC252" s="29"/>
      <c r="AD252" s="102"/>
      <c r="AE252" s="103"/>
      <c r="AF252" s="103"/>
      <c r="AG252" s="12"/>
      <c r="AH252" s="12"/>
      <c r="AI252" s="12"/>
      <c r="AJ252" s="12"/>
      <c r="AK252" s="12"/>
      <c r="AL252" s="12"/>
      <c r="AM252" s="12"/>
      <c r="AN252" s="12"/>
      <c r="AO252" s="12"/>
      <c r="AT252" s="103"/>
    </row>
    <row r="253" spans="1:46" ht="15.75" x14ac:dyDescent="0.25">
      <c r="A253" s="142"/>
      <c r="B253" s="142"/>
      <c r="C253" s="142"/>
      <c r="D253" s="143"/>
      <c r="E253" s="157"/>
      <c r="F253" s="157"/>
      <c r="G253" s="157"/>
      <c r="H253" s="155"/>
      <c r="I253" s="146"/>
      <c r="J253" s="146"/>
      <c r="K253" s="161"/>
      <c r="L253" s="161"/>
      <c r="M253" s="163"/>
      <c r="N253" s="164"/>
      <c r="O253" s="157"/>
      <c r="P253" s="165"/>
      <c r="Q253" s="132"/>
      <c r="R253" s="136"/>
      <c r="S253" s="134"/>
      <c r="T253" s="100"/>
      <c r="U253" s="100"/>
      <c r="V253" s="188"/>
      <c r="W253" s="142"/>
      <c r="X253" s="142"/>
      <c r="Y253" s="167"/>
      <c r="Z253" s="187"/>
      <c r="AA253" s="101"/>
      <c r="AB253" s="101"/>
      <c r="AC253" s="29"/>
      <c r="AD253" s="102"/>
      <c r="AE253" s="103"/>
      <c r="AF253" s="103"/>
      <c r="AG253" s="12"/>
      <c r="AH253" s="12"/>
      <c r="AI253" s="12"/>
      <c r="AJ253" s="12"/>
      <c r="AK253" s="12"/>
      <c r="AL253" s="12"/>
      <c r="AM253" s="12"/>
      <c r="AN253" s="12"/>
      <c r="AO253" s="12"/>
      <c r="AT253" s="103"/>
    </row>
    <row r="254" spans="1:46" ht="15.75" x14ac:dyDescent="0.25">
      <c r="A254" s="142"/>
      <c r="B254" s="142"/>
      <c r="C254" s="142"/>
      <c r="D254" s="143"/>
      <c r="E254" s="157"/>
      <c r="F254" s="157"/>
      <c r="G254" s="157"/>
      <c r="H254" s="154"/>
      <c r="I254" s="146"/>
      <c r="J254" s="146"/>
      <c r="K254" s="147"/>
      <c r="L254" s="148"/>
      <c r="M254" s="163"/>
      <c r="N254" s="164"/>
      <c r="O254" s="157"/>
      <c r="P254" s="165"/>
      <c r="Q254" s="132"/>
      <c r="R254" s="136"/>
      <c r="S254" s="134"/>
      <c r="T254" s="100"/>
      <c r="U254" s="100"/>
      <c r="V254" s="190"/>
      <c r="W254" s="175"/>
      <c r="X254" s="175"/>
      <c r="Y254" s="175"/>
      <c r="Z254" s="191"/>
      <c r="AA254" s="104"/>
      <c r="AB254" s="104"/>
      <c r="AC254" s="29"/>
      <c r="AD254" s="102"/>
      <c r="AE254" s="103"/>
      <c r="AF254" s="103"/>
      <c r="AG254" s="12"/>
      <c r="AH254" s="12"/>
      <c r="AI254" s="12"/>
      <c r="AJ254" s="12"/>
      <c r="AK254" s="12"/>
      <c r="AL254" s="12"/>
      <c r="AM254" s="12"/>
      <c r="AN254" s="12"/>
      <c r="AO254" s="12"/>
      <c r="AT254" s="103"/>
    </row>
    <row r="255" spans="1:46" ht="15.75" x14ac:dyDescent="0.25">
      <c r="A255" s="142"/>
      <c r="B255" s="142"/>
      <c r="C255" s="142"/>
      <c r="D255" s="143"/>
      <c r="E255" s="157"/>
      <c r="F255" s="157"/>
      <c r="G255" s="157"/>
      <c r="H255" s="154"/>
      <c r="I255" s="146"/>
      <c r="J255" s="146"/>
      <c r="K255" s="147"/>
      <c r="L255" s="148"/>
      <c r="M255" s="163"/>
      <c r="N255" s="164"/>
      <c r="O255" s="157"/>
      <c r="P255" s="165"/>
      <c r="Q255" s="132"/>
      <c r="R255" s="136"/>
      <c r="S255" s="134"/>
      <c r="T255" s="100"/>
      <c r="U255" s="100"/>
      <c r="V255" s="190"/>
      <c r="W255" s="175"/>
      <c r="X255" s="175"/>
      <c r="Y255" s="158"/>
      <c r="Z255" s="191"/>
      <c r="AA255" s="104"/>
      <c r="AB255" s="104"/>
      <c r="AC255" s="29"/>
      <c r="AD255" s="102"/>
      <c r="AE255" s="103"/>
      <c r="AF255" s="103"/>
      <c r="AG255" s="12"/>
      <c r="AH255" s="12"/>
      <c r="AI255" s="12"/>
      <c r="AJ255" s="12"/>
      <c r="AK255" s="12"/>
      <c r="AL255" s="12"/>
      <c r="AM255" s="12"/>
      <c r="AN255" s="12"/>
      <c r="AO255" s="12"/>
      <c r="AT255" s="103"/>
    </row>
    <row r="256" spans="1:46" ht="15.75" x14ac:dyDescent="0.25">
      <c r="A256" s="142"/>
      <c r="B256" s="142"/>
      <c r="C256" s="142"/>
      <c r="D256" s="143"/>
      <c r="E256" s="157"/>
      <c r="F256" s="157"/>
      <c r="G256" s="157"/>
      <c r="H256" s="154"/>
      <c r="I256" s="146"/>
      <c r="J256" s="146"/>
      <c r="K256" s="157"/>
      <c r="L256" s="158"/>
      <c r="M256" s="163"/>
      <c r="N256" s="164"/>
      <c r="O256" s="157"/>
      <c r="P256" s="165"/>
      <c r="Q256" s="132"/>
      <c r="R256" s="136"/>
      <c r="S256" s="134"/>
      <c r="T256" s="100"/>
      <c r="U256" s="100"/>
      <c r="V256" s="195"/>
      <c r="W256" s="175"/>
      <c r="X256" s="175"/>
      <c r="Y256" s="158"/>
      <c r="Z256" s="191"/>
      <c r="AA256" s="104"/>
      <c r="AB256" s="104"/>
      <c r="AC256" s="29"/>
      <c r="AD256" s="102"/>
      <c r="AE256" s="103"/>
      <c r="AF256" s="103"/>
      <c r="AG256" s="12"/>
      <c r="AH256" s="12"/>
      <c r="AI256" s="12"/>
      <c r="AJ256" s="12"/>
      <c r="AK256" s="12"/>
      <c r="AL256" s="12"/>
      <c r="AM256" s="12"/>
      <c r="AN256" s="12"/>
      <c r="AO256" s="12"/>
      <c r="AT256" s="103"/>
    </row>
    <row r="257" spans="1:46" ht="15.75" x14ac:dyDescent="0.25">
      <c r="A257" s="142"/>
      <c r="B257" s="142"/>
      <c r="C257" s="142"/>
      <c r="D257" s="143"/>
      <c r="E257" s="157"/>
      <c r="F257" s="157"/>
      <c r="G257" s="157"/>
      <c r="H257" s="154"/>
      <c r="I257" s="146"/>
      <c r="J257" s="146"/>
      <c r="K257" s="147"/>
      <c r="L257" s="148"/>
      <c r="M257" s="163"/>
      <c r="N257" s="164"/>
      <c r="O257" s="157"/>
      <c r="P257" s="165"/>
      <c r="Q257" s="132"/>
      <c r="R257" s="136"/>
      <c r="S257" s="134"/>
      <c r="T257" s="100"/>
      <c r="U257" s="100"/>
      <c r="V257" s="190"/>
      <c r="W257" s="175"/>
      <c r="X257" s="175"/>
      <c r="Y257" s="175"/>
      <c r="Z257" s="191"/>
      <c r="AA257" s="104"/>
      <c r="AB257" s="104"/>
      <c r="AC257" s="29"/>
      <c r="AD257" s="102"/>
      <c r="AE257" s="103"/>
      <c r="AF257" s="103"/>
      <c r="AG257" s="12"/>
      <c r="AH257" s="12"/>
      <c r="AI257" s="12"/>
      <c r="AJ257" s="12"/>
      <c r="AK257" s="12"/>
      <c r="AL257" s="12"/>
      <c r="AM257" s="12"/>
      <c r="AN257" s="12"/>
      <c r="AO257" s="12"/>
      <c r="AT257" s="103"/>
    </row>
    <row r="258" spans="1:46" ht="15.75" x14ac:dyDescent="0.25">
      <c r="A258" s="142"/>
      <c r="B258" s="142"/>
      <c r="C258" s="142"/>
      <c r="D258" s="143"/>
      <c r="E258" s="157"/>
      <c r="F258" s="157"/>
      <c r="G258" s="157"/>
      <c r="H258" s="155"/>
      <c r="I258" s="146"/>
      <c r="J258" s="146"/>
      <c r="K258" s="147"/>
      <c r="L258" s="148"/>
      <c r="M258" s="163"/>
      <c r="N258" s="164"/>
      <c r="O258" s="157"/>
      <c r="P258" s="165"/>
      <c r="Q258" s="132"/>
      <c r="R258" s="133"/>
      <c r="S258" s="134"/>
      <c r="T258" s="100"/>
      <c r="U258" s="100"/>
      <c r="V258" s="189"/>
      <c r="W258" s="142"/>
      <c r="X258" s="142"/>
      <c r="Y258" s="167"/>
      <c r="Z258" s="187"/>
      <c r="AA258" s="101"/>
      <c r="AB258" s="101"/>
      <c r="AC258" s="29"/>
      <c r="AD258" s="102"/>
      <c r="AE258" s="103"/>
      <c r="AF258" s="103"/>
      <c r="AG258" s="12"/>
      <c r="AH258" s="12"/>
      <c r="AI258" s="12"/>
      <c r="AJ258" s="12"/>
      <c r="AK258" s="12"/>
      <c r="AL258" s="12"/>
      <c r="AM258" s="12"/>
      <c r="AN258" s="12"/>
      <c r="AO258" s="12"/>
      <c r="AT258" s="103"/>
    </row>
    <row r="259" spans="1:46" ht="15.75" x14ac:dyDescent="0.25">
      <c r="A259" s="142"/>
      <c r="B259" s="142"/>
      <c r="C259" s="142"/>
      <c r="D259" s="143"/>
      <c r="E259" s="157"/>
      <c r="F259" s="157"/>
      <c r="G259" s="157"/>
      <c r="H259" s="154"/>
      <c r="I259" s="146"/>
      <c r="J259" s="146"/>
      <c r="K259" s="147"/>
      <c r="L259" s="156"/>
      <c r="M259" s="163"/>
      <c r="N259" s="164"/>
      <c r="O259" s="157"/>
      <c r="P259" s="165"/>
      <c r="Q259" s="132"/>
      <c r="R259" s="136"/>
      <c r="S259" s="134"/>
      <c r="T259" s="100"/>
      <c r="U259" s="100"/>
      <c r="V259" s="190"/>
      <c r="W259" s="175"/>
      <c r="X259" s="175"/>
      <c r="Y259" s="158"/>
      <c r="Z259" s="191"/>
      <c r="AA259" s="104"/>
      <c r="AB259" s="104"/>
      <c r="AC259" s="29"/>
      <c r="AD259" s="102"/>
      <c r="AE259" s="103"/>
      <c r="AF259" s="103"/>
      <c r="AG259" s="12"/>
      <c r="AH259" s="12"/>
      <c r="AI259" s="12"/>
      <c r="AJ259" s="12"/>
      <c r="AK259" s="12"/>
      <c r="AL259" s="12"/>
      <c r="AM259" s="12"/>
      <c r="AN259" s="12"/>
      <c r="AO259" s="12"/>
      <c r="AT259" s="103"/>
    </row>
    <row r="260" spans="1:46" ht="15.75" x14ac:dyDescent="0.25">
      <c r="A260" s="142"/>
      <c r="B260" s="142"/>
      <c r="C260" s="142"/>
      <c r="D260" s="143"/>
      <c r="E260" s="157"/>
      <c r="F260" s="157"/>
      <c r="G260" s="157"/>
      <c r="H260" s="154"/>
      <c r="I260" s="146"/>
      <c r="J260" s="146"/>
      <c r="K260" s="147"/>
      <c r="L260" s="148"/>
      <c r="M260" s="163"/>
      <c r="N260" s="164"/>
      <c r="O260" s="157"/>
      <c r="P260" s="165"/>
      <c r="Q260" s="132"/>
      <c r="R260" s="136"/>
      <c r="S260" s="134"/>
      <c r="T260" s="100"/>
      <c r="U260" s="100"/>
      <c r="V260" s="186"/>
      <c r="W260" s="175"/>
      <c r="X260" s="175"/>
      <c r="Y260" s="175"/>
      <c r="Z260" s="191"/>
      <c r="AA260" s="104"/>
      <c r="AB260" s="104"/>
      <c r="AC260" s="29"/>
      <c r="AD260" s="102"/>
      <c r="AE260" s="103"/>
      <c r="AF260" s="103"/>
      <c r="AG260" s="12"/>
      <c r="AH260" s="12"/>
      <c r="AI260" s="12"/>
      <c r="AJ260" s="12"/>
      <c r="AK260" s="12"/>
      <c r="AL260" s="12"/>
      <c r="AM260" s="12"/>
      <c r="AN260" s="12"/>
      <c r="AO260" s="12"/>
      <c r="AT260" s="103"/>
    </row>
    <row r="261" spans="1:46" ht="15.75" x14ac:dyDescent="0.25">
      <c r="A261" s="142"/>
      <c r="B261" s="142"/>
      <c r="C261" s="142"/>
      <c r="D261" s="143"/>
      <c r="E261" s="157"/>
      <c r="F261" s="157"/>
      <c r="G261" s="157"/>
      <c r="H261" s="154"/>
      <c r="I261" s="146"/>
      <c r="J261" s="146"/>
      <c r="K261" s="147"/>
      <c r="L261" s="148"/>
      <c r="M261" s="163"/>
      <c r="N261" s="164"/>
      <c r="O261" s="157"/>
      <c r="P261" s="165"/>
      <c r="Q261" s="132"/>
      <c r="R261" s="136"/>
      <c r="S261" s="134"/>
      <c r="T261" s="100"/>
      <c r="U261" s="100"/>
      <c r="V261" s="192"/>
      <c r="W261" s="175"/>
      <c r="X261" s="175"/>
      <c r="Y261" s="158"/>
      <c r="Z261" s="191"/>
      <c r="AA261" s="104"/>
      <c r="AB261" s="104"/>
      <c r="AC261" s="29"/>
      <c r="AD261" s="102"/>
      <c r="AE261" s="103"/>
      <c r="AF261" s="103"/>
      <c r="AG261" s="12"/>
      <c r="AH261" s="12"/>
      <c r="AI261" s="12"/>
      <c r="AJ261" s="12"/>
      <c r="AK261" s="12"/>
      <c r="AL261" s="12"/>
      <c r="AM261" s="12"/>
      <c r="AN261" s="12"/>
      <c r="AO261" s="12"/>
      <c r="AT261" s="103"/>
    </row>
    <row r="262" spans="1:46" ht="15.75" x14ac:dyDescent="0.25">
      <c r="A262" s="142"/>
      <c r="B262" s="142"/>
      <c r="C262" s="142"/>
      <c r="D262" s="143"/>
      <c r="E262" s="157"/>
      <c r="F262" s="157"/>
      <c r="G262" s="157"/>
      <c r="H262" s="154"/>
      <c r="I262" s="146"/>
      <c r="J262" s="146"/>
      <c r="K262" s="147"/>
      <c r="L262" s="148"/>
      <c r="M262" s="163"/>
      <c r="N262" s="164"/>
      <c r="O262" s="157"/>
      <c r="P262" s="165"/>
      <c r="Q262" s="132"/>
      <c r="R262" s="136"/>
      <c r="S262" s="134"/>
      <c r="T262" s="100"/>
      <c r="U262" s="100"/>
      <c r="V262" s="190"/>
      <c r="W262" s="175"/>
      <c r="X262" s="175"/>
      <c r="Y262" s="158"/>
      <c r="Z262" s="191"/>
      <c r="AA262" s="104"/>
      <c r="AB262" s="104"/>
      <c r="AC262" s="29"/>
      <c r="AD262" s="102"/>
      <c r="AE262" s="103"/>
      <c r="AF262" s="103"/>
      <c r="AG262" s="12"/>
      <c r="AH262" s="12"/>
      <c r="AI262" s="12"/>
      <c r="AJ262" s="12"/>
      <c r="AK262" s="12"/>
      <c r="AL262" s="12"/>
      <c r="AM262" s="12"/>
      <c r="AN262" s="12"/>
      <c r="AO262" s="12"/>
      <c r="AT262" s="103"/>
    </row>
    <row r="263" spans="1:46" ht="15.75" x14ac:dyDescent="0.25">
      <c r="A263" s="142"/>
      <c r="B263" s="142"/>
      <c r="C263" s="142"/>
      <c r="D263" s="143"/>
      <c r="E263" s="157"/>
      <c r="F263" s="157"/>
      <c r="G263" s="157"/>
      <c r="H263" s="154"/>
      <c r="I263" s="146"/>
      <c r="J263" s="146"/>
      <c r="K263" s="161"/>
      <c r="L263" s="161"/>
      <c r="M263" s="163"/>
      <c r="N263" s="164"/>
      <c r="O263" s="157"/>
      <c r="P263" s="165"/>
      <c r="Q263" s="132"/>
      <c r="R263" s="136"/>
      <c r="S263" s="134"/>
      <c r="T263" s="100"/>
      <c r="U263" s="100"/>
      <c r="V263" s="190"/>
      <c r="W263" s="175"/>
      <c r="X263" s="175"/>
      <c r="Y263" s="158"/>
      <c r="Z263" s="191"/>
      <c r="AA263" s="104"/>
      <c r="AB263" s="104"/>
      <c r="AC263" s="29"/>
      <c r="AD263" s="102"/>
      <c r="AE263" s="103"/>
      <c r="AF263" s="103"/>
      <c r="AG263" s="12"/>
      <c r="AH263" s="12"/>
      <c r="AI263" s="12"/>
      <c r="AJ263" s="12"/>
      <c r="AK263" s="12"/>
      <c r="AL263" s="12"/>
      <c r="AM263" s="12"/>
      <c r="AN263" s="12"/>
      <c r="AO263" s="12"/>
      <c r="AT263" s="103"/>
    </row>
    <row r="264" spans="1:46" ht="15.75" x14ac:dyDescent="0.25">
      <c r="A264" s="142"/>
      <c r="B264" s="142"/>
      <c r="C264" s="142"/>
      <c r="D264" s="143"/>
      <c r="E264" s="157"/>
      <c r="F264" s="157"/>
      <c r="G264" s="157"/>
      <c r="H264" s="154"/>
      <c r="I264" s="146"/>
      <c r="J264" s="146"/>
      <c r="K264" s="147"/>
      <c r="L264" s="148"/>
      <c r="M264" s="163"/>
      <c r="N264" s="164"/>
      <c r="O264" s="157"/>
      <c r="P264" s="165"/>
      <c r="Q264" s="132"/>
      <c r="R264" s="136"/>
      <c r="S264" s="134"/>
      <c r="T264" s="100"/>
      <c r="U264" s="100"/>
      <c r="V264" s="190"/>
      <c r="W264" s="175"/>
      <c r="X264" s="175"/>
      <c r="Y264" s="158"/>
      <c r="Z264" s="191"/>
      <c r="AA264" s="104"/>
      <c r="AB264" s="104"/>
      <c r="AC264" s="29"/>
      <c r="AD264" s="102"/>
      <c r="AE264" s="103"/>
      <c r="AF264" s="103"/>
      <c r="AG264" s="12"/>
      <c r="AH264" s="12"/>
      <c r="AI264" s="12"/>
      <c r="AJ264" s="12"/>
      <c r="AK264" s="12"/>
      <c r="AL264" s="12"/>
      <c r="AM264" s="12"/>
      <c r="AN264" s="12"/>
      <c r="AO264" s="12"/>
      <c r="AT264" s="103"/>
    </row>
    <row r="265" spans="1:46" ht="15.75" x14ac:dyDescent="0.25">
      <c r="A265" s="142"/>
      <c r="B265" s="142"/>
      <c r="C265" s="142"/>
      <c r="D265" s="143"/>
      <c r="E265" s="157"/>
      <c r="F265" s="157"/>
      <c r="G265" s="157"/>
      <c r="H265" s="154"/>
      <c r="I265" s="146"/>
      <c r="J265" s="146"/>
      <c r="K265" s="147"/>
      <c r="L265" s="148"/>
      <c r="M265" s="163"/>
      <c r="N265" s="164"/>
      <c r="O265" s="157"/>
      <c r="P265" s="165"/>
      <c r="Q265" s="132"/>
      <c r="R265" s="136"/>
      <c r="S265" s="134"/>
      <c r="T265" s="100"/>
      <c r="U265" s="100"/>
      <c r="V265" s="192"/>
      <c r="W265" s="175"/>
      <c r="X265" s="175"/>
      <c r="Y265" s="175"/>
      <c r="Z265" s="191"/>
      <c r="AA265" s="104"/>
      <c r="AB265" s="104"/>
      <c r="AC265" s="29"/>
      <c r="AD265" s="102"/>
      <c r="AE265" s="103"/>
      <c r="AF265" s="103"/>
      <c r="AG265" s="12"/>
      <c r="AH265" s="12"/>
      <c r="AI265" s="12"/>
      <c r="AJ265" s="12"/>
      <c r="AK265" s="12"/>
      <c r="AL265" s="12"/>
      <c r="AM265" s="12"/>
      <c r="AN265" s="12"/>
      <c r="AO265" s="12"/>
      <c r="AT265" s="103"/>
    </row>
    <row r="266" spans="1:46" ht="15.75" x14ac:dyDescent="0.25">
      <c r="A266" s="142"/>
      <c r="B266" s="142"/>
      <c r="C266" s="142"/>
      <c r="D266" s="143"/>
      <c r="E266" s="157"/>
      <c r="F266" s="157"/>
      <c r="G266" s="157"/>
      <c r="H266" s="154"/>
      <c r="I266" s="146"/>
      <c r="J266" s="146"/>
      <c r="K266" s="147"/>
      <c r="L266" s="148"/>
      <c r="M266" s="163"/>
      <c r="N266" s="164"/>
      <c r="O266" s="157"/>
      <c r="P266" s="165"/>
      <c r="Q266" s="132"/>
      <c r="R266" s="136"/>
      <c r="S266" s="134"/>
      <c r="T266" s="100"/>
      <c r="U266" s="100"/>
      <c r="V266" s="190"/>
      <c r="W266" s="175"/>
      <c r="X266" s="175"/>
      <c r="Y266" s="158"/>
      <c r="Z266" s="191"/>
      <c r="AA266" s="104"/>
      <c r="AB266" s="104"/>
      <c r="AC266" s="29"/>
      <c r="AD266" s="102"/>
      <c r="AE266" s="103"/>
      <c r="AF266" s="103"/>
      <c r="AG266" s="12"/>
      <c r="AH266" s="12"/>
      <c r="AI266" s="12"/>
      <c r="AJ266" s="12"/>
      <c r="AK266" s="12"/>
      <c r="AL266" s="12"/>
      <c r="AM266" s="12"/>
      <c r="AN266" s="12"/>
      <c r="AO266" s="12"/>
      <c r="AT266" s="103"/>
    </row>
    <row r="267" spans="1:46" ht="15.75" x14ac:dyDescent="0.25">
      <c r="A267" s="142"/>
      <c r="B267" s="142"/>
      <c r="C267" s="142"/>
      <c r="D267" s="143"/>
      <c r="E267" s="157"/>
      <c r="F267" s="157"/>
      <c r="G267" s="157"/>
      <c r="H267" s="154"/>
      <c r="I267" s="146"/>
      <c r="J267" s="146"/>
      <c r="K267" s="147"/>
      <c r="L267" s="148"/>
      <c r="M267" s="163"/>
      <c r="N267" s="164"/>
      <c r="O267" s="157"/>
      <c r="P267" s="165"/>
      <c r="Q267" s="132"/>
      <c r="R267" s="139"/>
      <c r="S267" s="134"/>
      <c r="T267" s="100"/>
      <c r="U267" s="100"/>
      <c r="V267" s="200"/>
      <c r="W267" s="175"/>
      <c r="X267" s="175"/>
      <c r="Y267" s="158"/>
      <c r="Z267" s="191"/>
      <c r="AA267" s="104"/>
      <c r="AB267" s="104"/>
      <c r="AC267" s="29"/>
      <c r="AD267" s="102"/>
      <c r="AE267" s="103"/>
      <c r="AF267" s="103"/>
      <c r="AG267" s="12"/>
      <c r="AH267" s="12"/>
      <c r="AI267" s="12"/>
      <c r="AJ267" s="12"/>
      <c r="AK267" s="12"/>
      <c r="AL267" s="12"/>
      <c r="AM267" s="12"/>
      <c r="AN267" s="12"/>
      <c r="AO267" s="12"/>
      <c r="AT267" s="103"/>
    </row>
    <row r="268" spans="1:46" ht="15.75" x14ac:dyDescent="0.25">
      <c r="A268" s="142"/>
      <c r="B268" s="142"/>
      <c r="C268" s="142"/>
      <c r="D268" s="143"/>
      <c r="E268" s="157"/>
      <c r="F268" s="157"/>
      <c r="G268" s="157"/>
      <c r="H268" s="155"/>
      <c r="I268" s="146"/>
      <c r="J268" s="146"/>
      <c r="K268" s="147"/>
      <c r="L268" s="148"/>
      <c r="M268" s="163"/>
      <c r="N268" s="164"/>
      <c r="O268" s="157"/>
      <c r="P268" s="165"/>
      <c r="Q268" s="132"/>
      <c r="R268" s="139"/>
      <c r="S268" s="134"/>
      <c r="T268" s="100"/>
      <c r="U268" s="100"/>
      <c r="V268" s="200"/>
      <c r="W268" s="142"/>
      <c r="X268" s="142"/>
      <c r="Y268" s="167"/>
      <c r="Z268" s="191"/>
      <c r="AA268" s="104"/>
      <c r="AB268" s="104"/>
      <c r="AC268" s="29"/>
      <c r="AD268" s="102"/>
      <c r="AE268" s="103"/>
      <c r="AF268" s="103"/>
      <c r="AG268" s="12"/>
      <c r="AH268" s="12"/>
      <c r="AI268" s="12"/>
      <c r="AJ268" s="12"/>
      <c r="AK268" s="12"/>
      <c r="AL268" s="12"/>
      <c r="AM268" s="12"/>
      <c r="AN268" s="12"/>
      <c r="AO268" s="12"/>
      <c r="AT268" s="103"/>
    </row>
    <row r="269" spans="1:46" ht="15.75" x14ac:dyDescent="0.25">
      <c r="A269" s="142"/>
      <c r="B269" s="142"/>
      <c r="C269" s="142"/>
      <c r="D269" s="143"/>
      <c r="E269" s="157"/>
      <c r="F269" s="157"/>
      <c r="G269" s="157"/>
      <c r="H269" s="178"/>
      <c r="I269" s="146"/>
      <c r="J269" s="146"/>
      <c r="K269" s="147"/>
      <c r="L269" s="148"/>
      <c r="M269" s="163"/>
      <c r="N269" s="164"/>
      <c r="O269" s="157"/>
      <c r="P269" s="165"/>
      <c r="Q269" s="132"/>
      <c r="R269" s="139"/>
      <c r="S269" s="134"/>
      <c r="T269" s="100"/>
      <c r="U269" s="100"/>
      <c r="V269" s="200"/>
      <c r="W269" s="175"/>
      <c r="X269" s="175"/>
      <c r="Y269" s="175"/>
      <c r="Z269" s="191"/>
      <c r="AA269" s="104"/>
      <c r="AB269" s="104"/>
      <c r="AC269" s="29"/>
      <c r="AD269" s="102"/>
      <c r="AE269" s="103"/>
      <c r="AF269" s="103"/>
      <c r="AG269" s="12"/>
      <c r="AH269" s="12"/>
      <c r="AI269" s="12"/>
      <c r="AJ269" s="12"/>
      <c r="AK269" s="12"/>
      <c r="AL269" s="12"/>
      <c r="AM269" s="12"/>
      <c r="AN269" s="12"/>
      <c r="AO269" s="12"/>
      <c r="AT269" s="103"/>
    </row>
    <row r="270" spans="1:46" ht="15.75" x14ac:dyDescent="0.25">
      <c r="A270" s="142"/>
      <c r="B270" s="142"/>
      <c r="C270" s="142"/>
      <c r="D270" s="143"/>
      <c r="E270" s="157"/>
      <c r="F270" s="157"/>
      <c r="G270" s="157"/>
      <c r="H270" s="154"/>
      <c r="I270" s="146"/>
      <c r="J270" s="146"/>
      <c r="K270" s="147"/>
      <c r="L270" s="148"/>
      <c r="M270" s="163"/>
      <c r="N270" s="164"/>
      <c r="O270" s="157"/>
      <c r="P270" s="165"/>
      <c r="Q270" s="132"/>
      <c r="R270" s="139"/>
      <c r="S270" s="134"/>
      <c r="T270" s="100"/>
      <c r="U270" s="100"/>
      <c r="V270" s="200"/>
      <c r="W270" s="175"/>
      <c r="X270" s="175"/>
      <c r="Y270" s="158"/>
      <c r="Z270" s="191"/>
      <c r="AA270" s="104"/>
      <c r="AB270" s="104"/>
      <c r="AC270" s="29"/>
      <c r="AD270" s="102"/>
      <c r="AE270" s="103"/>
      <c r="AF270" s="103"/>
      <c r="AG270" s="12"/>
      <c r="AH270" s="12"/>
      <c r="AI270" s="12"/>
      <c r="AJ270" s="12"/>
      <c r="AK270" s="12"/>
      <c r="AL270" s="12"/>
      <c r="AM270" s="12"/>
      <c r="AN270" s="12"/>
      <c r="AO270" s="12"/>
      <c r="AT270" s="103"/>
    </row>
    <row r="271" spans="1:46" ht="15.75" x14ac:dyDescent="0.25">
      <c r="A271" s="142"/>
      <c r="B271" s="142"/>
      <c r="C271" s="142"/>
      <c r="D271" s="143"/>
      <c r="E271" s="157"/>
      <c r="F271" s="157"/>
      <c r="G271" s="157"/>
      <c r="H271" s="154"/>
      <c r="I271" s="146"/>
      <c r="J271" s="146"/>
      <c r="K271" s="157"/>
      <c r="L271" s="158"/>
      <c r="M271" s="163"/>
      <c r="N271" s="164"/>
      <c r="O271" s="157"/>
      <c r="P271" s="165"/>
      <c r="Q271" s="132"/>
      <c r="R271" s="139"/>
      <c r="S271" s="134"/>
      <c r="T271" s="100"/>
      <c r="U271" s="100"/>
      <c r="V271" s="200"/>
      <c r="W271" s="175"/>
      <c r="X271" s="175"/>
      <c r="Y271" s="175"/>
      <c r="Z271" s="191"/>
      <c r="AA271" s="104"/>
      <c r="AB271" s="104"/>
      <c r="AC271" s="29"/>
      <c r="AD271" s="102"/>
      <c r="AE271" s="103"/>
      <c r="AF271" s="103"/>
      <c r="AG271" s="12"/>
      <c r="AH271" s="12"/>
      <c r="AI271" s="12"/>
      <c r="AJ271" s="12"/>
      <c r="AK271" s="12"/>
      <c r="AL271" s="12"/>
      <c r="AM271" s="12"/>
      <c r="AN271" s="12"/>
      <c r="AO271" s="12"/>
      <c r="AT271" s="103"/>
    </row>
    <row r="272" spans="1:46" ht="15.75" x14ac:dyDescent="0.25">
      <c r="A272" s="142"/>
      <c r="B272" s="142"/>
      <c r="C272" s="142"/>
      <c r="D272" s="143"/>
      <c r="E272" s="157"/>
      <c r="F272" s="157"/>
      <c r="G272" s="157"/>
      <c r="H272" s="155"/>
      <c r="I272" s="146"/>
      <c r="J272" s="146"/>
      <c r="K272" s="147"/>
      <c r="L272" s="148"/>
      <c r="M272" s="163"/>
      <c r="N272" s="164"/>
      <c r="O272" s="157"/>
      <c r="P272" s="165"/>
      <c r="Q272" s="132"/>
      <c r="R272" s="139"/>
      <c r="S272" s="134"/>
      <c r="T272" s="100"/>
      <c r="U272" s="100"/>
      <c r="V272" s="200"/>
      <c r="W272" s="142"/>
      <c r="X272" s="142"/>
      <c r="Y272" s="167"/>
      <c r="Z272" s="191"/>
      <c r="AA272" s="104"/>
      <c r="AB272" s="104"/>
      <c r="AC272" s="29"/>
      <c r="AD272" s="102"/>
      <c r="AE272" s="103"/>
      <c r="AF272" s="103"/>
      <c r="AG272" s="12"/>
      <c r="AH272" s="12"/>
      <c r="AI272" s="12"/>
      <c r="AJ272" s="12"/>
      <c r="AK272" s="12"/>
      <c r="AL272" s="12"/>
      <c r="AM272" s="12"/>
      <c r="AN272" s="12"/>
      <c r="AO272" s="12"/>
      <c r="AT272" s="103"/>
    </row>
    <row r="273" spans="1:46" ht="15.75" x14ac:dyDescent="0.25">
      <c r="A273" s="142"/>
      <c r="B273" s="142"/>
      <c r="C273" s="142"/>
      <c r="D273" s="143"/>
      <c r="E273" s="157"/>
      <c r="F273" s="157"/>
      <c r="G273" s="157"/>
      <c r="H273" s="178"/>
      <c r="I273" s="146"/>
      <c r="J273" s="146"/>
      <c r="K273" s="157"/>
      <c r="L273" s="175"/>
      <c r="M273" s="163"/>
      <c r="N273" s="164"/>
      <c r="O273" s="157"/>
      <c r="P273" s="165"/>
      <c r="Q273" s="132"/>
      <c r="R273" s="139"/>
      <c r="S273" s="134"/>
      <c r="T273" s="100"/>
      <c r="U273" s="100"/>
      <c r="V273" s="192"/>
      <c r="W273" s="175"/>
      <c r="X273" s="175"/>
      <c r="Y273" s="175"/>
      <c r="Z273" s="191"/>
      <c r="AA273" s="104"/>
      <c r="AB273" s="104"/>
      <c r="AC273" s="29"/>
      <c r="AD273" s="102"/>
      <c r="AE273" s="103"/>
      <c r="AF273" s="103"/>
      <c r="AG273" s="12"/>
      <c r="AH273" s="12"/>
      <c r="AI273" s="12"/>
      <c r="AJ273" s="12"/>
      <c r="AK273" s="12"/>
      <c r="AL273" s="12"/>
      <c r="AM273" s="12"/>
      <c r="AN273" s="12"/>
      <c r="AO273" s="12"/>
      <c r="AT273" s="103"/>
    </row>
    <row r="274" spans="1:46" ht="15.75" x14ac:dyDescent="0.25">
      <c r="A274" s="142"/>
      <c r="B274" s="142"/>
      <c r="C274" s="142"/>
      <c r="D274" s="143"/>
      <c r="E274" s="157"/>
      <c r="F274" s="157"/>
      <c r="G274" s="157"/>
      <c r="H274" s="178"/>
      <c r="I274" s="146"/>
      <c r="J274" s="146"/>
      <c r="K274" s="157"/>
      <c r="L274" s="175"/>
      <c r="M274" s="163"/>
      <c r="N274" s="164"/>
      <c r="O274" s="157"/>
      <c r="P274" s="165"/>
      <c r="Q274" s="132"/>
      <c r="R274" s="139"/>
      <c r="S274" s="134"/>
      <c r="T274" s="100"/>
      <c r="U274" s="100"/>
      <c r="V274" s="192"/>
      <c r="W274" s="175"/>
      <c r="X274" s="175"/>
      <c r="Y274" s="175"/>
      <c r="Z274" s="191"/>
      <c r="AA274" s="104"/>
      <c r="AB274" s="104"/>
      <c r="AC274" s="29"/>
      <c r="AD274" s="102"/>
      <c r="AE274" s="103"/>
      <c r="AF274" s="103"/>
      <c r="AG274" s="12"/>
      <c r="AH274" s="12"/>
      <c r="AI274" s="12"/>
      <c r="AJ274" s="12"/>
      <c r="AK274" s="12"/>
      <c r="AL274" s="12"/>
      <c r="AM274" s="12"/>
      <c r="AN274" s="12"/>
      <c r="AO274" s="12"/>
      <c r="AT274" s="103"/>
    </row>
    <row r="275" spans="1:46" ht="15.75" x14ac:dyDescent="0.25">
      <c r="A275" s="142"/>
      <c r="B275" s="142"/>
      <c r="C275" s="142"/>
      <c r="D275" s="143"/>
      <c r="E275" s="157"/>
      <c r="F275" s="157"/>
      <c r="G275" s="157"/>
      <c r="H275" s="178"/>
      <c r="I275" s="146"/>
      <c r="J275" s="146"/>
      <c r="K275" s="157"/>
      <c r="L275" s="175"/>
      <c r="M275" s="163"/>
      <c r="N275" s="164"/>
      <c r="O275" s="157"/>
      <c r="P275" s="165"/>
      <c r="Q275" s="132"/>
      <c r="R275" s="139"/>
      <c r="S275" s="134"/>
      <c r="T275" s="100"/>
      <c r="U275" s="100"/>
      <c r="V275" s="192"/>
      <c r="W275" s="175"/>
      <c r="X275" s="175"/>
      <c r="Y275" s="175"/>
      <c r="Z275" s="191"/>
      <c r="AA275" s="104"/>
      <c r="AB275" s="104"/>
      <c r="AC275" s="29"/>
      <c r="AD275" s="102"/>
      <c r="AE275" s="103"/>
      <c r="AF275" s="103"/>
      <c r="AG275" s="12"/>
      <c r="AH275" s="12"/>
      <c r="AI275" s="12"/>
      <c r="AJ275" s="12"/>
      <c r="AK275" s="12"/>
      <c r="AL275" s="12"/>
      <c r="AM275" s="12"/>
      <c r="AN275" s="12"/>
      <c r="AO275" s="12"/>
      <c r="AT275" s="103"/>
    </row>
    <row r="276" spans="1:46" ht="15.75" x14ac:dyDescent="0.25">
      <c r="A276" s="142"/>
      <c r="B276" s="142"/>
      <c r="C276" s="142"/>
      <c r="D276" s="143"/>
      <c r="E276" s="157"/>
      <c r="F276" s="157"/>
      <c r="G276" s="157"/>
      <c r="H276" s="178"/>
      <c r="I276" s="146"/>
      <c r="J276" s="146"/>
      <c r="K276" s="157"/>
      <c r="L276" s="175"/>
      <c r="M276" s="163"/>
      <c r="N276" s="164"/>
      <c r="O276" s="157"/>
      <c r="P276" s="165"/>
      <c r="Q276" s="132"/>
      <c r="R276" s="139"/>
      <c r="S276" s="134"/>
      <c r="T276" s="100"/>
      <c r="U276" s="100"/>
      <c r="V276" s="192"/>
      <c r="W276" s="175"/>
      <c r="X276" s="175"/>
      <c r="Y276" s="175"/>
      <c r="Z276" s="191"/>
      <c r="AA276" s="104"/>
      <c r="AB276" s="104"/>
      <c r="AC276" s="29"/>
      <c r="AD276" s="102"/>
      <c r="AE276" s="103"/>
      <c r="AF276" s="103"/>
      <c r="AG276" s="12"/>
      <c r="AH276" s="12"/>
      <c r="AI276" s="12"/>
      <c r="AJ276" s="12"/>
      <c r="AK276" s="12"/>
      <c r="AL276" s="12"/>
      <c r="AM276" s="12"/>
      <c r="AN276" s="12"/>
      <c r="AO276" s="12"/>
      <c r="AT276" s="103"/>
    </row>
    <row r="277" spans="1:46" ht="15.75" x14ac:dyDescent="0.25">
      <c r="A277" s="142"/>
      <c r="B277" s="142"/>
      <c r="C277" s="142"/>
      <c r="D277" s="143"/>
      <c r="E277" s="157"/>
      <c r="F277" s="157"/>
      <c r="G277" s="157"/>
      <c r="H277" s="178"/>
      <c r="I277" s="146"/>
      <c r="J277" s="146"/>
      <c r="K277" s="157"/>
      <c r="L277" s="175"/>
      <c r="M277" s="163"/>
      <c r="N277" s="164"/>
      <c r="O277" s="157"/>
      <c r="P277" s="165"/>
      <c r="Q277" s="132"/>
      <c r="R277" s="139"/>
      <c r="S277" s="134"/>
      <c r="T277" s="100"/>
      <c r="U277" s="100"/>
      <c r="V277" s="192"/>
      <c r="W277" s="175"/>
      <c r="X277" s="175"/>
      <c r="Y277" s="175"/>
      <c r="Z277" s="191"/>
      <c r="AA277" s="104"/>
      <c r="AB277" s="104"/>
      <c r="AC277" s="29"/>
      <c r="AD277" s="102"/>
      <c r="AE277" s="103"/>
      <c r="AF277" s="103"/>
      <c r="AG277" s="12"/>
      <c r="AH277" s="12"/>
      <c r="AI277" s="12"/>
      <c r="AJ277" s="12"/>
      <c r="AK277" s="12"/>
      <c r="AL277" s="12"/>
      <c r="AM277" s="12"/>
      <c r="AN277" s="12"/>
      <c r="AO277" s="12"/>
      <c r="AT277" s="103"/>
    </row>
    <row r="278" spans="1:46" ht="15.75" x14ac:dyDescent="0.25">
      <c r="A278" s="142"/>
      <c r="B278" s="142"/>
      <c r="C278" s="142"/>
      <c r="D278" s="143"/>
      <c r="E278" s="157"/>
      <c r="F278" s="157"/>
      <c r="G278" s="157"/>
      <c r="H278" s="178"/>
      <c r="I278" s="146"/>
      <c r="J278" s="146"/>
      <c r="K278" s="157"/>
      <c r="L278" s="175"/>
      <c r="M278" s="163"/>
      <c r="N278" s="164"/>
      <c r="O278" s="157"/>
      <c r="P278" s="165"/>
      <c r="Q278" s="132"/>
      <c r="R278" s="139"/>
      <c r="S278" s="134"/>
      <c r="T278" s="100"/>
      <c r="U278" s="100"/>
      <c r="V278" s="192"/>
      <c r="W278" s="175"/>
      <c r="X278" s="175"/>
      <c r="Y278" s="175"/>
      <c r="Z278" s="191"/>
      <c r="AA278" s="104"/>
      <c r="AB278" s="104"/>
      <c r="AC278" s="29"/>
      <c r="AD278" s="102"/>
      <c r="AE278" s="103"/>
      <c r="AF278" s="103"/>
      <c r="AG278" s="12"/>
      <c r="AH278" s="12"/>
      <c r="AI278" s="12"/>
      <c r="AJ278" s="12"/>
      <c r="AK278" s="12"/>
      <c r="AL278" s="12"/>
      <c r="AM278" s="12"/>
      <c r="AN278" s="12"/>
      <c r="AO278" s="12"/>
      <c r="AT278" s="103"/>
    </row>
    <row r="279" spans="1:46" ht="15.75" x14ac:dyDescent="0.25">
      <c r="A279" s="142"/>
      <c r="B279" s="142"/>
      <c r="C279" s="142"/>
      <c r="D279" s="143"/>
      <c r="E279" s="157"/>
      <c r="F279" s="157"/>
      <c r="G279" s="157"/>
      <c r="H279" s="178"/>
      <c r="I279" s="146"/>
      <c r="J279" s="146"/>
      <c r="K279" s="157"/>
      <c r="L279" s="175"/>
      <c r="M279" s="163"/>
      <c r="N279" s="164"/>
      <c r="O279" s="157"/>
      <c r="P279" s="165"/>
      <c r="Q279" s="132"/>
      <c r="R279" s="139"/>
      <c r="S279" s="134"/>
      <c r="T279" s="100"/>
      <c r="U279" s="100"/>
      <c r="V279" s="192"/>
      <c r="W279" s="175"/>
      <c r="X279" s="175"/>
      <c r="Y279" s="175"/>
      <c r="Z279" s="191"/>
      <c r="AA279" s="104"/>
      <c r="AB279" s="104"/>
      <c r="AC279" s="29"/>
      <c r="AD279" s="102"/>
      <c r="AE279" s="103"/>
      <c r="AF279" s="103"/>
      <c r="AG279" s="12"/>
      <c r="AH279" s="12"/>
      <c r="AI279" s="12"/>
      <c r="AJ279" s="12"/>
      <c r="AK279" s="12"/>
      <c r="AL279" s="12"/>
      <c r="AM279" s="12"/>
      <c r="AN279" s="12"/>
      <c r="AO279" s="12"/>
      <c r="AT279" s="103"/>
    </row>
    <row r="280" spans="1:46" ht="15.75" x14ac:dyDescent="0.25">
      <c r="A280" s="142"/>
      <c r="B280" s="142"/>
      <c r="C280" s="142"/>
      <c r="D280" s="143"/>
      <c r="E280" s="157"/>
      <c r="F280" s="157"/>
      <c r="G280" s="157"/>
      <c r="H280" s="178"/>
      <c r="I280" s="146"/>
      <c r="J280" s="146"/>
      <c r="K280" s="157"/>
      <c r="L280" s="175"/>
      <c r="M280" s="163"/>
      <c r="N280" s="164"/>
      <c r="O280" s="157"/>
      <c r="P280" s="165"/>
      <c r="Q280" s="132"/>
      <c r="R280" s="139"/>
      <c r="S280" s="134"/>
      <c r="T280" s="100"/>
      <c r="U280" s="100"/>
      <c r="V280" s="192"/>
      <c r="W280" s="175"/>
      <c r="X280" s="175"/>
      <c r="Y280" s="175"/>
      <c r="Z280" s="191"/>
      <c r="AA280" s="104"/>
      <c r="AB280" s="104"/>
      <c r="AC280" s="29"/>
      <c r="AD280" s="102"/>
      <c r="AE280" s="103"/>
      <c r="AF280" s="103"/>
      <c r="AG280" s="12"/>
      <c r="AH280" s="12"/>
      <c r="AI280" s="12"/>
      <c r="AJ280" s="12"/>
      <c r="AK280" s="12"/>
      <c r="AL280" s="12"/>
      <c r="AM280" s="12"/>
      <c r="AN280" s="12"/>
      <c r="AO280" s="12"/>
      <c r="AT280" s="103"/>
    </row>
    <row r="281" spans="1:46" ht="15.75" x14ac:dyDescent="0.25">
      <c r="A281" s="142"/>
      <c r="B281" s="142"/>
      <c r="C281" s="142"/>
      <c r="D281" s="143"/>
      <c r="E281" s="157"/>
      <c r="F281" s="157"/>
      <c r="G281" s="157"/>
      <c r="H281" s="178"/>
      <c r="I281" s="146"/>
      <c r="J281" s="146"/>
      <c r="K281" s="157"/>
      <c r="L281" s="175"/>
      <c r="M281" s="163"/>
      <c r="N281" s="164"/>
      <c r="O281" s="157"/>
      <c r="P281" s="165"/>
      <c r="Q281" s="132"/>
      <c r="R281" s="139"/>
      <c r="S281" s="134"/>
      <c r="T281" s="100"/>
      <c r="U281" s="100"/>
      <c r="V281" s="192"/>
      <c r="W281" s="175"/>
      <c r="X281" s="175"/>
      <c r="Y281" s="175"/>
      <c r="Z281" s="191"/>
      <c r="AA281" s="104"/>
      <c r="AB281" s="104"/>
      <c r="AC281" s="29"/>
      <c r="AD281" s="102"/>
      <c r="AE281" s="103"/>
      <c r="AF281" s="103"/>
      <c r="AG281" s="12"/>
      <c r="AH281" s="12"/>
      <c r="AI281" s="12"/>
      <c r="AJ281" s="12"/>
      <c r="AK281" s="12"/>
      <c r="AL281" s="12"/>
      <c r="AM281" s="12"/>
      <c r="AN281" s="12"/>
      <c r="AO281" s="12"/>
      <c r="AT281" s="103"/>
    </row>
    <row r="282" spans="1:46" ht="18.75" x14ac:dyDescent="0.3">
      <c r="A282" s="107"/>
      <c r="B282" s="108"/>
      <c r="C282" s="108"/>
      <c r="D282" s="108"/>
      <c r="E282" s="108"/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  <c r="R282" s="108"/>
      <c r="S282" s="108"/>
      <c r="T282" s="108"/>
      <c r="U282" s="108"/>
      <c r="V282" s="108"/>
      <c r="W282" s="108"/>
      <c r="X282" s="108"/>
      <c r="Y282" s="108"/>
      <c r="Z282" s="108"/>
      <c r="AA282" s="108"/>
      <c r="AB282" s="108"/>
      <c r="AC282" s="108"/>
      <c r="AD282" s="108"/>
      <c r="AE282" s="108"/>
      <c r="AF282" s="108"/>
      <c r="AG282" s="108"/>
      <c r="AH282" s="108"/>
      <c r="AI282" s="108"/>
      <c r="AJ282" s="107"/>
      <c r="AK282" s="107"/>
      <c r="AL282" s="108"/>
      <c r="AM282" s="108"/>
    </row>
  </sheetData>
  <sheetProtection sheet="1" objects="1" scenarios="1" selectLockedCells="1" autoFilter="0"/>
  <autoFilter ref="B11:Z281"/>
  <mergeCells count="17">
    <mergeCell ref="AS3:AT3"/>
    <mergeCell ref="AC9:AF9"/>
    <mergeCell ref="A1:D1"/>
    <mergeCell ref="T1:U1"/>
    <mergeCell ref="B2:C2"/>
    <mergeCell ref="M2:S2"/>
    <mergeCell ref="T2:U2"/>
    <mergeCell ref="F4:G4"/>
    <mergeCell ref="F5:G5"/>
    <mergeCell ref="F6:G6"/>
    <mergeCell ref="B9:N9"/>
    <mergeCell ref="Q9:U9"/>
    <mergeCell ref="B10:I10"/>
    <mergeCell ref="J10:Z10"/>
    <mergeCell ref="AC10:AF10"/>
    <mergeCell ref="AI10:AK10"/>
    <mergeCell ref="AL10:AN10"/>
  </mergeCells>
  <conditionalFormatting sqref="R12:R118 R120:R281">
    <cfRule type="cellIs" dxfId="26" priority="25" stopIfTrue="1" operator="between">
      <formula>1</formula>
      <formula>1</formula>
    </cfRule>
    <cfRule type="cellIs" dxfId="25" priority="26" stopIfTrue="1" operator="lessThan">
      <formula>1</formula>
    </cfRule>
  </conditionalFormatting>
  <conditionalFormatting sqref="R119">
    <cfRule type="expression" dxfId="24" priority="23" stopIfTrue="1">
      <formula>"si(nb&lt;nbval;""Désolé, mettre format date xx/xx/xx"";"" "")"</formula>
    </cfRule>
    <cfRule type="cellIs" dxfId="23" priority="24" stopIfTrue="1" operator="lessThan">
      <formula>1</formula>
    </cfRule>
  </conditionalFormatting>
  <conditionalFormatting sqref="C12:C281">
    <cfRule type="containsText" dxfId="22" priority="19" stopIfTrue="1" operator="containsText" text="V">
      <formula>NOT(ISERROR(SEARCH("V",C12)))</formula>
    </cfRule>
    <cfRule type="containsText" dxfId="21" priority="20" stopIfTrue="1" operator="containsText" text="T">
      <formula>NOT(ISERROR(SEARCH("T",C12)))</formula>
    </cfRule>
    <cfRule type="containsText" dxfId="20" priority="21" stopIfTrue="1" operator="containsText" text="D">
      <formula>NOT(ISERROR(SEARCH("D",C12)))</formula>
    </cfRule>
    <cfRule type="containsText" dxfId="19" priority="22" stopIfTrue="1" operator="containsText" text="B">
      <formula>NOT(ISERROR(SEARCH("B",C12)))</formula>
    </cfRule>
  </conditionalFormatting>
  <conditionalFormatting sqref="F62:G92 F94:G132 F134:G281 F12:G60">
    <cfRule type="expression" dxfId="18" priority="18">
      <formula>$AD12="np"</formula>
    </cfRule>
  </conditionalFormatting>
  <conditionalFormatting sqref="H264:H281 H168:H262 H13:H166">
    <cfRule type="cellIs" dxfId="17" priority="27" stopIfTrue="1" operator="notEqual">
      <formula>#REF!</formula>
    </cfRule>
  </conditionalFormatting>
  <conditionalFormatting sqref="F61:G61">
    <cfRule type="expression" dxfId="16" priority="17">
      <formula>$AG61="np"</formula>
    </cfRule>
  </conditionalFormatting>
  <conditionalFormatting sqref="F93:G93">
    <cfRule type="expression" dxfId="15" priority="16">
      <formula>$AG93="np"</formula>
    </cfRule>
  </conditionalFormatting>
  <conditionalFormatting sqref="F133:G133">
    <cfRule type="expression" dxfId="14" priority="15">
      <formula>$AG133="np"</formula>
    </cfRule>
  </conditionalFormatting>
  <conditionalFormatting sqref="H12:H36">
    <cfRule type="cellIs" dxfId="13" priority="14" stopIfTrue="1" operator="notEqual">
      <formula>#REF!</formula>
    </cfRule>
  </conditionalFormatting>
  <conditionalFormatting sqref="H167">
    <cfRule type="cellIs" dxfId="12" priority="13" stopIfTrue="1" operator="notEqual">
      <formula>#REF!</formula>
    </cfRule>
  </conditionalFormatting>
  <conditionalFormatting sqref="F4">
    <cfRule type="expression" dxfId="11" priority="12">
      <formula>$AD5="np"</formula>
    </cfRule>
  </conditionalFormatting>
  <conditionalFormatting sqref="E12:X281">
    <cfRule type="expression" dxfId="10" priority="11">
      <formula>$B12="R"</formula>
    </cfRule>
  </conditionalFormatting>
  <conditionalFormatting sqref="B12">
    <cfRule type="cellIs" dxfId="9" priority="10" operator="equal">
      <formula>"R"</formula>
    </cfRule>
  </conditionalFormatting>
  <conditionalFormatting sqref="E12:G281">
    <cfRule type="expression" dxfId="8" priority="9">
      <formula>$B12="DCD"</formula>
    </cfRule>
  </conditionalFormatting>
  <conditionalFormatting sqref="B12:B281">
    <cfRule type="cellIs" dxfId="7" priority="8" operator="equal">
      <formula>"DCD"</formula>
    </cfRule>
  </conditionalFormatting>
  <conditionalFormatting sqref="F5">
    <cfRule type="expression" dxfId="6" priority="7">
      <formula>$AD5="np"</formula>
    </cfRule>
  </conditionalFormatting>
  <conditionalFormatting sqref="F5">
    <cfRule type="expression" dxfId="5" priority="6">
      <formula>$B5="R"</formula>
    </cfRule>
  </conditionalFormatting>
  <conditionalFormatting sqref="F5">
    <cfRule type="expression" dxfId="4" priority="5">
      <formula>$B5="DCD"</formula>
    </cfRule>
  </conditionalFormatting>
  <conditionalFormatting sqref="F6">
    <cfRule type="expression" dxfId="3" priority="4">
      <formula>$AD6="np"</formula>
    </cfRule>
  </conditionalFormatting>
  <conditionalFormatting sqref="F6">
    <cfRule type="expression" dxfId="2" priority="3">
      <formula>$B6="R"</formula>
    </cfRule>
  </conditionalFormatting>
  <conditionalFormatting sqref="F6">
    <cfRule type="expression" dxfId="1" priority="2">
      <formula>$B6="DCD"</formula>
    </cfRule>
  </conditionalFormatting>
  <conditionalFormatting sqref="F26:G26">
    <cfRule type="expression" dxfId="0" priority="1">
      <formula>$AD26="np"</formula>
    </cfRule>
  </conditionalFormatting>
  <dataValidations count="2">
    <dataValidation type="list" allowBlank="1" showInputMessage="1" showErrorMessage="1" sqref="S12:S281">
      <formula1>$AZ$1:$AZ$9</formula1>
    </dataValidation>
    <dataValidation type="date" allowBlank="1" showInputMessage="1" showErrorMessage="1" prompt="Merci de saisir la date selon le format xx/xx/xx !" sqref="R12:R281">
      <formula1>42005</formula1>
      <formula2>42369</formula2>
    </dataValidation>
  </dataValidations>
  <hyperlinks>
    <hyperlink ref="H1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Maître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Michel</cp:lastModifiedBy>
  <dcterms:created xsi:type="dcterms:W3CDTF">2015-10-20T12:19:35Z</dcterms:created>
  <dcterms:modified xsi:type="dcterms:W3CDTF">2015-10-21T14:28:03Z</dcterms:modified>
</cp:coreProperties>
</file>