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105" windowWidth="18915" windowHeight="8505"/>
  </bookViews>
  <sheets>
    <sheet name="Menu" sheetId="1" r:id="rId1"/>
    <sheet name="Feuil1" sheetId="2" r:id="rId2"/>
    <sheet name="Feuil2" sheetId="3" r:id="rId3"/>
    <sheet name="Feuil3" sheetId="4" r:id="rId4"/>
  </sheets>
  <calcPr calcId="114210"/>
</workbook>
</file>

<file path=xl/calcChain.xml><?xml version="1.0" encoding="utf-8"?>
<calcChain xmlns="http://schemas.openxmlformats.org/spreadsheetml/2006/main">
  <c r="J8" i="2"/>
  <c r="J13"/>
  <c r="J46"/>
  <c r="J47"/>
  <c r="J48"/>
  <c r="J9"/>
  <c r="J10"/>
  <c r="J11"/>
  <c r="J12"/>
  <c r="J15"/>
  <c r="J16"/>
  <c r="J17"/>
  <c r="J18"/>
  <c r="J19"/>
  <c r="J20"/>
  <c r="J21"/>
  <c r="J22"/>
  <c r="J23"/>
  <c r="J24"/>
  <c r="J25"/>
  <c r="J26"/>
  <c r="J28"/>
  <c r="J29"/>
  <c r="J30"/>
  <c r="J31"/>
  <c r="J32"/>
  <c r="J33"/>
  <c r="J34"/>
  <c r="J35"/>
  <c r="J36"/>
  <c r="J37"/>
  <c r="J39"/>
  <c r="J40"/>
  <c r="J41"/>
  <c r="J42"/>
  <c r="J43"/>
  <c r="J44"/>
  <c r="J50"/>
  <c r="K50"/>
  <c r="K39"/>
  <c r="K40"/>
  <c r="K41"/>
  <c r="K42"/>
  <c r="K43"/>
  <c r="K44"/>
  <c r="K28"/>
  <c r="K29"/>
  <c r="K30"/>
  <c r="K31"/>
  <c r="K32"/>
  <c r="K33"/>
  <c r="K34"/>
  <c r="K35"/>
  <c r="K36"/>
  <c r="K37"/>
  <c r="K15"/>
  <c r="K16"/>
  <c r="K17"/>
  <c r="K18"/>
  <c r="K19"/>
  <c r="K20"/>
  <c r="K21"/>
  <c r="K22"/>
  <c r="K23"/>
  <c r="K24"/>
  <c r="K25"/>
  <c r="K26"/>
  <c r="K8"/>
  <c r="K9"/>
  <c r="K10"/>
  <c r="K11"/>
  <c r="K12"/>
  <c r="K13"/>
  <c r="K46"/>
  <c r="G1"/>
  <c r="K43" i="4"/>
  <c r="J43"/>
  <c r="J42"/>
  <c r="K42"/>
  <c r="K41"/>
  <c r="J41"/>
  <c r="J40"/>
  <c r="K40"/>
  <c r="K39"/>
  <c r="J39"/>
  <c r="K36"/>
  <c r="J36"/>
  <c r="J35"/>
  <c r="K35"/>
  <c r="K34"/>
  <c r="J34"/>
  <c r="J33"/>
  <c r="K33"/>
  <c r="K32"/>
  <c r="J32"/>
  <c r="J31"/>
  <c r="K31"/>
  <c r="K30"/>
  <c r="J30"/>
  <c r="J29"/>
  <c r="K29"/>
  <c r="K28"/>
  <c r="K37"/>
  <c r="J28"/>
  <c r="K25"/>
  <c r="J25"/>
  <c r="J24"/>
  <c r="K24"/>
  <c r="K23"/>
  <c r="J23"/>
  <c r="J22"/>
  <c r="K22"/>
  <c r="K21"/>
  <c r="J21"/>
  <c r="J20"/>
  <c r="K20"/>
  <c r="K19"/>
  <c r="J19"/>
  <c r="J18"/>
  <c r="K18"/>
  <c r="K17"/>
  <c r="J17"/>
  <c r="J16"/>
  <c r="J26"/>
  <c r="K15"/>
  <c r="J15"/>
  <c r="K12"/>
  <c r="J12"/>
  <c r="J11"/>
  <c r="K11"/>
  <c r="K10"/>
  <c r="J10"/>
  <c r="J9"/>
  <c r="K9"/>
  <c r="K8"/>
  <c r="J8"/>
  <c r="G1"/>
  <c r="J43" i="3"/>
  <c r="K43"/>
  <c r="J42"/>
  <c r="K42"/>
  <c r="J41"/>
  <c r="K41"/>
  <c r="J40"/>
  <c r="K40"/>
  <c r="J39"/>
  <c r="J44"/>
  <c r="J36"/>
  <c r="K36"/>
  <c r="J35"/>
  <c r="K35"/>
  <c r="J34"/>
  <c r="K34"/>
  <c r="J33"/>
  <c r="K33"/>
  <c r="J32"/>
  <c r="K32"/>
  <c r="J31"/>
  <c r="K31"/>
  <c r="J30"/>
  <c r="K30"/>
  <c r="J29"/>
  <c r="K29"/>
  <c r="J28"/>
  <c r="J37"/>
  <c r="J25"/>
  <c r="K25"/>
  <c r="J24"/>
  <c r="K24"/>
  <c r="J23"/>
  <c r="K23"/>
  <c r="J22"/>
  <c r="K22"/>
  <c r="J21"/>
  <c r="K21"/>
  <c r="J20"/>
  <c r="K20"/>
  <c r="J19"/>
  <c r="K19"/>
  <c r="J18"/>
  <c r="K18"/>
  <c r="J17"/>
  <c r="K17"/>
  <c r="J16"/>
  <c r="K16"/>
  <c r="J15"/>
  <c r="J26"/>
  <c r="J12"/>
  <c r="K12"/>
  <c r="J11"/>
  <c r="K11"/>
  <c r="J10"/>
  <c r="K10"/>
  <c r="J9"/>
  <c r="K9"/>
  <c r="J8"/>
  <c r="J13"/>
  <c r="J46"/>
  <c r="G1"/>
  <c r="K44" i="4"/>
  <c r="K13"/>
  <c r="J13"/>
  <c r="J37"/>
  <c r="J44"/>
  <c r="K16"/>
  <c r="K26"/>
  <c r="J47" i="3"/>
  <c r="J48"/>
  <c r="J50"/>
  <c r="K50"/>
  <c r="K8"/>
  <c r="K13"/>
  <c r="K15"/>
  <c r="K26"/>
  <c r="K28"/>
  <c r="K37"/>
  <c r="K39"/>
  <c r="K44"/>
  <c r="K46"/>
  <c r="K46" i="4"/>
  <c r="J46"/>
  <c r="J48"/>
  <c r="J50"/>
  <c r="K50"/>
  <c r="J47"/>
</calcChain>
</file>

<file path=xl/sharedStrings.xml><?xml version="1.0" encoding="utf-8"?>
<sst xmlns="http://schemas.openxmlformats.org/spreadsheetml/2006/main" count="219" uniqueCount="75">
  <si>
    <t xml:space="preserve">SAISIE LE </t>
  </si>
  <si>
    <t>En cours</t>
  </si>
  <si>
    <t>CHANTIER REALISE</t>
  </si>
  <si>
    <t>Terminé</t>
  </si>
  <si>
    <t>X</t>
  </si>
  <si>
    <t>Synthèse</t>
  </si>
  <si>
    <t>FICHES DE CHANTIER N°</t>
  </si>
  <si>
    <t>CLIENT</t>
  </si>
  <si>
    <t>AD APRR</t>
  </si>
  <si>
    <t>LIEU</t>
  </si>
  <si>
    <t>DISTRICTS</t>
  </si>
  <si>
    <t>Nbre</t>
  </si>
  <si>
    <t>TRAJET</t>
  </si>
  <si>
    <t>Heures Normales</t>
  </si>
  <si>
    <t>€ / HN</t>
  </si>
  <si>
    <t>Heures supl.</t>
  </si>
  <si>
    <t>€ / HS</t>
  </si>
  <si>
    <t>Heures nuit</t>
  </si>
  <si>
    <t>P.R</t>
  </si>
  <si>
    <t>Prix de vente M.O.</t>
  </si>
  <si>
    <t xml:space="preserve"> - ADGAR</t>
  </si>
  <si>
    <t xml:space="preserve"> - BENOIT</t>
  </si>
  <si>
    <t xml:space="preserve"> - JOILSON</t>
  </si>
  <si>
    <t xml:space="preserve"> - MATHIAS</t>
  </si>
  <si>
    <t xml:space="preserve"> - Autres</t>
  </si>
  <si>
    <t>Sous total (1)</t>
  </si>
  <si>
    <t>MATERIEL</t>
  </si>
  <si>
    <t>Nbre de jour</t>
  </si>
  <si>
    <t xml:space="preserve"> € / J</t>
  </si>
  <si>
    <t>Prix de vente Matériel</t>
  </si>
  <si>
    <t xml:space="preserve"> - Camion plateau Atout'sign </t>
  </si>
  <si>
    <t xml:space="preserve"> - Fourgon </t>
  </si>
  <si>
    <t xml:space="preserve"> - Véhicule plateau grue</t>
  </si>
  <si>
    <t xml:space="preserve"> - Location véhicule (grue levage)</t>
  </si>
  <si>
    <t xml:space="preserve"> - Location Matériel (mini pelle)</t>
  </si>
  <si>
    <t xml:space="preserve"> - Groupe Electrogène</t>
  </si>
  <si>
    <t xml:space="preserve"> - Carrotteuse</t>
  </si>
  <si>
    <t xml:space="preserve"> - Perforateur</t>
  </si>
  <si>
    <t xml:space="preserve"> - Marteau piqueur</t>
  </si>
  <si>
    <t xml:space="preserve"> - Karcher</t>
  </si>
  <si>
    <t xml:space="preserve"> - Divers</t>
  </si>
  <si>
    <t>Sous total (2)</t>
  </si>
  <si>
    <t>DIVERS CONSOMMABLE</t>
  </si>
  <si>
    <r>
      <t>Unité ou m</t>
    </r>
    <r>
      <rPr>
        <b/>
        <vertAlign val="superscript"/>
        <sz val="11"/>
        <rFont val="Arial"/>
        <family val="2"/>
      </rPr>
      <t>3</t>
    </r>
  </si>
  <si>
    <t>€</t>
  </si>
  <si>
    <t>Prix de vente consommable</t>
  </si>
  <si>
    <t xml:space="preserve"> - Béton</t>
  </si>
  <si>
    <t xml:space="preserve"> - Mortier 35 Kg</t>
  </si>
  <si>
    <t xml:space="preserve"> - Ciment Prompt 25 Kg</t>
  </si>
  <si>
    <t xml:space="preserve"> - Béton prêt sac 25 kg</t>
  </si>
  <si>
    <t xml:space="preserve"> - Lanko ( 155 ) 25 Kg </t>
  </si>
  <si>
    <t xml:space="preserve"> - Résine</t>
  </si>
  <si>
    <t xml:space="preserve"> - Sable sac de 40 kg</t>
  </si>
  <si>
    <t xml:space="preserve"> - Carrottage (3 € le trou)</t>
  </si>
  <si>
    <t xml:space="preserve"> - Divers : MASSIFS</t>
  </si>
  <si>
    <t>Sous total (3)</t>
  </si>
  <si>
    <t>SIGNALISATION</t>
  </si>
  <si>
    <t xml:space="preserve">Unité </t>
  </si>
  <si>
    <t>P. U</t>
  </si>
  <si>
    <t>Prix de vente Signalisation</t>
  </si>
  <si>
    <t>DEPANAGE CAMION RENAULT TRUCKS</t>
  </si>
  <si>
    <t>Sous total (4)</t>
  </si>
  <si>
    <t>PRIX DE REVIENT - PRIX DE VENTE</t>
  </si>
  <si>
    <t>PRIX DE VENTE</t>
  </si>
  <si>
    <t>FRAIS GENERAUX</t>
  </si>
  <si>
    <t>COUT TOTAL REALISE</t>
  </si>
  <si>
    <t xml:space="preserve">FACTURATION FORFAIT POSE   </t>
  </si>
  <si>
    <r>
      <t>Total Général =</t>
    </r>
    <r>
      <rPr>
        <b/>
        <i/>
        <sz val="12"/>
        <color indexed="10"/>
        <rFont val="Arial"/>
        <family val="2"/>
      </rPr>
      <t xml:space="preserve"> (1+2+3+4+5)</t>
    </r>
  </si>
  <si>
    <t>AEROPORT</t>
  </si>
  <si>
    <t>ST EXUPERY</t>
  </si>
  <si>
    <t>NACELLE</t>
  </si>
  <si>
    <t>MASSIFS</t>
  </si>
  <si>
    <t>CCEL GENAS</t>
  </si>
  <si>
    <t>DARDILLY</t>
  </si>
  <si>
    <t xml:space="preserve"> - Divers : 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</si>
</sst>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16"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b/>
      <sz val="12"/>
      <name val="Arial"/>
      <family val="2"/>
    </font>
    <font>
      <b/>
      <sz val="20"/>
      <color indexed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1"/>
      <name val="Arial"/>
      <family val="2"/>
    </font>
    <font>
      <b/>
      <vertAlign val="superscript"/>
      <sz val="11"/>
      <name val="Arial"/>
      <family val="2"/>
    </font>
    <font>
      <b/>
      <sz val="12"/>
      <color indexed="10"/>
      <name val="Arial"/>
      <family val="2"/>
    </font>
    <font>
      <b/>
      <i/>
      <sz val="12"/>
      <color indexed="10"/>
      <name val="Arial"/>
      <family val="2"/>
    </font>
    <font>
      <sz val="11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4" fontId="2" fillId="0" borderId="20" xfId="0" applyNumberFormat="1" applyFont="1" applyBorder="1" applyAlignment="1">
      <alignment horizontal="center" vertical="center"/>
    </xf>
    <xf numFmtId="4" fontId="8" fillId="0" borderId="20" xfId="0" applyNumberFormat="1" applyFont="1" applyBorder="1" applyAlignment="1">
      <alignment vertical="center"/>
    </xf>
    <xf numFmtId="2" fontId="8" fillId="0" borderId="20" xfId="0" applyNumberFormat="1" applyFont="1" applyBorder="1" applyAlignment="1">
      <alignment vertical="center"/>
    </xf>
    <xf numFmtId="4" fontId="8" fillId="0" borderId="20" xfId="0" applyNumberFormat="1" applyFont="1" applyBorder="1" applyAlignment="1">
      <alignment horizontal="right" vertical="center"/>
    </xf>
    <xf numFmtId="4" fontId="8" fillId="0" borderId="21" xfId="0" applyNumberFormat="1" applyFont="1" applyBorder="1" applyAlignment="1">
      <alignment horizontal="right"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2" fontId="2" fillId="0" borderId="24" xfId="0" applyNumberFormat="1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2" fontId="2" fillId="0" borderId="23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2" fontId="2" fillId="0" borderId="26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  <xf numFmtId="0" fontId="9" fillId="3" borderId="17" xfId="0" applyFont="1" applyFill="1" applyBorder="1" applyAlignment="1">
      <alignment horizontal="right" vertical="center"/>
    </xf>
    <xf numFmtId="4" fontId="9" fillId="3" borderId="17" xfId="0" applyNumberFormat="1" applyFont="1" applyFill="1" applyBorder="1" applyAlignment="1">
      <alignment vertical="center"/>
    </xf>
    <xf numFmtId="4" fontId="9" fillId="3" borderId="18" xfId="0" applyNumberFormat="1" applyFont="1" applyFill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4" fontId="8" fillId="0" borderId="20" xfId="0" applyNumberFormat="1" applyFont="1" applyBorder="1" applyAlignment="1">
      <alignment horizontal="center" vertical="center"/>
    </xf>
    <xf numFmtId="4" fontId="8" fillId="0" borderId="21" xfId="0" applyNumberFormat="1" applyFont="1" applyBorder="1" applyAlignment="1">
      <alignment vertical="center"/>
    </xf>
    <xf numFmtId="4" fontId="8" fillId="0" borderId="23" xfId="0" applyNumberFormat="1" applyFont="1" applyBorder="1" applyAlignment="1">
      <alignment horizontal="center" vertical="center"/>
    </xf>
    <xf numFmtId="4" fontId="8" fillId="0" borderId="23" xfId="0" applyNumberFormat="1" applyFont="1" applyBorder="1" applyAlignment="1">
      <alignment vertical="center"/>
    </xf>
    <xf numFmtId="0" fontId="9" fillId="3" borderId="27" xfId="0" applyFont="1" applyFill="1" applyBorder="1" applyAlignment="1">
      <alignment horizontal="right" vertical="center"/>
    </xf>
    <xf numFmtId="4" fontId="9" fillId="3" borderId="27" xfId="0" applyNumberFormat="1" applyFont="1" applyFill="1" applyBorder="1" applyAlignment="1">
      <alignment vertical="center"/>
    </xf>
    <xf numFmtId="4" fontId="9" fillId="3" borderId="15" xfId="0" applyNumberFormat="1" applyFont="1" applyFill="1" applyBorder="1" applyAlignment="1">
      <alignment vertical="center"/>
    </xf>
    <xf numFmtId="4" fontId="8" fillId="0" borderId="28" xfId="0" applyNumberFormat="1" applyFont="1" applyBorder="1" applyAlignment="1">
      <alignment horizontal="center" vertical="center"/>
    </xf>
    <xf numFmtId="4" fontId="8" fillId="0" borderId="29" xfId="0" applyNumberFormat="1" applyFont="1" applyBorder="1" applyAlignment="1">
      <alignment vertical="center"/>
    </xf>
    <xf numFmtId="4" fontId="8" fillId="0" borderId="28" xfId="0" applyNumberFormat="1" applyFont="1" applyBorder="1" applyAlignment="1">
      <alignment vertical="center"/>
    </xf>
    <xf numFmtId="4" fontId="8" fillId="0" borderId="30" xfId="0" applyNumberFormat="1" applyFont="1" applyBorder="1" applyAlignment="1">
      <alignment vertical="center"/>
    </xf>
    <xf numFmtId="4" fontId="8" fillId="0" borderId="27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vertical="center"/>
    </xf>
    <xf numFmtId="4" fontId="8" fillId="0" borderId="27" xfId="0" applyNumberFormat="1" applyFont="1" applyBorder="1" applyAlignment="1">
      <alignment vertical="center"/>
    </xf>
    <xf numFmtId="4" fontId="8" fillId="0" borderId="31" xfId="0" applyNumberFormat="1" applyFont="1" applyBorder="1" applyAlignment="1">
      <alignment horizontal="center" vertical="center"/>
    </xf>
    <xf numFmtId="4" fontId="8" fillId="0" borderId="31" xfId="0" applyNumberFormat="1" applyFont="1" applyBorder="1" applyAlignment="1">
      <alignment vertical="center"/>
    </xf>
    <xf numFmtId="0" fontId="9" fillId="3" borderId="32" xfId="0" applyFont="1" applyFill="1" applyBorder="1" applyAlignment="1">
      <alignment horizontal="right" vertical="center"/>
    </xf>
    <xf numFmtId="4" fontId="2" fillId="3" borderId="32" xfId="0" applyNumberFormat="1" applyFont="1" applyFill="1" applyBorder="1" applyAlignment="1">
      <alignment vertical="center"/>
    </xf>
    <xf numFmtId="4" fontId="2" fillId="3" borderId="34" xfId="0" applyNumberFormat="1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4" fontId="2" fillId="0" borderId="35" xfId="0" applyNumberFormat="1" applyFont="1" applyBorder="1" applyAlignment="1">
      <alignment vertical="center"/>
    </xf>
    <xf numFmtId="4" fontId="2" fillId="0" borderId="34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36" xfId="0" applyNumberFormat="1" applyFont="1" applyBorder="1" applyAlignment="1">
      <alignment vertical="center"/>
    </xf>
    <xf numFmtId="4" fontId="2" fillId="3" borderId="16" xfId="0" applyNumberFormat="1" applyFont="1" applyFill="1" applyBorder="1" applyAlignment="1">
      <alignment vertical="center"/>
    </xf>
    <xf numFmtId="4" fontId="2" fillId="3" borderId="18" xfId="0" applyNumberFormat="1" applyFont="1" applyFill="1" applyBorder="1" applyAlignment="1">
      <alignment vertical="center"/>
    </xf>
    <xf numFmtId="4" fontId="2" fillId="0" borderId="16" xfId="0" applyNumberFormat="1" applyFont="1" applyFill="1" applyBorder="1" applyAlignment="1">
      <alignment vertical="center"/>
    </xf>
    <xf numFmtId="4" fontId="2" fillId="0" borderId="18" xfId="0" applyNumberFormat="1" applyFont="1" applyFill="1" applyBorder="1" applyAlignment="1">
      <alignment vertical="center"/>
    </xf>
    <xf numFmtId="4" fontId="12" fillId="4" borderId="16" xfId="0" applyNumberFormat="1" applyFont="1" applyFill="1" applyBorder="1" applyAlignment="1">
      <alignment vertical="center"/>
    </xf>
    <xf numFmtId="10" fontId="12" fillId="4" borderId="18" xfId="0" applyNumberFormat="1" applyFont="1" applyFill="1" applyBorder="1" applyAlignment="1">
      <alignment vertical="center"/>
    </xf>
    <xf numFmtId="0" fontId="2" fillId="0" borderId="38" xfId="0" quotePrefix="1" applyFont="1" applyBorder="1" applyAlignment="1">
      <alignment horizontal="left" vertical="center"/>
    </xf>
    <xf numFmtId="0" fontId="2" fillId="0" borderId="30" xfId="0" quotePrefix="1" applyFont="1" applyBorder="1" applyAlignment="1">
      <alignment horizontal="left" vertical="center"/>
    </xf>
    <xf numFmtId="0" fontId="2" fillId="0" borderId="6" xfId="0" quotePrefix="1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5" fillId="0" borderId="4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14" fontId="6" fillId="0" borderId="43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2" fillId="0" borderId="38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38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5" fillId="0" borderId="3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14" fontId="6" fillId="0" borderId="38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14" fontId="6" fillId="0" borderId="45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9" fillId="3" borderId="48" xfId="0" applyFont="1" applyFill="1" applyBorder="1" applyAlignment="1">
      <alignment horizontal="right" vertical="center"/>
    </xf>
    <xf numFmtId="0" fontId="9" fillId="3" borderId="39" xfId="0" applyFont="1" applyFill="1" applyBorder="1" applyAlignment="1">
      <alignment horizontal="right" vertical="center"/>
    </xf>
    <xf numFmtId="0" fontId="9" fillId="3" borderId="49" xfId="0" applyFont="1" applyFill="1" applyBorder="1" applyAlignment="1">
      <alignment horizontal="right" vertical="center"/>
    </xf>
    <xf numFmtId="0" fontId="10" fillId="0" borderId="4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2" fillId="0" borderId="43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9" fillId="3" borderId="45" xfId="0" applyFont="1" applyFill="1" applyBorder="1" applyAlignment="1">
      <alignment horizontal="right" vertical="center"/>
    </xf>
    <xf numFmtId="0" fontId="9" fillId="3" borderId="46" xfId="0" applyFont="1" applyFill="1" applyBorder="1" applyAlignment="1">
      <alignment horizontal="right" vertical="center"/>
    </xf>
    <xf numFmtId="0" fontId="9" fillId="3" borderId="10" xfId="0" applyFont="1" applyFill="1" applyBorder="1" applyAlignment="1">
      <alignment horizontal="right" vertical="center"/>
    </xf>
    <xf numFmtId="0" fontId="10" fillId="0" borderId="4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/>
    </xf>
    <xf numFmtId="0" fontId="2" fillId="0" borderId="51" xfId="0" applyFont="1" applyBorder="1" applyAlignment="1">
      <alignment vertical="center"/>
    </xf>
    <xf numFmtId="0" fontId="2" fillId="0" borderId="52" xfId="0" applyFont="1" applyBorder="1" applyAlignment="1">
      <alignment vertical="center"/>
    </xf>
    <xf numFmtId="0" fontId="2" fillId="0" borderId="38" xfId="0" applyFont="1" applyFill="1" applyBorder="1" applyAlignment="1">
      <alignment vertical="center"/>
    </xf>
    <xf numFmtId="0" fontId="2" fillId="0" borderId="30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45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2" fillId="4" borderId="48" xfId="0" applyFont="1" applyFill="1" applyBorder="1" applyAlignment="1">
      <alignment horizontal="center" vertical="center"/>
    </xf>
    <xf numFmtId="0" fontId="12" fillId="4" borderId="39" xfId="0" applyFont="1" applyFill="1" applyBorder="1" applyAlignment="1">
      <alignment horizontal="center" vertical="center"/>
    </xf>
    <xf numFmtId="0" fontId="12" fillId="4" borderId="4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9" fillId="3" borderId="2" xfId="0" applyFont="1" applyFill="1" applyBorder="1" applyAlignment="1">
      <alignment horizontal="right" vertical="center"/>
    </xf>
    <xf numFmtId="0" fontId="9" fillId="3" borderId="53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9" fillId="3" borderId="48" xfId="0" applyFont="1" applyFill="1" applyBorder="1" applyAlignment="1">
      <alignment horizontal="left" vertical="center"/>
    </xf>
    <xf numFmtId="0" fontId="9" fillId="3" borderId="39" xfId="0" applyFont="1" applyFill="1" applyBorder="1" applyAlignment="1">
      <alignment horizontal="left" vertical="center"/>
    </xf>
    <xf numFmtId="0" fontId="9" fillId="3" borderId="40" xfId="0" applyFont="1" applyFill="1" applyBorder="1" applyAlignment="1">
      <alignment horizontal="left" vertical="center"/>
    </xf>
    <xf numFmtId="0" fontId="9" fillId="0" borderId="48" xfId="0" applyFont="1" applyFill="1" applyBorder="1" applyAlignment="1">
      <alignment vertical="center"/>
    </xf>
    <xf numFmtId="0" fontId="9" fillId="0" borderId="39" xfId="0" applyFont="1" applyFill="1" applyBorder="1" applyAlignment="1">
      <alignment vertical="center"/>
    </xf>
    <xf numFmtId="0" fontId="9" fillId="0" borderId="40" xfId="0" applyFont="1" applyFill="1" applyBorder="1" applyAlignment="1">
      <alignment vertical="center"/>
    </xf>
  </cellXfs>
  <cellStyles count="1">
    <cellStyle name="Normal" xfId="0" builtinId="0"/>
  </cellStyles>
  <dxfs count="6"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r-la-meme-feuille-de-plusieurs-fichiers-en-vba-t27905.html#http://forum.excel-pratique.com/excel/copier-la-meme-feuille-de-plusieurs-fichiers-en-vba-t27905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4</xdr:row>
      <xdr:rowOff>104775</xdr:rowOff>
    </xdr:from>
    <xdr:to>
      <xdr:col>10</xdr:col>
      <xdr:colOff>200025</xdr:colOff>
      <xdr:row>8</xdr:row>
      <xdr:rowOff>123825</xdr:rowOff>
    </xdr:to>
    <xdr:sp macro="" textlink="">
      <xdr:nvSpPr>
        <xdr:cNvPr id="2" name="Légende encadrée 1 1"/>
        <xdr:cNvSpPr/>
      </xdr:nvSpPr>
      <xdr:spPr>
        <a:xfrm>
          <a:off x="4467225" y="866775"/>
          <a:ext cx="3352800" cy="781050"/>
        </a:xfrm>
        <a:prstGeom prst="borderCallout1">
          <a:avLst>
            <a:gd name="adj1" fmla="val 18750"/>
            <a:gd name="adj2" fmla="val -8333"/>
            <a:gd name="adj3" fmla="val 84451"/>
            <a:gd name="adj4" fmla="val -3662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</a:t>
          </a:r>
          <a:r>
            <a:rPr lang="fr-FR" sz="1100" baseline="0"/>
            <a:t> cette macro, le choix du dossier des fichiers à traiter et dans la boucle, la copie de la feuille "Fiche + trajet"                     </a:t>
          </a:r>
          <a:r>
            <a:rPr lang="fr-FR" sz="1600" b="1" baseline="0"/>
            <a:t>MACRO ok</a:t>
          </a:r>
          <a:endParaRPr lang="fr-FR" sz="1600" b="1"/>
        </a:p>
      </xdr:txBody>
    </xdr:sp>
    <xdr:clientData/>
  </xdr:twoCellAnchor>
  <xdr:twoCellAnchor>
    <xdr:from>
      <xdr:col>4</xdr:col>
      <xdr:colOff>676274</xdr:colOff>
      <xdr:row>15</xdr:row>
      <xdr:rowOff>161925</xdr:rowOff>
    </xdr:from>
    <xdr:to>
      <xdr:col>12</xdr:col>
      <xdr:colOff>285749</xdr:colOff>
      <xdr:row>21</xdr:row>
      <xdr:rowOff>161925</xdr:rowOff>
    </xdr:to>
    <xdr:sp macro="" textlink="">
      <xdr:nvSpPr>
        <xdr:cNvPr id="3" name="Légende encadrée 1 2"/>
        <xdr:cNvSpPr/>
      </xdr:nvSpPr>
      <xdr:spPr>
        <a:xfrm>
          <a:off x="3724274" y="3019425"/>
          <a:ext cx="5705475" cy="1143000"/>
        </a:xfrm>
        <a:prstGeom prst="borderCallout1">
          <a:avLst>
            <a:gd name="adj1" fmla="val 37083"/>
            <a:gd name="adj2" fmla="val -1488"/>
            <a:gd name="adj3" fmla="val -11851"/>
            <a:gd name="adj4" fmla="val -1694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0"/>
            <a:t>Par</a:t>
          </a:r>
          <a:r>
            <a:rPr lang="fr-FR" sz="1400" b="0" baseline="0"/>
            <a:t> un code VBA, j'aimerai créer une feuille  nommée SYNTHESE après la feuille Menu  qui cumulent les cellules C8:D12 et F8:F12 et H8:H12 et J48:J49 des feuilles récupérées (dans cet exemple, Feuil1 à Feuil3). Il faut que cette macro fonctionne quelque soit le nombre de feuilles récupérées.</a:t>
          </a:r>
          <a:endParaRPr lang="fr-FR" sz="1600" b="1"/>
        </a:p>
      </xdr:txBody>
    </xdr:sp>
    <xdr:clientData/>
  </xdr:twoCellAnchor>
  <xdr:twoCellAnchor>
    <xdr:from>
      <xdr:col>10</xdr:col>
      <xdr:colOff>619125</xdr:colOff>
      <xdr:row>3</xdr:row>
      <xdr:rowOff>114300</xdr:rowOff>
    </xdr:from>
    <xdr:to>
      <xdr:col>20</xdr:col>
      <xdr:colOff>57150</xdr:colOff>
      <xdr:row>5</xdr:row>
      <xdr:rowOff>57150</xdr:rowOff>
    </xdr:to>
    <xdr:sp macro="" textlink="">
      <xdr:nvSpPr>
        <xdr:cNvPr id="1030" name="Text Box 6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8239125" y="685800"/>
          <a:ext cx="70580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http://forum.excel-pratique.com/excel/copier-la-meme-feuille-de-plusieurs-fichiers-en-vba-t27905.html</a:t>
          </a:r>
        </a:p>
      </xdr:txBody>
    </xdr:sp>
    <xdr:clientData/>
  </xdr:twoCellAnchor>
  <xdr:twoCellAnchor>
    <xdr:from>
      <xdr:col>2</xdr:col>
      <xdr:colOff>57150</xdr:colOff>
      <xdr:row>12</xdr:row>
      <xdr:rowOff>104775</xdr:rowOff>
    </xdr:from>
    <xdr:to>
      <xdr:col>5</xdr:col>
      <xdr:colOff>266700</xdr:colOff>
      <xdr:row>14</xdr:row>
      <xdr:rowOff>133350</xdr:rowOff>
    </xdr:to>
    <xdr:sp macro="[0]!Synthese" textlink="">
      <xdr:nvSpPr>
        <xdr:cNvPr id="4" name="Rectangle 3"/>
        <xdr:cNvSpPr>
          <a:spLocks noChangeArrowheads="1"/>
        </xdr:cNvSpPr>
      </xdr:nvSpPr>
      <xdr:spPr bwMode="auto">
        <a:xfrm>
          <a:off x="1581150" y="2390775"/>
          <a:ext cx="2495550" cy="409575"/>
        </a:xfrm>
        <a:prstGeom prst="rect">
          <a:avLst/>
        </a:prstGeom>
        <a:solidFill>
          <a:srgbClr val="D9D9D9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SYNTHESE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32" sqref="F32"/>
    </sheetView>
  </sheetViews>
  <sheetFormatPr baseColWidth="10" defaultRowHeight="15"/>
  <cols>
    <col min="1" max="16384" width="11.42578125" style="1"/>
  </cols>
  <sheetData/>
  <phoneticPr fontId="0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50"/>
  <sheetViews>
    <sheetView workbookViewId="0">
      <selection activeCell="N8" sqref="N8"/>
    </sheetView>
  </sheetViews>
  <sheetFormatPr baseColWidth="10" defaultRowHeight="15"/>
  <cols>
    <col min="1" max="1" width="13.42578125" bestFit="1" customWidth="1"/>
  </cols>
  <sheetData>
    <row r="1" spans="1:11" ht="27" thickBot="1">
      <c r="A1" s="2"/>
      <c r="B1" s="3"/>
      <c r="C1" s="3"/>
      <c r="D1" s="3"/>
      <c r="E1" s="84" t="s">
        <v>0</v>
      </c>
      <c r="F1" s="85"/>
      <c r="G1" s="86">
        <f ca="1">TODAY()</f>
        <v>40924</v>
      </c>
      <c r="H1" s="86"/>
      <c r="I1" s="87"/>
      <c r="J1" s="4" t="s">
        <v>1</v>
      </c>
      <c r="K1" s="5"/>
    </row>
    <row r="2" spans="1:11" ht="26.25">
      <c r="A2" s="6"/>
      <c r="B2" s="7"/>
      <c r="C2" s="7"/>
      <c r="D2" s="7"/>
      <c r="E2" s="88" t="s">
        <v>2</v>
      </c>
      <c r="F2" s="89"/>
      <c r="G2" s="89"/>
      <c r="H2" s="89"/>
      <c r="I2" s="90"/>
      <c r="J2" s="8" t="s">
        <v>3</v>
      </c>
      <c r="K2" s="9" t="s">
        <v>4</v>
      </c>
    </row>
    <row r="3" spans="1:11" ht="27" thickBot="1">
      <c r="A3" s="10"/>
      <c r="B3" s="11"/>
      <c r="C3" s="11"/>
      <c r="D3" s="11"/>
      <c r="E3" s="91"/>
      <c r="F3" s="92"/>
      <c r="G3" s="92"/>
      <c r="H3" s="92"/>
      <c r="I3" s="93"/>
      <c r="J3" s="12" t="s">
        <v>5</v>
      </c>
      <c r="K3" s="13"/>
    </row>
    <row r="4" spans="1:11" ht="18">
      <c r="A4" s="94" t="s">
        <v>6</v>
      </c>
      <c r="B4" s="95"/>
      <c r="C4" s="96">
        <v>16031</v>
      </c>
      <c r="D4" s="97"/>
      <c r="E4" s="97"/>
      <c r="F4" s="97"/>
      <c r="G4" s="98"/>
      <c r="H4" s="99"/>
      <c r="I4" s="100"/>
      <c r="J4" s="14"/>
      <c r="K4" s="15"/>
    </row>
    <row r="5" spans="1:11" ht="18">
      <c r="A5" s="104" t="s">
        <v>7</v>
      </c>
      <c r="B5" s="105"/>
      <c r="C5" s="106" t="s">
        <v>8</v>
      </c>
      <c r="D5" s="107"/>
      <c r="E5" s="107"/>
      <c r="F5" s="107"/>
      <c r="G5" s="108"/>
      <c r="H5" s="109"/>
      <c r="I5" s="110"/>
      <c r="J5" s="16"/>
      <c r="K5" s="17"/>
    </row>
    <row r="6" spans="1:11" ht="18.75" thickBot="1">
      <c r="A6" s="111" t="s">
        <v>9</v>
      </c>
      <c r="B6" s="112"/>
      <c r="C6" s="113" t="s">
        <v>10</v>
      </c>
      <c r="D6" s="114"/>
      <c r="E6" s="114"/>
      <c r="F6" s="114"/>
      <c r="G6" s="115"/>
      <c r="H6" s="116"/>
      <c r="I6" s="117"/>
      <c r="J6" s="18"/>
      <c r="K6" s="19"/>
    </row>
    <row r="7" spans="1:11" ht="26.25" thickBot="1">
      <c r="A7" s="20"/>
      <c r="B7" s="21" t="s">
        <v>11</v>
      </c>
      <c r="C7" s="22" t="s">
        <v>12</v>
      </c>
      <c r="D7" s="23" t="s">
        <v>13</v>
      </c>
      <c r="E7" s="21" t="s">
        <v>14</v>
      </c>
      <c r="F7" s="23" t="s">
        <v>15</v>
      </c>
      <c r="G7" s="21" t="s">
        <v>16</v>
      </c>
      <c r="H7" s="21" t="s">
        <v>17</v>
      </c>
      <c r="I7" s="21" t="s">
        <v>14</v>
      </c>
      <c r="J7" s="21" t="s">
        <v>18</v>
      </c>
      <c r="K7" s="24" t="s">
        <v>19</v>
      </c>
    </row>
    <row r="8" spans="1:11" ht="15.75">
      <c r="A8" s="25" t="s">
        <v>20</v>
      </c>
      <c r="B8" s="26">
        <v>1</v>
      </c>
      <c r="C8" s="27">
        <v>1</v>
      </c>
      <c r="D8" s="28">
        <v>1.5</v>
      </c>
      <c r="E8" s="29">
        <v>26</v>
      </c>
      <c r="F8" s="27"/>
      <c r="G8" s="30">
        <v>32.5</v>
      </c>
      <c r="H8" s="27"/>
      <c r="I8" s="30">
        <v>39</v>
      </c>
      <c r="J8" s="31">
        <f>(B8*C8*E8)+(B8*D8*E8)+(B8*F8*G8)+(B8*H8*I8)</f>
        <v>65</v>
      </c>
      <c r="K8" s="32">
        <f>-(J8)</f>
        <v>-65</v>
      </c>
    </row>
    <row r="9" spans="1:11" ht="15.75">
      <c r="A9" s="33" t="s">
        <v>21</v>
      </c>
      <c r="B9" s="34">
        <v>1</v>
      </c>
      <c r="C9" s="35">
        <v>25.5</v>
      </c>
      <c r="D9" s="36">
        <v>30.5</v>
      </c>
      <c r="E9" s="29">
        <v>26</v>
      </c>
      <c r="F9" s="37">
        <v>5.5</v>
      </c>
      <c r="G9" s="30">
        <v>32.5</v>
      </c>
      <c r="H9" s="37"/>
      <c r="I9" s="30">
        <v>39</v>
      </c>
      <c r="J9" s="31">
        <f>(B9*C9*E9)+(B9*D9*E9)+(B9*F9*G9)+(B9*H9*I9)</f>
        <v>1634.75</v>
      </c>
      <c r="K9" s="32">
        <f>-(J9)</f>
        <v>-1634.75</v>
      </c>
    </row>
    <row r="10" spans="1:11" ht="15.75">
      <c r="A10" s="38" t="s">
        <v>22</v>
      </c>
      <c r="B10" s="39">
        <v>1</v>
      </c>
      <c r="C10" s="40">
        <v>1</v>
      </c>
      <c r="D10" s="41">
        <v>1.5</v>
      </c>
      <c r="E10" s="29">
        <v>26</v>
      </c>
      <c r="F10" s="40"/>
      <c r="G10" s="30">
        <v>32.5</v>
      </c>
      <c r="H10" s="40"/>
      <c r="I10" s="30">
        <v>39</v>
      </c>
      <c r="J10" s="31">
        <f>(B10*C10*E10)+(B10*D10*E10)+(B10*F10*G10)+(B10*H10*I10)</f>
        <v>65</v>
      </c>
      <c r="K10" s="32">
        <f>-(J10)</f>
        <v>-65</v>
      </c>
    </row>
    <row r="11" spans="1:11" ht="15.75">
      <c r="A11" s="38" t="s">
        <v>23</v>
      </c>
      <c r="B11" s="39">
        <v>1</v>
      </c>
      <c r="C11" s="40"/>
      <c r="D11" s="41"/>
      <c r="E11" s="29">
        <v>26</v>
      </c>
      <c r="F11" s="40"/>
      <c r="G11" s="30">
        <v>32.5</v>
      </c>
      <c r="H11" s="40"/>
      <c r="I11" s="30">
        <v>39</v>
      </c>
      <c r="J11" s="31">
        <f>(B11*C11*E11)+(B11*D11*E11)+(B11*F11*G11)+(B11*H11*I11)</f>
        <v>0</v>
      </c>
      <c r="K11" s="32">
        <f>-(J11)</f>
        <v>0</v>
      </c>
    </row>
    <row r="12" spans="1:11" ht="16.5" thickBot="1">
      <c r="A12" s="38" t="s">
        <v>24</v>
      </c>
      <c r="B12" s="39">
        <v>1</v>
      </c>
      <c r="C12" s="40">
        <v>25.5</v>
      </c>
      <c r="D12" s="41">
        <v>30.5</v>
      </c>
      <c r="E12" s="29">
        <v>26</v>
      </c>
      <c r="F12" s="40">
        <v>5</v>
      </c>
      <c r="G12" s="30">
        <v>32.5</v>
      </c>
      <c r="H12" s="40"/>
      <c r="I12" s="30">
        <v>39</v>
      </c>
      <c r="J12" s="31">
        <f>(B12*C12*E12)+(B12*D12*E12)+(B12*F12*G12)+(B12*H12*I12)</f>
        <v>1618.5</v>
      </c>
      <c r="K12" s="32">
        <f>-(J12)</f>
        <v>-1618.5</v>
      </c>
    </row>
    <row r="13" spans="1:11" ht="15.75" thickBot="1">
      <c r="A13" s="118" t="s">
        <v>25</v>
      </c>
      <c r="B13" s="119"/>
      <c r="C13" s="119"/>
      <c r="D13" s="119"/>
      <c r="E13" s="119"/>
      <c r="F13" s="119"/>
      <c r="G13" s="120"/>
      <c r="H13" s="42"/>
      <c r="I13" s="42"/>
      <c r="J13" s="43">
        <f>SUM(J8:J12)</f>
        <v>3383.25</v>
      </c>
      <c r="K13" s="44">
        <f>SUM(K8:K12)</f>
        <v>-3383.25</v>
      </c>
    </row>
    <row r="14" spans="1:11" ht="45.75" thickBot="1">
      <c r="A14" s="121" t="s">
        <v>26</v>
      </c>
      <c r="B14" s="122"/>
      <c r="C14" s="122"/>
      <c r="D14" s="122"/>
      <c r="E14" s="122"/>
      <c r="F14" s="122"/>
      <c r="G14" s="123"/>
      <c r="H14" s="45" t="s">
        <v>27</v>
      </c>
      <c r="I14" s="46" t="s">
        <v>28</v>
      </c>
      <c r="J14" s="46" t="s">
        <v>18</v>
      </c>
      <c r="K14" s="47" t="s">
        <v>29</v>
      </c>
    </row>
    <row r="15" spans="1:11" ht="15.75">
      <c r="A15" s="124" t="s">
        <v>30</v>
      </c>
      <c r="B15" s="125"/>
      <c r="C15" s="125"/>
      <c r="D15" s="125"/>
      <c r="E15" s="125"/>
      <c r="F15" s="125"/>
      <c r="G15" s="126"/>
      <c r="H15" s="48">
        <v>0.2</v>
      </c>
      <c r="I15" s="29">
        <v>55</v>
      </c>
      <c r="J15" s="29">
        <f>H15*I15</f>
        <v>11</v>
      </c>
      <c r="K15" s="49">
        <f>-(J15)</f>
        <v>-11</v>
      </c>
    </row>
    <row r="16" spans="1:11" ht="15.75">
      <c r="A16" s="78" t="s">
        <v>31</v>
      </c>
      <c r="B16" s="79"/>
      <c r="C16" s="79"/>
      <c r="D16" s="79"/>
      <c r="E16" s="79"/>
      <c r="F16" s="79"/>
      <c r="G16" s="80"/>
      <c r="H16" s="48"/>
      <c r="I16" s="29">
        <v>55</v>
      </c>
      <c r="J16" s="29">
        <f t="shared" ref="J16:J25" si="0">H16*I16</f>
        <v>0</v>
      </c>
      <c r="K16" s="49">
        <f t="shared" ref="K16:K25" si="1">-(J16)</f>
        <v>0</v>
      </c>
    </row>
    <row r="17" spans="1:11" ht="15.75">
      <c r="A17" s="81" t="s">
        <v>32</v>
      </c>
      <c r="B17" s="82"/>
      <c r="C17" s="82"/>
      <c r="D17" s="82"/>
      <c r="E17" s="82"/>
      <c r="F17" s="82"/>
      <c r="G17" s="83"/>
      <c r="H17" s="48">
        <v>7</v>
      </c>
      <c r="I17" s="29">
        <v>55</v>
      </c>
      <c r="J17" s="29">
        <f t="shared" si="0"/>
        <v>385</v>
      </c>
      <c r="K17" s="49">
        <f t="shared" si="1"/>
        <v>-385</v>
      </c>
    </row>
    <row r="18" spans="1:11" ht="15.75">
      <c r="A18" s="101" t="s">
        <v>33</v>
      </c>
      <c r="B18" s="102"/>
      <c r="C18" s="102"/>
      <c r="D18" s="102"/>
      <c r="E18" s="102"/>
      <c r="F18" s="102"/>
      <c r="G18" s="103"/>
      <c r="H18" s="48"/>
      <c r="I18" s="29">
        <v>600</v>
      </c>
      <c r="J18" s="29">
        <f t="shared" si="0"/>
        <v>0</v>
      </c>
      <c r="K18" s="49">
        <f t="shared" si="1"/>
        <v>0</v>
      </c>
    </row>
    <row r="19" spans="1:11" ht="15.75">
      <c r="A19" s="101" t="s">
        <v>34</v>
      </c>
      <c r="B19" s="102"/>
      <c r="C19" s="102"/>
      <c r="D19" s="102"/>
      <c r="E19" s="102"/>
      <c r="F19" s="102"/>
      <c r="G19" s="103"/>
      <c r="H19" s="48"/>
      <c r="I19" s="29">
        <v>210</v>
      </c>
      <c r="J19" s="29">
        <f t="shared" si="0"/>
        <v>0</v>
      </c>
      <c r="K19" s="49">
        <f t="shared" si="1"/>
        <v>0</v>
      </c>
    </row>
    <row r="20" spans="1:11" ht="15.75">
      <c r="A20" s="101" t="s">
        <v>35</v>
      </c>
      <c r="B20" s="102"/>
      <c r="C20" s="102"/>
      <c r="D20" s="102"/>
      <c r="E20" s="102"/>
      <c r="F20" s="102"/>
      <c r="G20" s="103"/>
      <c r="H20" s="48">
        <v>4.7</v>
      </c>
      <c r="I20" s="29">
        <v>5</v>
      </c>
      <c r="J20" s="29">
        <f t="shared" si="0"/>
        <v>23.5</v>
      </c>
      <c r="K20" s="49">
        <f t="shared" si="1"/>
        <v>-23.5</v>
      </c>
    </row>
    <row r="21" spans="1:11" ht="15.75">
      <c r="A21" s="81" t="s">
        <v>36</v>
      </c>
      <c r="B21" s="82"/>
      <c r="C21" s="82"/>
      <c r="D21" s="82"/>
      <c r="E21" s="82"/>
      <c r="F21" s="82"/>
      <c r="G21" s="83"/>
      <c r="H21" s="48"/>
      <c r="I21" s="29">
        <v>13</v>
      </c>
      <c r="J21" s="29">
        <f t="shared" si="0"/>
        <v>0</v>
      </c>
      <c r="K21" s="49">
        <f t="shared" si="1"/>
        <v>0</v>
      </c>
    </row>
    <row r="22" spans="1:11" ht="15.75">
      <c r="A22" s="101" t="s">
        <v>37</v>
      </c>
      <c r="B22" s="102"/>
      <c r="C22" s="102"/>
      <c r="D22" s="102"/>
      <c r="E22" s="102"/>
      <c r="F22" s="102"/>
      <c r="G22" s="103"/>
      <c r="H22" s="48"/>
      <c r="I22" s="29">
        <v>5</v>
      </c>
      <c r="J22" s="29">
        <f t="shared" si="0"/>
        <v>0</v>
      </c>
      <c r="K22" s="49">
        <f t="shared" si="1"/>
        <v>0</v>
      </c>
    </row>
    <row r="23" spans="1:11" ht="15.75">
      <c r="A23" s="101" t="s">
        <v>38</v>
      </c>
      <c r="B23" s="102"/>
      <c r="C23" s="102"/>
      <c r="D23" s="102"/>
      <c r="E23" s="102"/>
      <c r="F23" s="102"/>
      <c r="G23" s="103"/>
      <c r="H23" s="50">
        <v>1.2</v>
      </c>
      <c r="I23" s="51">
        <v>2</v>
      </c>
      <c r="J23" s="29">
        <f t="shared" si="0"/>
        <v>2.4</v>
      </c>
      <c r="K23" s="49">
        <f t="shared" si="1"/>
        <v>-2.4</v>
      </c>
    </row>
    <row r="24" spans="1:11" ht="15.75">
      <c r="A24" s="101" t="s">
        <v>39</v>
      </c>
      <c r="B24" s="102"/>
      <c r="C24" s="102"/>
      <c r="D24" s="102"/>
      <c r="E24" s="102"/>
      <c r="F24" s="102"/>
      <c r="G24" s="103"/>
      <c r="H24" s="48"/>
      <c r="I24" s="29">
        <v>5</v>
      </c>
      <c r="J24" s="29">
        <f t="shared" si="0"/>
        <v>0</v>
      </c>
      <c r="K24" s="49">
        <f t="shared" si="1"/>
        <v>0</v>
      </c>
    </row>
    <row r="25" spans="1:11" ht="15.75">
      <c r="A25" s="101" t="s">
        <v>40</v>
      </c>
      <c r="B25" s="102"/>
      <c r="C25" s="102"/>
      <c r="D25" s="102"/>
      <c r="E25" s="102"/>
      <c r="F25" s="102"/>
      <c r="G25" s="103"/>
      <c r="H25" s="48"/>
      <c r="I25" s="31">
        <v>0</v>
      </c>
      <c r="J25" s="29">
        <f t="shared" si="0"/>
        <v>0</v>
      </c>
      <c r="K25" s="49">
        <f t="shared" si="1"/>
        <v>0</v>
      </c>
    </row>
    <row r="26" spans="1:11" ht="15.75" thickBot="1">
      <c r="A26" s="127" t="s">
        <v>41</v>
      </c>
      <c r="B26" s="128"/>
      <c r="C26" s="128"/>
      <c r="D26" s="128"/>
      <c r="E26" s="128"/>
      <c r="F26" s="128"/>
      <c r="G26" s="129"/>
      <c r="H26" s="52"/>
      <c r="I26" s="52"/>
      <c r="J26" s="53">
        <f>SUM(J15:J25)</f>
        <v>421.9</v>
      </c>
      <c r="K26" s="54">
        <f>SUM(K15:K25)</f>
        <v>-421.9</v>
      </c>
    </row>
    <row r="27" spans="1:11" ht="60.75" thickBot="1">
      <c r="A27" s="130" t="s">
        <v>42</v>
      </c>
      <c r="B27" s="131"/>
      <c r="C27" s="131"/>
      <c r="D27" s="131"/>
      <c r="E27" s="131"/>
      <c r="F27" s="131"/>
      <c r="G27" s="132"/>
      <c r="H27" s="45" t="s">
        <v>43</v>
      </c>
      <c r="I27" s="45" t="s">
        <v>44</v>
      </c>
      <c r="J27" s="45" t="s">
        <v>18</v>
      </c>
      <c r="K27" s="47" t="s">
        <v>45</v>
      </c>
    </row>
    <row r="28" spans="1:11" ht="15.75">
      <c r="A28" s="124" t="s">
        <v>46</v>
      </c>
      <c r="B28" s="125"/>
      <c r="C28" s="125"/>
      <c r="D28" s="125"/>
      <c r="E28" s="125"/>
      <c r="F28" s="125"/>
      <c r="G28" s="126"/>
      <c r="H28" s="55">
        <v>2.4500000000000002</v>
      </c>
      <c r="I28" s="56">
        <v>110.5</v>
      </c>
      <c r="J28" s="57">
        <f t="shared" ref="J28:J36" si="2">H28*I28</f>
        <v>270.72500000000002</v>
      </c>
      <c r="K28" s="49">
        <f>-(J28)</f>
        <v>-270.72500000000002</v>
      </c>
    </row>
    <row r="29" spans="1:11" ht="15.75">
      <c r="A29" s="101" t="s">
        <v>47</v>
      </c>
      <c r="B29" s="102"/>
      <c r="C29" s="102"/>
      <c r="D29" s="102"/>
      <c r="E29" s="102"/>
      <c r="F29" s="102"/>
      <c r="G29" s="103"/>
      <c r="H29" s="50"/>
      <c r="I29" s="58">
        <v>5</v>
      </c>
      <c r="J29" s="29">
        <f t="shared" si="2"/>
        <v>0</v>
      </c>
      <c r="K29" s="49">
        <f t="shared" ref="K29:K36" si="3">-(J29)</f>
        <v>0</v>
      </c>
    </row>
    <row r="30" spans="1:11" ht="15.75">
      <c r="A30" s="101" t="s">
        <v>48</v>
      </c>
      <c r="B30" s="102"/>
      <c r="C30" s="102"/>
      <c r="D30" s="102"/>
      <c r="E30" s="102"/>
      <c r="F30" s="102"/>
      <c r="G30" s="103"/>
      <c r="H30" s="50"/>
      <c r="I30" s="58">
        <v>8</v>
      </c>
      <c r="J30" s="29">
        <f t="shared" si="2"/>
        <v>0</v>
      </c>
      <c r="K30" s="49">
        <f t="shared" si="3"/>
        <v>0</v>
      </c>
    </row>
    <row r="31" spans="1:11" ht="15.75">
      <c r="A31" s="81" t="s">
        <v>49</v>
      </c>
      <c r="B31" s="82"/>
      <c r="C31" s="82"/>
      <c r="D31" s="82"/>
      <c r="E31" s="82"/>
      <c r="F31" s="82"/>
      <c r="G31" s="83"/>
      <c r="H31" s="50">
        <v>36</v>
      </c>
      <c r="I31" s="58">
        <v>4.37</v>
      </c>
      <c r="J31" s="29">
        <f t="shared" si="2"/>
        <v>157.32</v>
      </c>
      <c r="K31" s="49">
        <f t="shared" si="3"/>
        <v>-157.32</v>
      </c>
    </row>
    <row r="32" spans="1:11" ht="15.75">
      <c r="A32" s="101" t="s">
        <v>50</v>
      </c>
      <c r="B32" s="102"/>
      <c r="C32" s="102"/>
      <c r="D32" s="102"/>
      <c r="E32" s="102"/>
      <c r="F32" s="102"/>
      <c r="G32" s="103"/>
      <c r="H32" s="50"/>
      <c r="I32" s="58">
        <v>5.45</v>
      </c>
      <c r="J32" s="29">
        <f t="shared" si="2"/>
        <v>0</v>
      </c>
      <c r="K32" s="49">
        <f t="shared" si="3"/>
        <v>0</v>
      </c>
    </row>
    <row r="33" spans="1:11" ht="15.75">
      <c r="A33" s="101" t="s">
        <v>51</v>
      </c>
      <c r="B33" s="102"/>
      <c r="C33" s="102"/>
      <c r="D33" s="102"/>
      <c r="E33" s="102"/>
      <c r="F33" s="102"/>
      <c r="G33" s="103"/>
      <c r="H33" s="50"/>
      <c r="I33" s="58">
        <v>9</v>
      </c>
      <c r="J33" s="29">
        <f t="shared" si="2"/>
        <v>0</v>
      </c>
      <c r="K33" s="49">
        <f t="shared" si="3"/>
        <v>0</v>
      </c>
    </row>
    <row r="34" spans="1:11" ht="15.75">
      <c r="A34" s="101" t="s">
        <v>52</v>
      </c>
      <c r="B34" s="102"/>
      <c r="C34" s="102"/>
      <c r="D34" s="102"/>
      <c r="E34" s="102"/>
      <c r="F34" s="102"/>
      <c r="G34" s="103"/>
      <c r="H34" s="50"/>
      <c r="I34" s="58">
        <v>5.42</v>
      </c>
      <c r="J34" s="29">
        <f t="shared" si="2"/>
        <v>0</v>
      </c>
      <c r="K34" s="49">
        <f t="shared" si="3"/>
        <v>0</v>
      </c>
    </row>
    <row r="35" spans="1:11" ht="15.75">
      <c r="A35" s="101" t="s">
        <v>53</v>
      </c>
      <c r="B35" s="102"/>
      <c r="C35" s="102"/>
      <c r="D35" s="102"/>
      <c r="E35" s="102"/>
      <c r="F35" s="102"/>
      <c r="G35" s="103"/>
      <c r="H35" s="50"/>
      <c r="I35" s="58">
        <v>5</v>
      </c>
      <c r="J35" s="29">
        <f t="shared" si="2"/>
        <v>0</v>
      </c>
      <c r="K35" s="49">
        <f t="shared" si="3"/>
        <v>0</v>
      </c>
    </row>
    <row r="36" spans="1:11" ht="16.5" thickBot="1">
      <c r="A36" s="139" t="s">
        <v>54</v>
      </c>
      <c r="B36" s="140"/>
      <c r="C36" s="140"/>
      <c r="D36" s="140"/>
      <c r="E36" s="140"/>
      <c r="F36" s="140"/>
      <c r="G36" s="141"/>
      <c r="H36" s="59">
        <v>22</v>
      </c>
      <c r="I36" s="60">
        <v>5</v>
      </c>
      <c r="J36" s="61">
        <f t="shared" si="2"/>
        <v>110</v>
      </c>
      <c r="K36" s="49">
        <f t="shared" si="3"/>
        <v>-110</v>
      </c>
    </row>
    <row r="37" spans="1:11" ht="15.75" thickBot="1">
      <c r="A37" s="118" t="s">
        <v>55</v>
      </c>
      <c r="B37" s="119"/>
      <c r="C37" s="119"/>
      <c r="D37" s="119"/>
      <c r="E37" s="119"/>
      <c r="F37" s="119"/>
      <c r="G37" s="120"/>
      <c r="H37" s="42"/>
      <c r="I37" s="42"/>
      <c r="J37" s="43">
        <f>SUM(J28:J36)</f>
        <v>538.04500000000007</v>
      </c>
      <c r="K37" s="44">
        <f>SUM(K28:K36)</f>
        <v>-538.04500000000007</v>
      </c>
    </row>
    <row r="38" spans="1:11" ht="60.75" thickBot="1">
      <c r="A38" s="121" t="s">
        <v>56</v>
      </c>
      <c r="B38" s="122"/>
      <c r="C38" s="122"/>
      <c r="D38" s="122"/>
      <c r="E38" s="122"/>
      <c r="F38" s="122"/>
      <c r="G38" s="123"/>
      <c r="H38" s="46" t="s">
        <v>57</v>
      </c>
      <c r="I38" s="46" t="s">
        <v>58</v>
      </c>
      <c r="J38" s="46" t="s">
        <v>18</v>
      </c>
      <c r="K38" s="47" t="s">
        <v>59</v>
      </c>
    </row>
    <row r="39" spans="1:11" ht="15.75">
      <c r="A39" s="124"/>
      <c r="B39" s="125"/>
      <c r="C39" s="125"/>
      <c r="D39" s="125"/>
      <c r="E39" s="125"/>
      <c r="F39" s="125"/>
      <c r="G39" s="126"/>
      <c r="H39" s="48"/>
      <c r="I39" s="29"/>
      <c r="J39" s="29">
        <f>H39*I39</f>
        <v>0</v>
      </c>
      <c r="K39" s="49">
        <f>-(J39)</f>
        <v>0</v>
      </c>
    </row>
    <row r="40" spans="1:11" ht="15.75">
      <c r="A40" s="133" t="s">
        <v>60</v>
      </c>
      <c r="B40" s="134"/>
      <c r="C40" s="134"/>
      <c r="D40" s="134"/>
      <c r="E40" s="134"/>
      <c r="F40" s="134"/>
      <c r="G40" s="135"/>
      <c r="H40" s="48">
        <v>1</v>
      </c>
      <c r="I40" s="29">
        <v>796.3</v>
      </c>
      <c r="J40" s="29">
        <f>H40*I40</f>
        <v>796.3</v>
      </c>
      <c r="K40" s="49">
        <f>-(J40)</f>
        <v>-796.3</v>
      </c>
    </row>
    <row r="41" spans="1:11" ht="15.75">
      <c r="A41" s="136"/>
      <c r="B41" s="137"/>
      <c r="C41" s="137"/>
      <c r="D41" s="137"/>
      <c r="E41" s="137"/>
      <c r="F41" s="137"/>
      <c r="G41" s="138"/>
      <c r="H41" s="48"/>
      <c r="I41" s="29"/>
      <c r="J41" s="29">
        <f>H41*I41</f>
        <v>0</v>
      </c>
      <c r="K41" s="49">
        <f>-(J41)</f>
        <v>0</v>
      </c>
    </row>
    <row r="42" spans="1:11" ht="15.75">
      <c r="A42" s="136"/>
      <c r="B42" s="137"/>
      <c r="C42" s="137"/>
      <c r="D42" s="137"/>
      <c r="E42" s="137"/>
      <c r="F42" s="137"/>
      <c r="G42" s="138"/>
      <c r="H42" s="48"/>
      <c r="I42" s="29"/>
      <c r="J42" s="29">
        <f>H42*I42</f>
        <v>0</v>
      </c>
      <c r="K42" s="49">
        <f>-(J42)</f>
        <v>0</v>
      </c>
    </row>
    <row r="43" spans="1:11" ht="16.5" thickBot="1">
      <c r="A43" s="139"/>
      <c r="B43" s="140"/>
      <c r="C43" s="140"/>
      <c r="D43" s="140"/>
      <c r="E43" s="140"/>
      <c r="F43" s="140"/>
      <c r="G43" s="141"/>
      <c r="H43" s="62"/>
      <c r="I43" s="63"/>
      <c r="J43" s="29">
        <f>H43*I43</f>
        <v>0</v>
      </c>
      <c r="K43" s="49">
        <f>-(J43)</f>
        <v>0</v>
      </c>
    </row>
    <row r="44" spans="1:11" ht="16.5" thickBot="1">
      <c r="A44" s="145" t="s">
        <v>61</v>
      </c>
      <c r="B44" s="146"/>
      <c r="C44" s="146"/>
      <c r="D44" s="146"/>
      <c r="E44" s="146"/>
      <c r="F44" s="146"/>
      <c r="G44" s="147"/>
      <c r="H44" s="64"/>
      <c r="I44" s="64"/>
      <c r="J44" s="65">
        <f>SUM(J39:J43)</f>
        <v>796.3</v>
      </c>
      <c r="K44" s="66">
        <f>SUM(K39:K43)</f>
        <v>-796.3</v>
      </c>
    </row>
    <row r="45" spans="1:11" ht="26.25" thickBot="1">
      <c r="A45" s="148" t="s">
        <v>62</v>
      </c>
      <c r="B45" s="149"/>
      <c r="C45" s="149"/>
      <c r="D45" s="149"/>
      <c r="E45" s="149"/>
      <c r="F45" s="149"/>
      <c r="G45" s="149"/>
      <c r="H45" s="149"/>
      <c r="I45" s="149"/>
      <c r="J45" s="67" t="s">
        <v>18</v>
      </c>
      <c r="K45" s="24" t="s">
        <v>63</v>
      </c>
    </row>
    <row r="46" spans="1:11" ht="16.5" thickBot="1">
      <c r="A46" s="150"/>
      <c r="B46" s="151"/>
      <c r="C46" s="151"/>
      <c r="D46" s="151"/>
      <c r="E46" s="151"/>
      <c r="F46" s="151"/>
      <c r="G46" s="151"/>
      <c r="H46" s="151"/>
      <c r="I46" s="151"/>
      <c r="J46" s="68">
        <f>J13+J26+J37+J44</f>
        <v>5139.4949999999999</v>
      </c>
      <c r="K46" s="69">
        <f>K44+K37+K26+K13</f>
        <v>-5139.4949999999999</v>
      </c>
    </row>
    <row r="47" spans="1:11" ht="16.5" thickBot="1">
      <c r="A47" s="121" t="s">
        <v>64</v>
      </c>
      <c r="B47" s="122"/>
      <c r="C47" s="122"/>
      <c r="D47" s="122"/>
      <c r="E47" s="122"/>
      <c r="F47" s="122"/>
      <c r="G47" s="122"/>
      <c r="H47" s="122"/>
      <c r="I47" s="152"/>
      <c r="J47" s="70">
        <f>+J46*0.2</f>
        <v>1027.8990000000001</v>
      </c>
      <c r="K47" s="71"/>
    </row>
    <row r="48" spans="1:11" ht="16.5" thickBot="1">
      <c r="A48" s="153" t="s">
        <v>65</v>
      </c>
      <c r="B48" s="154"/>
      <c r="C48" s="154"/>
      <c r="D48" s="154"/>
      <c r="E48" s="154"/>
      <c r="F48" s="154"/>
      <c r="G48" s="154"/>
      <c r="H48" s="154"/>
      <c r="I48" s="155"/>
      <c r="J48" s="72">
        <f>+J46+J47</f>
        <v>6167.3940000000002</v>
      </c>
      <c r="K48" s="73"/>
    </row>
    <row r="49" spans="1:11" ht="16.5" thickBot="1">
      <c r="A49" s="156" t="s">
        <v>66</v>
      </c>
      <c r="B49" s="157"/>
      <c r="C49" s="157"/>
      <c r="D49" s="157"/>
      <c r="E49" s="157"/>
      <c r="F49" s="157"/>
      <c r="G49" s="157"/>
      <c r="H49" s="157"/>
      <c r="I49" s="158"/>
      <c r="J49" s="74">
        <v>16350</v>
      </c>
      <c r="K49" s="75"/>
    </row>
    <row r="50" spans="1:11" ht="16.5" thickBot="1">
      <c r="A50" s="142" t="s">
        <v>67</v>
      </c>
      <c r="B50" s="143"/>
      <c r="C50" s="143"/>
      <c r="D50" s="143"/>
      <c r="E50" s="143"/>
      <c r="F50" s="143"/>
      <c r="G50" s="143"/>
      <c r="H50" s="143"/>
      <c r="I50" s="144"/>
      <c r="J50" s="76">
        <f>+J49-J48</f>
        <v>10182.606</v>
      </c>
      <c r="K50" s="77">
        <f>(J50/J49)</f>
        <v>0.62278935779816513</v>
      </c>
    </row>
  </sheetData>
  <mergeCells count="49">
    <mergeCell ref="A50:I50"/>
    <mergeCell ref="A43:G43"/>
    <mergeCell ref="A44:G44"/>
    <mergeCell ref="A45:I46"/>
    <mergeCell ref="A47:I47"/>
    <mergeCell ref="A48:I48"/>
    <mergeCell ref="A49:I49"/>
    <mergeCell ref="A25:G25"/>
    <mergeCell ref="A42:G42"/>
    <mergeCell ref="A31:G31"/>
    <mergeCell ref="A32:G32"/>
    <mergeCell ref="A33:G33"/>
    <mergeCell ref="A34:G34"/>
    <mergeCell ref="A35:G35"/>
    <mergeCell ref="A36:G36"/>
    <mergeCell ref="A37:G37"/>
    <mergeCell ref="A38:G38"/>
    <mergeCell ref="A19:G19"/>
    <mergeCell ref="A20:G20"/>
    <mergeCell ref="A21:G21"/>
    <mergeCell ref="A22:G22"/>
    <mergeCell ref="A23:G23"/>
    <mergeCell ref="A24:G24"/>
    <mergeCell ref="A26:G26"/>
    <mergeCell ref="A27:G27"/>
    <mergeCell ref="A28:G28"/>
    <mergeCell ref="A29:G29"/>
    <mergeCell ref="A40:G40"/>
    <mergeCell ref="A41:G41"/>
    <mergeCell ref="A30:G30"/>
    <mergeCell ref="A39:G39"/>
    <mergeCell ref="A18:G18"/>
    <mergeCell ref="A5:B5"/>
    <mergeCell ref="C5:G5"/>
    <mergeCell ref="H5:I5"/>
    <mergeCell ref="A6:B6"/>
    <mergeCell ref="C6:G6"/>
    <mergeCell ref="H6:I6"/>
    <mergeCell ref="A13:G13"/>
    <mergeCell ref="A14:G14"/>
    <mergeCell ref="A15:G15"/>
    <mergeCell ref="A16:G16"/>
    <mergeCell ref="A17:G17"/>
    <mergeCell ref="E1:F1"/>
    <mergeCell ref="G1:I1"/>
    <mergeCell ref="E2:I3"/>
    <mergeCell ref="A4:B4"/>
    <mergeCell ref="C4:G4"/>
    <mergeCell ref="H4:I4"/>
  </mergeCells>
  <phoneticPr fontId="15" type="noConversion"/>
  <conditionalFormatting sqref="K50">
    <cfRule type="cellIs" dxfId="5" priority="1" stopIfTrue="1" operator="greaterThanOrEqual">
      <formula>0</formula>
    </cfRule>
    <cfRule type="cellIs" dxfId="4" priority="2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50"/>
  <sheetViews>
    <sheetView workbookViewId="0">
      <selection sqref="A1:K50"/>
    </sheetView>
  </sheetViews>
  <sheetFormatPr baseColWidth="10" defaultRowHeight="15"/>
  <sheetData>
    <row r="1" spans="1:11" ht="27" thickBot="1">
      <c r="A1" s="2"/>
      <c r="B1" s="3"/>
      <c r="C1" s="3"/>
      <c r="D1" s="3"/>
      <c r="E1" s="84" t="s">
        <v>0</v>
      </c>
      <c r="F1" s="85"/>
      <c r="G1" s="86">
        <f ca="1">TODAY()</f>
        <v>40924</v>
      </c>
      <c r="H1" s="86"/>
      <c r="I1" s="87"/>
      <c r="J1" s="4" t="s">
        <v>1</v>
      </c>
      <c r="K1" s="5"/>
    </row>
    <row r="2" spans="1:11" ht="26.25">
      <c r="A2" s="6"/>
      <c r="B2" s="7"/>
      <c r="C2" s="7"/>
      <c r="D2" s="7"/>
      <c r="E2" s="88" t="s">
        <v>2</v>
      </c>
      <c r="F2" s="89"/>
      <c r="G2" s="89"/>
      <c r="H2" s="89"/>
      <c r="I2" s="90"/>
      <c r="J2" s="8" t="s">
        <v>3</v>
      </c>
      <c r="K2" s="9" t="s">
        <v>4</v>
      </c>
    </row>
    <row r="3" spans="1:11" ht="27" thickBot="1">
      <c r="A3" s="10"/>
      <c r="B3" s="11"/>
      <c r="C3" s="11"/>
      <c r="D3" s="11"/>
      <c r="E3" s="91"/>
      <c r="F3" s="92"/>
      <c r="G3" s="92"/>
      <c r="H3" s="92"/>
      <c r="I3" s="93"/>
      <c r="J3" s="12" t="s">
        <v>5</v>
      </c>
      <c r="K3" s="13"/>
    </row>
    <row r="4" spans="1:11" ht="18">
      <c r="A4" s="94" t="s">
        <v>6</v>
      </c>
      <c r="B4" s="95"/>
      <c r="C4" s="96">
        <v>15798</v>
      </c>
      <c r="D4" s="97"/>
      <c r="E4" s="97"/>
      <c r="F4" s="97"/>
      <c r="G4" s="98"/>
      <c r="H4" s="99"/>
      <c r="I4" s="100"/>
      <c r="J4" s="14"/>
      <c r="K4" s="15"/>
    </row>
    <row r="5" spans="1:11" ht="18">
      <c r="A5" s="104" t="s">
        <v>7</v>
      </c>
      <c r="B5" s="105"/>
      <c r="C5" s="106" t="s">
        <v>68</v>
      </c>
      <c r="D5" s="107"/>
      <c r="E5" s="107"/>
      <c r="F5" s="107"/>
      <c r="G5" s="108"/>
      <c r="H5" s="109"/>
      <c r="I5" s="110"/>
      <c r="J5" s="16"/>
      <c r="K5" s="17"/>
    </row>
    <row r="6" spans="1:11" ht="18.75" thickBot="1">
      <c r="A6" s="111" t="s">
        <v>9</v>
      </c>
      <c r="B6" s="112"/>
      <c r="C6" s="113" t="s">
        <v>69</v>
      </c>
      <c r="D6" s="114"/>
      <c r="E6" s="114"/>
      <c r="F6" s="114"/>
      <c r="G6" s="115"/>
      <c r="H6" s="116"/>
      <c r="I6" s="117"/>
      <c r="J6" s="18"/>
      <c r="K6" s="19"/>
    </row>
    <row r="7" spans="1:11" ht="26.25" thickBot="1">
      <c r="A7" s="20"/>
      <c r="B7" s="21" t="s">
        <v>11</v>
      </c>
      <c r="C7" s="22" t="s">
        <v>12</v>
      </c>
      <c r="D7" s="23" t="s">
        <v>13</v>
      </c>
      <c r="E7" s="21" t="s">
        <v>14</v>
      </c>
      <c r="F7" s="23" t="s">
        <v>15</v>
      </c>
      <c r="G7" s="21" t="s">
        <v>16</v>
      </c>
      <c r="H7" s="21" t="s">
        <v>17</v>
      </c>
      <c r="I7" s="21" t="s">
        <v>14</v>
      </c>
      <c r="J7" s="21" t="s">
        <v>18</v>
      </c>
      <c r="K7" s="24" t="s">
        <v>19</v>
      </c>
    </row>
    <row r="8" spans="1:11" ht="15.75">
      <c r="A8" s="25" t="s">
        <v>20</v>
      </c>
      <c r="B8" s="26">
        <v>1</v>
      </c>
      <c r="C8" s="27"/>
      <c r="D8" s="28"/>
      <c r="E8" s="29">
        <v>26</v>
      </c>
      <c r="F8" s="27"/>
      <c r="G8" s="30">
        <v>32.5</v>
      </c>
      <c r="H8" s="27"/>
      <c r="I8" s="30">
        <v>39</v>
      </c>
      <c r="J8" s="31">
        <f>(B8*C8*E8)+(B8*D8*E8)+(B8*F8*G8)+(B8*H8*I8)</f>
        <v>0</v>
      </c>
      <c r="K8" s="32">
        <f>-(J8)</f>
        <v>0</v>
      </c>
    </row>
    <row r="9" spans="1:11" ht="15.75">
      <c r="A9" s="33" t="s">
        <v>21</v>
      </c>
      <c r="B9" s="34">
        <v>1</v>
      </c>
      <c r="C9" s="35">
        <v>3.33</v>
      </c>
      <c r="D9" s="36">
        <v>12.66</v>
      </c>
      <c r="E9" s="29">
        <v>26</v>
      </c>
      <c r="F9" s="37"/>
      <c r="G9" s="30">
        <v>32.5</v>
      </c>
      <c r="H9" s="37"/>
      <c r="I9" s="30">
        <v>39</v>
      </c>
      <c r="J9" s="31">
        <f>(B9*C9*E9)+(B9*D9*E9)+(B9*F9*G9)+(B9*H9*I9)</f>
        <v>415.74</v>
      </c>
      <c r="K9" s="32">
        <f>-(J9)</f>
        <v>-415.74</v>
      </c>
    </row>
    <row r="10" spans="1:11" ht="15.75">
      <c r="A10" s="38" t="s">
        <v>22</v>
      </c>
      <c r="B10" s="39">
        <v>1</v>
      </c>
      <c r="C10" s="40"/>
      <c r="D10" s="41"/>
      <c r="E10" s="29">
        <v>26</v>
      </c>
      <c r="F10" s="40"/>
      <c r="G10" s="30">
        <v>32.5</v>
      </c>
      <c r="H10" s="40"/>
      <c r="I10" s="30">
        <v>39</v>
      </c>
      <c r="J10" s="31">
        <f>(B10*C10*E10)+(B10*D10*E10)+(B10*F10*G10)+(B10*H10*I10)</f>
        <v>0</v>
      </c>
      <c r="K10" s="32">
        <f>-(J10)</f>
        <v>0</v>
      </c>
    </row>
    <row r="11" spans="1:11" ht="15.75">
      <c r="A11" s="38" t="s">
        <v>23</v>
      </c>
      <c r="B11" s="39">
        <v>1</v>
      </c>
      <c r="C11" s="40"/>
      <c r="D11" s="41"/>
      <c r="E11" s="29">
        <v>26</v>
      </c>
      <c r="F11" s="40"/>
      <c r="G11" s="30">
        <v>32.5</v>
      </c>
      <c r="H11" s="40"/>
      <c r="I11" s="30">
        <v>39</v>
      </c>
      <c r="J11" s="31">
        <f>(B11*C11*E11)+(B11*D11*E11)+(B11*F11*G11)+(B11*H11*I11)</f>
        <v>0</v>
      </c>
      <c r="K11" s="32">
        <f>-(J11)</f>
        <v>0</v>
      </c>
    </row>
    <row r="12" spans="1:11" ht="16.5" thickBot="1">
      <c r="A12" s="38" t="s">
        <v>24</v>
      </c>
      <c r="B12" s="39">
        <v>1</v>
      </c>
      <c r="C12" s="40">
        <v>3.33</v>
      </c>
      <c r="D12" s="41">
        <v>12.66</v>
      </c>
      <c r="E12" s="29">
        <v>26</v>
      </c>
      <c r="F12" s="40"/>
      <c r="G12" s="30">
        <v>32.5</v>
      </c>
      <c r="H12" s="40"/>
      <c r="I12" s="30">
        <v>39</v>
      </c>
      <c r="J12" s="31">
        <f>(B12*C12*E12)+(B12*D12*E12)+(B12*F12*G12)+(B12*H12*I12)</f>
        <v>415.74</v>
      </c>
      <c r="K12" s="32">
        <f>-(J12)</f>
        <v>-415.74</v>
      </c>
    </row>
    <row r="13" spans="1:11" ht="15.75" thickBot="1">
      <c r="A13" s="118" t="s">
        <v>25</v>
      </c>
      <c r="B13" s="119"/>
      <c r="C13" s="119"/>
      <c r="D13" s="119"/>
      <c r="E13" s="119"/>
      <c r="F13" s="119"/>
      <c r="G13" s="120"/>
      <c r="H13" s="42"/>
      <c r="I13" s="42"/>
      <c r="J13" s="43">
        <f>SUM(J8:J12)</f>
        <v>831.48</v>
      </c>
      <c r="K13" s="44">
        <f>SUM(K8:K12)</f>
        <v>-831.48</v>
      </c>
    </row>
    <row r="14" spans="1:11" ht="45.75" thickBot="1">
      <c r="A14" s="121" t="s">
        <v>26</v>
      </c>
      <c r="B14" s="122"/>
      <c r="C14" s="122"/>
      <c r="D14" s="122"/>
      <c r="E14" s="122"/>
      <c r="F14" s="122"/>
      <c r="G14" s="123"/>
      <c r="H14" s="45" t="s">
        <v>27</v>
      </c>
      <c r="I14" s="46" t="s">
        <v>28</v>
      </c>
      <c r="J14" s="46" t="s">
        <v>18</v>
      </c>
      <c r="K14" s="47" t="s">
        <v>29</v>
      </c>
    </row>
    <row r="15" spans="1:11" ht="15.75">
      <c r="A15" s="124" t="s">
        <v>30</v>
      </c>
      <c r="B15" s="125"/>
      <c r="C15" s="125"/>
      <c r="D15" s="125"/>
      <c r="E15" s="125"/>
      <c r="F15" s="125"/>
      <c r="G15" s="126"/>
      <c r="H15" s="48">
        <v>0.3</v>
      </c>
      <c r="I15" s="29">
        <v>55</v>
      </c>
      <c r="J15" s="29">
        <f>H15*I15</f>
        <v>16.5</v>
      </c>
      <c r="K15" s="49">
        <f>-(J15)</f>
        <v>-16.5</v>
      </c>
    </row>
    <row r="16" spans="1:11" ht="15.75">
      <c r="A16" s="78" t="s">
        <v>31</v>
      </c>
      <c r="B16" s="79"/>
      <c r="C16" s="79"/>
      <c r="D16" s="79"/>
      <c r="E16" s="79"/>
      <c r="F16" s="79"/>
      <c r="G16" s="80"/>
      <c r="H16" s="48"/>
      <c r="I16" s="29">
        <v>55</v>
      </c>
      <c r="J16" s="29">
        <f t="shared" ref="J16:J25" si="0">H16*I16</f>
        <v>0</v>
      </c>
      <c r="K16" s="49">
        <f t="shared" ref="K16:K25" si="1">-(J16)</f>
        <v>0</v>
      </c>
    </row>
    <row r="17" spans="1:11" ht="15.75">
      <c r="A17" s="81" t="s">
        <v>32</v>
      </c>
      <c r="B17" s="82"/>
      <c r="C17" s="82"/>
      <c r="D17" s="82"/>
      <c r="E17" s="82"/>
      <c r="F17" s="82"/>
      <c r="G17" s="83"/>
      <c r="H17" s="48">
        <v>2</v>
      </c>
      <c r="I17" s="29">
        <v>55</v>
      </c>
      <c r="J17" s="29">
        <f t="shared" si="0"/>
        <v>110</v>
      </c>
      <c r="K17" s="49">
        <f t="shared" si="1"/>
        <v>-110</v>
      </c>
    </row>
    <row r="18" spans="1:11" ht="15.75">
      <c r="A18" s="101" t="s">
        <v>33</v>
      </c>
      <c r="B18" s="102"/>
      <c r="C18" s="102"/>
      <c r="D18" s="102"/>
      <c r="E18" s="102"/>
      <c r="F18" s="102"/>
      <c r="G18" s="103"/>
      <c r="H18" s="48"/>
      <c r="I18" s="29">
        <v>600</v>
      </c>
      <c r="J18" s="29">
        <f t="shared" si="0"/>
        <v>0</v>
      </c>
      <c r="K18" s="49">
        <f t="shared" si="1"/>
        <v>0</v>
      </c>
    </row>
    <row r="19" spans="1:11" ht="15.75">
      <c r="A19" s="101" t="s">
        <v>34</v>
      </c>
      <c r="B19" s="102"/>
      <c r="C19" s="102"/>
      <c r="D19" s="102"/>
      <c r="E19" s="102"/>
      <c r="F19" s="102"/>
      <c r="G19" s="103"/>
      <c r="H19" s="48"/>
      <c r="I19" s="29">
        <v>210</v>
      </c>
      <c r="J19" s="29">
        <f t="shared" si="0"/>
        <v>0</v>
      </c>
      <c r="K19" s="49">
        <f t="shared" si="1"/>
        <v>0</v>
      </c>
    </row>
    <row r="20" spans="1:11" ht="15.75">
      <c r="A20" s="101" t="s">
        <v>35</v>
      </c>
      <c r="B20" s="102"/>
      <c r="C20" s="102"/>
      <c r="D20" s="102"/>
      <c r="E20" s="102"/>
      <c r="F20" s="102"/>
      <c r="G20" s="103"/>
      <c r="H20" s="48">
        <v>1.3</v>
      </c>
      <c r="I20" s="29">
        <v>5</v>
      </c>
      <c r="J20" s="29">
        <f t="shared" si="0"/>
        <v>6.5</v>
      </c>
      <c r="K20" s="49">
        <f t="shared" si="1"/>
        <v>-6.5</v>
      </c>
    </row>
    <row r="21" spans="1:11" ht="15.75">
      <c r="A21" s="81" t="s">
        <v>36</v>
      </c>
      <c r="B21" s="82"/>
      <c r="C21" s="82"/>
      <c r="D21" s="82"/>
      <c r="E21" s="82"/>
      <c r="F21" s="82"/>
      <c r="G21" s="83"/>
      <c r="H21" s="48">
        <v>0.3</v>
      </c>
      <c r="I21" s="29">
        <v>13</v>
      </c>
      <c r="J21" s="29">
        <f t="shared" si="0"/>
        <v>3.9</v>
      </c>
      <c r="K21" s="49">
        <f t="shared" si="1"/>
        <v>-3.9</v>
      </c>
    </row>
    <row r="22" spans="1:11" ht="15.75">
      <c r="A22" s="101" t="s">
        <v>37</v>
      </c>
      <c r="B22" s="102"/>
      <c r="C22" s="102"/>
      <c r="D22" s="102"/>
      <c r="E22" s="102"/>
      <c r="F22" s="102"/>
      <c r="G22" s="103"/>
      <c r="H22" s="48"/>
      <c r="I22" s="29">
        <v>5</v>
      </c>
      <c r="J22" s="29">
        <f t="shared" si="0"/>
        <v>0</v>
      </c>
      <c r="K22" s="49">
        <f t="shared" si="1"/>
        <v>0</v>
      </c>
    </row>
    <row r="23" spans="1:11" ht="15.75">
      <c r="A23" s="101" t="s">
        <v>38</v>
      </c>
      <c r="B23" s="102"/>
      <c r="C23" s="102"/>
      <c r="D23" s="102"/>
      <c r="E23" s="102"/>
      <c r="F23" s="102"/>
      <c r="G23" s="103"/>
      <c r="H23" s="50">
        <v>1</v>
      </c>
      <c r="I23" s="51">
        <v>2</v>
      </c>
      <c r="J23" s="29">
        <f t="shared" si="0"/>
        <v>2</v>
      </c>
      <c r="K23" s="49">
        <f t="shared" si="1"/>
        <v>-2</v>
      </c>
    </row>
    <row r="24" spans="1:11" ht="15.75">
      <c r="A24" s="101" t="s">
        <v>39</v>
      </c>
      <c r="B24" s="102"/>
      <c r="C24" s="102"/>
      <c r="D24" s="102"/>
      <c r="E24" s="102"/>
      <c r="F24" s="102"/>
      <c r="G24" s="103"/>
      <c r="H24" s="48"/>
      <c r="I24" s="29">
        <v>5</v>
      </c>
      <c r="J24" s="29">
        <f t="shared" si="0"/>
        <v>0</v>
      </c>
      <c r="K24" s="49">
        <f t="shared" si="1"/>
        <v>0</v>
      </c>
    </row>
    <row r="25" spans="1:11" ht="15.75">
      <c r="A25" s="101" t="s">
        <v>40</v>
      </c>
      <c r="B25" s="102"/>
      <c r="C25" s="102"/>
      <c r="D25" s="102"/>
      <c r="E25" s="102"/>
      <c r="F25" s="102"/>
      <c r="G25" s="103"/>
      <c r="H25" s="48"/>
      <c r="I25" s="31">
        <v>0</v>
      </c>
      <c r="J25" s="29">
        <f t="shared" si="0"/>
        <v>0</v>
      </c>
      <c r="K25" s="49">
        <f t="shared" si="1"/>
        <v>0</v>
      </c>
    </row>
    <row r="26" spans="1:11" ht="15.75" thickBot="1">
      <c r="A26" s="127" t="s">
        <v>41</v>
      </c>
      <c r="B26" s="128"/>
      <c r="C26" s="128"/>
      <c r="D26" s="128"/>
      <c r="E26" s="128"/>
      <c r="F26" s="128"/>
      <c r="G26" s="129"/>
      <c r="H26" s="52"/>
      <c r="I26" s="52"/>
      <c r="J26" s="53">
        <f>SUM(J15:J25)</f>
        <v>138.9</v>
      </c>
      <c r="K26" s="54">
        <f>SUM(K15:K25)</f>
        <v>-138.9</v>
      </c>
    </row>
    <row r="27" spans="1:11" ht="60.75" thickBot="1">
      <c r="A27" s="130" t="s">
        <v>42</v>
      </c>
      <c r="B27" s="131"/>
      <c r="C27" s="131"/>
      <c r="D27" s="131"/>
      <c r="E27" s="131"/>
      <c r="F27" s="131"/>
      <c r="G27" s="132"/>
      <c r="H27" s="45" t="s">
        <v>43</v>
      </c>
      <c r="I27" s="45" t="s">
        <v>44</v>
      </c>
      <c r="J27" s="45" t="s">
        <v>18</v>
      </c>
      <c r="K27" s="47" t="s">
        <v>45</v>
      </c>
    </row>
    <row r="28" spans="1:11" ht="15.75">
      <c r="A28" s="124" t="s">
        <v>46</v>
      </c>
      <c r="B28" s="125"/>
      <c r="C28" s="125"/>
      <c r="D28" s="125"/>
      <c r="E28" s="125"/>
      <c r="F28" s="125"/>
      <c r="G28" s="126"/>
      <c r="H28" s="55"/>
      <c r="I28" s="56">
        <v>110.5</v>
      </c>
      <c r="J28" s="57">
        <f t="shared" ref="J28:J36" si="2">H28*I28</f>
        <v>0</v>
      </c>
      <c r="K28" s="49">
        <f>-(J28)</f>
        <v>0</v>
      </c>
    </row>
    <row r="29" spans="1:11" ht="15.75">
      <c r="A29" s="101" t="s">
        <v>47</v>
      </c>
      <c r="B29" s="102"/>
      <c r="C29" s="102"/>
      <c r="D29" s="102"/>
      <c r="E29" s="102"/>
      <c r="F29" s="102"/>
      <c r="G29" s="103"/>
      <c r="H29" s="50"/>
      <c r="I29" s="58">
        <v>5</v>
      </c>
      <c r="J29" s="29">
        <f t="shared" si="2"/>
        <v>0</v>
      </c>
      <c r="K29" s="49">
        <f t="shared" ref="K29:K36" si="3">-(J29)</f>
        <v>0</v>
      </c>
    </row>
    <row r="30" spans="1:11" ht="15.75">
      <c r="A30" s="101" t="s">
        <v>48</v>
      </c>
      <c r="B30" s="102"/>
      <c r="C30" s="102"/>
      <c r="D30" s="102"/>
      <c r="E30" s="102"/>
      <c r="F30" s="102"/>
      <c r="G30" s="103"/>
      <c r="H30" s="50"/>
      <c r="I30" s="58">
        <v>8</v>
      </c>
      <c r="J30" s="29">
        <f t="shared" si="2"/>
        <v>0</v>
      </c>
      <c r="K30" s="49">
        <f t="shared" si="3"/>
        <v>0</v>
      </c>
    </row>
    <row r="31" spans="1:11" ht="15.75">
      <c r="A31" s="81" t="s">
        <v>49</v>
      </c>
      <c r="B31" s="82"/>
      <c r="C31" s="82"/>
      <c r="D31" s="82"/>
      <c r="E31" s="82"/>
      <c r="F31" s="82"/>
      <c r="G31" s="83"/>
      <c r="H31" s="50">
        <v>4.5</v>
      </c>
      <c r="I31" s="58">
        <v>4.37</v>
      </c>
      <c r="J31" s="29">
        <f t="shared" si="2"/>
        <v>19.664999999999999</v>
      </c>
      <c r="K31" s="49">
        <f t="shared" si="3"/>
        <v>-19.664999999999999</v>
      </c>
    </row>
    <row r="32" spans="1:11" ht="15.75">
      <c r="A32" s="101" t="s">
        <v>50</v>
      </c>
      <c r="B32" s="102"/>
      <c r="C32" s="102"/>
      <c r="D32" s="102"/>
      <c r="E32" s="102"/>
      <c r="F32" s="102"/>
      <c r="G32" s="103"/>
      <c r="H32" s="50"/>
      <c r="I32" s="58">
        <v>5.45</v>
      </c>
      <c r="J32" s="29">
        <f t="shared" si="2"/>
        <v>0</v>
      </c>
      <c r="K32" s="49">
        <f t="shared" si="3"/>
        <v>0</v>
      </c>
    </row>
    <row r="33" spans="1:11" ht="15.75">
      <c r="A33" s="101" t="s">
        <v>51</v>
      </c>
      <c r="B33" s="102"/>
      <c r="C33" s="102"/>
      <c r="D33" s="102"/>
      <c r="E33" s="102"/>
      <c r="F33" s="102"/>
      <c r="G33" s="103"/>
      <c r="H33" s="50"/>
      <c r="I33" s="58">
        <v>9</v>
      </c>
      <c r="J33" s="29">
        <f t="shared" si="2"/>
        <v>0</v>
      </c>
      <c r="K33" s="49">
        <f t="shared" si="3"/>
        <v>0</v>
      </c>
    </row>
    <row r="34" spans="1:11" ht="15.75">
      <c r="A34" s="101" t="s">
        <v>52</v>
      </c>
      <c r="B34" s="102"/>
      <c r="C34" s="102"/>
      <c r="D34" s="102"/>
      <c r="E34" s="102"/>
      <c r="F34" s="102"/>
      <c r="G34" s="103"/>
      <c r="H34" s="50"/>
      <c r="I34" s="58">
        <v>5.42</v>
      </c>
      <c r="J34" s="29">
        <f t="shared" si="2"/>
        <v>0</v>
      </c>
      <c r="K34" s="49">
        <f t="shared" si="3"/>
        <v>0</v>
      </c>
    </row>
    <row r="35" spans="1:11" ht="15.75">
      <c r="A35" s="101" t="s">
        <v>53</v>
      </c>
      <c r="B35" s="102"/>
      <c r="C35" s="102"/>
      <c r="D35" s="102"/>
      <c r="E35" s="102"/>
      <c r="F35" s="102"/>
      <c r="G35" s="103"/>
      <c r="H35" s="50">
        <v>2</v>
      </c>
      <c r="I35" s="58">
        <v>5</v>
      </c>
      <c r="J35" s="29">
        <f t="shared" si="2"/>
        <v>10</v>
      </c>
      <c r="K35" s="49">
        <f t="shared" si="3"/>
        <v>-10</v>
      </c>
    </row>
    <row r="36" spans="1:11" ht="16.5" thickBot="1">
      <c r="A36" s="139" t="s">
        <v>54</v>
      </c>
      <c r="B36" s="140"/>
      <c r="C36" s="140"/>
      <c r="D36" s="140"/>
      <c r="E36" s="140"/>
      <c r="F36" s="140"/>
      <c r="G36" s="141"/>
      <c r="H36" s="59">
        <v>1</v>
      </c>
      <c r="I36" s="60">
        <v>5</v>
      </c>
      <c r="J36" s="61">
        <f t="shared" si="2"/>
        <v>5</v>
      </c>
      <c r="K36" s="49">
        <f t="shared" si="3"/>
        <v>-5</v>
      </c>
    </row>
    <row r="37" spans="1:11" ht="15.75" thickBot="1">
      <c r="A37" s="118" t="s">
        <v>55</v>
      </c>
      <c r="B37" s="119"/>
      <c r="C37" s="119"/>
      <c r="D37" s="119"/>
      <c r="E37" s="119"/>
      <c r="F37" s="119"/>
      <c r="G37" s="120"/>
      <c r="H37" s="42"/>
      <c r="I37" s="42"/>
      <c r="J37" s="43">
        <f>SUM(J28:J36)</f>
        <v>34.664999999999999</v>
      </c>
      <c r="K37" s="44">
        <f>SUM(K28:K36)</f>
        <v>-34.664999999999999</v>
      </c>
    </row>
    <row r="38" spans="1:11" ht="60.75" thickBot="1">
      <c r="A38" s="121" t="s">
        <v>56</v>
      </c>
      <c r="B38" s="122"/>
      <c r="C38" s="122"/>
      <c r="D38" s="122"/>
      <c r="E38" s="122"/>
      <c r="F38" s="122"/>
      <c r="G38" s="123"/>
      <c r="H38" s="46" t="s">
        <v>57</v>
      </c>
      <c r="I38" s="46" t="s">
        <v>58</v>
      </c>
      <c r="J38" s="46" t="s">
        <v>18</v>
      </c>
      <c r="K38" s="47" t="s">
        <v>59</v>
      </c>
    </row>
    <row r="39" spans="1:11" ht="15.75">
      <c r="A39" s="124"/>
      <c r="B39" s="125"/>
      <c r="C39" s="125"/>
      <c r="D39" s="125"/>
      <c r="E39" s="125"/>
      <c r="F39" s="125"/>
      <c r="G39" s="126"/>
      <c r="H39" s="48"/>
      <c r="I39" s="29"/>
      <c r="J39" s="29">
        <f>H39*I39</f>
        <v>0</v>
      </c>
      <c r="K39" s="49">
        <f>-(J39)</f>
        <v>0</v>
      </c>
    </row>
    <row r="40" spans="1:11" ht="15.75">
      <c r="A40" s="133" t="s">
        <v>70</v>
      </c>
      <c r="B40" s="134"/>
      <c r="C40" s="134"/>
      <c r="D40" s="134"/>
      <c r="E40" s="134"/>
      <c r="F40" s="134"/>
      <c r="G40" s="135"/>
      <c r="H40" s="48">
        <v>1</v>
      </c>
      <c r="I40" s="29">
        <v>290</v>
      </c>
      <c r="J40" s="29">
        <f>H40*I40</f>
        <v>290</v>
      </c>
      <c r="K40" s="49">
        <f>-(J40)</f>
        <v>-290</v>
      </c>
    </row>
    <row r="41" spans="1:11" ht="15.75">
      <c r="A41" s="136"/>
      <c r="B41" s="137"/>
      <c r="C41" s="137"/>
      <c r="D41" s="137"/>
      <c r="E41" s="137"/>
      <c r="F41" s="137"/>
      <c r="G41" s="138"/>
      <c r="H41" s="48"/>
      <c r="I41" s="29"/>
      <c r="J41" s="29">
        <f>H41*I41</f>
        <v>0</v>
      </c>
      <c r="K41" s="49">
        <f>-(J41)</f>
        <v>0</v>
      </c>
    </row>
    <row r="42" spans="1:11" ht="15.75">
      <c r="A42" s="136" t="s">
        <v>71</v>
      </c>
      <c r="B42" s="137"/>
      <c r="C42" s="137"/>
      <c r="D42" s="137"/>
      <c r="E42" s="137"/>
      <c r="F42" s="137"/>
      <c r="G42" s="138"/>
      <c r="H42" s="48">
        <v>1</v>
      </c>
      <c r="I42" s="29">
        <v>700</v>
      </c>
      <c r="J42" s="29">
        <f>H42*I42</f>
        <v>700</v>
      </c>
      <c r="K42" s="49">
        <f>-(J42)</f>
        <v>-700</v>
      </c>
    </row>
    <row r="43" spans="1:11" ht="16.5" thickBot="1">
      <c r="A43" s="139"/>
      <c r="B43" s="140"/>
      <c r="C43" s="140"/>
      <c r="D43" s="140"/>
      <c r="E43" s="140"/>
      <c r="F43" s="140"/>
      <c r="G43" s="141"/>
      <c r="H43" s="62"/>
      <c r="I43" s="63"/>
      <c r="J43" s="29">
        <f>H43*I43</f>
        <v>0</v>
      </c>
      <c r="K43" s="49">
        <f>-(J43)</f>
        <v>0</v>
      </c>
    </row>
    <row r="44" spans="1:11" ht="16.5" thickBot="1">
      <c r="A44" s="145" t="s">
        <v>61</v>
      </c>
      <c r="B44" s="146"/>
      <c r="C44" s="146"/>
      <c r="D44" s="146"/>
      <c r="E44" s="146"/>
      <c r="F44" s="146"/>
      <c r="G44" s="147"/>
      <c r="H44" s="64"/>
      <c r="I44" s="64"/>
      <c r="J44" s="65">
        <f>SUM(J39:J43)</f>
        <v>990</v>
      </c>
      <c r="K44" s="66">
        <f>SUM(K39:K43)</f>
        <v>-990</v>
      </c>
    </row>
    <row r="45" spans="1:11" ht="26.25" thickBot="1">
      <c r="A45" s="148" t="s">
        <v>62</v>
      </c>
      <c r="B45" s="149"/>
      <c r="C45" s="149"/>
      <c r="D45" s="149"/>
      <c r="E45" s="149"/>
      <c r="F45" s="149"/>
      <c r="G45" s="149"/>
      <c r="H45" s="149"/>
      <c r="I45" s="149"/>
      <c r="J45" s="67" t="s">
        <v>18</v>
      </c>
      <c r="K45" s="24" t="s">
        <v>63</v>
      </c>
    </row>
    <row r="46" spans="1:11" ht="16.5" thickBot="1">
      <c r="A46" s="150"/>
      <c r="B46" s="151"/>
      <c r="C46" s="151"/>
      <c r="D46" s="151"/>
      <c r="E46" s="151"/>
      <c r="F46" s="151"/>
      <c r="G46" s="151"/>
      <c r="H46" s="151"/>
      <c r="I46" s="151"/>
      <c r="J46" s="68">
        <f>J13+J26+J37+J44</f>
        <v>1995.0450000000001</v>
      </c>
      <c r="K46" s="69">
        <f>K44+K37+K26+K13</f>
        <v>-1995.0450000000001</v>
      </c>
    </row>
    <row r="47" spans="1:11" ht="16.5" thickBot="1">
      <c r="A47" s="121" t="s">
        <v>64</v>
      </c>
      <c r="B47" s="122"/>
      <c r="C47" s="122"/>
      <c r="D47" s="122"/>
      <c r="E47" s="122"/>
      <c r="F47" s="122"/>
      <c r="G47" s="122"/>
      <c r="H47" s="122"/>
      <c r="I47" s="152"/>
      <c r="J47" s="70">
        <f>+J46*0.2</f>
        <v>399.00900000000001</v>
      </c>
      <c r="K47" s="71"/>
    </row>
    <row r="48" spans="1:11" ht="16.5" thickBot="1">
      <c r="A48" s="153" t="s">
        <v>65</v>
      </c>
      <c r="B48" s="154"/>
      <c r="C48" s="154"/>
      <c r="D48" s="154"/>
      <c r="E48" s="154"/>
      <c r="F48" s="154"/>
      <c r="G48" s="154"/>
      <c r="H48" s="154"/>
      <c r="I48" s="155"/>
      <c r="J48" s="72">
        <f>+J46+J47</f>
        <v>2394.0540000000001</v>
      </c>
      <c r="K48" s="73"/>
    </row>
    <row r="49" spans="1:11" ht="16.5" thickBot="1">
      <c r="A49" s="156" t="s">
        <v>66</v>
      </c>
      <c r="B49" s="157"/>
      <c r="C49" s="157"/>
      <c r="D49" s="157"/>
      <c r="E49" s="157"/>
      <c r="F49" s="157"/>
      <c r="G49" s="157"/>
      <c r="H49" s="157"/>
      <c r="I49" s="158"/>
      <c r="J49" s="74">
        <v>3300</v>
      </c>
      <c r="K49" s="75"/>
    </row>
    <row r="50" spans="1:11" ht="16.5" thickBot="1">
      <c r="A50" s="142" t="s">
        <v>67</v>
      </c>
      <c r="B50" s="143"/>
      <c r="C50" s="143"/>
      <c r="D50" s="143"/>
      <c r="E50" s="143"/>
      <c r="F50" s="143"/>
      <c r="G50" s="143"/>
      <c r="H50" s="143"/>
      <c r="I50" s="144"/>
      <c r="J50" s="76">
        <f>+J49-J48</f>
        <v>905.94599999999991</v>
      </c>
      <c r="K50" s="77">
        <f>(J50/J49)</f>
        <v>0.27452909090909089</v>
      </c>
    </row>
  </sheetData>
  <mergeCells count="49">
    <mergeCell ref="A50:I50"/>
    <mergeCell ref="A43:G43"/>
    <mergeCell ref="A44:G44"/>
    <mergeCell ref="A45:I46"/>
    <mergeCell ref="A47:I47"/>
    <mergeCell ref="A48:I48"/>
    <mergeCell ref="A49:I49"/>
    <mergeCell ref="A25:G25"/>
    <mergeCell ref="A42:G42"/>
    <mergeCell ref="A31:G31"/>
    <mergeCell ref="A32:G32"/>
    <mergeCell ref="A33:G33"/>
    <mergeCell ref="A34:G34"/>
    <mergeCell ref="A35:G35"/>
    <mergeCell ref="A36:G36"/>
    <mergeCell ref="A37:G37"/>
    <mergeCell ref="A38:G38"/>
    <mergeCell ref="A19:G19"/>
    <mergeCell ref="A20:G20"/>
    <mergeCell ref="A21:G21"/>
    <mergeCell ref="A22:G22"/>
    <mergeCell ref="A23:G23"/>
    <mergeCell ref="A24:G24"/>
    <mergeCell ref="A26:G26"/>
    <mergeCell ref="A27:G27"/>
    <mergeCell ref="A28:G28"/>
    <mergeCell ref="A29:G29"/>
    <mergeCell ref="A40:G40"/>
    <mergeCell ref="A41:G41"/>
    <mergeCell ref="A30:G30"/>
    <mergeCell ref="A39:G39"/>
    <mergeCell ref="A18:G18"/>
    <mergeCell ref="A5:B5"/>
    <mergeCell ref="C5:G5"/>
    <mergeCell ref="H5:I5"/>
    <mergeCell ref="A6:B6"/>
    <mergeCell ref="C6:G6"/>
    <mergeCell ref="H6:I6"/>
    <mergeCell ref="A13:G13"/>
    <mergeCell ref="A14:G14"/>
    <mergeCell ref="A15:G15"/>
    <mergeCell ref="A16:G16"/>
    <mergeCell ref="A17:G17"/>
    <mergeCell ref="E1:F1"/>
    <mergeCell ref="G1:I1"/>
    <mergeCell ref="E2:I3"/>
    <mergeCell ref="A4:B4"/>
    <mergeCell ref="C4:G4"/>
    <mergeCell ref="H4:I4"/>
  </mergeCells>
  <phoneticPr fontId="15" type="noConversion"/>
  <conditionalFormatting sqref="K50">
    <cfRule type="cellIs" dxfId="3" priority="1" stopIfTrue="1" operator="greaterThanOrEqual">
      <formula>0</formula>
    </cfRule>
    <cfRule type="cellIs" dxfId="2" priority="2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50"/>
  <sheetViews>
    <sheetView workbookViewId="0">
      <selection activeCell="N27" sqref="N27"/>
    </sheetView>
  </sheetViews>
  <sheetFormatPr baseColWidth="10" defaultRowHeight="15"/>
  <sheetData>
    <row r="1" spans="1:11" ht="27" thickBot="1">
      <c r="A1" s="2"/>
      <c r="B1" s="3"/>
      <c r="C1" s="3"/>
      <c r="D1" s="3"/>
      <c r="E1" s="84" t="s">
        <v>0</v>
      </c>
      <c r="F1" s="85"/>
      <c r="G1" s="86">
        <f ca="1">TODAY()</f>
        <v>40924</v>
      </c>
      <c r="H1" s="86"/>
      <c r="I1" s="87"/>
      <c r="J1" s="4" t="s">
        <v>1</v>
      </c>
      <c r="K1" s="5"/>
    </row>
    <row r="2" spans="1:11" ht="26.25">
      <c r="A2" s="6"/>
      <c r="B2" s="7"/>
      <c r="C2" s="7"/>
      <c r="D2" s="7"/>
      <c r="E2" s="88" t="s">
        <v>2</v>
      </c>
      <c r="F2" s="89"/>
      <c r="G2" s="89"/>
      <c r="H2" s="89"/>
      <c r="I2" s="90"/>
      <c r="J2" s="8" t="s">
        <v>3</v>
      </c>
      <c r="K2" s="9" t="s">
        <v>4</v>
      </c>
    </row>
    <row r="3" spans="1:11" ht="27" thickBot="1">
      <c r="A3" s="10"/>
      <c r="B3" s="11"/>
      <c r="C3" s="11"/>
      <c r="D3" s="11"/>
      <c r="E3" s="91"/>
      <c r="F3" s="92"/>
      <c r="G3" s="92"/>
      <c r="H3" s="92"/>
      <c r="I3" s="93"/>
      <c r="J3" s="12" t="s">
        <v>5</v>
      </c>
      <c r="K3" s="13"/>
    </row>
    <row r="4" spans="1:11" ht="18">
      <c r="A4" s="94" t="s">
        <v>6</v>
      </c>
      <c r="B4" s="95"/>
      <c r="C4" s="96">
        <v>16024</v>
      </c>
      <c r="D4" s="97"/>
      <c r="E4" s="97"/>
      <c r="F4" s="97"/>
      <c r="G4" s="98"/>
      <c r="H4" s="99"/>
      <c r="I4" s="100"/>
      <c r="J4" s="14"/>
      <c r="K4" s="15"/>
    </row>
    <row r="5" spans="1:11" ht="18">
      <c r="A5" s="104" t="s">
        <v>7</v>
      </c>
      <c r="B5" s="105"/>
      <c r="C5" s="106" t="s">
        <v>72</v>
      </c>
      <c r="D5" s="107"/>
      <c r="E5" s="107"/>
      <c r="F5" s="107"/>
      <c r="G5" s="108"/>
      <c r="H5" s="109"/>
      <c r="I5" s="110"/>
      <c r="J5" s="16"/>
      <c r="K5" s="17"/>
    </row>
    <row r="6" spans="1:11" ht="18.75" thickBot="1">
      <c r="A6" s="111" t="s">
        <v>9</v>
      </c>
      <c r="B6" s="112"/>
      <c r="C6" s="113" t="s">
        <v>73</v>
      </c>
      <c r="D6" s="114"/>
      <c r="E6" s="114"/>
      <c r="F6" s="114"/>
      <c r="G6" s="115"/>
      <c r="H6" s="116"/>
      <c r="I6" s="117"/>
      <c r="J6" s="18"/>
      <c r="K6" s="19"/>
    </row>
    <row r="7" spans="1:11" ht="26.25" thickBot="1">
      <c r="A7" s="20"/>
      <c r="B7" s="21" t="s">
        <v>11</v>
      </c>
      <c r="C7" s="22" t="s">
        <v>12</v>
      </c>
      <c r="D7" s="23" t="s">
        <v>13</v>
      </c>
      <c r="E7" s="21" t="s">
        <v>14</v>
      </c>
      <c r="F7" s="23" t="s">
        <v>15</v>
      </c>
      <c r="G7" s="21" t="s">
        <v>16</v>
      </c>
      <c r="H7" s="21" t="s">
        <v>17</v>
      </c>
      <c r="I7" s="21" t="s">
        <v>14</v>
      </c>
      <c r="J7" s="21" t="s">
        <v>18</v>
      </c>
      <c r="K7" s="24" t="s">
        <v>19</v>
      </c>
    </row>
    <row r="8" spans="1:11" ht="15.75">
      <c r="A8" s="25" t="s">
        <v>20</v>
      </c>
      <c r="B8" s="26">
        <v>1</v>
      </c>
      <c r="C8" s="27">
        <v>0.33</v>
      </c>
      <c r="D8" s="28">
        <v>0.5</v>
      </c>
      <c r="E8" s="29">
        <v>26</v>
      </c>
      <c r="F8" s="27"/>
      <c r="G8" s="30">
        <v>32.5</v>
      </c>
      <c r="H8" s="27"/>
      <c r="I8" s="30">
        <v>39</v>
      </c>
      <c r="J8" s="31">
        <f>(B8*C8*E8)+(B8*D8*E8)+(B8*F8*G8)+(B8*H8*I8)</f>
        <v>21.58</v>
      </c>
      <c r="K8" s="32">
        <f>-(J8)</f>
        <v>-21.58</v>
      </c>
    </row>
    <row r="9" spans="1:11" ht="15.75">
      <c r="A9" s="33" t="s">
        <v>21</v>
      </c>
      <c r="B9" s="34">
        <v>1</v>
      </c>
      <c r="C9" s="35"/>
      <c r="D9" s="36"/>
      <c r="E9" s="29">
        <v>26</v>
      </c>
      <c r="F9" s="37"/>
      <c r="G9" s="30">
        <v>32.5</v>
      </c>
      <c r="H9" s="37"/>
      <c r="I9" s="30">
        <v>39</v>
      </c>
      <c r="J9" s="31">
        <f>(B9*C9*E9)+(B9*D9*E9)+(B9*F9*G9)+(B9*H9*I9)</f>
        <v>0</v>
      </c>
      <c r="K9" s="32">
        <f>-(J9)</f>
        <v>0</v>
      </c>
    </row>
    <row r="10" spans="1:11" ht="15.75">
      <c r="A10" s="38" t="s">
        <v>22</v>
      </c>
      <c r="B10" s="39">
        <v>1</v>
      </c>
      <c r="C10" s="40">
        <v>0.33</v>
      </c>
      <c r="D10" s="41">
        <v>0.5</v>
      </c>
      <c r="E10" s="29">
        <v>26</v>
      </c>
      <c r="F10" s="40"/>
      <c r="G10" s="30">
        <v>32.5</v>
      </c>
      <c r="H10" s="40"/>
      <c r="I10" s="30">
        <v>39</v>
      </c>
      <c r="J10" s="31">
        <f>(B10*C10*E10)+(B10*D10*E10)+(B10*F10*G10)+(B10*H10*I10)</f>
        <v>21.58</v>
      </c>
      <c r="K10" s="32">
        <f>-(J10)</f>
        <v>-21.58</v>
      </c>
    </row>
    <row r="11" spans="1:11" ht="15.75">
      <c r="A11" s="38" t="s">
        <v>23</v>
      </c>
      <c r="B11" s="39">
        <v>1</v>
      </c>
      <c r="C11" s="40"/>
      <c r="D11" s="41"/>
      <c r="E11" s="29">
        <v>26</v>
      </c>
      <c r="F11" s="40"/>
      <c r="G11" s="30">
        <v>32.5</v>
      </c>
      <c r="H11" s="40"/>
      <c r="I11" s="30">
        <v>39</v>
      </c>
      <c r="J11" s="31">
        <f>(B11*C11*E11)+(B11*D11*E11)+(B11*F11*G11)+(B11*H11*I11)</f>
        <v>0</v>
      </c>
      <c r="K11" s="32">
        <f>-(J11)</f>
        <v>0</v>
      </c>
    </row>
    <row r="12" spans="1:11" ht="16.5" thickBot="1">
      <c r="A12" s="38" t="s">
        <v>24</v>
      </c>
      <c r="B12" s="39">
        <v>1</v>
      </c>
      <c r="C12" s="40"/>
      <c r="D12" s="41"/>
      <c r="E12" s="29">
        <v>26</v>
      </c>
      <c r="F12" s="40"/>
      <c r="G12" s="30">
        <v>32.5</v>
      </c>
      <c r="H12" s="40"/>
      <c r="I12" s="30">
        <v>39</v>
      </c>
      <c r="J12" s="31">
        <f>(B12*C12*E12)+(B12*D12*E12)+(B12*F12*G12)+(B12*H12*I12)</f>
        <v>0</v>
      </c>
      <c r="K12" s="32">
        <f>-(J12)</f>
        <v>0</v>
      </c>
    </row>
    <row r="13" spans="1:11" ht="15.75" thickBot="1">
      <c r="A13" s="118" t="s">
        <v>25</v>
      </c>
      <c r="B13" s="119"/>
      <c r="C13" s="119"/>
      <c r="D13" s="119"/>
      <c r="E13" s="119"/>
      <c r="F13" s="119"/>
      <c r="G13" s="120"/>
      <c r="H13" s="42"/>
      <c r="I13" s="42"/>
      <c r="J13" s="43">
        <f>SUM(J8:J12)</f>
        <v>43.16</v>
      </c>
      <c r="K13" s="44">
        <f>SUM(K8:K12)</f>
        <v>-43.16</v>
      </c>
    </row>
    <row r="14" spans="1:11" ht="45.75" thickBot="1">
      <c r="A14" s="121" t="s">
        <v>26</v>
      </c>
      <c r="B14" s="122"/>
      <c r="C14" s="122"/>
      <c r="D14" s="122"/>
      <c r="E14" s="122"/>
      <c r="F14" s="122"/>
      <c r="G14" s="123"/>
      <c r="H14" s="45" t="s">
        <v>27</v>
      </c>
      <c r="I14" s="46" t="s">
        <v>28</v>
      </c>
      <c r="J14" s="46" t="s">
        <v>18</v>
      </c>
      <c r="K14" s="47" t="s">
        <v>29</v>
      </c>
    </row>
    <row r="15" spans="1:11" ht="15.75">
      <c r="A15" s="124" t="s">
        <v>30</v>
      </c>
      <c r="B15" s="125"/>
      <c r="C15" s="125"/>
      <c r="D15" s="125"/>
      <c r="E15" s="125"/>
      <c r="F15" s="125"/>
      <c r="G15" s="126"/>
      <c r="H15" s="48">
        <v>0.1</v>
      </c>
      <c r="I15" s="29">
        <v>55</v>
      </c>
      <c r="J15" s="29">
        <f>H15*I15</f>
        <v>5.5</v>
      </c>
      <c r="K15" s="49">
        <f>-(J15)</f>
        <v>-5.5</v>
      </c>
    </row>
    <row r="16" spans="1:11" ht="15.75">
      <c r="A16" s="78" t="s">
        <v>31</v>
      </c>
      <c r="B16" s="79"/>
      <c r="C16" s="79"/>
      <c r="D16" s="79"/>
      <c r="E16" s="79"/>
      <c r="F16" s="79"/>
      <c r="G16" s="80"/>
      <c r="H16" s="48"/>
      <c r="I16" s="29">
        <v>55</v>
      </c>
      <c r="J16" s="29">
        <f t="shared" ref="J16:J25" si="0">H16*I16</f>
        <v>0</v>
      </c>
      <c r="K16" s="49">
        <f t="shared" ref="K16:K25" si="1">-(J16)</f>
        <v>0</v>
      </c>
    </row>
    <row r="17" spans="1:11" ht="15.75">
      <c r="A17" s="81" t="s">
        <v>32</v>
      </c>
      <c r="B17" s="82"/>
      <c r="C17" s="82"/>
      <c r="D17" s="82"/>
      <c r="E17" s="82"/>
      <c r="F17" s="82"/>
      <c r="G17" s="83"/>
      <c r="H17" s="48"/>
      <c r="I17" s="29">
        <v>55</v>
      </c>
      <c r="J17" s="29">
        <f t="shared" si="0"/>
        <v>0</v>
      </c>
      <c r="K17" s="49">
        <f t="shared" si="1"/>
        <v>0</v>
      </c>
    </row>
    <row r="18" spans="1:11" ht="15.75">
      <c r="A18" s="101" t="s">
        <v>33</v>
      </c>
      <c r="B18" s="102"/>
      <c r="C18" s="102"/>
      <c r="D18" s="102"/>
      <c r="E18" s="102"/>
      <c r="F18" s="102"/>
      <c r="G18" s="103"/>
      <c r="H18" s="48"/>
      <c r="I18" s="29">
        <v>600</v>
      </c>
      <c r="J18" s="29">
        <f t="shared" si="0"/>
        <v>0</v>
      </c>
      <c r="K18" s="49">
        <f t="shared" si="1"/>
        <v>0</v>
      </c>
    </row>
    <row r="19" spans="1:11" ht="15.75">
      <c r="A19" s="101" t="s">
        <v>34</v>
      </c>
      <c r="B19" s="102"/>
      <c r="C19" s="102"/>
      <c r="D19" s="102"/>
      <c r="E19" s="102"/>
      <c r="F19" s="102"/>
      <c r="G19" s="103"/>
      <c r="H19" s="48"/>
      <c r="I19" s="29">
        <v>210</v>
      </c>
      <c r="J19" s="29">
        <f t="shared" si="0"/>
        <v>0</v>
      </c>
      <c r="K19" s="49">
        <f t="shared" si="1"/>
        <v>0</v>
      </c>
    </row>
    <row r="20" spans="1:11" ht="15.75">
      <c r="A20" s="101" t="s">
        <v>35</v>
      </c>
      <c r="B20" s="102"/>
      <c r="C20" s="102"/>
      <c r="D20" s="102"/>
      <c r="E20" s="102"/>
      <c r="F20" s="102"/>
      <c r="G20" s="103"/>
      <c r="H20" s="48"/>
      <c r="I20" s="29">
        <v>5</v>
      </c>
      <c r="J20" s="29">
        <f t="shared" si="0"/>
        <v>0</v>
      </c>
      <c r="K20" s="49">
        <f t="shared" si="1"/>
        <v>0</v>
      </c>
    </row>
    <row r="21" spans="1:11" ht="15.75">
      <c r="A21" s="81" t="s">
        <v>36</v>
      </c>
      <c r="B21" s="82"/>
      <c r="C21" s="82"/>
      <c r="D21" s="82"/>
      <c r="E21" s="82"/>
      <c r="F21" s="82"/>
      <c r="G21" s="83"/>
      <c r="H21" s="48"/>
      <c r="I21" s="29">
        <v>13</v>
      </c>
      <c r="J21" s="29">
        <f t="shared" si="0"/>
        <v>0</v>
      </c>
      <c r="K21" s="49">
        <f t="shared" si="1"/>
        <v>0</v>
      </c>
    </row>
    <row r="22" spans="1:11" ht="15.75">
      <c r="A22" s="101" t="s">
        <v>37</v>
      </c>
      <c r="B22" s="102"/>
      <c r="C22" s="102"/>
      <c r="D22" s="102"/>
      <c r="E22" s="102"/>
      <c r="F22" s="102"/>
      <c r="G22" s="103"/>
      <c r="H22" s="48"/>
      <c r="I22" s="29">
        <v>5</v>
      </c>
      <c r="J22" s="29">
        <f t="shared" si="0"/>
        <v>0</v>
      </c>
      <c r="K22" s="49">
        <f t="shared" si="1"/>
        <v>0</v>
      </c>
    </row>
    <row r="23" spans="1:11" ht="15.75">
      <c r="A23" s="101" t="s">
        <v>38</v>
      </c>
      <c r="B23" s="102"/>
      <c r="C23" s="102"/>
      <c r="D23" s="102"/>
      <c r="E23" s="102"/>
      <c r="F23" s="102"/>
      <c r="G23" s="103"/>
      <c r="H23" s="50"/>
      <c r="I23" s="51">
        <v>2</v>
      </c>
      <c r="J23" s="29">
        <f t="shared" si="0"/>
        <v>0</v>
      </c>
      <c r="K23" s="49">
        <f t="shared" si="1"/>
        <v>0</v>
      </c>
    </row>
    <row r="24" spans="1:11" ht="15.75">
      <c r="A24" s="101" t="s">
        <v>39</v>
      </c>
      <c r="B24" s="102"/>
      <c r="C24" s="102"/>
      <c r="D24" s="102"/>
      <c r="E24" s="102"/>
      <c r="F24" s="102"/>
      <c r="G24" s="103"/>
      <c r="H24" s="48"/>
      <c r="I24" s="29">
        <v>5</v>
      </c>
      <c r="J24" s="29">
        <f t="shared" si="0"/>
        <v>0</v>
      </c>
      <c r="K24" s="49">
        <f t="shared" si="1"/>
        <v>0</v>
      </c>
    </row>
    <row r="25" spans="1:11" ht="15.75">
      <c r="A25" s="101" t="s">
        <v>40</v>
      </c>
      <c r="B25" s="102"/>
      <c r="C25" s="102"/>
      <c r="D25" s="102"/>
      <c r="E25" s="102"/>
      <c r="F25" s="102"/>
      <c r="G25" s="103"/>
      <c r="H25" s="48"/>
      <c r="I25" s="31">
        <v>0</v>
      </c>
      <c r="J25" s="29">
        <f t="shared" si="0"/>
        <v>0</v>
      </c>
      <c r="K25" s="49">
        <f t="shared" si="1"/>
        <v>0</v>
      </c>
    </row>
    <row r="26" spans="1:11" ht="15.75" thickBot="1">
      <c r="A26" s="127" t="s">
        <v>41</v>
      </c>
      <c r="B26" s="128"/>
      <c r="C26" s="128"/>
      <c r="D26" s="128"/>
      <c r="E26" s="128"/>
      <c r="F26" s="128"/>
      <c r="G26" s="129"/>
      <c r="H26" s="52"/>
      <c r="I26" s="52"/>
      <c r="J26" s="53">
        <f>SUM(J15:J25)</f>
        <v>5.5</v>
      </c>
      <c r="K26" s="54">
        <f>SUM(K15:K25)</f>
        <v>-5.5</v>
      </c>
    </row>
    <row r="27" spans="1:11" ht="60.75" thickBot="1">
      <c r="A27" s="130" t="s">
        <v>42</v>
      </c>
      <c r="B27" s="131"/>
      <c r="C27" s="131"/>
      <c r="D27" s="131"/>
      <c r="E27" s="131"/>
      <c r="F27" s="131"/>
      <c r="G27" s="132"/>
      <c r="H27" s="45" t="s">
        <v>43</v>
      </c>
      <c r="I27" s="45" t="s">
        <v>44</v>
      </c>
      <c r="J27" s="45" t="s">
        <v>18</v>
      </c>
      <c r="K27" s="47" t="s">
        <v>45</v>
      </c>
    </row>
    <row r="28" spans="1:11" ht="15.75">
      <c r="A28" s="124" t="s">
        <v>46</v>
      </c>
      <c r="B28" s="125"/>
      <c r="C28" s="125"/>
      <c r="D28" s="125"/>
      <c r="E28" s="125"/>
      <c r="F28" s="125"/>
      <c r="G28" s="126"/>
      <c r="H28" s="55"/>
      <c r="I28" s="56">
        <v>110.5</v>
      </c>
      <c r="J28" s="57">
        <f t="shared" ref="J28:J36" si="2">H28*I28</f>
        <v>0</v>
      </c>
      <c r="K28" s="49">
        <f>-(J28)</f>
        <v>0</v>
      </c>
    </row>
    <row r="29" spans="1:11" ht="15.75">
      <c r="A29" s="101" t="s">
        <v>47</v>
      </c>
      <c r="B29" s="102"/>
      <c r="C29" s="102"/>
      <c r="D29" s="102"/>
      <c r="E29" s="102"/>
      <c r="F29" s="102"/>
      <c r="G29" s="103"/>
      <c r="H29" s="50"/>
      <c r="I29" s="58">
        <v>5</v>
      </c>
      <c r="J29" s="29">
        <f t="shared" si="2"/>
        <v>0</v>
      </c>
      <c r="K29" s="49">
        <f t="shared" ref="K29:K36" si="3">-(J29)</f>
        <v>0</v>
      </c>
    </row>
    <row r="30" spans="1:11" ht="15.75">
      <c r="A30" s="101" t="s">
        <v>48</v>
      </c>
      <c r="B30" s="102"/>
      <c r="C30" s="102"/>
      <c r="D30" s="102"/>
      <c r="E30" s="102"/>
      <c r="F30" s="102"/>
      <c r="G30" s="103"/>
      <c r="H30" s="50"/>
      <c r="I30" s="58">
        <v>8</v>
      </c>
      <c r="J30" s="29">
        <f t="shared" si="2"/>
        <v>0</v>
      </c>
      <c r="K30" s="49">
        <f t="shared" si="3"/>
        <v>0</v>
      </c>
    </row>
    <row r="31" spans="1:11" ht="15.75">
      <c r="A31" s="81" t="s">
        <v>49</v>
      </c>
      <c r="B31" s="82"/>
      <c r="C31" s="82"/>
      <c r="D31" s="82"/>
      <c r="E31" s="82"/>
      <c r="F31" s="82"/>
      <c r="G31" s="83"/>
      <c r="H31" s="50"/>
      <c r="I31" s="58">
        <v>4.37</v>
      </c>
      <c r="J31" s="29">
        <f t="shared" si="2"/>
        <v>0</v>
      </c>
      <c r="K31" s="49">
        <f t="shared" si="3"/>
        <v>0</v>
      </c>
    </row>
    <row r="32" spans="1:11" ht="15.75">
      <c r="A32" s="101" t="s">
        <v>50</v>
      </c>
      <c r="B32" s="102"/>
      <c r="C32" s="102"/>
      <c r="D32" s="102"/>
      <c r="E32" s="102"/>
      <c r="F32" s="102"/>
      <c r="G32" s="103"/>
      <c r="H32" s="50"/>
      <c r="I32" s="58">
        <v>5.45</v>
      </c>
      <c r="J32" s="29">
        <f t="shared" si="2"/>
        <v>0</v>
      </c>
      <c r="K32" s="49">
        <f t="shared" si="3"/>
        <v>0</v>
      </c>
    </row>
    <row r="33" spans="1:11" ht="15.75">
      <c r="A33" s="101" t="s">
        <v>51</v>
      </c>
      <c r="B33" s="102"/>
      <c r="C33" s="102"/>
      <c r="D33" s="102"/>
      <c r="E33" s="102"/>
      <c r="F33" s="102"/>
      <c r="G33" s="103"/>
      <c r="H33" s="50"/>
      <c r="I33" s="58">
        <v>9</v>
      </c>
      <c r="J33" s="29">
        <f t="shared" si="2"/>
        <v>0</v>
      </c>
      <c r="K33" s="49">
        <f t="shared" si="3"/>
        <v>0</v>
      </c>
    </row>
    <row r="34" spans="1:11" ht="15.75">
      <c r="A34" s="101" t="s">
        <v>52</v>
      </c>
      <c r="B34" s="102"/>
      <c r="C34" s="102"/>
      <c r="D34" s="102"/>
      <c r="E34" s="102"/>
      <c r="F34" s="102"/>
      <c r="G34" s="103"/>
      <c r="H34" s="50"/>
      <c r="I34" s="58">
        <v>5.42</v>
      </c>
      <c r="J34" s="29">
        <f t="shared" si="2"/>
        <v>0</v>
      </c>
      <c r="K34" s="49">
        <f t="shared" si="3"/>
        <v>0</v>
      </c>
    </row>
    <row r="35" spans="1:11" ht="15.75">
      <c r="A35" s="101" t="s">
        <v>53</v>
      </c>
      <c r="B35" s="102"/>
      <c r="C35" s="102"/>
      <c r="D35" s="102"/>
      <c r="E35" s="102"/>
      <c r="F35" s="102"/>
      <c r="G35" s="103"/>
      <c r="H35" s="50"/>
      <c r="I35" s="58">
        <v>5</v>
      </c>
      <c r="J35" s="29">
        <f t="shared" si="2"/>
        <v>0</v>
      </c>
      <c r="K35" s="49">
        <f t="shared" si="3"/>
        <v>0</v>
      </c>
    </row>
    <row r="36" spans="1:11" ht="16.5" thickBot="1">
      <c r="A36" s="139" t="s">
        <v>74</v>
      </c>
      <c r="B36" s="140"/>
      <c r="C36" s="140"/>
      <c r="D36" s="140"/>
      <c r="E36" s="140"/>
      <c r="F36" s="140"/>
      <c r="G36" s="141"/>
      <c r="H36" s="59"/>
      <c r="I36" s="60">
        <v>1</v>
      </c>
      <c r="J36" s="61">
        <f t="shared" si="2"/>
        <v>0</v>
      </c>
      <c r="K36" s="49">
        <f t="shared" si="3"/>
        <v>0</v>
      </c>
    </row>
    <row r="37" spans="1:11" ht="15.75" thickBot="1">
      <c r="A37" s="118" t="s">
        <v>55</v>
      </c>
      <c r="B37" s="119"/>
      <c r="C37" s="119"/>
      <c r="D37" s="119"/>
      <c r="E37" s="119"/>
      <c r="F37" s="119"/>
      <c r="G37" s="120"/>
      <c r="H37" s="42"/>
      <c r="I37" s="42"/>
      <c r="J37" s="43">
        <f>SUM(J28:J36)</f>
        <v>0</v>
      </c>
      <c r="K37" s="44">
        <f>SUM(K28:K36)</f>
        <v>0</v>
      </c>
    </row>
    <row r="38" spans="1:11" ht="60.75" thickBot="1">
      <c r="A38" s="121" t="s">
        <v>56</v>
      </c>
      <c r="B38" s="122"/>
      <c r="C38" s="122"/>
      <c r="D38" s="122"/>
      <c r="E38" s="122"/>
      <c r="F38" s="122"/>
      <c r="G38" s="123"/>
      <c r="H38" s="46" t="s">
        <v>57</v>
      </c>
      <c r="I38" s="46" t="s">
        <v>58</v>
      </c>
      <c r="J38" s="46" t="s">
        <v>18</v>
      </c>
      <c r="K38" s="47" t="s">
        <v>59</v>
      </c>
    </row>
    <row r="39" spans="1:11" ht="15.75">
      <c r="A39" s="124"/>
      <c r="B39" s="125"/>
      <c r="C39" s="125"/>
      <c r="D39" s="125"/>
      <c r="E39" s="125"/>
      <c r="F39" s="125"/>
      <c r="G39" s="126"/>
      <c r="H39" s="48"/>
      <c r="I39" s="29"/>
      <c r="J39" s="29">
        <f>H39*I39</f>
        <v>0</v>
      </c>
      <c r="K39" s="49">
        <f>-(J39)</f>
        <v>0</v>
      </c>
    </row>
    <row r="40" spans="1:11" ht="15.75">
      <c r="A40" s="133"/>
      <c r="B40" s="134"/>
      <c r="C40" s="134"/>
      <c r="D40" s="134"/>
      <c r="E40" s="134"/>
      <c r="F40" s="134"/>
      <c r="G40" s="135"/>
      <c r="H40" s="48"/>
      <c r="I40" s="29"/>
      <c r="J40" s="29">
        <f>H40*I40</f>
        <v>0</v>
      </c>
      <c r="K40" s="49">
        <f>-(J40)</f>
        <v>0</v>
      </c>
    </row>
    <row r="41" spans="1:11" ht="15.75">
      <c r="A41" s="136"/>
      <c r="B41" s="137"/>
      <c r="C41" s="137"/>
      <c r="D41" s="137"/>
      <c r="E41" s="137"/>
      <c r="F41" s="137"/>
      <c r="G41" s="138"/>
      <c r="H41" s="48"/>
      <c r="I41" s="29"/>
      <c r="J41" s="29">
        <f>H41*I41</f>
        <v>0</v>
      </c>
      <c r="K41" s="49">
        <f>-(J41)</f>
        <v>0</v>
      </c>
    </row>
    <row r="42" spans="1:11" ht="15.75">
      <c r="A42" s="136"/>
      <c r="B42" s="137"/>
      <c r="C42" s="137"/>
      <c r="D42" s="137"/>
      <c r="E42" s="137"/>
      <c r="F42" s="137"/>
      <c r="G42" s="138"/>
      <c r="H42" s="48"/>
      <c r="I42" s="29"/>
      <c r="J42" s="29">
        <f>H42*I42</f>
        <v>0</v>
      </c>
      <c r="K42" s="49">
        <f>-(J42)</f>
        <v>0</v>
      </c>
    </row>
    <row r="43" spans="1:11" ht="16.5" thickBot="1">
      <c r="A43" s="139"/>
      <c r="B43" s="140"/>
      <c r="C43" s="140"/>
      <c r="D43" s="140"/>
      <c r="E43" s="140"/>
      <c r="F43" s="140"/>
      <c r="G43" s="141"/>
      <c r="H43" s="62"/>
      <c r="I43" s="63"/>
      <c r="J43" s="29">
        <f>H43*I43</f>
        <v>0</v>
      </c>
      <c r="K43" s="49">
        <f>-(J43)</f>
        <v>0</v>
      </c>
    </row>
    <row r="44" spans="1:11" ht="16.5" thickBot="1">
      <c r="A44" s="145" t="s">
        <v>61</v>
      </c>
      <c r="B44" s="146"/>
      <c r="C44" s="146"/>
      <c r="D44" s="146"/>
      <c r="E44" s="146"/>
      <c r="F44" s="146"/>
      <c r="G44" s="147"/>
      <c r="H44" s="64"/>
      <c r="I44" s="64"/>
      <c r="J44" s="65">
        <f>SUM(J39:J43)</f>
        <v>0</v>
      </c>
      <c r="K44" s="66">
        <f>SUM(K39:K43)</f>
        <v>0</v>
      </c>
    </row>
    <row r="45" spans="1:11" ht="26.25" thickBot="1">
      <c r="A45" s="148" t="s">
        <v>62</v>
      </c>
      <c r="B45" s="149"/>
      <c r="C45" s="149"/>
      <c r="D45" s="149"/>
      <c r="E45" s="149"/>
      <c r="F45" s="149"/>
      <c r="G45" s="149"/>
      <c r="H45" s="149"/>
      <c r="I45" s="149"/>
      <c r="J45" s="67" t="s">
        <v>18</v>
      </c>
      <c r="K45" s="24" t="s">
        <v>63</v>
      </c>
    </row>
    <row r="46" spans="1:11" ht="16.5" thickBot="1">
      <c r="A46" s="150"/>
      <c r="B46" s="151"/>
      <c r="C46" s="151"/>
      <c r="D46" s="151"/>
      <c r="E46" s="151"/>
      <c r="F46" s="151"/>
      <c r="G46" s="151"/>
      <c r="H46" s="151"/>
      <c r="I46" s="151"/>
      <c r="J46" s="68">
        <f>J13+J26+J37+J44</f>
        <v>48.66</v>
      </c>
      <c r="K46" s="69">
        <f>K44+K37+K26+K13</f>
        <v>-48.66</v>
      </c>
    </row>
    <row r="47" spans="1:11" ht="16.5" thickBot="1">
      <c r="A47" s="121" t="s">
        <v>64</v>
      </c>
      <c r="B47" s="122"/>
      <c r="C47" s="122"/>
      <c r="D47" s="122"/>
      <c r="E47" s="122"/>
      <c r="F47" s="122"/>
      <c r="G47" s="122"/>
      <c r="H47" s="122"/>
      <c r="I47" s="152"/>
      <c r="J47" s="70">
        <f>+J46*0.2</f>
        <v>9.7319999999999993</v>
      </c>
      <c r="K47" s="71"/>
    </row>
    <row r="48" spans="1:11" ht="16.5" thickBot="1">
      <c r="A48" s="153" t="s">
        <v>65</v>
      </c>
      <c r="B48" s="154"/>
      <c r="C48" s="154"/>
      <c r="D48" s="154"/>
      <c r="E48" s="154"/>
      <c r="F48" s="154"/>
      <c r="G48" s="154"/>
      <c r="H48" s="154"/>
      <c r="I48" s="155"/>
      <c r="J48" s="72">
        <f>+J46+J47</f>
        <v>58.391999999999996</v>
      </c>
      <c r="K48" s="73"/>
    </row>
    <row r="49" spans="1:11" ht="16.5" thickBot="1">
      <c r="A49" s="156" t="s">
        <v>66</v>
      </c>
      <c r="B49" s="157"/>
      <c r="C49" s="157"/>
      <c r="D49" s="157"/>
      <c r="E49" s="157"/>
      <c r="F49" s="157"/>
      <c r="G49" s="157"/>
      <c r="H49" s="157"/>
      <c r="I49" s="158"/>
      <c r="J49" s="74">
        <v>305</v>
      </c>
      <c r="K49" s="75"/>
    </row>
    <row r="50" spans="1:11" ht="16.5" thickBot="1">
      <c r="A50" s="142" t="s">
        <v>67</v>
      </c>
      <c r="B50" s="143"/>
      <c r="C50" s="143"/>
      <c r="D50" s="143"/>
      <c r="E50" s="143"/>
      <c r="F50" s="143"/>
      <c r="G50" s="143"/>
      <c r="H50" s="143"/>
      <c r="I50" s="144"/>
      <c r="J50" s="76">
        <f>+J49-J48</f>
        <v>246.608</v>
      </c>
      <c r="K50" s="77">
        <f>(J50/J49)</f>
        <v>0.80855081967213116</v>
      </c>
    </row>
  </sheetData>
  <mergeCells count="49">
    <mergeCell ref="A50:I50"/>
    <mergeCell ref="A43:G43"/>
    <mergeCell ref="A44:G44"/>
    <mergeCell ref="A45:I46"/>
    <mergeCell ref="A47:I47"/>
    <mergeCell ref="A48:I48"/>
    <mergeCell ref="A49:I49"/>
    <mergeCell ref="A25:G25"/>
    <mergeCell ref="A42:G42"/>
    <mergeCell ref="A31:G31"/>
    <mergeCell ref="A32:G32"/>
    <mergeCell ref="A33:G33"/>
    <mergeCell ref="A34:G34"/>
    <mergeCell ref="A35:G35"/>
    <mergeCell ref="A36:G36"/>
    <mergeCell ref="A37:G37"/>
    <mergeCell ref="A38:G38"/>
    <mergeCell ref="A19:G19"/>
    <mergeCell ref="A20:G20"/>
    <mergeCell ref="A21:G21"/>
    <mergeCell ref="A22:G22"/>
    <mergeCell ref="A23:G23"/>
    <mergeCell ref="A24:G24"/>
    <mergeCell ref="A26:G26"/>
    <mergeCell ref="A27:G27"/>
    <mergeCell ref="A28:G28"/>
    <mergeCell ref="A29:G29"/>
    <mergeCell ref="A40:G40"/>
    <mergeCell ref="A41:G41"/>
    <mergeCell ref="A30:G30"/>
    <mergeCell ref="A39:G39"/>
    <mergeCell ref="A18:G18"/>
    <mergeCell ref="A5:B5"/>
    <mergeCell ref="C5:G5"/>
    <mergeCell ref="H5:I5"/>
    <mergeCell ref="A6:B6"/>
    <mergeCell ref="C6:G6"/>
    <mergeCell ref="H6:I6"/>
    <mergeCell ref="A13:G13"/>
    <mergeCell ref="A14:G14"/>
    <mergeCell ref="A15:G15"/>
    <mergeCell ref="A16:G16"/>
    <mergeCell ref="A17:G17"/>
    <mergeCell ref="E1:F1"/>
    <mergeCell ref="G1:I1"/>
    <mergeCell ref="E2:I3"/>
    <mergeCell ref="A4:B4"/>
    <mergeCell ref="C4:G4"/>
    <mergeCell ref="H4:I4"/>
  </mergeCells>
  <phoneticPr fontId="15" type="noConversion"/>
  <conditionalFormatting sqref="K50">
    <cfRule type="cellIs" dxfId="1" priority="1" stopIfTrue="1" operator="greaterThanOrEqual">
      <formula>0</formula>
    </cfRule>
    <cfRule type="cellIs" dxfId="0" priority="2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Basosa</dc:creator>
  <cp:lastModifiedBy>Michel</cp:lastModifiedBy>
  <dcterms:created xsi:type="dcterms:W3CDTF">2011-12-07T15:02:43Z</dcterms:created>
  <dcterms:modified xsi:type="dcterms:W3CDTF">2012-01-16T21:26:25Z</dcterms:modified>
</cp:coreProperties>
</file>