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hidePivotFieldList="1" defaultThemeVersion="124226"/>
  <bookViews>
    <workbookView xWindow="240" yWindow="120" windowWidth="20115" windowHeight="7485"/>
  </bookViews>
  <sheets>
    <sheet name="Feuil1" sheetId="1" r:id="rId1"/>
    <sheet name="Données" sheetId="2" r:id="rId2"/>
  </sheets>
  <calcPr calcId="145621"/>
</workbook>
</file>

<file path=xl/calcChain.xml><?xml version="1.0" encoding="utf-8"?>
<calcChain xmlns="http://schemas.openxmlformats.org/spreadsheetml/2006/main">
  <c r="A6" i="2" l="1"/>
  <c r="A7" i="2"/>
  <c r="A8" i="2"/>
  <c r="A9" i="2"/>
  <c r="A10" i="2"/>
  <c r="A11" i="2"/>
  <c r="A12" i="2"/>
  <c r="A13" i="2"/>
  <c r="A14" i="2"/>
  <c r="B1" i="1"/>
  <c r="A2" i="1"/>
  <c r="A2" i="2" l="1"/>
  <c r="A3" i="2"/>
  <c r="A1" i="2"/>
  <c r="E2" i="1"/>
  <c r="D2" i="1" l="1"/>
  <c r="C2" i="1"/>
  <c r="B2" i="1"/>
  <c r="A1" i="1"/>
  <c r="F2" i="1" l="1"/>
  <c r="G1" i="1" l="1"/>
  <c r="G2" i="1"/>
  <c r="I1" i="1"/>
  <c r="J1" i="1"/>
  <c r="H2" i="1"/>
  <c r="I2" i="1"/>
  <c r="K1" i="1"/>
  <c r="J2" i="1"/>
  <c r="H1" i="1"/>
  <c r="L1" i="1"/>
  <c r="L2" i="1"/>
  <c r="K2" i="1"/>
  <c r="M2" i="1" l="1"/>
  <c r="M1" i="1"/>
  <c r="N1" i="1" l="1"/>
  <c r="N2" i="1" s="1"/>
  <c r="O2" i="1" s="1"/>
  <c r="F1" i="1" l="1"/>
</calcChain>
</file>

<file path=xl/connections.xml><?xml version="1.0" encoding="utf-8"?>
<connections xmlns="http://schemas.openxmlformats.org/spreadsheetml/2006/main">
  <connection id="1" odcFile="C:\Users\magar\Documents\Mes sources de données\dwh SMG STOCK.odc" keepAlive="1" name="dwh SMG STOCK" type="5" refreshedVersion="3" background="1">
    <dbPr connection="Provider=MSOLAP.3;Integrated Security=SSPI;Persist Security Info=True;Initial Catalog=SMG;Data Source=dwh;MDX Compatibility=1;Safety Options=2;MDX Missing Member Mode=Error" command="STOCK" commandType="1"/>
    <olapPr sendLocale="1" rowDrillCount="1000"/>
  </connection>
  <connection id="2" odcFile="C:\Users\magar\Documents\Mes sources de données\dwh SMG STOCK.odc" keepAlive="1" name="dwh SMG STOCK1" type="5" refreshedVersion="3" background="1">
    <dbPr connection="Provider=MSOLAP.3;Integrated Security=SSPI;Persist Security Info=True;Initial Catalog=SMG;Data Source=dwh;MDX Compatibility=1;Safety Options=2;MDX Missing Member Mode=Error" command="STOCK" commandType="1"/>
    <olapPr sendLocale="1" rowDrillCount="1000"/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3">
    <s v="{[ARTICLE].[H_ARTICLE_DETAILLEE].[DEPARTEMENT].&amp;[4]}"/>
    <s v="dwh SMG STOCK1"/>
    <s v="{[ARTICLE].[H_ARTICLE_DETAILLEE].[DEPARTEMENT].&amp;[4].&amp;[15].&amp;[69],[ARTICLE].[H_ARTICLE_DETAILLEE].[DEPARTEMENT].&amp;[4].&amp;[15].&amp;[73],[ARTICLE].[H_ARTICLE_DETAILLEE].[DEPARTEMENT].&amp;[4].&amp;[15].&amp;[136],[ARTICLE].[H_ARTICLE_DETAILLEE].[DEPARTEMENT].&amp;[4].&amp;[15].&amp;[137],[ARTICLE].[H_ARTICLE_DETAILLEE].[DEPARTEMENT].&amp;[4].&amp;[17].&amp;[78],[ARTICLE].[H_ARTICLE_DETAILLEE].[DEPARTEMENT].&amp;[4].&amp;[17].&amp;[79],[ARTICLE].[H_ARTICLE_DETAILLEE].[DEPARTEMENT].&amp;[4].&amp;[17].&amp;[80],[ARTICLE].[H_ARTICLE_DETAILLEE].[DEPARTEMENT].&amp;[4].&amp;[17].&amp;[81],[ARTICLE].[H_ARTICLE_DETAILLEE].[DEPARTEMENT].&amp;[4].&amp;[17].&amp;[82],[ARTICLE].[H_ARTICLE_DETAILLEE].[DEPARTEMENT].&amp;[4].&amp;[17].&amp;[83],[ARTICLE].[H_ARTICLE_DETAILLEE].[DEPARTEMENT].&amp;[4].&amp;[17].&amp;[84],[ARTICLE].[H_ARTICLE_DETAILLEE].[DEPARTEMENT].&amp;[4].&amp;[17].&amp;[138],[ARTICLE].[H_ARTICLE_DETAILLEE].[DEPARTEMENT].&amp;[4].&amp;[18].&amp;[85],[ARTICLE].[H_ARTICLE_DETAILLEE].[DEPARTEMENT].&amp;[4].&amp;[18].&amp;[86],[ARTICLE].[H_ARTICLE_DETAILLEE].[DEPARTEMENT].&amp;[4].&amp;[18].&amp;[87],[ARTICLE].[H_ARTICLE_DETAILLEE].[DEPARTEMENT].&amp;[4].&amp;[34].&amp;[202],[ARTICLE].[H_ARTICLE_DETAILLEE].[DEPARTEMENT].&amp;[4].&amp;[34].&amp;[204],[ARTICLE].[H_ARTICLE_DETAILLEE].[DEPARTEMENT].&amp;[4].&amp;[34].&amp;[205],[ARTICLE].[H_ARTICLE_DETAILLEE].[DEPARTEMENT].&amp;[4].&amp;[15].&amp;[67].&amp;[66],[ARTICLE].[H_ARTICLE_DETAILLEE].[DEPARTEMENT].&amp;[4].&amp;[15].&amp;[67].&amp;[645],[ARTICLE].[H_ARTICLE_DETAILLEE].[DEPARTEMENT].&amp;[4].&amp;[15].&amp;[67].&amp;[653],[ARTICLE].[H_ARTICLE_DETAILLEE].[DEPARTEMENT].&amp;[4].&amp;[15].&amp;[68].&amp;[67],[ARTICLE].[H_ARTICLE_DETAILLEE].[DEPARTEMENT].&amp;[4].&amp;[15].&amp;[68].&amp;[185],[ARTICLE].[H_ARTICLE_DETAILLEE].[DEPARTEMENT].&amp;[4].&amp;[15].&amp;[71].&amp;[188],[ARTICLE].[H_ARTICLE_DETAILLEE].[DEPARTEMENT].&amp;[4].&amp;[15].&amp;[71].&amp;[646],[ARTICLE].[H_ARTICLE_DETAILLEE].[DEPARTEMENT].&amp;[4].&amp;[15].&amp;[72].&amp;[71],[ARTICLE].[H_ARTICLE_DETAILLEE].[DEPARTEMENT].&amp;[4].&amp;[15].&amp;[72].&amp;[647],[ARTICLE].[H_ARTICLE_DETAILLEE].[DEPARTEMENT].&amp;[4].&amp;[15].&amp;[72].&amp;[669],[ARTICLE].[H_ARTICLE_DETAILLEE].[DEPARTEMENT].&amp;[4].&amp;[16].&amp;[75].&amp;[74],[ARTICLE].[H_ARTICLE_DETAILLEE].[DEPARTEMENT].&amp;[4].&amp;[16].&amp;[75].&amp;[658],[ARTICLE].[H_ARTICLE_DETAILLEE].[DEPARTEMENT].&amp;[4].&amp;[16].&amp;[75].&amp;[660],[ARTICLE].[H_ARTICLE_DETAILLEE].[DEPARTEMENT].&amp;[4].&amp;[16].&amp;[75].&amp;[662],[ARTICLE].[H_ARTICLE_DETAILLEE].[DEPARTEMENT].&amp;[4].&amp;[16].&amp;[75].&amp;[926],[ARTICLE].[H_ARTICLE_DETAILLEE].[DEPARTEMENT].&amp;[4].&amp;[16].&amp;[76].&amp;[75],[ARTICLE].[H_ARTICLE_DETAILLEE].[DEPARTEMENT].&amp;[4].&amp;[16].&amp;[76].&amp;[190],[ARTICLE].[H_ARTICLE_DETAILLEE].[DEPARTEMENT].&amp;[4].&amp;[16].&amp;[76].&amp;[286],[ARTICLE].[H_ARTICLE_DETAILLEE].[DEPARTEMENT].&amp;[4].&amp;[16].&amp;[77].&amp;[76],[ARTICLE].[H_ARTICLE_DETAILLEE].[DEPARTEMENT].&amp;[4].&amp;[16].&amp;[77].&amp;[287],[ARTICLE].[H_ARTICLE_DETAILLEE].[DEPARTEMENT].&amp;[4].&amp;[16].&amp;[77].&amp;[663],[ARTICLE].[H_ARTICLE_DETAILLEE].[DEPARTEMENT].&amp;[4].&amp;[34].&amp;[203].&amp;[866],[ARTICLE].[H_ARTICLE_DETAILLEE].[DEPARTEMENT].&amp;[4].&amp;[34].&amp;[203].&amp;[870],[ARTICLE].[H_ARTICLE_DETAILLEE].[DEPARTEMENT].&amp;[4].&amp;[15].&amp;[67].&amp;[184].&amp;[2231],[ARTICLE].[H_ARTICLE_DETAILLEE].[DEPARTEMENT].&amp;[4].&amp;[15].&amp;[67].&amp;[184].&amp;[2379],[ARTICLE].[H_ARTICLE_DETAILLEE].[DEPARTEMENT].&amp;[4].&amp;[15].&amp;[67].&amp;[184].&amp;[2499],[ARTICLE].[H_ARTICLE_DETAILLEE].[DEPARTEMENT].&amp;[4].&amp;[15].&amp;[67].&amp;[184].&amp;[2594],[ARTICLE].[H_ARTICLE_DETAILLEE].[DEPARTEMENT].&amp;[4].&amp;[15].&amp;[67].&amp;[649].&amp;[3059],[ARTICLE].[H_ARTICLE_DETAILLEE].[DEPARTEMENT].&amp;[4].&amp;[15].&amp;[67].&amp;[649].&amp;[3074],[ARTICLE].[H_ARTICLE_DETAILLEE].[DEPARTEMENT].&amp;[4].&amp;[15].&amp;[70].&amp;[69].&amp;[107],[ARTICLE].[H_ARTICLE_DETAILLEE].[DEPARTEMENT].&amp;[4].&amp;[15].&amp;[70].&amp;[69].&amp;[1255],[ARTICLE].[H_ARTICLE_DETAILLEE].[DEPARTEMENT].&amp;[4].&amp;[15].&amp;[70].&amp;[69].&amp;[1671],[ARTICLE].[H_ARTICLE_DETAILLEE].[DEPARTEMENT].&amp;[4].&amp;[15].&amp;[70].&amp;[69].&amp;[2000],[ARTICLE].[H_ARTICLE_DETAILLEE].[DEPARTEMENT].&amp;[4].&amp;[15].&amp;[70].&amp;[187].&amp;[223],[ARTICLE].[H_ARTICLE_DETAILLEE].[DEPARTEMENT].&amp;[4].&amp;[15].&amp;[70].&amp;[187].&amp;[814],[ARTICLE].[H_ARTICLE_DETAILLEE].[DEPARTEMENT].&amp;[4].&amp;[15].&amp;[70].&amp;[187].&amp;[2233],[ARTICLE].[H_ARTICLE_DETAILLEE].[DEPARTEMENT].&amp;[4].&amp;[15].&amp;[70].&amp;[187].&amp;[2381],[ARTICLE].[H_ARTICLE_DETAILLEE].[DEPARTEMENT].&amp;[4].&amp;[15].&amp;[70].&amp;[187].&amp;[2501],[ARTICLE].[H_ARTICLE_DETAILLEE].[DEPARTEMENT].&amp;[4].&amp;[15].&amp;[70].&amp;[187].&amp;[2596],[ARTICLE].[H_ARTICLE_DETAILLEE].[DEPARTEMENT].&amp;[4].&amp;[15].&amp;[70].&amp;[187].&amp;[2743],[ARTICLE].[H_ARTICLE_DETAILLEE].[DEPARTEMENT].&amp;[4].&amp;[15].&amp;[72].&amp;[642].&amp;[3063],[ARTICLE].[H_ARTICLE_DETAILLEE].[DEPARTEMENT].&amp;[4].&amp;[15].&amp;[72].&amp;[642].&amp;[3069],[ARTICLE].[H_ARTICLE_DETAILLEE].[DEPARTEMENT].&amp;[4].&amp;[15].&amp;[72].&amp;[642].&amp;[3073],[ARTICLE].[H_ARTICLE_DETAILLEE].[DEPARTEMENT].&amp;[4].&amp;[16].&amp;[76].&amp;[365].&amp;[397],[ARTICLE].[H_ARTICLE_DETAILLEE].[DEPARTEMENT].&amp;[4].&amp;[16].&amp;[76].&amp;[365].&amp;[975],[ARTICLE].[H_ARTICLE_DETAILLEE].[DEPARTEMENT].&amp;[4].&amp;[16].&amp;[76].&amp;[365].&amp;[1466],[ARTICLE].[H_ARTICLE_DETAILLEE].[DEPARTEMENT].&amp;[4].&amp;[16].&amp;[76].&amp;[365].&amp;[2270],[ARTICLE].[H_ARTICLE_DETAILLEE].[DEPARTEMENT].&amp;[4].&amp;[16].&amp;[76].&amp;[427].&amp;[1032],[ARTICLE].[H_ARTICLE_DETAILLEE].[DEPARTEMENT].&amp;[4].&amp;[16].&amp;[76].&amp;[427].&amp;[1509],[ARTICLE].[H_ARTICLE_DETAILLEE].[DEPARTEMENT].&amp;[4].&amp;[16].&amp;[77].&amp;[191].&amp;[227],[ARTICLE].[H_ARTICLE_DETAILLEE].[DEPARTEMENT].&amp;[4].&amp;[16].&amp;[77].&amp;[191].&amp;[818],[ARTICLE].[H_ARTICLE_DETAILLEE].[DEPARTEMENT].&amp;[4].&amp;[16].&amp;[77].&amp;[191].&amp;[3145],[ARTICLE].[H_ARTICLE_DETAILLEE].[DEPARTEMENT].&amp;[4].&amp;[15].&amp;[67].&amp;[184].&amp;[220].&amp;[23148],[ARTICLE].[H_ARTICLE_DETAILLEE].[DEPARTEMENT].&amp;[4].&amp;[15].&amp;[67].&amp;[184].&amp;[220].&amp;[69133]}"/>
  </metadataStrings>
  <mdxMetadata count="2">
    <mdx n="1" f="s">
      <ms ns="0" c="0"/>
    </mdx>
    <mdx n="1" f="s">
      <ms ns="2" c="0"/>
    </mdx>
  </mdxMetadata>
  <valueMetadata count="2">
    <bk>
      <rc t="1" v="0"/>
    </bk>
    <bk>
      <rc t="1" v="1"/>
    </bk>
  </valueMetadata>
</metadata>
</file>

<file path=xl/sharedStrings.xml><?xml version="1.0" encoding="utf-8"?>
<sst xmlns="http://schemas.openxmlformats.org/spreadsheetml/2006/main" count="215" uniqueCount="133">
  <si>
    <t>Numéro D'ordre</t>
  </si>
  <si>
    <t>Code Magasin</t>
  </si>
  <si>
    <t>Magasin</t>
  </si>
  <si>
    <t>Enseigne</t>
  </si>
  <si>
    <t>Concept</t>
  </si>
  <si>
    <t>N° Fiche de Création</t>
  </si>
  <si>
    <t>H_ARTICLE_DETAILLEE</t>
  </si>
  <si>
    <t>EPCS</t>
  </si>
  <si>
    <t>MAXI</t>
  </si>
  <si>
    <t>PROXI</t>
  </si>
  <si>
    <t>MAGASIN</t>
  </si>
  <si>
    <t>CONCEPT</t>
  </si>
  <si>
    <t>ARTICLE</t>
  </si>
  <si>
    <t>31003871 - CAFETIERE EXPRESS 1000 FAGOR</t>
  </si>
  <si>
    <t>RAYON</t>
  </si>
  <si>
    <t>43 - PETIT MENAGER</t>
  </si>
  <si>
    <t>40 - MULTIMEDIA ET TELEPHONIE</t>
  </si>
  <si>
    <t>41 - IMAGE SON PHOTO</t>
  </si>
  <si>
    <t>42 - GROS MENAGER</t>
  </si>
  <si>
    <t>44 - CHAUFFAGE ET CLIMATISATION</t>
  </si>
  <si>
    <t>FOURNISSEUR</t>
  </si>
  <si>
    <t>7902 - AFRIVISION SERVICES</t>
  </si>
  <si>
    <t>95 - TUNISIE FACTORING ASSIST INFO</t>
  </si>
  <si>
    <t>3582 - STE FAST INFORMATIQUE ET SERVI</t>
  </si>
  <si>
    <t>99999 - FOURNISSEUR DIVERS</t>
  </si>
  <si>
    <t>STOCK DS</t>
  </si>
  <si>
    <t>Total</t>
  </si>
  <si>
    <t>1040 - MULTIMEDIA ET TELEPHONIE</t>
  </si>
  <si>
    <t>1041 - IMAGE SON PHOTO</t>
  </si>
  <si>
    <t>1042 - GROS MENAGER</t>
  </si>
  <si>
    <t>1043 - PETIT MENAGER</t>
  </si>
  <si>
    <t>1044 - CHAUFFAGE ET CLIMATISATION</t>
  </si>
  <si>
    <t>400 - ORDINATEURS</t>
  </si>
  <si>
    <t>40000004 - MULTIPRISE DE PROTECTION</t>
  </si>
  <si>
    <t>40000009 - HAUT PARLEUR 2.0 300WZ-130 ZYM</t>
  </si>
  <si>
    <t>40000010 - SUBWOOFER SW-F2.1 500 WATTS GE</t>
  </si>
  <si>
    <t>40000011 - SUBWOOFER GHT 502 5.1 2300 WAT</t>
  </si>
  <si>
    <t>40000012 - MICRO-CASQUE Z-870 ZYMM</t>
  </si>
  <si>
    <t>40000013 - MICRO CASQUE Z-323 ZYMM</t>
  </si>
  <si>
    <t>40000014 - MICRO CASQUE Z6206 ZYMM</t>
  </si>
  <si>
    <t>40000015 - MICRO CASQUE Z-8DV NOIR ZYMM</t>
  </si>
  <si>
    <t>40000016 - MICRO CASQUE Z-8DV ORANGE</t>
  </si>
  <si>
    <t>Matricule</t>
  </si>
  <si>
    <t>N° Fiche SAV METI</t>
  </si>
  <si>
    <t>Date de Saisie METI</t>
  </si>
  <si>
    <t>Code METI</t>
  </si>
  <si>
    <t>Désignation</t>
  </si>
  <si>
    <t>Fournisseur</t>
  </si>
  <si>
    <t>Rayon</t>
  </si>
  <si>
    <t>Date d'Achat</t>
  </si>
  <si>
    <t>Garantie</t>
  </si>
  <si>
    <t>Hors Garantie</t>
  </si>
  <si>
    <t>N° de Série</t>
  </si>
  <si>
    <t>S.Emballage</t>
  </si>
  <si>
    <t>S.Facture</t>
  </si>
  <si>
    <t>S.Chargeur</t>
  </si>
  <si>
    <t>S.Batterie</t>
  </si>
  <si>
    <t>Cabossé</t>
  </si>
  <si>
    <t>Gratté</t>
  </si>
  <si>
    <t>Vitre Brisé</t>
  </si>
  <si>
    <t>Autre 1</t>
  </si>
  <si>
    <t>Autre 2</t>
  </si>
  <si>
    <t>S.Support</t>
  </si>
  <si>
    <t>S.TéléCMD</t>
  </si>
  <si>
    <t>1 ère Interv</t>
  </si>
  <si>
    <t>Nom</t>
  </si>
  <si>
    <t>Prénom</t>
  </si>
  <si>
    <t>Adresse</t>
  </si>
  <si>
    <t>Ville</t>
  </si>
  <si>
    <t>Téléphone</t>
  </si>
  <si>
    <t>Nom Chauffeur</t>
  </si>
  <si>
    <t>Prénom Chauffeur</t>
  </si>
  <si>
    <t>N° Camion</t>
  </si>
  <si>
    <t>louja</t>
  </si>
  <si>
    <t>2 ème Interv</t>
  </si>
  <si>
    <t>3 ème Interv</t>
  </si>
  <si>
    <t>Ordre de Mission</t>
  </si>
  <si>
    <t>Autre 3</t>
  </si>
  <si>
    <t>Trans. SMG</t>
  </si>
  <si>
    <t>Trans. Autre</t>
  </si>
  <si>
    <t>Date d'Envoi FRS</t>
  </si>
  <si>
    <t>N° Fiche de Réparation FRS</t>
  </si>
  <si>
    <t>Date de Réception SAV</t>
  </si>
  <si>
    <t>Commentaires Magasin</t>
  </si>
  <si>
    <t>Date de Réception FRS</t>
  </si>
  <si>
    <t>N° Bon de Sortie FRS</t>
  </si>
  <si>
    <t>Reparé</t>
  </si>
  <si>
    <t>Non Reparé</t>
  </si>
  <si>
    <t>N° Facture</t>
  </si>
  <si>
    <t>Montant</t>
  </si>
  <si>
    <t>Commentaires SAV</t>
  </si>
  <si>
    <t>Date d'Envoi Zone d'Expédition</t>
  </si>
  <si>
    <t>N° Bon D'Expédition</t>
  </si>
  <si>
    <t>(Plusieurs éléments)</t>
  </si>
  <si>
    <t>123klm</t>
  </si>
  <si>
    <t xml:space="preserve">1 ère </t>
  </si>
  <si>
    <t/>
  </si>
  <si>
    <t>10 - Ville1</t>
  </si>
  <si>
    <t>101 - Ville2</t>
  </si>
  <si>
    <t>102 - Ville3</t>
  </si>
  <si>
    <t>103 - Ville4</t>
  </si>
  <si>
    <t>104 - Ville5</t>
  </si>
  <si>
    <t>105 - Ville6</t>
  </si>
  <si>
    <t>106 - Ville7</t>
  </si>
  <si>
    <t>11 - Ville8</t>
  </si>
  <si>
    <t>13 - Ville9</t>
  </si>
  <si>
    <t>14 - Ville10</t>
  </si>
  <si>
    <t>20/02/2014</t>
  </si>
  <si>
    <t>XXX</t>
  </si>
  <si>
    <t>YYY</t>
  </si>
  <si>
    <t>LABOUCARIE</t>
  </si>
  <si>
    <t>JEAN</t>
  </si>
  <si>
    <t>La République</t>
  </si>
  <si>
    <t>Paris</t>
  </si>
  <si>
    <t>15/02/2014</t>
  </si>
  <si>
    <t>Non Fonctionnel</t>
  </si>
  <si>
    <t>DUPONT</t>
  </si>
  <si>
    <t>Yves</t>
  </si>
  <si>
    <t>2560PA170</t>
  </si>
  <si>
    <t>26/02/2014</t>
  </si>
  <si>
    <t>27/02/2014</t>
  </si>
  <si>
    <t>F1230</t>
  </si>
  <si>
    <t>Fonctionnel</t>
  </si>
  <si>
    <t>28/02/2014</t>
  </si>
  <si>
    <t>21/02/2014</t>
  </si>
  <si>
    <t>S.C.Garantie</t>
  </si>
  <si>
    <t>Mauvais sonore</t>
  </si>
  <si>
    <t>123mop</t>
  </si>
  <si>
    <t>Nom chauffeur</t>
  </si>
  <si>
    <t>F54545</t>
  </si>
  <si>
    <t>Ok</t>
  </si>
  <si>
    <t>http://forum.excel-pratique.com/excel/modifier-une-ligne-excel-par-un-userform-t47860.html</t>
  </si>
  <si>
    <t>Banzai64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</si>
</sst>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0"/>
    <numFmt numFmtId="165" formatCode="00"/>
    <numFmt numFmtId="166" formatCode="#,###.00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9" tint="0.59999389629810485"/>
      <name val="Calibri"/>
      <family val="2"/>
      <scheme val="minor"/>
    </font>
    <font>
      <sz val="12"/>
      <color theme="9" tint="0.59999389629810485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0">
    <xf numFmtId="0" fontId="0" fillId="0" borderId="0" xfId="0"/>
    <xf numFmtId="164" fontId="0" fillId="0" borderId="1" xfId="0" applyNumberFormat="1" applyBorder="1" applyAlignment="1">
      <alignment horizontal="center"/>
    </xf>
    <xf numFmtId="0" fontId="0" fillId="0" borderId="0" xfId="0" pivotButton="1"/>
    <xf numFmtId="166" fontId="0" fillId="0" borderId="0" xfId="0" applyNumberFormat="1"/>
    <xf numFmtId="0" fontId="1" fillId="2" borderId="1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164" fontId="2" fillId="3" borderId="0" xfId="0" applyNumberFormat="1" applyFont="1" applyFill="1" applyAlignment="1">
      <alignment horizontal="center" vertical="center" wrapText="1"/>
    </xf>
    <xf numFmtId="0" fontId="2" fillId="3" borderId="0" xfId="0" applyFont="1" applyFill="1"/>
    <xf numFmtId="0" fontId="3" fillId="3" borderId="0" xfId="0" applyFont="1" applyFill="1" applyAlignment="1">
      <alignment horizontal="center" vertical="center"/>
    </xf>
    <xf numFmtId="1" fontId="2" fillId="3" borderId="0" xfId="0" applyNumberFormat="1" applyFont="1" applyFill="1"/>
    <xf numFmtId="165" fontId="2" fillId="3" borderId="0" xfId="0" applyNumberFormat="1" applyFont="1" applyFill="1"/>
    <xf numFmtId="1" fontId="2" fillId="3" borderId="0" xfId="0" applyNumberFormat="1" applyFont="1" applyFill="1" applyAlignment="1">
      <alignment horizontal="right" vertical="center" wrapText="1"/>
    </xf>
    <xf numFmtId="0" fontId="2" fillId="3" borderId="0" xfId="0" applyFont="1" applyFill="1" applyAlignment="1">
      <alignment horizontal="center" vertical="center" wrapText="1"/>
    </xf>
    <xf numFmtId="0" fontId="0" fillId="3" borderId="0" xfId="0" applyFill="1"/>
    <xf numFmtId="0" fontId="1" fillId="3" borderId="0" xfId="0" applyFont="1" applyFill="1" applyBorder="1" applyAlignment="1">
      <alignment horizontal="center" vertical="center" wrapText="1"/>
    </xf>
    <xf numFmtId="14" fontId="1" fillId="3" borderId="0" xfId="0" applyNumberFormat="1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 wrapText="1"/>
    </xf>
    <xf numFmtId="0" fontId="1" fillId="3" borderId="0" xfId="0" applyFont="1" applyFill="1"/>
    <xf numFmtId="0" fontId="1" fillId="4" borderId="0" xfId="0" applyFont="1" applyFill="1" applyBorder="1" applyAlignment="1">
      <alignment horizontal="center" vertical="center" wrapText="1"/>
    </xf>
    <xf numFmtId="0" fontId="1" fillId="5" borderId="0" xfId="0" applyFont="1" applyFill="1" applyBorder="1" applyAlignment="1">
      <alignment horizontal="center" vertical="center" wrapText="1"/>
    </xf>
    <xf numFmtId="0" fontId="1" fillId="6" borderId="0" xfId="0" applyFont="1" applyFill="1" applyBorder="1" applyAlignment="1">
      <alignment horizontal="center" vertical="center" wrapText="1"/>
    </xf>
    <xf numFmtId="164" fontId="2" fillId="2" borderId="0" xfId="0" applyNumberFormat="1" applyFont="1" applyFill="1" applyAlignment="1">
      <alignment horizontal="center" vertical="center" wrapText="1"/>
    </xf>
    <xf numFmtId="14" fontId="2" fillId="2" borderId="0" xfId="0" applyNumberFormat="1" applyFont="1" applyFill="1"/>
    <xf numFmtId="0" fontId="2" fillId="2" borderId="0" xfId="0" applyFont="1" applyFill="1"/>
    <xf numFmtId="14" fontId="1" fillId="2" borderId="0" xfId="0" applyNumberFormat="1" applyFont="1" applyFill="1" applyBorder="1" applyAlignment="1">
      <alignment horizontal="center" vertical="center" wrapText="1"/>
    </xf>
    <xf numFmtId="14" fontId="1" fillId="5" borderId="0" xfId="0" applyNumberFormat="1" applyFont="1" applyFill="1" applyBorder="1" applyAlignment="1">
      <alignment horizontal="center" vertical="center" wrapText="1"/>
    </xf>
    <xf numFmtId="14" fontId="1" fillId="6" borderId="0" xfId="0" applyNumberFormat="1" applyFont="1" applyFill="1" applyBorder="1" applyAlignment="1">
      <alignment horizontal="center" vertical="center" wrapText="1"/>
    </xf>
    <xf numFmtId="0" fontId="4" fillId="3" borderId="0" xfId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5" Type="http://schemas.openxmlformats.org/officeDocument/2006/relationships/image" Target="../media/image1.emf"/><Relationship Id="rId4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409575</xdr:colOff>
          <xdr:row>2</xdr:row>
          <xdr:rowOff>9525</xdr:rowOff>
        </xdr:to>
        <xdr:sp macro="" textlink="">
          <xdr:nvSpPr>
            <xdr:cNvPr id="1030" name="CommandButton1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457200</xdr:colOff>
          <xdr:row>0</xdr:row>
          <xdr:rowOff>0</xdr:rowOff>
        </xdr:from>
        <xdr:to>
          <xdr:col>2</xdr:col>
          <xdr:colOff>352425</xdr:colOff>
          <xdr:row>2</xdr:row>
          <xdr:rowOff>9525</xdr:rowOff>
        </xdr:to>
        <xdr:sp macro="" textlink="">
          <xdr:nvSpPr>
            <xdr:cNvPr id="1031" name="CommandButton2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400050</xdr:colOff>
          <xdr:row>0</xdr:row>
          <xdr:rowOff>0</xdr:rowOff>
        </xdr:from>
        <xdr:to>
          <xdr:col>3</xdr:col>
          <xdr:colOff>742950</xdr:colOff>
          <xdr:row>2</xdr:row>
          <xdr:rowOff>9525</xdr:rowOff>
        </xdr:to>
        <xdr:sp macro="" textlink="">
          <xdr:nvSpPr>
            <xdr:cNvPr id="1032" name="CommandButton3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790575</xdr:colOff>
          <xdr:row>0</xdr:row>
          <xdr:rowOff>0</xdr:rowOff>
        </xdr:from>
        <xdr:to>
          <xdr:col>4</xdr:col>
          <xdr:colOff>152400</xdr:colOff>
          <xdr:row>2</xdr:row>
          <xdr:rowOff>9525</xdr:rowOff>
        </xdr:to>
        <xdr:sp macro="" textlink="">
          <xdr:nvSpPr>
            <xdr:cNvPr id="1033" name="CommandButton4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438150</xdr:colOff>
          <xdr:row>0</xdr:row>
          <xdr:rowOff>57150</xdr:rowOff>
        </xdr:from>
        <xdr:to>
          <xdr:col>5</xdr:col>
          <xdr:colOff>676275</xdr:colOff>
          <xdr:row>0</xdr:row>
          <xdr:rowOff>409575</xdr:rowOff>
        </xdr:to>
        <xdr:sp macro="" textlink="">
          <xdr:nvSpPr>
            <xdr:cNvPr id="1034" name="CommandButton5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3</xdr:col>
      <xdr:colOff>1495425</xdr:colOff>
      <xdr:row>8</xdr:row>
      <xdr:rowOff>257175</xdr:rowOff>
    </xdr:from>
    <xdr:to>
      <xdr:col>9</xdr:col>
      <xdr:colOff>552450</xdr:colOff>
      <xdr:row>13</xdr:row>
      <xdr:rowOff>9525</xdr:rowOff>
    </xdr:to>
    <xdr:sp macro="" textlink="">
      <xdr:nvSpPr>
        <xdr:cNvPr id="2" name="ZoneTexte 1"/>
        <xdr:cNvSpPr txBox="1"/>
      </xdr:nvSpPr>
      <xdr:spPr>
        <a:xfrm>
          <a:off x="3962400" y="2933700"/>
          <a:ext cx="5534025" cy="1609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Mot de passe</a:t>
          </a:r>
        </a:p>
        <a:p>
          <a:endParaRPr lang="fr-FR" sz="1100"/>
        </a:p>
        <a:p>
          <a:r>
            <a:rPr lang="fr-FR" sz="1100"/>
            <a:t>Pour les pages  : sav</a:t>
          </a:r>
        </a:p>
        <a:p>
          <a:r>
            <a:rPr lang="fr-FR" sz="1100"/>
            <a:t>Pour le code VBA</a:t>
          </a:r>
          <a:r>
            <a:rPr lang="fr-FR" sz="1100" baseline="0"/>
            <a:t> : sav1960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13" Type="http://schemas.openxmlformats.org/officeDocument/2006/relationships/control" Target="../activeX/activeX5.xml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12" Type="http://schemas.openxmlformats.org/officeDocument/2006/relationships/image" Target="../media/image4.emf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modifier-une-ligne-excel-par-un-userform-t47860.html" TargetMode="External"/><Relationship Id="rId6" Type="http://schemas.openxmlformats.org/officeDocument/2006/relationships/image" Target="../media/image1.emf"/><Relationship Id="rId11" Type="http://schemas.openxmlformats.org/officeDocument/2006/relationships/control" Target="../activeX/activeX4.xml"/><Relationship Id="rId5" Type="http://schemas.openxmlformats.org/officeDocument/2006/relationships/control" Target="../activeX/activeX1.xml"/><Relationship Id="rId10" Type="http://schemas.openxmlformats.org/officeDocument/2006/relationships/image" Target="../media/image3.emf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Relationship Id="rId14" Type="http://schemas.openxmlformats.org/officeDocument/2006/relationships/image" Target="../media/image5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Y133"/>
  <sheetViews>
    <sheetView tabSelected="1" workbookViewId="0">
      <pane ySplit="3" topLeftCell="A4" activePane="bottomLeft" state="frozen"/>
      <selection pane="bottomLeft" activeCell="F15" sqref="F15"/>
    </sheetView>
  </sheetViews>
  <sheetFormatPr baseColWidth="10" defaultRowHeight="15" x14ac:dyDescent="0.25"/>
  <cols>
    <col min="1" max="1" width="10.28515625" style="13" customWidth="1"/>
    <col min="2" max="2" width="16.7109375" style="13" customWidth="1"/>
    <col min="3" max="3" width="10" style="13" customWidth="1"/>
    <col min="4" max="4" width="24.7109375" style="13" customWidth="1"/>
    <col min="5" max="5" width="11.28515625" style="13" customWidth="1"/>
    <col min="6" max="6" width="16" style="13" customWidth="1"/>
    <col min="7" max="7" width="18.85546875" style="13" customWidth="1"/>
    <col min="8" max="8" width="13.85546875" style="13" customWidth="1"/>
    <col min="9" max="9" width="12.42578125" style="13" customWidth="1"/>
    <col min="10" max="10" width="14.28515625" style="13" customWidth="1"/>
    <col min="11" max="11" width="11" style="13" customWidth="1"/>
    <col min="12" max="12" width="17.5703125" style="13" customWidth="1"/>
    <col min="13" max="13" width="36.42578125" style="13" bestFit="1" customWidth="1"/>
    <col min="14" max="14" width="37.140625" style="13" bestFit="1" customWidth="1"/>
    <col min="15" max="15" width="29.85546875" style="13" bestFit="1" customWidth="1"/>
    <col min="16" max="16" width="13" style="13" bestFit="1" customWidth="1"/>
    <col min="17" max="17" width="13.28515625" style="13" customWidth="1"/>
    <col min="18" max="27" width="14.85546875" style="13" customWidth="1"/>
    <col min="28" max="37" width="11.42578125" style="13"/>
    <col min="38" max="38" width="24.85546875" style="13" customWidth="1"/>
    <col min="39" max="44" width="11.42578125" style="13"/>
    <col min="45" max="45" width="62.140625" style="13" customWidth="1"/>
    <col min="46" max="46" width="11.42578125" style="13"/>
    <col min="47" max="47" width="14.28515625" style="13" customWidth="1"/>
    <col min="48" max="48" width="15.28515625" style="13" customWidth="1"/>
    <col min="49" max="53" width="11.42578125" style="13"/>
    <col min="54" max="54" width="13.7109375" style="13" customWidth="1"/>
    <col min="55" max="55" width="18.5703125" style="13" customWidth="1"/>
    <col min="56" max="56" width="14" style="13" customWidth="1"/>
    <col min="57" max="16384" width="11.42578125" style="13"/>
  </cols>
  <sheetData>
    <row r="1" spans="1:56" s="7" customFormat="1" ht="35.25" customHeight="1" x14ac:dyDescent="0.25">
      <c r="A1" s="23">
        <f ca="1">INDIRECT("$A$4")*1</f>
        <v>0</v>
      </c>
      <c r="B1" s="24">
        <f ca="1">INDIRECT("B4")</f>
        <v>0</v>
      </c>
      <c r="C1" s="25"/>
      <c r="D1" s="25"/>
      <c r="E1" s="25"/>
      <c r="F1" s="25" t="str">
        <f ca="1">IFERROR(VLOOKUP($E$2,Données!$A:$F,6,FALSE),"")</f>
        <v/>
      </c>
      <c r="G1" s="25" t="e">
        <f ca="1">MID($F$2,1,1)*1</f>
        <v>#VALUE!</v>
      </c>
      <c r="H1" s="25" t="e">
        <f ca="1">MID($F$2,3,1)*1</f>
        <v>#VALUE!</v>
      </c>
      <c r="I1" s="25" t="e">
        <f ca="1">MID($F$2,5,1)*1</f>
        <v>#VALUE!</v>
      </c>
      <c r="J1" s="25" t="e">
        <f ca="1">MID($F$2,7,1)*1</f>
        <v>#VALUE!</v>
      </c>
      <c r="K1" s="25" t="e">
        <f ca="1">MID($F$2,9,1)*1</f>
        <v>#VALUE!</v>
      </c>
      <c r="L1" s="25" t="e">
        <f ca="1">MID($F$2,11,1)*1</f>
        <v>#VALUE!</v>
      </c>
      <c r="M1" s="25" t="e">
        <f ca="1">SUM($G$1:$L$1)</f>
        <v>#VALUE!</v>
      </c>
      <c r="N1" s="25" t="e">
        <f ca="1">$M$1+$M$2</f>
        <v>#VALUE!</v>
      </c>
      <c r="O1" s="25"/>
      <c r="P1" s="25"/>
      <c r="Q1" s="25"/>
      <c r="R1" s="25"/>
      <c r="S1" s="25"/>
      <c r="T1" s="25"/>
      <c r="U1" s="25"/>
      <c r="V1" s="25"/>
      <c r="W1" s="25"/>
      <c r="X1" s="25"/>
      <c r="Y1" s="25"/>
      <c r="Z1" s="25"/>
      <c r="AA1" s="25"/>
      <c r="AB1" s="25"/>
      <c r="AC1" s="25"/>
      <c r="AD1" s="25"/>
      <c r="AE1" s="25"/>
      <c r="AF1" s="25"/>
      <c r="AG1" s="25"/>
      <c r="AH1" s="25"/>
      <c r="AI1" s="25"/>
      <c r="AJ1" s="25"/>
      <c r="AK1" s="25"/>
      <c r="AL1" s="20"/>
      <c r="AM1" s="20"/>
      <c r="AN1" s="20"/>
      <c r="AO1" s="20"/>
      <c r="AP1" s="20"/>
      <c r="AQ1" s="20"/>
      <c r="AR1" s="20"/>
      <c r="AS1" s="25"/>
      <c r="AT1" s="20"/>
      <c r="AU1" s="20"/>
      <c r="AV1" s="21"/>
      <c r="AW1" s="21"/>
      <c r="AX1" s="21"/>
      <c r="AY1" s="21"/>
      <c r="AZ1" s="21"/>
      <c r="BA1" s="21"/>
      <c r="BB1" s="21"/>
      <c r="BC1" s="22"/>
      <c r="BD1" s="22"/>
    </row>
    <row r="2" spans="1:56" s="7" customFormat="1" ht="17.25" hidden="1" customHeight="1" x14ac:dyDescent="0.25">
      <c r="A2" s="8">
        <f ca="1">IF(INDIRECT("A5")="",1,INDIRECT("A5")+1)*1</f>
        <v>3</v>
      </c>
      <c r="B2" s="9">
        <f ca="1">MID($B$1,1,2)*1</f>
        <v>0</v>
      </c>
      <c r="C2" s="10" t="e">
        <f ca="1">MID($B$1,4,2)*1</f>
        <v>#VALUE!</v>
      </c>
      <c r="D2" s="11" t="e">
        <f ca="1">MID($B$1,9,2)*1</f>
        <v>#VALUE!</v>
      </c>
      <c r="E2" s="6">
        <f ca="1">INDIRECT("$C$4")*1</f>
        <v>0</v>
      </c>
      <c r="F2" s="12" t="e">
        <f ca="1">TEXT($A$1,"000")&amp;TEXT($B$2,"00")&amp;TEXT($C$2,"00")&amp;TEXT($D$2,"00")&amp;TEXT($E$2,"000")</f>
        <v>#VALUE!</v>
      </c>
      <c r="G2" s="7" t="e">
        <f ca="1">MID($F$2,2,1)*1</f>
        <v>#VALUE!</v>
      </c>
      <c r="H2" s="7" t="e">
        <f ca="1">MID($F$2,4,1)*1</f>
        <v>#VALUE!</v>
      </c>
      <c r="I2" s="7" t="e">
        <f ca="1">MID($F$2,6,1)*1</f>
        <v>#VALUE!</v>
      </c>
      <c r="J2" s="7" t="e">
        <f ca="1">MID($F$2,8,1)*1</f>
        <v>#VALUE!</v>
      </c>
      <c r="K2" s="7" t="e">
        <f ca="1">MID($F$2,10,1)*1</f>
        <v>#VALUE!</v>
      </c>
      <c r="L2" s="7" t="e">
        <f ca="1">MID($F$2,12,1)*1</f>
        <v>#VALUE!</v>
      </c>
      <c r="M2" s="7" t="e">
        <f ca="1">SUM($G$2:$L$2)*3</f>
        <v>#VALUE!</v>
      </c>
      <c r="N2" s="7" t="e">
        <f ca="1">10-MOD($N$1,10)</f>
        <v>#VALUE!</v>
      </c>
      <c r="O2" s="7" t="str">
        <f ca="1">IFERROR(CONCATENATE($F$2,$N$2),"")</f>
        <v/>
      </c>
      <c r="T2" s="7">
        <v>1</v>
      </c>
      <c r="U2" s="7">
        <v>1</v>
      </c>
      <c r="V2" s="7">
        <v>1</v>
      </c>
      <c r="W2" s="7">
        <v>1</v>
      </c>
    </row>
    <row r="3" spans="1:56" ht="29.25" customHeight="1" x14ac:dyDescent="0.25">
      <c r="A3" s="4" t="s">
        <v>0</v>
      </c>
      <c r="B3" s="4" t="s">
        <v>82</v>
      </c>
      <c r="C3" s="4" t="s">
        <v>1</v>
      </c>
      <c r="D3" s="4" t="s">
        <v>2</v>
      </c>
      <c r="E3" s="4" t="s">
        <v>4</v>
      </c>
      <c r="F3" s="4" t="s">
        <v>3</v>
      </c>
      <c r="G3" s="4" t="s">
        <v>5</v>
      </c>
      <c r="H3" s="4" t="s">
        <v>43</v>
      </c>
      <c r="I3" s="4" t="s">
        <v>44</v>
      </c>
      <c r="J3" s="4" t="s">
        <v>49</v>
      </c>
      <c r="K3" s="4" t="s">
        <v>45</v>
      </c>
      <c r="L3" s="4" t="s">
        <v>52</v>
      </c>
      <c r="M3" s="4" t="s">
        <v>46</v>
      </c>
      <c r="N3" s="4" t="s">
        <v>47</v>
      </c>
      <c r="O3" s="4" t="s">
        <v>48</v>
      </c>
      <c r="P3" s="4" t="s">
        <v>50</v>
      </c>
      <c r="Q3" s="4" t="s">
        <v>51</v>
      </c>
      <c r="R3" s="4" t="s">
        <v>53</v>
      </c>
      <c r="S3" s="4" t="s">
        <v>54</v>
      </c>
      <c r="T3" s="4" t="s">
        <v>55</v>
      </c>
      <c r="U3" s="4" t="s">
        <v>56</v>
      </c>
      <c r="V3" s="4" t="s">
        <v>57</v>
      </c>
      <c r="W3" s="4" t="s">
        <v>58</v>
      </c>
      <c r="X3" s="4" t="s">
        <v>59</v>
      </c>
      <c r="Y3" s="4" t="s">
        <v>60</v>
      </c>
      <c r="Z3" s="4" t="s">
        <v>61</v>
      </c>
      <c r="AA3" s="4" t="s">
        <v>62</v>
      </c>
      <c r="AB3" s="4" t="s">
        <v>63</v>
      </c>
      <c r="AC3" s="4" t="s">
        <v>77</v>
      </c>
      <c r="AD3" s="4" t="s">
        <v>64</v>
      </c>
      <c r="AE3" s="4" t="s">
        <v>74</v>
      </c>
      <c r="AF3" s="4" t="s">
        <v>75</v>
      </c>
      <c r="AG3" s="4" t="s">
        <v>65</v>
      </c>
      <c r="AH3" s="4" t="s">
        <v>66</v>
      </c>
      <c r="AI3" s="4" t="s">
        <v>67</v>
      </c>
      <c r="AJ3" s="4" t="s">
        <v>68</v>
      </c>
      <c r="AK3" s="4" t="s">
        <v>69</v>
      </c>
      <c r="AL3" s="16" t="s">
        <v>70</v>
      </c>
      <c r="AM3" s="16" t="s">
        <v>71</v>
      </c>
      <c r="AN3" s="16" t="s">
        <v>42</v>
      </c>
      <c r="AO3" s="16" t="s">
        <v>72</v>
      </c>
      <c r="AP3" s="16" t="s">
        <v>76</v>
      </c>
      <c r="AQ3" s="16" t="s">
        <v>78</v>
      </c>
      <c r="AR3" s="16" t="s">
        <v>79</v>
      </c>
      <c r="AS3" s="4" t="s">
        <v>83</v>
      </c>
      <c r="AT3" s="16" t="s">
        <v>80</v>
      </c>
      <c r="AU3" s="16" t="s">
        <v>81</v>
      </c>
      <c r="AV3" s="17" t="s">
        <v>84</v>
      </c>
      <c r="AW3" s="17" t="s">
        <v>85</v>
      </c>
      <c r="AX3" s="17" t="s">
        <v>86</v>
      </c>
      <c r="AY3" s="17" t="s">
        <v>87</v>
      </c>
      <c r="AZ3" s="17" t="s">
        <v>88</v>
      </c>
      <c r="BA3" s="17" t="s">
        <v>89</v>
      </c>
      <c r="BB3" s="17" t="s">
        <v>90</v>
      </c>
      <c r="BC3" s="18" t="s">
        <v>91</v>
      </c>
      <c r="BD3" s="18" t="s">
        <v>92</v>
      </c>
    </row>
    <row r="4" spans="1:56" ht="29.25" customHeight="1" x14ac:dyDescent="0.25">
      <c r="A4" s="5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  <c r="Z4" s="5"/>
      <c r="AA4" s="5"/>
      <c r="AB4" s="5"/>
      <c r="AC4" s="5"/>
      <c r="AD4" s="5"/>
      <c r="AE4" s="5"/>
      <c r="AF4" s="5"/>
      <c r="AG4" s="5"/>
      <c r="AH4" s="5"/>
      <c r="AI4" s="5"/>
      <c r="AJ4" s="5"/>
      <c r="AK4" s="5"/>
      <c r="AL4" s="20"/>
      <c r="AM4" s="20"/>
      <c r="AN4" s="20"/>
      <c r="AO4" s="20"/>
      <c r="AP4" s="20"/>
      <c r="AQ4" s="20"/>
      <c r="AR4" s="20"/>
      <c r="AS4" s="5"/>
      <c r="AT4" s="20"/>
      <c r="AU4" s="20"/>
      <c r="AV4" s="21"/>
      <c r="AW4" s="21"/>
      <c r="AX4" s="21"/>
      <c r="AY4" s="21"/>
      <c r="AZ4" s="21"/>
      <c r="BA4" s="21"/>
      <c r="BB4" s="21"/>
      <c r="BC4" s="22"/>
      <c r="BD4" s="22"/>
    </row>
    <row r="5" spans="1:56" ht="29.25" customHeight="1" x14ac:dyDescent="0.25">
      <c r="A5" s="5">
        <v>2</v>
      </c>
      <c r="B5" s="5" t="s">
        <v>124</v>
      </c>
      <c r="C5" s="5">
        <v>102</v>
      </c>
      <c r="D5" s="5" t="s">
        <v>99</v>
      </c>
      <c r="E5" s="5" t="s">
        <v>8</v>
      </c>
      <c r="F5" s="5" t="s">
        <v>109</v>
      </c>
      <c r="G5" s="5">
        <v>0</v>
      </c>
      <c r="H5" s="5">
        <v>999</v>
      </c>
      <c r="I5" s="26">
        <v>41651</v>
      </c>
      <c r="J5" s="26">
        <v>41649</v>
      </c>
      <c r="K5" s="5">
        <v>40000010</v>
      </c>
      <c r="L5" s="5" t="s">
        <v>127</v>
      </c>
      <c r="M5" s="5" t="s">
        <v>35</v>
      </c>
      <c r="N5" s="5" t="s">
        <v>23</v>
      </c>
      <c r="O5" s="5" t="s">
        <v>16</v>
      </c>
      <c r="P5" s="5" t="s">
        <v>50</v>
      </c>
      <c r="Q5" s="5"/>
      <c r="R5" s="5" t="s">
        <v>53</v>
      </c>
      <c r="S5" s="5" t="s">
        <v>54</v>
      </c>
      <c r="T5" s="5"/>
      <c r="U5" s="5" t="s">
        <v>56</v>
      </c>
      <c r="V5" s="5"/>
      <c r="W5" s="5"/>
      <c r="X5" s="5"/>
      <c r="Y5" s="5" t="s">
        <v>125</v>
      </c>
      <c r="Z5" s="5"/>
      <c r="AA5" s="5"/>
      <c r="AB5" s="5"/>
      <c r="AC5" s="5"/>
      <c r="AD5" s="5" t="s">
        <v>95</v>
      </c>
      <c r="AE5" s="5"/>
      <c r="AF5" s="5"/>
      <c r="AG5" s="5" t="s">
        <v>132</v>
      </c>
      <c r="AH5" s="5" t="s">
        <v>66</v>
      </c>
      <c r="AI5" s="5" t="s">
        <v>67</v>
      </c>
      <c r="AJ5" s="5" t="s">
        <v>68</v>
      </c>
      <c r="AK5" s="5">
        <v>123456</v>
      </c>
      <c r="AL5" s="20" t="s">
        <v>128</v>
      </c>
      <c r="AM5" s="20" t="s">
        <v>71</v>
      </c>
      <c r="AN5" s="20">
        <v>456456</v>
      </c>
      <c r="AO5" s="20">
        <v>44444444444</v>
      </c>
      <c r="AP5" s="20">
        <v>1111111</v>
      </c>
      <c r="AQ5" s="20" t="s">
        <v>78</v>
      </c>
      <c r="AR5" s="20"/>
      <c r="AS5" s="5" t="s">
        <v>126</v>
      </c>
      <c r="AT5" s="20" t="s">
        <v>114</v>
      </c>
      <c r="AU5" s="20">
        <v>65656</v>
      </c>
      <c r="AV5" s="27">
        <v>41681</v>
      </c>
      <c r="AW5" s="21">
        <v>5654</v>
      </c>
      <c r="AX5" s="21" t="s">
        <v>86</v>
      </c>
      <c r="AY5" s="21"/>
      <c r="AZ5" s="21" t="s">
        <v>129</v>
      </c>
      <c r="BA5" s="21">
        <v>2000000</v>
      </c>
      <c r="BB5" s="21" t="s">
        <v>130</v>
      </c>
      <c r="BC5" s="28">
        <v>41676</v>
      </c>
      <c r="BD5" s="22">
        <v>77777</v>
      </c>
    </row>
    <row r="6" spans="1:56" ht="29.25" customHeight="1" x14ac:dyDescent="0.25">
      <c r="A6" s="5">
        <v>1</v>
      </c>
      <c r="B6" s="5" t="s">
        <v>107</v>
      </c>
      <c r="C6" s="5">
        <v>1</v>
      </c>
      <c r="D6" s="5" t="s">
        <v>97</v>
      </c>
      <c r="E6" s="5" t="s">
        <v>9</v>
      </c>
      <c r="F6" s="5" t="s">
        <v>108</v>
      </c>
      <c r="G6" s="5">
        <v>0</v>
      </c>
      <c r="H6" s="5">
        <v>888</v>
      </c>
      <c r="I6" s="5" t="s">
        <v>114</v>
      </c>
      <c r="J6" s="26">
        <v>41914</v>
      </c>
      <c r="K6" s="5">
        <v>40000004</v>
      </c>
      <c r="L6" s="5" t="s">
        <v>94</v>
      </c>
      <c r="M6" s="5" t="s">
        <v>33</v>
      </c>
      <c r="N6" s="5" t="s">
        <v>22</v>
      </c>
      <c r="O6" s="5" t="s">
        <v>16</v>
      </c>
      <c r="P6" s="5" t="s">
        <v>50</v>
      </c>
      <c r="Q6" s="5"/>
      <c r="R6" s="5" t="s">
        <v>53</v>
      </c>
      <c r="S6" s="5" t="s">
        <v>54</v>
      </c>
      <c r="T6" s="5" t="s">
        <v>55</v>
      </c>
      <c r="U6" s="5" t="s">
        <v>56</v>
      </c>
      <c r="V6" s="5"/>
      <c r="W6" s="5"/>
      <c r="X6" s="5"/>
      <c r="Y6" s="5"/>
      <c r="Z6" s="5"/>
      <c r="AA6" s="5"/>
      <c r="AB6" s="5"/>
      <c r="AC6" s="5"/>
      <c r="AD6" s="5" t="s">
        <v>95</v>
      </c>
      <c r="AE6" s="5"/>
      <c r="AF6" s="5"/>
      <c r="AG6" s="5" t="s">
        <v>110</v>
      </c>
      <c r="AH6" s="5" t="s">
        <v>111</v>
      </c>
      <c r="AI6" s="5" t="s">
        <v>112</v>
      </c>
      <c r="AJ6" s="5" t="s">
        <v>113</v>
      </c>
      <c r="AK6" s="5">
        <v>33333333</v>
      </c>
      <c r="AL6" s="20" t="s">
        <v>116</v>
      </c>
      <c r="AM6" s="20" t="s">
        <v>117</v>
      </c>
      <c r="AN6" s="20">
        <v>1253</v>
      </c>
      <c r="AO6" s="20" t="s">
        <v>118</v>
      </c>
      <c r="AP6" s="20">
        <v>5555</v>
      </c>
      <c r="AQ6" s="20" t="s">
        <v>78</v>
      </c>
      <c r="AR6" s="20"/>
      <c r="AS6" s="5" t="s">
        <v>115</v>
      </c>
      <c r="AT6" s="20" t="s">
        <v>119</v>
      </c>
      <c r="AU6" s="20">
        <v>99999</v>
      </c>
      <c r="AV6" s="21" t="s">
        <v>120</v>
      </c>
      <c r="AW6" s="21">
        <v>11111</v>
      </c>
      <c r="AX6" s="21" t="s">
        <v>86</v>
      </c>
      <c r="AY6" s="21"/>
      <c r="AZ6" s="21" t="s">
        <v>121</v>
      </c>
      <c r="BA6" s="21">
        <v>1000000</v>
      </c>
      <c r="BB6" s="21" t="s">
        <v>122</v>
      </c>
      <c r="BC6" s="22" t="s">
        <v>123</v>
      </c>
      <c r="BD6" s="22">
        <v>88888</v>
      </c>
    </row>
    <row r="7" spans="1:56" ht="29.25" customHeight="1" x14ac:dyDescent="0.25">
      <c r="A7" s="14"/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  <c r="BC7" s="14"/>
    </row>
    <row r="8" spans="1:56" ht="29.25" customHeight="1" x14ac:dyDescent="0.25">
      <c r="A8" s="14"/>
      <c r="B8" s="14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  <c r="BC8" s="14"/>
    </row>
    <row r="9" spans="1:56" ht="29.25" customHeight="1" x14ac:dyDescent="0.25">
      <c r="A9" s="14"/>
      <c r="B9" s="14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</row>
    <row r="10" spans="1:56" ht="29.25" customHeight="1" x14ac:dyDescent="0.25">
      <c r="A10" s="14"/>
      <c r="B10" s="14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</row>
    <row r="11" spans="1:56" ht="29.25" customHeight="1" x14ac:dyDescent="0.25">
      <c r="A11" s="14"/>
      <c r="B11" s="14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</row>
    <row r="12" spans="1:56" ht="29.25" customHeight="1" x14ac:dyDescent="0.25">
      <c r="A12" s="14"/>
      <c r="B12" s="14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</row>
    <row r="13" spans="1:56" ht="29.25" customHeight="1" x14ac:dyDescent="0.25">
      <c r="A13" s="14"/>
      <c r="B13" s="14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9"/>
      <c r="AW13" s="19"/>
      <c r="AX13" s="19"/>
      <c r="AY13" s="19"/>
      <c r="AZ13" s="19"/>
      <c r="BA13" s="19"/>
      <c r="BB13" s="19"/>
      <c r="BC13" s="19"/>
    </row>
    <row r="14" spans="1:56" ht="29.25" customHeight="1" x14ac:dyDescent="0.25">
      <c r="A14" s="14"/>
      <c r="B14" s="14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9"/>
      <c r="AW14" s="19"/>
      <c r="AX14" s="19"/>
      <c r="AY14" s="19"/>
      <c r="AZ14" s="19"/>
      <c r="BA14" s="19"/>
      <c r="BB14" s="19"/>
      <c r="BC14" s="19"/>
    </row>
    <row r="15" spans="1:56" ht="29.25" customHeight="1" x14ac:dyDescent="0.25">
      <c r="A15" s="14"/>
      <c r="B15" s="14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29" t="s">
        <v>131</v>
      </c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9"/>
      <c r="AW15" s="19"/>
      <c r="AX15" s="19"/>
      <c r="AY15" s="19"/>
      <c r="AZ15" s="19"/>
      <c r="BA15" s="19"/>
      <c r="BB15" s="19"/>
      <c r="BC15" s="19"/>
    </row>
    <row r="16" spans="1:56" ht="29.25" customHeight="1" x14ac:dyDescent="0.25">
      <c r="A16" s="14"/>
      <c r="B16" s="14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9"/>
      <c r="AW16" s="19"/>
      <c r="AX16" s="19"/>
      <c r="AY16" s="19"/>
      <c r="AZ16" s="19"/>
      <c r="BA16" s="19"/>
      <c r="BB16" s="19"/>
      <c r="BC16" s="19"/>
    </row>
    <row r="17" spans="1:55" ht="29.25" customHeight="1" x14ac:dyDescent="0.25">
      <c r="A17" s="14"/>
      <c r="B17" s="14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9"/>
      <c r="AW17" s="19"/>
      <c r="AX17" s="19"/>
      <c r="AY17" s="19"/>
      <c r="AZ17" s="19"/>
      <c r="BA17" s="19"/>
      <c r="BB17" s="19"/>
      <c r="BC17" s="19"/>
    </row>
    <row r="18" spans="1:55" ht="29.25" customHeight="1" x14ac:dyDescent="0.25">
      <c r="A18" s="14"/>
      <c r="B18" s="14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9"/>
      <c r="AU18" s="19"/>
      <c r="AV18" s="19"/>
      <c r="AW18" s="19"/>
      <c r="AX18" s="19"/>
      <c r="AY18" s="19"/>
      <c r="AZ18" s="19"/>
      <c r="BA18" s="19"/>
      <c r="BB18" s="19"/>
      <c r="BC18" s="19"/>
    </row>
    <row r="19" spans="1:55" ht="29.25" customHeight="1" x14ac:dyDescent="0.25">
      <c r="A19" s="14"/>
      <c r="B19" s="14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9"/>
      <c r="AU19" s="19"/>
      <c r="AV19" s="19"/>
      <c r="AW19" s="19"/>
      <c r="AX19" s="19"/>
      <c r="AY19" s="19"/>
      <c r="AZ19" s="19"/>
      <c r="BA19" s="19"/>
      <c r="BB19" s="19"/>
      <c r="BC19" s="19"/>
    </row>
    <row r="20" spans="1:55" ht="29.25" customHeight="1" x14ac:dyDescent="0.25">
      <c r="A20" s="14"/>
      <c r="B20" s="14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9"/>
      <c r="AU20" s="19"/>
      <c r="AV20" s="19"/>
      <c r="AW20" s="19"/>
      <c r="AX20" s="19"/>
      <c r="AY20" s="19"/>
      <c r="AZ20" s="19"/>
      <c r="BA20" s="19"/>
      <c r="BB20" s="19"/>
      <c r="BC20" s="19"/>
    </row>
    <row r="21" spans="1:55" ht="29.25" customHeight="1" x14ac:dyDescent="0.25">
      <c r="A21" s="14"/>
      <c r="B21" s="14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9"/>
      <c r="AU21" s="19"/>
      <c r="AV21" s="19"/>
      <c r="AW21" s="19"/>
      <c r="AX21" s="19"/>
      <c r="AY21" s="19"/>
      <c r="AZ21" s="19"/>
      <c r="BA21" s="19"/>
      <c r="BB21" s="19"/>
      <c r="BC21" s="19"/>
    </row>
    <row r="22" spans="1:55" ht="29.25" customHeight="1" x14ac:dyDescent="0.25">
      <c r="A22" s="14"/>
      <c r="B22" s="14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9"/>
      <c r="AR22" s="19"/>
      <c r="AS22" s="14"/>
      <c r="AT22" s="19"/>
      <c r="AU22" s="19"/>
      <c r="AV22" s="19"/>
      <c r="AW22" s="19"/>
      <c r="AX22" s="19"/>
      <c r="AY22" s="19"/>
      <c r="AZ22" s="19"/>
      <c r="BA22" s="19"/>
      <c r="BB22" s="19"/>
      <c r="BC22" s="19"/>
    </row>
    <row r="23" spans="1:55" ht="29.25" customHeight="1" x14ac:dyDescent="0.25">
      <c r="A23" s="14"/>
      <c r="B23" s="14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9"/>
      <c r="BC23" s="19"/>
    </row>
    <row r="24" spans="1:55" ht="29.25" customHeight="1" x14ac:dyDescent="0.25">
      <c r="A24" s="14"/>
      <c r="B24" s="14"/>
      <c r="C24" s="14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  <c r="BC24" s="19"/>
    </row>
    <row r="25" spans="1:55" ht="29.25" customHeight="1" x14ac:dyDescent="0.25">
      <c r="A25" s="14"/>
      <c r="B25" s="14"/>
      <c r="C25" s="14"/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9"/>
      <c r="BC25" s="19"/>
    </row>
    <row r="26" spans="1:55" ht="29.25" customHeight="1" x14ac:dyDescent="0.25">
      <c r="A26" s="14"/>
      <c r="B26" s="14"/>
      <c r="C26" s="14"/>
      <c r="D26" s="14"/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  <c r="BC26" s="19"/>
    </row>
    <row r="27" spans="1:55" ht="29.25" customHeight="1" x14ac:dyDescent="0.25">
      <c r="A27" s="14"/>
      <c r="B27" s="14"/>
      <c r="C27" s="14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4"/>
      <c r="AP27" s="19"/>
      <c r="AQ27" s="19"/>
      <c r="AR27" s="19"/>
      <c r="AS27" s="19"/>
      <c r="AT27" s="19"/>
      <c r="AU27" s="19"/>
      <c r="AV27" s="19"/>
      <c r="AW27" s="19"/>
      <c r="AX27" s="19"/>
      <c r="AY27" s="19"/>
      <c r="AZ27" s="19"/>
      <c r="BA27" s="19"/>
      <c r="BB27" s="19"/>
      <c r="BC27" s="19"/>
    </row>
    <row r="28" spans="1:55" ht="29.25" customHeight="1" x14ac:dyDescent="0.25">
      <c r="A28" s="14"/>
      <c r="B28" s="14"/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  <c r="BC28" s="19"/>
    </row>
    <row r="29" spans="1:55" ht="29.25" customHeight="1" x14ac:dyDescent="0.25">
      <c r="A29" s="14"/>
      <c r="B29" s="14"/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9"/>
      <c r="AQ29" s="19"/>
      <c r="AR29" s="19"/>
      <c r="AS29" s="19"/>
      <c r="AT29" s="19"/>
      <c r="AU29" s="19"/>
      <c r="AV29" s="19"/>
      <c r="AW29" s="19"/>
      <c r="AX29" s="19"/>
      <c r="AY29" s="19"/>
      <c r="AZ29" s="19"/>
      <c r="BA29" s="19"/>
      <c r="BB29" s="19"/>
      <c r="BC29" s="19"/>
    </row>
    <row r="30" spans="1:55" ht="29.25" customHeight="1" x14ac:dyDescent="0.25">
      <c r="A30" s="14"/>
      <c r="B30" s="14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  <c r="AG30" s="14"/>
      <c r="AH30" s="14"/>
      <c r="AI30" s="14"/>
      <c r="AJ30" s="14"/>
      <c r="AK30" s="14"/>
      <c r="AL30" s="14"/>
      <c r="AM30" s="14"/>
      <c r="AN30" s="14"/>
      <c r="AO30" s="14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19"/>
      <c r="BB30" s="19"/>
      <c r="BC30" s="19"/>
    </row>
    <row r="31" spans="1:55" ht="29.25" customHeight="1" x14ac:dyDescent="0.25">
      <c r="A31" s="14"/>
      <c r="B31" s="14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O31" s="14"/>
      <c r="AP31" s="19"/>
      <c r="AQ31" s="19"/>
      <c r="AR31" s="19"/>
      <c r="AS31" s="19"/>
      <c r="AT31" s="19"/>
      <c r="AU31" s="19"/>
      <c r="AV31" s="19"/>
      <c r="AW31" s="19"/>
      <c r="AX31" s="19"/>
      <c r="AY31" s="19"/>
      <c r="AZ31" s="19"/>
      <c r="BA31" s="19"/>
      <c r="BB31" s="19"/>
      <c r="BC31" s="19"/>
    </row>
    <row r="32" spans="1:55" ht="29.25" customHeight="1" x14ac:dyDescent="0.25">
      <c r="A32" s="14"/>
      <c r="B32" s="14"/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O32" s="14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9"/>
      <c r="BB32" s="19"/>
      <c r="BC32" s="19"/>
    </row>
    <row r="33" spans="1:55" ht="29.25" customHeight="1" x14ac:dyDescent="0.25">
      <c r="A33" s="14"/>
      <c r="B33" s="14"/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O33" s="14"/>
      <c r="AP33" s="19"/>
      <c r="AQ33" s="19"/>
      <c r="AR33" s="19"/>
      <c r="AS33" s="19"/>
      <c r="AT33" s="19"/>
      <c r="AU33" s="19"/>
      <c r="AV33" s="19"/>
      <c r="AW33" s="19"/>
      <c r="AX33" s="19"/>
      <c r="AY33" s="19"/>
      <c r="AZ33" s="19"/>
      <c r="BA33" s="19"/>
      <c r="BB33" s="19"/>
      <c r="BC33" s="19"/>
    </row>
    <row r="34" spans="1:55" ht="29.25" customHeight="1" x14ac:dyDescent="0.25">
      <c r="A34" s="14"/>
      <c r="B34" s="14"/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O34" s="14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  <c r="BC34" s="19"/>
    </row>
    <row r="35" spans="1:55" ht="29.25" customHeight="1" x14ac:dyDescent="0.25">
      <c r="A35" s="14"/>
      <c r="B35" s="14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4"/>
      <c r="AG35" s="14"/>
      <c r="AH35" s="14"/>
      <c r="AI35" s="14"/>
      <c r="AJ35" s="14"/>
      <c r="AK35" s="14"/>
      <c r="AL35" s="14"/>
      <c r="AM35" s="14"/>
      <c r="AN35" s="14"/>
      <c r="AO35" s="14"/>
      <c r="AP35" s="19"/>
      <c r="AQ35" s="19"/>
      <c r="AR35" s="19"/>
      <c r="AS35" s="19"/>
      <c r="AT35" s="19"/>
      <c r="AU35" s="19"/>
      <c r="AV35" s="19"/>
      <c r="AW35" s="19"/>
      <c r="AX35" s="19"/>
      <c r="AY35" s="19"/>
      <c r="AZ35" s="19"/>
      <c r="BA35" s="19"/>
      <c r="BB35" s="19"/>
      <c r="BC35" s="19"/>
    </row>
    <row r="36" spans="1:55" ht="29.25" customHeight="1" x14ac:dyDescent="0.25">
      <c r="A36" s="14"/>
      <c r="B36" s="14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4"/>
      <c r="AG36" s="14"/>
      <c r="AH36" s="14"/>
      <c r="AI36" s="14"/>
      <c r="AJ36" s="14"/>
      <c r="AK36" s="14"/>
      <c r="AL36" s="14"/>
      <c r="AM36" s="14"/>
      <c r="AN36" s="14"/>
      <c r="AO36" s="14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  <c r="BC36" s="19"/>
    </row>
    <row r="37" spans="1:55" ht="29.25" customHeight="1" x14ac:dyDescent="0.25">
      <c r="A37" s="14"/>
      <c r="B37" s="14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4"/>
      <c r="AG37" s="14"/>
      <c r="AH37" s="14"/>
      <c r="AI37" s="14"/>
      <c r="AJ37" s="14"/>
      <c r="AK37" s="14"/>
      <c r="AL37" s="14"/>
      <c r="AM37" s="14"/>
      <c r="AN37" s="14"/>
      <c r="AO37" s="14"/>
      <c r="AP37" s="19"/>
      <c r="AQ37" s="19"/>
      <c r="AR37" s="19"/>
      <c r="AS37" s="19"/>
      <c r="AT37" s="19"/>
      <c r="AU37" s="19"/>
      <c r="AV37" s="19"/>
      <c r="AW37" s="19"/>
      <c r="AX37" s="19"/>
      <c r="AY37" s="19"/>
      <c r="AZ37" s="19"/>
      <c r="BA37" s="19"/>
      <c r="BB37" s="19"/>
      <c r="BC37" s="19"/>
    </row>
    <row r="38" spans="1:55" ht="29.25" customHeight="1" x14ac:dyDescent="0.25">
      <c r="A38" s="14"/>
      <c r="B38" s="14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  <c r="AG38" s="14"/>
      <c r="AH38" s="14"/>
      <c r="AI38" s="14"/>
      <c r="AJ38" s="14"/>
      <c r="AK38" s="14"/>
      <c r="AL38" s="14"/>
      <c r="AM38" s="14"/>
      <c r="AN38" s="14"/>
      <c r="AO38" s="14"/>
      <c r="AP38" s="19"/>
      <c r="AQ38" s="19"/>
      <c r="AR38" s="19"/>
      <c r="AS38" s="19"/>
      <c r="AT38" s="19"/>
      <c r="AU38" s="19"/>
      <c r="AV38" s="19"/>
      <c r="AW38" s="19"/>
      <c r="AX38" s="19"/>
      <c r="AY38" s="19"/>
      <c r="AZ38" s="19"/>
      <c r="BA38" s="19"/>
      <c r="BB38" s="19"/>
      <c r="BC38" s="19"/>
    </row>
    <row r="39" spans="1:55" ht="29.25" customHeight="1" x14ac:dyDescent="0.25">
      <c r="A39" s="14"/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4"/>
      <c r="AG39" s="14"/>
      <c r="AH39" s="14"/>
      <c r="AI39" s="14"/>
      <c r="AJ39" s="14"/>
      <c r="AK39" s="14"/>
      <c r="AL39" s="14"/>
      <c r="AM39" s="14"/>
      <c r="AN39" s="14"/>
      <c r="AO39" s="14"/>
      <c r="AP39" s="19"/>
      <c r="AQ39" s="19"/>
      <c r="AR39" s="19"/>
      <c r="AS39" s="19"/>
      <c r="AT39" s="19"/>
      <c r="AU39" s="19"/>
      <c r="AV39" s="19"/>
      <c r="AW39" s="19"/>
      <c r="AX39" s="19"/>
      <c r="AY39" s="19"/>
      <c r="AZ39" s="19"/>
      <c r="BA39" s="19"/>
      <c r="BB39" s="19"/>
      <c r="BC39" s="19"/>
    </row>
    <row r="40" spans="1:55" ht="29.25" customHeight="1" x14ac:dyDescent="0.25">
      <c r="A40" s="14"/>
      <c r="B40" s="14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4"/>
      <c r="AG40" s="14"/>
      <c r="AH40" s="14"/>
      <c r="AI40" s="14"/>
      <c r="AJ40" s="14"/>
      <c r="AK40" s="14"/>
      <c r="AL40" s="14"/>
      <c r="AM40" s="14"/>
      <c r="AN40" s="14"/>
      <c r="AO40" s="14"/>
      <c r="AP40" s="19"/>
      <c r="AQ40" s="19"/>
      <c r="AR40" s="19"/>
      <c r="AS40" s="19"/>
      <c r="AT40" s="19"/>
      <c r="AU40" s="19"/>
      <c r="AV40" s="19"/>
      <c r="AW40" s="19"/>
      <c r="AX40" s="19"/>
      <c r="AY40" s="19"/>
      <c r="AZ40" s="19"/>
      <c r="BA40" s="19"/>
      <c r="BB40" s="19"/>
      <c r="BC40" s="19"/>
    </row>
    <row r="41" spans="1:55" ht="29.25" customHeight="1" x14ac:dyDescent="0.25">
      <c r="A41" s="14"/>
      <c r="B41" s="15"/>
      <c r="C41" s="14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4"/>
      <c r="AB41" s="14"/>
      <c r="AC41" s="14"/>
      <c r="AD41" s="14"/>
      <c r="AE41" s="14"/>
      <c r="AF41" s="14"/>
      <c r="AG41" s="14"/>
      <c r="AH41" s="14"/>
      <c r="AI41" s="14"/>
      <c r="AJ41" s="14"/>
      <c r="AK41" s="14"/>
      <c r="AL41" s="14"/>
      <c r="AM41" s="14"/>
      <c r="AN41" s="14"/>
      <c r="AO41" s="14"/>
      <c r="AP41" s="19"/>
      <c r="AQ41" s="19"/>
      <c r="AR41" s="19"/>
      <c r="AS41" s="19"/>
      <c r="AT41" s="19"/>
      <c r="AU41" s="19"/>
      <c r="AV41" s="19"/>
      <c r="AW41" s="19"/>
      <c r="AX41" s="19"/>
      <c r="AY41" s="19"/>
      <c r="AZ41" s="19"/>
      <c r="BA41" s="19"/>
      <c r="BB41" s="19"/>
      <c r="BC41" s="19"/>
    </row>
    <row r="42" spans="1:55" ht="15" customHeight="1" x14ac:dyDescent="0.25"/>
    <row r="43" spans="1:55" ht="15" customHeight="1" x14ac:dyDescent="0.25"/>
    <row r="44" spans="1:55" ht="15" customHeight="1" x14ac:dyDescent="0.25"/>
    <row r="45" spans="1:55" ht="15" customHeight="1" x14ac:dyDescent="0.25"/>
    <row r="46" spans="1:55" ht="15" customHeight="1" x14ac:dyDescent="0.25"/>
    <row r="47" spans="1:55" ht="14.25" customHeight="1" x14ac:dyDescent="0.25"/>
    <row r="48" spans="1:55" ht="14.25" customHeight="1" x14ac:dyDescent="0.25"/>
    <row r="49" spans="77:77" ht="14.25" customHeight="1" x14ac:dyDescent="0.25"/>
    <row r="50" spans="77:77" ht="14.25" customHeight="1" x14ac:dyDescent="0.25">
      <c r="BY50" s="13" t="s">
        <v>73</v>
      </c>
    </row>
    <row r="51" spans="77:77" ht="14.25" customHeight="1" x14ac:dyDescent="0.25"/>
    <row r="52" spans="77:77" ht="14.25" customHeight="1" x14ac:dyDescent="0.25"/>
    <row r="53" spans="77:77" ht="14.25" customHeight="1" x14ac:dyDescent="0.25"/>
    <row r="54" spans="77:77" ht="14.25" customHeight="1" x14ac:dyDescent="0.25"/>
    <row r="55" spans="77:77" ht="14.25" customHeight="1" x14ac:dyDescent="0.25"/>
    <row r="56" spans="77:77" ht="14.25" customHeight="1" x14ac:dyDescent="0.25"/>
    <row r="57" spans="77:77" ht="14.25" customHeight="1" x14ac:dyDescent="0.25"/>
    <row r="58" spans="77:77" ht="14.25" customHeight="1" x14ac:dyDescent="0.25"/>
    <row r="59" spans="77:77" ht="14.25" customHeight="1" x14ac:dyDescent="0.25"/>
    <row r="60" spans="77:77" ht="14.25" customHeight="1" x14ac:dyDescent="0.25"/>
    <row r="61" spans="77:77" ht="14.25" customHeight="1" x14ac:dyDescent="0.25"/>
    <row r="62" spans="77:77" ht="14.25" customHeight="1" x14ac:dyDescent="0.25"/>
    <row r="63" spans="77:77" ht="14.25" customHeight="1" x14ac:dyDescent="0.25"/>
    <row r="64" spans="77:77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  <row r="81" ht="14.25" customHeight="1" x14ac:dyDescent="0.25"/>
    <row r="82" ht="14.25" customHeight="1" x14ac:dyDescent="0.25"/>
    <row r="83" ht="14.25" customHeight="1" x14ac:dyDescent="0.25"/>
    <row r="84" ht="14.25" customHeight="1" x14ac:dyDescent="0.25"/>
    <row r="85" ht="14.25" customHeight="1" x14ac:dyDescent="0.25"/>
    <row r="86" ht="14.25" customHeight="1" x14ac:dyDescent="0.25"/>
    <row r="87" ht="14.25" customHeight="1" x14ac:dyDescent="0.25"/>
    <row r="88" ht="14.25" customHeight="1" x14ac:dyDescent="0.25"/>
    <row r="89" ht="14.25" customHeight="1" x14ac:dyDescent="0.25"/>
    <row r="90" ht="14.25" customHeight="1" x14ac:dyDescent="0.25"/>
    <row r="91" ht="14.25" customHeight="1" x14ac:dyDescent="0.25"/>
    <row r="92" ht="14.25" customHeight="1" x14ac:dyDescent="0.25"/>
    <row r="93" ht="14.25" customHeight="1" x14ac:dyDescent="0.25"/>
    <row r="94" ht="14.25" customHeight="1" x14ac:dyDescent="0.25"/>
    <row r="95" ht="14.25" customHeight="1" x14ac:dyDescent="0.25"/>
    <row r="96" ht="14.25" customHeight="1" x14ac:dyDescent="0.25"/>
    <row r="97" ht="14.25" customHeight="1" x14ac:dyDescent="0.25"/>
    <row r="98" ht="14.25" customHeight="1" x14ac:dyDescent="0.25"/>
    <row r="99" ht="14.25" customHeight="1" x14ac:dyDescent="0.25"/>
    <row r="100" ht="14.25" customHeight="1" x14ac:dyDescent="0.25"/>
    <row r="101" ht="14.25" customHeight="1" x14ac:dyDescent="0.25"/>
    <row r="102" ht="14.25" customHeight="1" x14ac:dyDescent="0.25"/>
    <row r="103" ht="14.25" customHeight="1" x14ac:dyDescent="0.25"/>
    <row r="104" ht="14.25" customHeight="1" x14ac:dyDescent="0.25"/>
    <row r="105" ht="14.25" customHeight="1" x14ac:dyDescent="0.25"/>
    <row r="106" ht="14.25" customHeight="1" x14ac:dyDescent="0.25"/>
    <row r="107" ht="14.25" customHeight="1" x14ac:dyDescent="0.25"/>
    <row r="108" ht="14.25" customHeight="1" x14ac:dyDescent="0.25"/>
    <row r="109" ht="14.25" customHeight="1" x14ac:dyDescent="0.25"/>
    <row r="110" ht="14.25" customHeight="1" x14ac:dyDescent="0.25"/>
    <row r="111" ht="14.25" customHeight="1" x14ac:dyDescent="0.25"/>
    <row r="112" ht="14.25" customHeight="1" x14ac:dyDescent="0.25"/>
    <row r="113" ht="14.25" customHeight="1" x14ac:dyDescent="0.25"/>
    <row r="114" ht="14.25" customHeight="1" x14ac:dyDescent="0.25"/>
    <row r="115" ht="14.25" customHeight="1" x14ac:dyDescent="0.25"/>
    <row r="116" ht="14.25" customHeight="1" x14ac:dyDescent="0.25"/>
    <row r="117" ht="14.25" customHeight="1" x14ac:dyDescent="0.25"/>
    <row r="118" ht="14.25" customHeight="1" x14ac:dyDescent="0.25"/>
    <row r="119" ht="14.25" customHeight="1" x14ac:dyDescent="0.25"/>
    <row r="120" ht="14.25" customHeight="1" x14ac:dyDescent="0.25"/>
    <row r="121" ht="14.25" customHeight="1" x14ac:dyDescent="0.25"/>
    <row r="122" ht="14.25" customHeight="1" x14ac:dyDescent="0.25"/>
    <row r="123" ht="14.25" customHeight="1" x14ac:dyDescent="0.25"/>
    <row r="124" ht="14.25" customHeight="1" x14ac:dyDescent="0.25"/>
    <row r="125" ht="14.25" customHeight="1" x14ac:dyDescent="0.25"/>
    <row r="126" ht="14.25" customHeight="1" x14ac:dyDescent="0.25"/>
    <row r="127" ht="14.25" customHeight="1" x14ac:dyDescent="0.25"/>
    <row r="128" ht="14.25" customHeight="1" x14ac:dyDescent="0.25"/>
    <row r="129" ht="14.25" customHeight="1" x14ac:dyDescent="0.25"/>
    <row r="130" ht="14.25" customHeight="1" x14ac:dyDescent="0.25"/>
    <row r="131" ht="14.25" customHeight="1" x14ac:dyDescent="0.25"/>
    <row r="132" ht="15" customHeight="1" x14ac:dyDescent="0.25"/>
    <row r="133" ht="12" customHeight="1" x14ac:dyDescent="0.25"/>
  </sheetData>
  <sheetProtection password="CC9A" sheet="1" objects="1" scenarios="1"/>
  <conditionalFormatting sqref="L7:L65006">
    <cfRule type="duplicateValues" dxfId="0" priority="2"/>
  </conditionalFormatting>
  <hyperlinks>
    <hyperlink ref="M15" r:id="rId1"/>
  </hyperlinks>
  <pageMargins left="0.7" right="0.7" top="0.75" bottom="0.75" header="0.3" footer="0.3"/>
  <pageSetup paperSize="9" orientation="portrait" verticalDpi="0" r:id="rId2"/>
  <drawing r:id="rId3"/>
  <legacyDrawing r:id="rId4"/>
  <controls>
    <mc:AlternateContent xmlns:mc="http://schemas.openxmlformats.org/markup-compatibility/2006">
      <mc:Choice Requires="x14">
        <control shapeId="1034" r:id="rId5" name="CommandButton5">
          <controlPr defaultSize="0" autoLine="0" r:id="rId6">
            <anchor moveWithCells="1">
              <from>
                <xdr:col>4</xdr:col>
                <xdr:colOff>438150</xdr:colOff>
                <xdr:row>0</xdr:row>
                <xdr:rowOff>57150</xdr:rowOff>
              </from>
              <to>
                <xdr:col>5</xdr:col>
                <xdr:colOff>676275</xdr:colOff>
                <xdr:row>0</xdr:row>
                <xdr:rowOff>409575</xdr:rowOff>
              </to>
            </anchor>
          </controlPr>
        </control>
      </mc:Choice>
      <mc:Fallback>
        <control shapeId="1034" r:id="rId5" name="CommandButton5"/>
      </mc:Fallback>
    </mc:AlternateContent>
    <mc:AlternateContent xmlns:mc="http://schemas.openxmlformats.org/markup-compatibility/2006">
      <mc:Choice Requires="x14">
        <control shapeId="1030" r:id="rId7" name="CommandButton1">
          <controlPr defaultSize="0" autoLine="0" r:id="rId8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1</xdr:col>
                <xdr:colOff>409575</xdr:colOff>
                <xdr:row>2</xdr:row>
                <xdr:rowOff>9525</xdr:rowOff>
              </to>
            </anchor>
          </controlPr>
        </control>
      </mc:Choice>
      <mc:Fallback>
        <control shapeId="1030" r:id="rId7" name="CommandButton1"/>
      </mc:Fallback>
    </mc:AlternateContent>
    <mc:AlternateContent xmlns:mc="http://schemas.openxmlformats.org/markup-compatibility/2006">
      <mc:Choice Requires="x14">
        <control shapeId="1031" r:id="rId9" name="CommandButton2">
          <controlPr defaultSize="0" autoLine="0" r:id="rId10">
            <anchor moveWithCells="1">
              <from>
                <xdr:col>1</xdr:col>
                <xdr:colOff>457200</xdr:colOff>
                <xdr:row>0</xdr:row>
                <xdr:rowOff>0</xdr:rowOff>
              </from>
              <to>
                <xdr:col>2</xdr:col>
                <xdr:colOff>352425</xdr:colOff>
                <xdr:row>2</xdr:row>
                <xdr:rowOff>9525</xdr:rowOff>
              </to>
            </anchor>
          </controlPr>
        </control>
      </mc:Choice>
      <mc:Fallback>
        <control shapeId="1031" r:id="rId9" name="CommandButton2"/>
      </mc:Fallback>
    </mc:AlternateContent>
    <mc:AlternateContent xmlns:mc="http://schemas.openxmlformats.org/markup-compatibility/2006">
      <mc:Choice Requires="x14">
        <control shapeId="1032" r:id="rId11" name="CommandButton3">
          <controlPr defaultSize="0" autoLine="0" r:id="rId12">
            <anchor moveWithCells="1">
              <from>
                <xdr:col>2</xdr:col>
                <xdr:colOff>400050</xdr:colOff>
                <xdr:row>0</xdr:row>
                <xdr:rowOff>0</xdr:rowOff>
              </from>
              <to>
                <xdr:col>3</xdr:col>
                <xdr:colOff>742950</xdr:colOff>
                <xdr:row>2</xdr:row>
                <xdr:rowOff>9525</xdr:rowOff>
              </to>
            </anchor>
          </controlPr>
        </control>
      </mc:Choice>
      <mc:Fallback>
        <control shapeId="1032" r:id="rId11" name="CommandButton3"/>
      </mc:Fallback>
    </mc:AlternateContent>
    <mc:AlternateContent xmlns:mc="http://schemas.openxmlformats.org/markup-compatibility/2006">
      <mc:Choice Requires="x14">
        <control shapeId="1033" r:id="rId13" name="CommandButton4">
          <controlPr defaultSize="0" autoLine="0" r:id="rId14">
            <anchor moveWithCells="1">
              <from>
                <xdr:col>3</xdr:col>
                <xdr:colOff>790575</xdr:colOff>
                <xdr:row>0</xdr:row>
                <xdr:rowOff>0</xdr:rowOff>
              </from>
              <to>
                <xdr:col>4</xdr:col>
                <xdr:colOff>152400</xdr:colOff>
                <xdr:row>2</xdr:row>
                <xdr:rowOff>9525</xdr:rowOff>
              </to>
            </anchor>
          </controlPr>
        </control>
      </mc:Choice>
      <mc:Fallback>
        <control shapeId="1033" r:id="rId13" name="CommandButton4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6133"/>
  <sheetViews>
    <sheetView workbookViewId="0">
      <selection activeCell="I8" sqref="I8"/>
    </sheetView>
  </sheetViews>
  <sheetFormatPr baseColWidth="10" defaultRowHeight="15" x14ac:dyDescent="0.25"/>
  <cols>
    <col min="2" max="2" width="35.140625" bestFit="1" customWidth="1"/>
    <col min="3" max="3" width="11.5703125" bestFit="1" customWidth="1"/>
    <col min="4" max="4" width="22.85546875" customWidth="1"/>
    <col min="5" max="5" width="10" bestFit="1" customWidth="1"/>
    <col min="6" max="6" width="15.85546875" customWidth="1"/>
    <col min="7" max="7" width="7.140625" customWidth="1"/>
    <col min="8" max="8" width="4.28515625" customWidth="1"/>
    <col min="9" max="9" width="6.140625" customWidth="1"/>
    <col min="10" max="10" width="6" customWidth="1"/>
    <col min="13" max="13" width="47.140625" bestFit="1" customWidth="1"/>
    <col min="14" max="14" width="32.42578125" customWidth="1"/>
    <col min="15" max="15" width="41.42578125" bestFit="1" customWidth="1"/>
    <col min="16" max="16" width="10" customWidth="1"/>
    <col min="17" max="17" width="3.42578125" customWidth="1"/>
    <col min="18" max="18" width="2.42578125" customWidth="1"/>
    <col min="19" max="19" width="3.85546875" customWidth="1"/>
    <col min="20" max="20" width="7.28515625" customWidth="1"/>
  </cols>
  <sheetData>
    <row r="1" spans="1:16" x14ac:dyDescent="0.25">
      <c r="A1" t="str">
        <f>IFERROR(IFERROR(MID(#REF!,1,3)*1,MID(#REF!,1,2)*1),"")</f>
        <v/>
      </c>
      <c r="B1" s="2" t="s">
        <v>6</v>
      </c>
      <c r="C1" t="s" vm="1">
        <v>7</v>
      </c>
      <c r="M1" s="2" t="s">
        <v>6</v>
      </c>
      <c r="N1" t="s" vm="2">
        <v>93</v>
      </c>
    </row>
    <row r="2" spans="1:16" x14ac:dyDescent="0.25">
      <c r="A2" t="str">
        <f>IFERROR(IFERROR(MID(#REF!,1,3)*1,MID(#REF!,1,2)*1),"")</f>
        <v/>
      </c>
    </row>
    <row r="3" spans="1:16" x14ac:dyDescent="0.25">
      <c r="A3" t="str">
        <f>IFERROR(IFERROR(MID(#REF!,1,3)*1,MID(#REF!,1,2)*1),"")</f>
        <v/>
      </c>
      <c r="B3" s="2" t="s">
        <v>25</v>
      </c>
      <c r="M3" s="2" t="s">
        <v>25</v>
      </c>
    </row>
    <row r="4" spans="1:16" x14ac:dyDescent="0.25">
      <c r="A4" s="1"/>
      <c r="B4" s="2" t="s">
        <v>10</v>
      </c>
      <c r="C4" s="2" t="s">
        <v>11</v>
      </c>
      <c r="M4" s="2" t="s">
        <v>12</v>
      </c>
      <c r="N4" s="2" t="s">
        <v>14</v>
      </c>
      <c r="O4" s="2" t="s">
        <v>20</v>
      </c>
      <c r="P4" t="s">
        <v>26</v>
      </c>
    </row>
    <row r="5" spans="1:16" x14ac:dyDescent="0.25">
      <c r="A5" s="1">
        <v>1</v>
      </c>
      <c r="B5" t="s">
        <v>97</v>
      </c>
      <c r="C5" t="s">
        <v>9</v>
      </c>
      <c r="D5" t="s">
        <v>108</v>
      </c>
      <c r="E5" s="3">
        <v>443</v>
      </c>
      <c r="L5" t="s">
        <v>96</v>
      </c>
      <c r="M5" t="s">
        <v>27</v>
      </c>
      <c r="N5" t="s">
        <v>16</v>
      </c>
      <c r="O5" t="s">
        <v>24</v>
      </c>
      <c r="P5" s="3">
        <v>0</v>
      </c>
    </row>
    <row r="6" spans="1:16" x14ac:dyDescent="0.25">
      <c r="A6" s="1">
        <f t="shared" ref="A6:A14" si="0">IFERROR(IFERROR(MID(B6,1,3)*1,MID(B6,1,2)*1),"")</f>
        <v>101</v>
      </c>
      <c r="B6" t="s">
        <v>98</v>
      </c>
      <c r="C6" t="s">
        <v>8</v>
      </c>
      <c r="D6" t="s">
        <v>109</v>
      </c>
      <c r="E6" s="3">
        <v>2309</v>
      </c>
      <c r="L6" t="s">
        <v>96</v>
      </c>
      <c r="M6" t="s">
        <v>28</v>
      </c>
      <c r="N6" t="s">
        <v>17</v>
      </c>
      <c r="O6" t="s">
        <v>24</v>
      </c>
      <c r="P6" s="3">
        <v>0</v>
      </c>
    </row>
    <row r="7" spans="1:16" x14ac:dyDescent="0.25">
      <c r="A7" s="1">
        <f t="shared" si="0"/>
        <v>102</v>
      </c>
      <c r="B7" t="s">
        <v>99</v>
      </c>
      <c r="C7" t="s">
        <v>8</v>
      </c>
      <c r="D7" t="s">
        <v>109</v>
      </c>
      <c r="E7" s="3">
        <v>4065</v>
      </c>
      <c r="L7" t="s">
        <v>96</v>
      </c>
      <c r="M7" t="s">
        <v>29</v>
      </c>
      <c r="N7" t="s">
        <v>18</v>
      </c>
      <c r="O7" t="s">
        <v>24</v>
      </c>
      <c r="P7" s="3">
        <v>0</v>
      </c>
    </row>
    <row r="8" spans="1:16" x14ac:dyDescent="0.25">
      <c r="A8" s="1">
        <f t="shared" si="0"/>
        <v>103</v>
      </c>
      <c r="B8" t="s">
        <v>100</v>
      </c>
      <c r="C8" t="s">
        <v>8</v>
      </c>
      <c r="D8" t="s">
        <v>109</v>
      </c>
      <c r="E8" s="3">
        <v>2484</v>
      </c>
      <c r="L8" t="s">
        <v>96</v>
      </c>
      <c r="M8" t="s">
        <v>30</v>
      </c>
      <c r="N8" t="s">
        <v>15</v>
      </c>
      <c r="O8" t="s">
        <v>24</v>
      </c>
      <c r="P8" s="3">
        <v>0</v>
      </c>
    </row>
    <row r="9" spans="1:16" x14ac:dyDescent="0.25">
      <c r="A9" s="1">
        <f t="shared" si="0"/>
        <v>104</v>
      </c>
      <c r="B9" t="s">
        <v>101</v>
      </c>
      <c r="C9" t="s">
        <v>8</v>
      </c>
      <c r="D9" t="s">
        <v>109</v>
      </c>
      <c r="E9" s="3">
        <v>1559</v>
      </c>
      <c r="L9" t="s">
        <v>96</v>
      </c>
      <c r="M9" t="s">
        <v>31</v>
      </c>
      <c r="N9" t="s">
        <v>19</v>
      </c>
      <c r="O9" t="s">
        <v>24</v>
      </c>
      <c r="P9" s="3">
        <v>0</v>
      </c>
    </row>
    <row r="10" spans="1:16" x14ac:dyDescent="0.25">
      <c r="A10" s="1">
        <f t="shared" si="0"/>
        <v>105</v>
      </c>
      <c r="B10" t="s">
        <v>102</v>
      </c>
      <c r="C10" t="s">
        <v>8</v>
      </c>
      <c r="D10" t="s">
        <v>109</v>
      </c>
      <c r="E10" s="3">
        <v>496</v>
      </c>
      <c r="L10">
        <v>31003871</v>
      </c>
      <c r="M10" t="s">
        <v>13</v>
      </c>
      <c r="N10" t="s">
        <v>15</v>
      </c>
      <c r="O10" t="s">
        <v>21</v>
      </c>
      <c r="P10" s="3">
        <v>326</v>
      </c>
    </row>
    <row r="11" spans="1:16" x14ac:dyDescent="0.25">
      <c r="A11" s="1">
        <f t="shared" si="0"/>
        <v>106</v>
      </c>
      <c r="B11" t="s">
        <v>103</v>
      </c>
      <c r="C11" t="s">
        <v>8</v>
      </c>
      <c r="D11" t="s">
        <v>109</v>
      </c>
      <c r="E11" s="3">
        <v>1753</v>
      </c>
      <c r="L11" t="s">
        <v>96</v>
      </c>
      <c r="M11" t="s">
        <v>32</v>
      </c>
      <c r="N11" t="s">
        <v>16</v>
      </c>
      <c r="O11" t="s">
        <v>24</v>
      </c>
      <c r="P11" s="3">
        <v>0</v>
      </c>
    </row>
    <row r="12" spans="1:16" x14ac:dyDescent="0.25">
      <c r="A12" s="1">
        <f t="shared" si="0"/>
        <v>11</v>
      </c>
      <c r="B12" t="s">
        <v>104</v>
      </c>
      <c r="C12" t="s">
        <v>9</v>
      </c>
      <c r="D12" t="s">
        <v>108</v>
      </c>
      <c r="E12" s="3">
        <v>854</v>
      </c>
      <c r="L12">
        <v>40000004</v>
      </c>
      <c r="M12" t="s">
        <v>33</v>
      </c>
      <c r="N12" t="s">
        <v>16</v>
      </c>
      <c r="O12" t="s">
        <v>22</v>
      </c>
      <c r="P12" s="3">
        <v>0</v>
      </c>
    </row>
    <row r="13" spans="1:16" x14ac:dyDescent="0.25">
      <c r="A13" s="1">
        <f t="shared" si="0"/>
        <v>13</v>
      </c>
      <c r="B13" t="s">
        <v>105</v>
      </c>
      <c r="C13" t="s">
        <v>9</v>
      </c>
      <c r="D13" t="s">
        <v>108</v>
      </c>
      <c r="E13" s="3">
        <v>352</v>
      </c>
      <c r="L13">
        <v>40000009</v>
      </c>
      <c r="M13" t="s">
        <v>34</v>
      </c>
      <c r="N13" t="s">
        <v>16</v>
      </c>
      <c r="O13" t="s">
        <v>22</v>
      </c>
      <c r="P13" s="3">
        <v>0</v>
      </c>
    </row>
    <row r="14" spans="1:16" x14ac:dyDescent="0.25">
      <c r="A14" s="1">
        <f t="shared" si="0"/>
        <v>14</v>
      </c>
      <c r="B14" t="s">
        <v>106</v>
      </c>
      <c r="C14" t="s">
        <v>9</v>
      </c>
      <c r="D14" t="s">
        <v>108</v>
      </c>
      <c r="E14" s="3">
        <v>754</v>
      </c>
      <c r="L14">
        <v>40000010</v>
      </c>
      <c r="M14" t="s">
        <v>35</v>
      </c>
      <c r="N14" t="s">
        <v>16</v>
      </c>
      <c r="O14" t="s">
        <v>23</v>
      </c>
      <c r="P14" s="3">
        <v>0</v>
      </c>
    </row>
    <row r="15" spans="1:16" x14ac:dyDescent="0.25">
      <c r="L15">
        <v>40000011</v>
      </c>
      <c r="M15" t="s">
        <v>36</v>
      </c>
      <c r="N15" t="s">
        <v>16</v>
      </c>
      <c r="O15" t="s">
        <v>23</v>
      </c>
      <c r="P15" s="3">
        <v>0</v>
      </c>
    </row>
    <row r="16" spans="1:16" x14ac:dyDescent="0.25">
      <c r="L16">
        <v>40000012</v>
      </c>
      <c r="M16" t="s">
        <v>37</v>
      </c>
      <c r="N16" t="s">
        <v>16</v>
      </c>
      <c r="O16" t="s">
        <v>22</v>
      </c>
      <c r="P16" s="3">
        <v>0</v>
      </c>
    </row>
    <row r="17" spans="12:16" x14ac:dyDescent="0.25">
      <c r="L17">
        <v>40000013</v>
      </c>
      <c r="M17" t="s">
        <v>38</v>
      </c>
      <c r="N17" t="s">
        <v>16</v>
      </c>
      <c r="O17" t="s">
        <v>22</v>
      </c>
      <c r="P17" s="3">
        <v>0</v>
      </c>
    </row>
    <row r="18" spans="12:16" x14ac:dyDescent="0.25">
      <c r="L18">
        <v>40000014</v>
      </c>
      <c r="M18" t="s">
        <v>39</v>
      </c>
      <c r="N18" t="s">
        <v>16</v>
      </c>
      <c r="O18" t="s">
        <v>22</v>
      </c>
      <c r="P18" s="3">
        <v>0</v>
      </c>
    </row>
    <row r="19" spans="12:16" x14ac:dyDescent="0.25">
      <c r="L19">
        <v>40000015</v>
      </c>
      <c r="M19" t="s">
        <v>40</v>
      </c>
      <c r="N19" t="s">
        <v>16</v>
      </c>
      <c r="O19" t="s">
        <v>22</v>
      </c>
      <c r="P19" s="3">
        <v>0</v>
      </c>
    </row>
    <row r="20" spans="12:16" x14ac:dyDescent="0.25">
      <c r="L20">
        <v>40000016</v>
      </c>
      <c r="M20" t="s">
        <v>41</v>
      </c>
      <c r="N20" t="s">
        <v>16</v>
      </c>
      <c r="O20" t="s">
        <v>22</v>
      </c>
      <c r="P20" s="3">
        <v>0</v>
      </c>
    </row>
    <row r="6129" spans="12:12" x14ac:dyDescent="0.25">
      <c r="L6129" t="s">
        <v>96</v>
      </c>
    </row>
    <row r="6130" spans="12:12" x14ac:dyDescent="0.25">
      <c r="L6130" t="s">
        <v>96</v>
      </c>
    </row>
    <row r="6131" spans="12:12" x14ac:dyDescent="0.25">
      <c r="L6131" t="s">
        <v>96</v>
      </c>
    </row>
    <row r="6132" spans="12:12" x14ac:dyDescent="0.25">
      <c r="L6132" t="s">
        <v>96</v>
      </c>
    </row>
    <row r="6133" spans="12:12" x14ac:dyDescent="0.25">
      <c r="L6133" t="s">
        <v>96</v>
      </c>
    </row>
  </sheetData>
  <sheetProtection password="CC9A" sheet="1" objects="1" scenarios="1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Données</vt:lpstr>
    </vt:vector>
  </TitlesOfParts>
  <Company>SMG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magar</dc:creator>
  <cp:lastModifiedBy>Michel</cp:lastModifiedBy>
  <cp:lastPrinted>2014-02-01T09:49:55Z</cp:lastPrinted>
  <dcterms:created xsi:type="dcterms:W3CDTF">2013-10-07T17:54:32Z</dcterms:created>
  <dcterms:modified xsi:type="dcterms:W3CDTF">2014-02-25T21:34:21Z</dcterms:modified>
</cp:coreProperties>
</file>