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24825" windowHeight="6345" activeTab="2"/>
  </bookViews>
  <sheets>
    <sheet name="Mouvements" sheetId="1" r:id="rId1"/>
    <sheet name="Stocks" sheetId="5" r:id="rId2"/>
    <sheet name="test" sheetId="6" r:id="rId3"/>
    <sheet name="test Original" sheetId="7" r:id="rId4"/>
  </sheets>
  <definedNames>
    <definedName name="catergorie">Mouvements!$W$2:$W$3</definedName>
    <definedName name="genre">Mouvements!$Z$2:$Z$3</definedName>
    <definedName name="lieu">Mouvements!$X$2:$X$4</definedName>
    <definedName name="reglement">Mouvements!$Y$2:$Y$5</definedName>
    <definedName name="tva">Mouvements!$AA$2:$AA$3</definedName>
    <definedName name="_xlnm.Print_Area" localSheetId="0">Mouvements!$A$1:$AA$11</definedName>
    <definedName name="_xlnm.Print_Area" localSheetId="1">Stocks!$A$3:$D$8</definedName>
  </definedNames>
  <calcPr calcId="114210"/>
  <pivotCaches>
    <pivotCache cacheId="0" r:id="rId5"/>
  </pivotCaches>
</workbook>
</file>

<file path=xl/calcChain.xml><?xml version="1.0" encoding="utf-8"?>
<calcChain xmlns="http://schemas.openxmlformats.org/spreadsheetml/2006/main">
  <c r="F2" i="7"/>
  <c r="F5"/>
  <c r="G6"/>
  <c r="A2"/>
  <c r="C2"/>
  <c r="E2"/>
  <c r="A3"/>
  <c r="E3"/>
  <c r="F3"/>
  <c r="A4"/>
  <c r="E4"/>
  <c r="G4"/>
  <c r="A5"/>
  <c r="E5"/>
  <c r="A6"/>
  <c r="C6"/>
  <c r="E6"/>
  <c r="R5" i="1"/>
  <c r="R6"/>
  <c r="R7"/>
  <c r="R8"/>
  <c r="R9"/>
  <c r="R10"/>
  <c r="R11"/>
  <c r="R4"/>
  <c r="P11"/>
  <c r="T11"/>
  <c r="P10"/>
  <c r="T10"/>
  <c r="U10"/>
  <c r="P7"/>
  <c r="T7"/>
  <c r="P8"/>
  <c r="T8"/>
  <c r="U8"/>
  <c r="P9"/>
  <c r="T9"/>
  <c r="U9"/>
  <c r="P6"/>
  <c r="T6"/>
  <c r="U6"/>
  <c r="U11"/>
  <c r="V11"/>
  <c r="U7"/>
  <c r="V7"/>
  <c r="V8"/>
  <c r="V9"/>
  <c r="V6"/>
  <c r="V10"/>
  <c r="P5"/>
  <c r="T5"/>
  <c r="U5"/>
  <c r="P4"/>
  <c r="T4"/>
  <c r="U4"/>
  <c r="V4"/>
  <c r="V5"/>
</calcChain>
</file>

<file path=xl/sharedStrings.xml><?xml version="1.0" encoding="utf-8"?>
<sst xmlns="http://schemas.openxmlformats.org/spreadsheetml/2006/main" count="145" uniqueCount="68">
  <si>
    <t>Date d'achat ou de l'apport</t>
  </si>
  <si>
    <t>Nom, prénom ou dénomination sociale</t>
  </si>
  <si>
    <t>ENTREE</t>
  </si>
  <si>
    <t>Genre</t>
  </si>
  <si>
    <t>N° immatriculation</t>
  </si>
  <si>
    <t>Prix d'achat ou de valeur vénale</t>
  </si>
  <si>
    <t>SORTIE</t>
  </si>
  <si>
    <t>Mode de règlement</t>
  </si>
  <si>
    <t>Changement d'immatriculation</t>
  </si>
  <si>
    <t>Prix de vente</t>
  </si>
  <si>
    <t>Lieu d'achat</t>
  </si>
  <si>
    <t>Lieu de vente</t>
  </si>
  <si>
    <t>Professionnel ou Particulier</t>
  </si>
  <si>
    <t>Particulier</t>
  </si>
  <si>
    <t>Professionnel</t>
  </si>
  <si>
    <t>France</t>
  </si>
  <si>
    <t>UE</t>
  </si>
  <si>
    <t>Hors CEE</t>
  </si>
  <si>
    <t>CHQ</t>
  </si>
  <si>
    <t>VIRT</t>
  </si>
  <si>
    <t>ESP</t>
  </si>
  <si>
    <t>Date de vente</t>
  </si>
  <si>
    <t>VU</t>
  </si>
  <si>
    <t>VP</t>
  </si>
  <si>
    <t>f</t>
  </si>
  <si>
    <t>g</t>
  </si>
  <si>
    <t>h</t>
  </si>
  <si>
    <t>i</t>
  </si>
  <si>
    <t>Régime TVA</t>
  </si>
  <si>
    <t>Soumis à TVA (O/N)</t>
  </si>
  <si>
    <t>OUI</t>
  </si>
  <si>
    <t>NON</t>
  </si>
  <si>
    <t>Numéro d'ordre</t>
  </si>
  <si>
    <t>Total général</t>
  </si>
  <si>
    <t>Somme de Prix d'achat ou de valeur vénale</t>
  </si>
  <si>
    <t>655abd67</t>
  </si>
  <si>
    <t>367bv92</t>
  </si>
  <si>
    <t>aj bd 95</t>
  </si>
  <si>
    <t xml:space="preserve">anc vh </t>
  </si>
  <si>
    <t>kdjhf</t>
  </si>
  <si>
    <t>hqgfkhjqoit</t>
  </si>
  <si>
    <t>ngfkl</t>
  </si>
  <si>
    <t>jgfkj</t>
  </si>
  <si>
    <t>Véhicule sorti (O/N)</t>
  </si>
  <si>
    <t>Date d'achat</t>
  </si>
  <si>
    <t xml:space="preserve">M. SCHMITT </t>
  </si>
  <si>
    <t xml:space="preserve">Mme DUPONT </t>
  </si>
  <si>
    <t>ARS SARL</t>
  </si>
  <si>
    <t xml:space="preserve">M. DURAND </t>
  </si>
  <si>
    <t xml:space="preserve">PEUGEOT </t>
  </si>
  <si>
    <t xml:space="preserve">RENAULT </t>
  </si>
  <si>
    <t xml:space="preserve">M. SPUNTZ </t>
  </si>
  <si>
    <t xml:space="preserve">Mlle ARNOLD </t>
  </si>
  <si>
    <t>DIVERS</t>
  </si>
  <si>
    <t>Marge TTC</t>
  </si>
  <si>
    <t>Tva sur marge</t>
  </si>
  <si>
    <t>Marge HT</t>
  </si>
  <si>
    <t>Date</t>
  </si>
  <si>
    <t>journal</t>
  </si>
  <si>
    <t>N° compte</t>
  </si>
  <si>
    <t>N° pièce</t>
  </si>
  <si>
    <t>Libellé</t>
  </si>
  <si>
    <t>Débit</t>
  </si>
  <si>
    <t>Crédit</t>
  </si>
  <si>
    <t>Monnaie</t>
  </si>
  <si>
    <t>AC</t>
  </si>
  <si>
    <t>E</t>
  </si>
  <si>
    <t>http://forum.excel-pratique.com/excel/copie-de-donne-vers-un-autre-onglet-sous-condition-t37495.html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</si>
</sst>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4" fontId="0" fillId="0" borderId="1" xfId="0" applyNumberFormat="1" applyBorder="1"/>
    <xf numFmtId="0" fontId="0" fillId="0" borderId="1" xfId="0" applyBorder="1" applyAlignment="1">
      <alignment horizontal="left" wrapText="1"/>
    </xf>
    <xf numFmtId="0" fontId="0" fillId="0" borderId="1" xfId="0" applyNumberFormat="1" applyBorder="1" applyAlignment="1">
      <alignment horizontal="center"/>
    </xf>
    <xf numFmtId="0" fontId="0" fillId="0" borderId="0" xfId="0" pivotButton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3" fontId="0" fillId="2" borderId="1" xfId="0" applyNumberFormat="1" applyFill="1" applyBorder="1"/>
    <xf numFmtId="14" fontId="0" fillId="0" borderId="2" xfId="0" applyNumberFormat="1" applyBorder="1"/>
    <xf numFmtId="0" fontId="0" fillId="0" borderId="2" xfId="0" applyBorder="1"/>
    <xf numFmtId="3" fontId="0" fillId="0" borderId="2" xfId="0" applyNumberFormat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4" fontId="0" fillId="2" borderId="1" xfId="0" applyNumberFormat="1" applyFill="1" applyBorder="1" applyAlignment="1">
      <alignment horizontal="right"/>
    </xf>
    <xf numFmtId="14" fontId="0" fillId="0" borderId="0" xfId="0" applyNumberFormat="1"/>
    <xf numFmtId="4" fontId="0" fillId="0" borderId="0" xfId="0" applyNumberFormat="1"/>
    <xf numFmtId="0" fontId="2" fillId="0" borderId="0" xfId="1" applyAlignment="1" applyProtection="1"/>
    <xf numFmtId="0" fontId="0" fillId="3" borderId="0" xfId="0" applyFill="1"/>
    <xf numFmtId="4" fontId="0" fillId="3" borderId="0" xfId="0" applyNumberFormat="1" applyFill="1"/>
    <xf numFmtId="14" fontId="0" fillId="3" borderId="0" xfId="0" applyNumberFormat="1" applyFill="1"/>
    <xf numFmtId="14" fontId="0" fillId="0" borderId="0" xfId="0" applyNumberFormat="1" applyFill="1"/>
    <xf numFmtId="0" fontId="0" fillId="0" borderId="0" xfId="0" applyFill="1"/>
    <xf numFmtId="4" fontId="0" fillId="0" borderId="0" xfId="0" applyNumberFormat="1" applyFill="1"/>
    <xf numFmtId="0" fontId="0" fillId="0" borderId="0" xfId="0" applyNumberFormat="1" applyFill="1"/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1"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indexed="22"/>
        </patternFill>
      </fill>
    </dxf>
    <dxf>
      <fill>
        <patternFill patternType="solid">
          <bgColor indexed="22"/>
        </patternFill>
      </fill>
    </dxf>
    <dxf>
      <fill>
        <patternFill patternType="solid">
          <bgColor indexed="22"/>
        </patternFill>
      </fill>
    </dxf>
    <dxf>
      <fill>
        <patternFill patternType="solid">
          <bgColor indexed="22"/>
        </patternFill>
      </fill>
    </dxf>
    <dxf>
      <fill>
        <patternFill patternType="solid">
          <bgColor indexed="22"/>
        </patternFill>
      </fill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438150</xdr:colOff>
      <xdr:row>3</xdr:row>
      <xdr:rowOff>114300</xdr:rowOff>
    </xdr:from>
    <xdr:to>
      <xdr:col>17</xdr:col>
      <xdr:colOff>457200</xdr:colOff>
      <xdr:row>27</xdr:row>
      <xdr:rowOff>28575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2628900" y="1790700"/>
          <a:ext cx="9782175" cy="448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à tous,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Après plusieurs heures de recherches infructueuses sur des forums et pas mal de neurones grillés. Je me suis décidée à poser mon problème sur votre forum.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fichier ExceL se compose de 3 onglets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mouvements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stocks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tests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L'onglet mouvements me permet de saisir l'achat d'un véhicule (date d'acquisition, nom du vendeur, valeur d'achat,....). J'ai crée une macro (macro 7) dans l'onglet test afin de générer automatiquement à partir des données de l'onglet mouvements une écriture comptable. J'exécute la macro via un bouton "écriture".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voilà qu'arrive mon soucis : lorsque je clique plusieurs fois sur mon bouton "écriture", il me prend les informations de l'onglet mouvements mais avec plusieurs saut de ligne et j'aimerai qu'il prenne la ligne suivante à savoir la ligne B4, puis B5, puis B6....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J'espère avoir été claire.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 pour vos réponses.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Titouan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171450</xdr:colOff>
      <xdr:row>9</xdr:row>
      <xdr:rowOff>38100</xdr:rowOff>
    </xdr:from>
    <xdr:to>
      <xdr:col>22</xdr:col>
      <xdr:colOff>47625</xdr:colOff>
      <xdr:row>32</xdr:row>
      <xdr:rowOff>142875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2628900" y="1790700"/>
          <a:ext cx="9782175" cy="448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à tous,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Après plusieurs heures de recherches infructueuses sur des forums et pas mal de neurones grillés. Je me suis décidée à poser mon problème sur votre forum.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fichier ExceL se compose de 3 onglets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mouvements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stocks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tests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L'onglet mouvements me permet de saisir l'achat d'un véhicule (date d'acquisition, nom du vendeur, valeur d'achat,....). J'ai crée une macro (macro 7) dans l'onglet test afin de générer automatiquement à partir des données de l'onglet mouvements une écriture comptable. J'exécute la macro via un bouton "écriture".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voilà qu'arrive mon soucis : lorsque je clique plusieurs fois sur mon bouton "écriture", il me prend les informations de l'onglet mouvements mais avec plusieurs saut de ligne et j'aimerai qu'il prenne la ligne suivante à savoir la ligne B4, puis B5, puis B6....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J'espère avoir été claire.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 pour vos réponses.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Titouan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lang" refreshedDate="41339.406966898146" createdVersion="3" refreshedVersion="3" minRefreshableVersion="3" recordCount="13">
  <cacheSource type="worksheet">
    <worksheetSource ref="A2:S1056" sheet="Mouvements"/>
  </cacheSource>
  <cacheFields count="19">
    <cacheField name="Numéro d'ordre" numFmtId="0">
      <sharedItems containsString="0" containsBlank="1" containsNumber="1" containsInteger="1" minValue="1" maxValue="8" count="9">
        <m/>
        <n v="1"/>
        <n v="2"/>
        <n v="3"/>
        <n v="4"/>
        <n v="5"/>
        <n v="6"/>
        <n v="7"/>
        <n v="8"/>
      </sharedItems>
    </cacheField>
    <cacheField name="Date d'achat ou de l'apport" numFmtId="0">
      <sharedItems containsNonDate="0" containsDate="1" containsString="0" containsBlank="1" minDate="2009-09-29T00:00:00" maxDate="2013-01-16T00:00:00" count="6">
        <m/>
        <d v="2013-01-15T00:00:00"/>
        <d v="2011-05-31T00:00:00"/>
        <d v="2012-06-30T00:00:00"/>
        <d v="2009-09-29T00:00:00"/>
        <d v="2010-08-31T00:00:00"/>
      </sharedItems>
    </cacheField>
    <cacheField name="Nom, prénom ou dénomination sociale" numFmtId="0">
      <sharedItems containsBlank="1"/>
    </cacheField>
    <cacheField name="Professionnel ou Particulier" numFmtId="0">
      <sharedItems containsBlank="1"/>
    </cacheField>
    <cacheField name="Lieu d'achat" numFmtId="0">
      <sharedItems containsBlank="1"/>
    </cacheField>
    <cacheField name="Soumis à TVA (O/N)" numFmtId="0">
      <sharedItems containsBlank="1"/>
    </cacheField>
    <cacheField name="Genre" numFmtId="0">
      <sharedItems containsBlank="1"/>
    </cacheField>
    <cacheField name="N° immatriculation" numFmtId="0">
      <sharedItems containsBlank="1" count="9">
        <m/>
        <s v="655abd67"/>
        <s v="367bv92"/>
        <s v="aj bd 95"/>
        <s v="anc vh "/>
        <s v="kdjhf"/>
        <s v="hqgfkhjqoit"/>
        <s v="ngfkl"/>
        <s v="jgfkj"/>
      </sharedItems>
    </cacheField>
    <cacheField name="Prix d'achat ou de valeur vénale" numFmtId="0">
      <sharedItems containsString="0" containsBlank="1" containsNumber="1" containsInteger="1" minValue="1000" maxValue="25000"/>
    </cacheField>
    <cacheField name="Mode de règlement" numFmtId="0">
      <sharedItems containsBlank="1"/>
    </cacheField>
    <cacheField name="Date de vente" numFmtId="0">
      <sharedItems containsNonDate="0" containsDate="1" containsString="0" containsBlank="1" minDate="2013-01-31T00:00:00" maxDate="2013-02-01T00:00:00"/>
    </cacheField>
    <cacheField name="Nom, prénom ou dénomination sociale2" numFmtId="0">
      <sharedItems containsBlank="1"/>
    </cacheField>
    <cacheField name="Professionnel ou Particulier2" numFmtId="0">
      <sharedItems containsBlank="1"/>
    </cacheField>
    <cacheField name="Lieu de vente" numFmtId="0">
      <sharedItems containsBlank="1"/>
    </cacheField>
    <cacheField name="Changement d'immatriculation" numFmtId="0">
      <sharedItems containsNonDate="0" containsString="0" containsBlank="1"/>
    </cacheField>
    <cacheField name="Régime TVA" numFmtId="0">
      <sharedItems containsBlank="1"/>
    </cacheField>
    <cacheField name="Prix de vente" numFmtId="0">
      <sharedItems containsString="0" containsBlank="1" containsNumber="1" containsInteger="1" minValue="8000" maxValue="35000"/>
    </cacheField>
    <cacheField name="Véhicule sorti (O/N)" numFmtId="0">
      <sharedItems containsBlank="1" count="3">
        <m/>
        <s v="OUI"/>
        <s v="NON"/>
      </sharedItems>
    </cacheField>
    <cacheField name="Mode de règlement2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m/>
    <m/>
    <m/>
    <m/>
    <m/>
    <x v="0"/>
    <m/>
    <m/>
    <m/>
    <m/>
    <m/>
    <m/>
    <m/>
    <m/>
    <m/>
    <x v="0"/>
    <m/>
  </r>
  <r>
    <x v="1"/>
    <x v="1"/>
    <s v="M. SCHMITT "/>
    <s v="Particulier"/>
    <s v="UE"/>
    <s v="NON"/>
    <s v="VU"/>
    <x v="1"/>
    <n v="10000"/>
    <s v="VIRT"/>
    <d v="2013-01-31T00:00:00"/>
    <s v="f"/>
    <s v="Particulier"/>
    <s v="France"/>
    <m/>
    <s v="Tva sur marge"/>
    <n v="15000"/>
    <x v="1"/>
    <s v="ESP"/>
  </r>
  <r>
    <x v="2"/>
    <x v="1"/>
    <s v="Mme DUPONT "/>
    <s v="Particulier"/>
    <s v="France"/>
    <s v="NON"/>
    <s v="VP"/>
    <x v="2"/>
    <n v="15000"/>
    <s v="ESP"/>
    <d v="2013-01-31T00:00:00"/>
    <s v="g"/>
    <s v="Particulier"/>
    <s v="UE"/>
    <m/>
    <s v="Tva sur marge"/>
    <n v="20000"/>
    <x v="1"/>
    <s v="VIRT"/>
  </r>
  <r>
    <x v="3"/>
    <x v="1"/>
    <s v="ARS SARL"/>
    <s v="Professionnel"/>
    <s v="France"/>
    <s v="OUI"/>
    <s v="VU"/>
    <x v="3"/>
    <n v="20000"/>
    <s v="VIRT"/>
    <d v="2013-01-31T00:00:00"/>
    <s v="h"/>
    <s v="Professionnel"/>
    <s v="France"/>
    <m/>
    <s v="Tva sur PV"/>
    <n v="25000"/>
    <x v="1"/>
    <s v="CHQ"/>
  </r>
  <r>
    <x v="4"/>
    <x v="1"/>
    <s v="M. DURAND "/>
    <s v="Professionnel"/>
    <s v="UE"/>
    <s v="OUI"/>
    <s v="VP"/>
    <x v="4"/>
    <n v="25000"/>
    <s v="CHQ"/>
    <d v="2013-01-31T00:00:00"/>
    <s v="i"/>
    <s v="Professionnel"/>
    <s v="UE"/>
    <m/>
    <s v="Vente exonérée"/>
    <n v="30000"/>
    <x v="1"/>
    <s v="CHQ"/>
  </r>
  <r>
    <x v="5"/>
    <x v="2"/>
    <s v="PEUGEOT "/>
    <s v="Professionnel"/>
    <s v="Hors CEE"/>
    <s v="NON"/>
    <s v="VU"/>
    <x v="5"/>
    <n v="5000"/>
    <s v="CHQ"/>
    <m/>
    <m/>
    <m/>
    <m/>
    <m/>
    <s v="Exonération de Tva"/>
    <n v="20000"/>
    <x v="1"/>
    <m/>
  </r>
  <r>
    <x v="6"/>
    <x v="3"/>
    <s v="RENAULT "/>
    <s v="Professionnel"/>
    <s v="France"/>
    <s v="NON"/>
    <s v="VP"/>
    <x v="6"/>
    <n v="6000"/>
    <s v="VIRT"/>
    <m/>
    <m/>
    <m/>
    <m/>
    <m/>
    <s v="Tva sur marge"/>
    <n v="8000"/>
    <x v="1"/>
    <m/>
  </r>
  <r>
    <x v="7"/>
    <x v="4"/>
    <s v="Mlle ARNOLD "/>
    <s v="Particulier"/>
    <s v="UE"/>
    <s v="NON"/>
    <s v="VU"/>
    <x v="7"/>
    <n v="3500"/>
    <s v="ESP"/>
    <m/>
    <m/>
    <m/>
    <m/>
    <m/>
    <s v="Tva sur marge"/>
    <n v="35000"/>
    <x v="1"/>
    <m/>
  </r>
  <r>
    <x v="8"/>
    <x v="5"/>
    <s v="M. SPUNTZ "/>
    <s v="Particulier"/>
    <s v="Hors CEE"/>
    <s v="NON"/>
    <s v="VP"/>
    <x v="8"/>
    <n v="1000"/>
    <s v="ESP"/>
    <m/>
    <m/>
    <m/>
    <m/>
    <m/>
    <s v="Exonération de Tva"/>
    <m/>
    <x v="2"/>
    <m/>
  </r>
  <r>
    <x v="0"/>
    <x v="0"/>
    <m/>
    <m/>
    <m/>
    <m/>
    <m/>
    <x v="0"/>
    <m/>
    <m/>
    <m/>
    <m/>
    <m/>
    <m/>
    <m/>
    <s v=""/>
    <m/>
    <x v="2"/>
    <m/>
  </r>
  <r>
    <x v="0"/>
    <x v="0"/>
    <m/>
    <m/>
    <m/>
    <m/>
    <m/>
    <x v="0"/>
    <m/>
    <m/>
    <m/>
    <m/>
    <m/>
    <m/>
    <m/>
    <s v=""/>
    <m/>
    <x v="2"/>
    <m/>
  </r>
  <r>
    <x v="0"/>
    <x v="0"/>
    <m/>
    <m/>
    <m/>
    <m/>
    <m/>
    <x v="0"/>
    <m/>
    <m/>
    <m/>
    <m/>
    <m/>
    <m/>
    <m/>
    <s v=""/>
    <m/>
    <x v="2"/>
    <m/>
  </r>
  <r>
    <x v="0"/>
    <x v="0"/>
    <m/>
    <m/>
    <m/>
    <m/>
    <m/>
    <x v="0"/>
    <m/>
    <m/>
    <m/>
    <m/>
    <m/>
    <m/>
    <m/>
    <m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Date d'achat">
  <location ref="A3:D5" firstHeaderRow="1" firstDataRow="1" firstDataCol="3" rowPageCount="1" colPageCount="1"/>
  <pivotFields count="19">
    <pivotField axis="axisRow" outline="0" showAll="0" defaultSubtotal="0">
      <items count="9">
        <item x="1"/>
        <item x="2"/>
        <item x="3"/>
        <item x="4"/>
        <item x="5"/>
        <item x="6"/>
        <item x="7"/>
        <item x="8"/>
        <item h="1" x="0"/>
      </items>
    </pivotField>
    <pivotField axis="axisRow" outline="0" showAll="0" sortType="ascending" defaultSubtotal="0">
      <items count="6">
        <item x="4"/>
        <item x="5"/>
        <item x="2"/>
        <item x="3"/>
        <item x="1"/>
        <item x="0"/>
      </items>
    </pivotField>
    <pivotField showAll="0"/>
    <pivotField showAll="0"/>
    <pivotField showAll="0" defaultSubtotal="0"/>
    <pivotField showAll="0"/>
    <pivotField showAll="0"/>
    <pivotField axis="axisRow" outline="0" showAll="0" defaultSubtotal="0">
      <items count="9">
        <item x="1"/>
        <item x="0"/>
        <item x="2"/>
        <item x="3"/>
        <item x="4"/>
        <item x="5"/>
        <item x="6"/>
        <item x="7"/>
        <item x="8"/>
      </items>
    </pivotField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outline="0" showAll="0" defaultSubtotal="0">
      <items count="3">
        <item x="2"/>
        <item x="1"/>
        <item x="0"/>
      </items>
    </pivotField>
    <pivotField showAll="0"/>
  </pivotFields>
  <rowFields count="3">
    <field x="1"/>
    <field x="0"/>
    <field x="7"/>
  </rowFields>
  <rowItems count="2">
    <i>
      <x v="1"/>
      <x v="7"/>
      <x v="8"/>
    </i>
    <i t="grand">
      <x/>
    </i>
  </rowItems>
  <colItems count="1">
    <i/>
  </colItems>
  <pageFields count="1">
    <pageField fld="17" item="0" hier="0"/>
  </pageFields>
  <dataFields count="1">
    <dataField name="Somme de Prix d'achat ou de valeur vénale" fld="8" baseField="0" baseItem="0" numFmtId="3"/>
  </dataFields>
  <formats count="31">
    <format dxfId="30">
      <pivotArea field="1" type="button" dataOnly="0" labelOnly="1" outline="0" axis="axisRow" fieldPosition="0"/>
    </format>
    <format dxfId="29">
      <pivotArea field="0" type="button" dataOnly="0" labelOnly="1" outline="0" axis="axisRow" fieldPosition="1"/>
    </format>
    <format dxfId="28">
      <pivotArea field="7" type="button" dataOnly="0" labelOnly="1" outline="0" axis="axisRow" fieldPosition="2"/>
    </format>
    <format dxfId="27">
      <pivotArea dataOnly="0" labelOnly="1" outline="0" axis="axisValues" fieldPosition="0"/>
    </format>
    <format dxfId="26">
      <pivotArea field="1" type="button" dataOnly="0" labelOnly="1" outline="0" axis="axisRow" fieldPosition="0"/>
    </format>
    <format dxfId="25">
      <pivotArea field="0" type="button" dataOnly="0" labelOnly="1" outline="0" axis="axisRow" fieldPosition="1"/>
    </format>
    <format dxfId="24">
      <pivotArea field="7" type="button" dataOnly="0" labelOnly="1" outline="0" axis="axisRow" fieldPosition="2"/>
    </format>
    <format dxfId="23">
      <pivotArea dataOnly="0" labelOnly="1" outline="0" axis="axisValues" fieldPosition="0"/>
    </format>
    <format dxfId="22">
      <pivotArea dataOnly="0" labelOnly="1" outline="0" axis="axisValues" fieldPosition="0"/>
    </format>
    <format dxfId="21">
      <pivotArea field="1" type="button" dataOnly="0" labelOnly="1" outline="0" axis="axisRow" fieldPosition="0"/>
    </format>
    <format dxfId="20">
      <pivotArea field="0" type="button" dataOnly="0" labelOnly="1" outline="0" axis="axisRow" fieldPosition="1"/>
    </format>
    <format dxfId="19">
      <pivotArea field="7" type="button" dataOnly="0" labelOnly="1" outline="0" axis="axisRow" fieldPosition="2"/>
    </format>
    <format dxfId="18">
      <pivotArea dataOnly="0" labelOnly="1" outline="0" axis="axisValues" fieldPosition="0"/>
    </format>
    <format dxfId="17">
      <pivotArea field="17" dataOnly="0" grandRow="1" outline="0" collapsedLevelsAreSubtotals="1" axis="axisPage" fieldPosition="0">
        <references count="1">
          <reference field="17" count="1" selected="0">
            <x v="0"/>
          </reference>
        </references>
      </pivotArea>
    </format>
    <format dxfId="16">
      <pivotArea field="1" type="button" dataOnly="0" labelOnly="1" outline="0" axis="axisRow" fieldPosition="0"/>
    </format>
    <format dxfId="15">
      <pivotArea field="0" type="button" dataOnly="0" labelOnly="1" outline="0" axis="axisRow" fieldPosition="1"/>
    </format>
    <format dxfId="14">
      <pivotArea field="7" type="button" dataOnly="0" labelOnly="1" outline="0" axis="axisRow" fieldPosition="2"/>
    </format>
    <format dxfId="13">
      <pivotArea dataOnly="0" labelOnly="1" outline="0" axis="axisValues" fieldPosition="0"/>
    </format>
    <format dxfId="12">
      <pivotArea grandRow="1" outline="0" collapsedLevelsAreSubtotals="1" fieldPosition="0"/>
    </format>
    <format dxfId="11">
      <pivotArea dataOnly="0" labelOnly="1" grandRow="1" outline="0" fieldPosition="0"/>
    </format>
    <format dxfId="10">
      <pivotArea outline="0" collapsedLevelsAreSubtotals="1" fieldPosition="0"/>
    </format>
    <format dxfId="9">
      <pivotArea dataOnly="0" labelOnly="1" fieldPosition="0">
        <references count="1">
          <reference field="1" count="4">
            <x v="0"/>
            <x v="1"/>
            <x v="2"/>
            <x v="3"/>
          </reference>
        </references>
      </pivotArea>
    </format>
    <format dxfId="8">
      <pivotArea dataOnly="0" labelOnly="1" grandRow="1" outline="0" fieldPosition="0"/>
    </format>
    <format dxfId="7">
      <pivotArea dataOnly="0" labelOnly="1" fieldPosition="0">
        <references count="2">
          <reference field="0" count="1">
            <x v="6"/>
          </reference>
          <reference field="1" count="1" selected="0">
            <x v="0"/>
          </reference>
        </references>
      </pivotArea>
    </format>
    <format dxfId="6">
      <pivotArea dataOnly="0" labelOnly="1" fieldPosition="0">
        <references count="2">
          <reference field="0" count="1">
            <x v="7"/>
          </reference>
          <reference field="1" count="1" selected="0">
            <x v="1"/>
          </reference>
        </references>
      </pivotArea>
    </format>
    <format dxfId="5">
      <pivotArea dataOnly="0" labelOnly="1" fieldPosition="0">
        <references count="2">
          <reference field="0" count="1">
            <x v="4"/>
          </reference>
          <reference field="1" count="1" selected="0">
            <x v="2"/>
          </reference>
        </references>
      </pivotArea>
    </format>
    <format dxfId="4">
      <pivotArea dataOnly="0" labelOnly="1" fieldPosition="0">
        <references count="2">
          <reference field="0" count="1">
            <x v="5"/>
          </reference>
          <reference field="1" count="1" selected="0">
            <x v="3"/>
          </reference>
        </references>
      </pivotArea>
    </format>
    <format dxfId="3">
      <pivotArea dataOnly="0" labelOnly="1" fieldPosition="0">
        <references count="3">
          <reference field="0" count="1" selected="0">
            <x v="6"/>
          </reference>
          <reference field="1" count="1" selected="0">
            <x v="0"/>
          </reference>
          <reference field="7" count="1">
            <x v="7"/>
          </reference>
        </references>
      </pivotArea>
    </format>
    <format dxfId="2">
      <pivotArea dataOnly="0" labelOnly="1" fieldPosition="0">
        <references count="3">
          <reference field="0" count="1" selected="0">
            <x v="7"/>
          </reference>
          <reference field="1" count="1" selected="0">
            <x v="1"/>
          </reference>
          <reference field="7" count="1">
            <x v="8"/>
          </reference>
        </references>
      </pivotArea>
    </format>
    <format dxfId="1">
      <pivotArea dataOnly="0" labelOnly="1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7" count="1">
            <x v="5"/>
          </reference>
        </references>
      </pivotArea>
    </format>
    <format dxfId="0">
      <pivotArea dataOnly="0" labelOnly="1" fieldPosition="0">
        <references count="3">
          <reference field="0" count="1" selected="0">
            <x v="5"/>
          </reference>
          <reference field="1" count="1" selected="0">
            <x v="3"/>
          </reference>
          <reference field="7" count="1">
            <x v="6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copie-de-donne-vers-un-autre-onglet-sous-condition-t37495.html" TargetMode="Externa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um.excel-pratique.com/excel/copie-de-donne-vers-un-autre-onglet-sous-condition-t37495.html" TargetMode="External"/><Relationship Id="rId4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A11"/>
  <sheetViews>
    <sheetView workbookViewId="0">
      <selection sqref="A1:J1"/>
    </sheetView>
  </sheetViews>
  <sheetFormatPr baseColWidth="10" defaultRowHeight="15"/>
  <cols>
    <col min="1" max="2" width="21" customWidth="1"/>
    <col min="3" max="3" width="20.7109375" customWidth="1"/>
    <col min="4" max="4" width="15.7109375" customWidth="1"/>
    <col min="5" max="6" width="14.140625" customWidth="1"/>
    <col min="8" max="8" width="15.7109375" customWidth="1"/>
    <col min="9" max="9" width="14.85546875" customWidth="1"/>
    <col min="11" max="11" width="14.7109375" customWidth="1"/>
    <col min="12" max="12" width="20.7109375" customWidth="1"/>
    <col min="13" max="14" width="15.7109375" customWidth="1"/>
    <col min="15" max="15" width="16.7109375" customWidth="1"/>
    <col min="16" max="16" width="17.42578125" customWidth="1"/>
    <col min="23" max="23" width="13.28515625" hidden="1" customWidth="1"/>
    <col min="24" max="27" width="11.42578125" hidden="1" customWidth="1"/>
  </cols>
  <sheetData>
    <row r="1" spans="1:27" ht="107.25" customHeight="1">
      <c r="A1" s="31" t="s">
        <v>2</v>
      </c>
      <c r="B1" s="31"/>
      <c r="C1" s="31"/>
      <c r="D1" s="31"/>
      <c r="E1" s="31"/>
      <c r="F1" s="31"/>
      <c r="G1" s="31"/>
      <c r="H1" s="31"/>
      <c r="I1" s="31"/>
      <c r="J1" s="31"/>
      <c r="K1" s="32" t="s">
        <v>6</v>
      </c>
      <c r="L1" s="33"/>
      <c r="M1" s="33"/>
      <c r="N1" s="33"/>
      <c r="O1" s="33"/>
      <c r="P1" s="33"/>
      <c r="Q1" s="33"/>
      <c r="R1" s="33"/>
      <c r="S1" s="33"/>
      <c r="T1" s="33"/>
      <c r="U1" s="33"/>
      <c r="V1" s="34"/>
    </row>
    <row r="2" spans="1:27">
      <c r="A2" s="30" t="s">
        <v>32</v>
      </c>
      <c r="B2" s="30" t="s">
        <v>0</v>
      </c>
      <c r="C2" s="30" t="s">
        <v>1</v>
      </c>
      <c r="D2" s="30" t="s">
        <v>12</v>
      </c>
      <c r="E2" s="30" t="s">
        <v>10</v>
      </c>
      <c r="F2" s="30" t="s">
        <v>29</v>
      </c>
      <c r="G2" s="35" t="s">
        <v>3</v>
      </c>
      <c r="H2" s="37" t="s">
        <v>4</v>
      </c>
      <c r="I2" s="30" t="s">
        <v>5</v>
      </c>
      <c r="J2" s="30" t="s">
        <v>7</v>
      </c>
      <c r="K2" s="30" t="s">
        <v>21</v>
      </c>
      <c r="L2" s="30" t="s">
        <v>1</v>
      </c>
      <c r="M2" s="30" t="s">
        <v>12</v>
      </c>
      <c r="N2" s="30" t="s">
        <v>11</v>
      </c>
      <c r="O2" s="30" t="s">
        <v>8</v>
      </c>
      <c r="P2" s="30" t="s">
        <v>28</v>
      </c>
      <c r="Q2" s="30" t="s">
        <v>9</v>
      </c>
      <c r="R2" s="30" t="s">
        <v>43</v>
      </c>
      <c r="S2" s="30" t="s">
        <v>7</v>
      </c>
      <c r="T2" s="28" t="s">
        <v>54</v>
      </c>
      <c r="U2" s="28" t="s">
        <v>55</v>
      </c>
      <c r="V2" s="28" t="s">
        <v>56</v>
      </c>
      <c r="W2" t="s">
        <v>13</v>
      </c>
      <c r="X2" t="s">
        <v>15</v>
      </c>
      <c r="Y2" t="s">
        <v>18</v>
      </c>
      <c r="Z2" t="s">
        <v>22</v>
      </c>
      <c r="AA2" t="s">
        <v>30</v>
      </c>
    </row>
    <row r="3" spans="1:27" ht="30" customHeight="1">
      <c r="A3" s="30"/>
      <c r="B3" s="30"/>
      <c r="C3" s="30"/>
      <c r="D3" s="30"/>
      <c r="E3" s="30"/>
      <c r="F3" s="30"/>
      <c r="G3" s="36"/>
      <c r="H3" s="38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29"/>
      <c r="U3" s="29"/>
      <c r="V3" s="29"/>
      <c r="W3" t="s">
        <v>14</v>
      </c>
      <c r="X3" t="s">
        <v>16</v>
      </c>
      <c r="Y3" t="s">
        <v>20</v>
      </c>
      <c r="Z3" t="s">
        <v>23</v>
      </c>
      <c r="AA3" t="s">
        <v>31</v>
      </c>
    </row>
    <row r="4" spans="1:27">
      <c r="A4" s="6">
        <v>1</v>
      </c>
      <c r="B4" s="1">
        <v>41289</v>
      </c>
      <c r="C4" s="2" t="s">
        <v>45</v>
      </c>
      <c r="D4" s="3" t="s">
        <v>13</v>
      </c>
      <c r="E4" s="3" t="s">
        <v>16</v>
      </c>
      <c r="F4" s="3" t="s">
        <v>31</v>
      </c>
      <c r="G4" s="3" t="s">
        <v>23</v>
      </c>
      <c r="H4" s="3" t="s">
        <v>35</v>
      </c>
      <c r="I4" s="4">
        <v>10000</v>
      </c>
      <c r="J4" s="3" t="s">
        <v>19</v>
      </c>
      <c r="K4" s="1">
        <v>41305</v>
      </c>
      <c r="L4" s="5" t="s">
        <v>24</v>
      </c>
      <c r="M4" s="3" t="s">
        <v>13</v>
      </c>
      <c r="N4" s="3" t="s">
        <v>15</v>
      </c>
      <c r="O4" s="3"/>
      <c r="P4" s="15" t="str">
        <f t="shared" ref="P4:P11" si="0">IF(E4="hors cee","Exonération de Tva",IF(F4="non","Tva sur marge",IF(AND(F4="oui",E4="ue"),"Vente exonérée",IF(F4="oui","Tva sur PV",IF(F4="","","Exonération de Tva")))))</f>
        <v>Tva sur marge</v>
      </c>
      <c r="Q4" s="4">
        <v>15000</v>
      </c>
      <c r="R4" s="16" t="str">
        <f>IF(Q4&gt;0,"OUI","NON")</f>
        <v>OUI</v>
      </c>
      <c r="S4" s="3" t="s">
        <v>20</v>
      </c>
      <c r="T4" s="17">
        <f>IF(P4="Tva sur marge",Q4-I4,0)</f>
        <v>5000</v>
      </c>
      <c r="U4" s="17">
        <f>T4*0.196</f>
        <v>980</v>
      </c>
      <c r="V4" s="17">
        <f>T4-U4</f>
        <v>4020</v>
      </c>
      <c r="X4" t="s">
        <v>17</v>
      </c>
      <c r="Y4" t="s">
        <v>19</v>
      </c>
    </row>
    <row r="5" spans="1:27">
      <c r="A5" s="6">
        <v>2</v>
      </c>
      <c r="B5" s="1">
        <v>41289</v>
      </c>
      <c r="C5" s="2" t="s">
        <v>46</v>
      </c>
      <c r="D5" s="3" t="s">
        <v>13</v>
      </c>
      <c r="E5" s="3" t="s">
        <v>15</v>
      </c>
      <c r="F5" s="3" t="s">
        <v>31</v>
      </c>
      <c r="G5" s="3" t="s">
        <v>23</v>
      </c>
      <c r="H5" s="3" t="s">
        <v>36</v>
      </c>
      <c r="I5" s="4">
        <v>15000</v>
      </c>
      <c r="J5" s="3" t="s">
        <v>20</v>
      </c>
      <c r="K5" s="1">
        <v>41305</v>
      </c>
      <c r="L5" s="5" t="s">
        <v>25</v>
      </c>
      <c r="M5" s="3" t="s">
        <v>13</v>
      </c>
      <c r="N5" s="3" t="s">
        <v>16</v>
      </c>
      <c r="O5" s="3"/>
      <c r="P5" s="15" t="str">
        <f t="shared" si="0"/>
        <v>Tva sur marge</v>
      </c>
      <c r="Q5" s="4">
        <v>20000</v>
      </c>
      <c r="R5" s="16" t="str">
        <f t="shared" ref="R5:R11" si="1">IF(Q5&gt;0,"OUI","NON")</f>
        <v>OUI</v>
      </c>
      <c r="S5" s="3" t="s">
        <v>19</v>
      </c>
      <c r="T5" s="17">
        <f t="shared" ref="T5:T11" si="2">IF(P5="Tva sur marge",Q5-I5,0)</f>
        <v>5000</v>
      </c>
      <c r="U5" s="17">
        <f>T5*0.196</f>
        <v>980</v>
      </c>
      <c r="V5" s="17">
        <f t="shared" ref="V5:V11" si="3">T5-U5</f>
        <v>4020</v>
      </c>
      <c r="Y5" t="s">
        <v>53</v>
      </c>
    </row>
    <row r="6" spans="1:27">
      <c r="A6" s="6">
        <v>3</v>
      </c>
      <c r="B6" s="1">
        <v>41289</v>
      </c>
      <c r="C6" s="2" t="s">
        <v>47</v>
      </c>
      <c r="D6" s="3" t="s">
        <v>14</v>
      </c>
      <c r="E6" s="3" t="s">
        <v>15</v>
      </c>
      <c r="F6" s="3" t="s">
        <v>30</v>
      </c>
      <c r="G6" s="3" t="s">
        <v>22</v>
      </c>
      <c r="H6" s="3" t="s">
        <v>37</v>
      </c>
      <c r="I6" s="4">
        <v>20000</v>
      </c>
      <c r="J6" s="3" t="s">
        <v>19</v>
      </c>
      <c r="K6" s="1">
        <v>41305</v>
      </c>
      <c r="L6" s="5" t="s">
        <v>26</v>
      </c>
      <c r="M6" s="3" t="s">
        <v>14</v>
      </c>
      <c r="N6" s="3" t="s">
        <v>15</v>
      </c>
      <c r="O6" s="3"/>
      <c r="P6" s="15" t="str">
        <f t="shared" si="0"/>
        <v>Tva sur PV</v>
      </c>
      <c r="Q6" s="4">
        <v>25000</v>
      </c>
      <c r="R6" s="16" t="str">
        <f t="shared" si="1"/>
        <v>OUI</v>
      </c>
      <c r="S6" s="3" t="s">
        <v>18</v>
      </c>
      <c r="T6" s="17">
        <f t="shared" si="2"/>
        <v>0</v>
      </c>
      <c r="U6" s="17">
        <f t="shared" ref="U6:U11" si="4">T6*0.196</f>
        <v>0</v>
      </c>
      <c r="V6" s="17">
        <f t="shared" si="3"/>
        <v>0</v>
      </c>
    </row>
    <row r="7" spans="1:27">
      <c r="A7" s="6">
        <v>4</v>
      </c>
      <c r="B7" s="1">
        <v>41289</v>
      </c>
      <c r="C7" s="2" t="s">
        <v>48</v>
      </c>
      <c r="D7" s="3" t="s">
        <v>14</v>
      </c>
      <c r="E7" s="3" t="s">
        <v>16</v>
      </c>
      <c r="F7" s="3" t="s">
        <v>30</v>
      </c>
      <c r="G7" s="3" t="s">
        <v>23</v>
      </c>
      <c r="H7" s="3" t="s">
        <v>38</v>
      </c>
      <c r="I7" s="4">
        <v>25000</v>
      </c>
      <c r="J7" s="3" t="s">
        <v>18</v>
      </c>
      <c r="K7" s="1">
        <v>41305</v>
      </c>
      <c r="L7" s="5" t="s">
        <v>27</v>
      </c>
      <c r="M7" s="3" t="s">
        <v>14</v>
      </c>
      <c r="N7" s="3" t="s">
        <v>16</v>
      </c>
      <c r="O7" s="3"/>
      <c r="P7" s="15" t="str">
        <f t="shared" si="0"/>
        <v>Vente exonérée</v>
      </c>
      <c r="Q7" s="4">
        <v>30000</v>
      </c>
      <c r="R7" s="16" t="str">
        <f t="shared" si="1"/>
        <v>OUI</v>
      </c>
      <c r="S7" s="3" t="s">
        <v>18</v>
      </c>
      <c r="T7" s="17">
        <f t="shared" si="2"/>
        <v>0</v>
      </c>
      <c r="U7" s="17">
        <f t="shared" si="4"/>
        <v>0</v>
      </c>
      <c r="V7" s="17">
        <f t="shared" si="3"/>
        <v>0</v>
      </c>
    </row>
    <row r="8" spans="1:27">
      <c r="A8" s="6">
        <v>5</v>
      </c>
      <c r="B8" s="1">
        <v>40694</v>
      </c>
      <c r="C8" s="2" t="s">
        <v>49</v>
      </c>
      <c r="D8" s="3" t="s">
        <v>14</v>
      </c>
      <c r="E8" s="3" t="s">
        <v>17</v>
      </c>
      <c r="F8" s="3" t="s">
        <v>31</v>
      </c>
      <c r="G8" s="3" t="s">
        <v>22</v>
      </c>
      <c r="H8" s="3" t="s">
        <v>39</v>
      </c>
      <c r="I8" s="4">
        <v>5000</v>
      </c>
      <c r="J8" s="3" t="s">
        <v>18</v>
      </c>
      <c r="K8" s="1"/>
      <c r="L8" s="5"/>
      <c r="M8" s="3"/>
      <c r="N8" s="3"/>
      <c r="O8" s="3"/>
      <c r="P8" s="15" t="str">
        <f t="shared" si="0"/>
        <v>Exonération de Tva</v>
      </c>
      <c r="Q8" s="4">
        <v>20000</v>
      </c>
      <c r="R8" s="16" t="str">
        <f t="shared" si="1"/>
        <v>OUI</v>
      </c>
      <c r="S8" s="3"/>
      <c r="T8" s="17">
        <f t="shared" si="2"/>
        <v>0</v>
      </c>
      <c r="U8" s="17">
        <f t="shared" si="4"/>
        <v>0</v>
      </c>
      <c r="V8" s="17">
        <f t="shared" si="3"/>
        <v>0</v>
      </c>
    </row>
    <row r="9" spans="1:27">
      <c r="A9" s="6">
        <v>6</v>
      </c>
      <c r="B9" s="1">
        <v>41090</v>
      </c>
      <c r="C9" s="2" t="s">
        <v>50</v>
      </c>
      <c r="D9" s="3" t="s">
        <v>14</v>
      </c>
      <c r="E9" s="3" t="s">
        <v>15</v>
      </c>
      <c r="F9" s="3" t="s">
        <v>31</v>
      </c>
      <c r="G9" s="3" t="s">
        <v>23</v>
      </c>
      <c r="H9" s="3" t="s">
        <v>40</v>
      </c>
      <c r="I9" s="4">
        <v>6000</v>
      </c>
      <c r="J9" s="3" t="s">
        <v>19</v>
      </c>
      <c r="K9" s="1"/>
      <c r="L9" s="5"/>
      <c r="M9" s="3"/>
      <c r="N9" s="3"/>
      <c r="O9" s="3"/>
      <c r="P9" s="15" t="str">
        <f t="shared" si="0"/>
        <v>Tva sur marge</v>
      </c>
      <c r="Q9" s="4">
        <v>8000</v>
      </c>
      <c r="R9" s="16" t="str">
        <f t="shared" si="1"/>
        <v>OUI</v>
      </c>
      <c r="S9" s="3"/>
      <c r="T9" s="17">
        <f t="shared" si="2"/>
        <v>2000</v>
      </c>
      <c r="U9" s="17">
        <f t="shared" si="4"/>
        <v>392</v>
      </c>
      <c r="V9" s="17">
        <f t="shared" si="3"/>
        <v>1608</v>
      </c>
    </row>
    <row r="10" spans="1:27">
      <c r="A10" s="6">
        <v>7</v>
      </c>
      <c r="B10" s="1">
        <v>40085</v>
      </c>
      <c r="C10" s="2" t="s">
        <v>52</v>
      </c>
      <c r="D10" s="3" t="s">
        <v>13</v>
      </c>
      <c r="E10" s="3" t="s">
        <v>16</v>
      </c>
      <c r="F10" s="3" t="s">
        <v>31</v>
      </c>
      <c r="G10" s="3" t="s">
        <v>22</v>
      </c>
      <c r="H10" s="3" t="s">
        <v>41</v>
      </c>
      <c r="I10" s="4">
        <v>3500</v>
      </c>
      <c r="J10" s="3" t="s">
        <v>20</v>
      </c>
      <c r="K10" s="1"/>
      <c r="L10" s="5"/>
      <c r="M10" s="3"/>
      <c r="N10" s="3"/>
      <c r="O10" s="3"/>
      <c r="P10" s="15" t="str">
        <f t="shared" si="0"/>
        <v>Tva sur marge</v>
      </c>
      <c r="Q10" s="4">
        <v>35000</v>
      </c>
      <c r="R10" s="16" t="str">
        <f t="shared" si="1"/>
        <v>OUI</v>
      </c>
      <c r="S10" s="3"/>
      <c r="T10" s="17">
        <f t="shared" si="2"/>
        <v>31500</v>
      </c>
      <c r="U10" s="17">
        <f t="shared" si="4"/>
        <v>6174</v>
      </c>
      <c r="V10" s="17">
        <f t="shared" si="3"/>
        <v>25326</v>
      </c>
    </row>
    <row r="11" spans="1:27">
      <c r="A11" s="3">
        <v>8</v>
      </c>
      <c r="B11" s="1">
        <v>40421</v>
      </c>
      <c r="C11" s="2" t="s">
        <v>51</v>
      </c>
      <c r="D11" s="3" t="s">
        <v>13</v>
      </c>
      <c r="E11" s="3" t="s">
        <v>17</v>
      </c>
      <c r="F11" s="3" t="s">
        <v>31</v>
      </c>
      <c r="G11" s="3" t="s">
        <v>23</v>
      </c>
      <c r="H11" s="3" t="s">
        <v>42</v>
      </c>
      <c r="I11" s="4">
        <v>1000</v>
      </c>
      <c r="J11" s="3" t="s">
        <v>20</v>
      </c>
      <c r="K11" s="1"/>
      <c r="L11" s="5"/>
      <c r="M11" s="3"/>
      <c r="N11" s="3"/>
      <c r="O11" s="3"/>
      <c r="P11" s="15" t="str">
        <f t="shared" si="0"/>
        <v>Exonération de Tva</v>
      </c>
      <c r="Q11" s="4"/>
      <c r="R11" s="16" t="str">
        <f t="shared" si="1"/>
        <v>NON</v>
      </c>
      <c r="S11" s="3"/>
      <c r="T11" s="17">
        <f t="shared" si="2"/>
        <v>0</v>
      </c>
      <c r="U11" s="17">
        <f t="shared" si="4"/>
        <v>0</v>
      </c>
      <c r="V11" s="17">
        <f t="shared" si="3"/>
        <v>0</v>
      </c>
    </row>
  </sheetData>
  <mergeCells count="24">
    <mergeCell ref="B2:B3"/>
    <mergeCell ref="G2:G3"/>
    <mergeCell ref="H2:H3"/>
    <mergeCell ref="C2:C3"/>
    <mergeCell ref="J2:J3"/>
    <mergeCell ref="N2:N3"/>
    <mergeCell ref="E2:E3"/>
    <mergeCell ref="F2:F3"/>
    <mergeCell ref="A1:J1"/>
    <mergeCell ref="A2:A3"/>
    <mergeCell ref="K1:V1"/>
    <mergeCell ref="V2:V3"/>
    <mergeCell ref="S2:S3"/>
    <mergeCell ref="R2:R3"/>
    <mergeCell ref="U2:U3"/>
    <mergeCell ref="O2:O3"/>
    <mergeCell ref="Q2:Q3"/>
    <mergeCell ref="P2:P3"/>
    <mergeCell ref="T2:T3"/>
    <mergeCell ref="D2:D3"/>
    <mergeCell ref="M2:M3"/>
    <mergeCell ref="K2:K3"/>
    <mergeCell ref="L2:L3"/>
    <mergeCell ref="I2:I3"/>
  </mergeCells>
  <phoneticPr fontId="0" type="noConversion"/>
  <dataValidations count="8">
    <dataValidation type="list" allowBlank="1" showInputMessage="1" showErrorMessage="1" sqref="J4:J11 S4:S11">
      <formula1>reglement</formula1>
    </dataValidation>
    <dataValidation type="date" allowBlank="1" showInputMessage="1" showErrorMessage="1" sqref="K4:K11">
      <formula1>41275</formula1>
      <formula2>44196</formula2>
    </dataValidation>
    <dataValidation type="list" allowBlank="1" showInputMessage="1" showErrorMessage="1" sqref="D4:D11 M4:M11">
      <formula1>catergorie</formula1>
    </dataValidation>
    <dataValidation type="list" allowBlank="1" showInputMessage="1" showErrorMessage="1" sqref="E4:E11 N4:N11">
      <formula1>lieu</formula1>
    </dataValidation>
    <dataValidation type="list" allowBlank="1" showInputMessage="1" showErrorMessage="1" sqref="G4:G11">
      <formula1>genre</formula1>
    </dataValidation>
    <dataValidation type="list" allowBlank="1" showInputMessage="1" showErrorMessage="1" sqref="F4:F11">
      <formula1>tva</formula1>
    </dataValidation>
    <dataValidation type="whole" allowBlank="1" showInputMessage="1" showErrorMessage="1" sqref="A4:A10">
      <formula1>1</formula1>
      <formula2>10000</formula2>
    </dataValidation>
    <dataValidation type="date" allowBlank="1" showInputMessage="1" showErrorMessage="1" sqref="B4:B11">
      <formula1>39814</formula1>
      <formula2>44196</formula2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4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5"/>
  <sheetViews>
    <sheetView workbookViewId="0"/>
  </sheetViews>
  <sheetFormatPr baseColWidth="10" defaultRowHeight="15"/>
  <cols>
    <col min="1" max="1" width="19" bestFit="1" customWidth="1"/>
    <col min="2" max="2" width="19.85546875" bestFit="1" customWidth="1"/>
    <col min="3" max="3" width="22.42578125" bestFit="1" customWidth="1"/>
    <col min="4" max="4" width="27" bestFit="1" customWidth="1"/>
    <col min="5" max="5" width="10.42578125" customWidth="1"/>
    <col min="6" max="6" width="10.7109375" customWidth="1"/>
    <col min="7" max="7" width="6.28515625" customWidth="1"/>
    <col min="8" max="8" width="12.5703125" bestFit="1" customWidth="1"/>
  </cols>
  <sheetData>
    <row r="1" spans="1:4">
      <c r="A1" s="7" t="s">
        <v>43</v>
      </c>
      <c r="B1" t="s">
        <v>31</v>
      </c>
    </row>
    <row r="3" spans="1:4" ht="30">
      <c r="A3" s="8" t="s">
        <v>44</v>
      </c>
      <c r="B3" s="8" t="s">
        <v>32</v>
      </c>
      <c r="C3" s="8" t="s">
        <v>4</v>
      </c>
      <c r="D3" s="9" t="s">
        <v>34</v>
      </c>
    </row>
    <row r="4" spans="1:4">
      <c r="A4" s="11">
        <v>40421</v>
      </c>
      <c r="B4" s="12">
        <v>8</v>
      </c>
      <c r="C4" s="12" t="s">
        <v>42</v>
      </c>
      <c r="D4" s="13">
        <v>1000</v>
      </c>
    </row>
    <row r="5" spans="1:4">
      <c r="A5" s="14" t="s">
        <v>33</v>
      </c>
      <c r="B5" s="14"/>
      <c r="C5" s="14"/>
      <c r="D5" s="10">
        <v>1000</v>
      </c>
    </row>
  </sheetData>
  <phoneticPr fontId="0" type="noConversion"/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landscape" r:id="rId2"/>
  <headerFooter>
    <oddHeader>&amp;CSTOCKS VEHICULES D'OCCASIONS</oddHeader>
  </headerFooter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41"/>
  <sheetViews>
    <sheetView tabSelected="1" workbookViewId="0">
      <selection activeCell="I32" sqref="I32"/>
    </sheetView>
  </sheetViews>
  <sheetFormatPr baseColWidth="10" defaultRowHeight="15"/>
  <cols>
    <col min="5" max="5" width="14" bestFit="1" customWidth="1"/>
  </cols>
  <sheetData>
    <row r="1" spans="1:12">
      <c r="A1" t="s">
        <v>57</v>
      </c>
      <c r="B1" t="s">
        <v>58</v>
      </c>
      <c r="C1" t="s">
        <v>59</v>
      </c>
      <c r="D1" t="s">
        <v>60</v>
      </c>
      <c r="E1" t="s">
        <v>61</v>
      </c>
      <c r="F1" t="s">
        <v>62</v>
      </c>
      <c r="G1" t="s">
        <v>63</v>
      </c>
      <c r="H1" t="s">
        <v>64</v>
      </c>
      <c r="L1" s="20" t="s">
        <v>67</v>
      </c>
    </row>
    <row r="2" spans="1:12">
      <c r="A2" s="24"/>
      <c r="B2" s="25"/>
      <c r="C2" s="25"/>
      <c r="D2" s="25"/>
      <c r="E2" s="26"/>
      <c r="F2" s="26"/>
      <c r="G2" s="25"/>
    </row>
    <row r="3" spans="1:12">
      <c r="A3" s="24"/>
      <c r="B3" s="25"/>
      <c r="C3" s="25"/>
      <c r="D3" s="25"/>
      <c r="E3" s="24"/>
      <c r="F3" s="27"/>
      <c r="G3" s="25"/>
    </row>
    <row r="4" spans="1:12">
      <c r="A4" s="24"/>
      <c r="B4" s="25"/>
      <c r="C4" s="25"/>
      <c r="D4" s="25"/>
      <c r="E4" s="24"/>
      <c r="F4" s="27"/>
      <c r="G4" s="25"/>
    </row>
    <row r="5" spans="1:12">
      <c r="A5" s="24"/>
      <c r="B5" s="25"/>
      <c r="C5" s="25"/>
      <c r="D5" s="25"/>
      <c r="E5" s="24"/>
      <c r="F5" s="27"/>
      <c r="G5" s="25"/>
    </row>
    <row r="6" spans="1:12">
      <c r="A6" s="24"/>
      <c r="B6" s="25"/>
      <c r="C6" s="25"/>
      <c r="D6" s="25"/>
      <c r="E6" s="24"/>
      <c r="F6" s="27"/>
      <c r="G6" s="26"/>
    </row>
    <row r="7" spans="1:12">
      <c r="A7" s="18"/>
      <c r="E7" s="18"/>
      <c r="F7" s="19"/>
      <c r="H7" s="19"/>
    </row>
    <row r="8" spans="1:12">
      <c r="A8" s="18"/>
      <c r="E8" s="18"/>
      <c r="F8" s="19"/>
      <c r="G8" s="19"/>
      <c r="H8" s="19"/>
    </row>
    <row r="9" spans="1:12">
      <c r="A9" s="18"/>
      <c r="E9" s="18"/>
      <c r="F9" s="19"/>
      <c r="G9" s="19"/>
      <c r="H9" s="19"/>
    </row>
    <row r="10" spans="1:12">
      <c r="A10" s="18"/>
      <c r="E10" s="18"/>
      <c r="F10" s="19"/>
      <c r="G10" s="19"/>
      <c r="H10" s="19"/>
      <c r="K10" s="19"/>
    </row>
    <row r="11" spans="1:12">
      <c r="A11" s="18"/>
      <c r="E11" s="18"/>
      <c r="G11" s="19"/>
      <c r="H11" s="19"/>
    </row>
    <row r="12" spans="1:12">
      <c r="A12" s="18"/>
      <c r="F12" s="19"/>
      <c r="G12" s="19"/>
      <c r="H12" s="19"/>
    </row>
    <row r="13" spans="1:12">
      <c r="A13" s="18"/>
    </row>
    <row r="14" spans="1:12">
      <c r="A14" s="18"/>
      <c r="L14" s="19"/>
    </row>
    <row r="15" spans="1:12">
      <c r="A15" s="18"/>
    </row>
    <row r="16" spans="1:12">
      <c r="A16" s="18"/>
      <c r="G16" s="19"/>
    </row>
    <row r="17" spans="1:12">
      <c r="A17" s="18"/>
      <c r="F17" s="19"/>
    </row>
    <row r="18" spans="1:12">
      <c r="A18" s="18"/>
      <c r="K18" s="19"/>
    </row>
    <row r="19" spans="1:12">
      <c r="A19" s="18"/>
    </row>
    <row r="20" spans="1:12">
      <c r="A20" s="18"/>
    </row>
    <row r="21" spans="1:12">
      <c r="A21" s="18"/>
      <c r="G21" s="19"/>
    </row>
    <row r="22" spans="1:12">
      <c r="A22" s="18"/>
      <c r="F22" s="19"/>
      <c r="L22" s="19"/>
    </row>
    <row r="23" spans="1:12">
      <c r="A23" s="18"/>
    </row>
    <row r="24" spans="1:12">
      <c r="A24" s="18"/>
    </row>
    <row r="25" spans="1:12">
      <c r="A25" s="18"/>
    </row>
    <row r="26" spans="1:12">
      <c r="A26" s="18"/>
      <c r="G26" s="19"/>
    </row>
    <row r="27" spans="1:12">
      <c r="A27" s="18"/>
      <c r="F27" s="19"/>
    </row>
    <row r="28" spans="1:12">
      <c r="A28" s="18"/>
    </row>
    <row r="29" spans="1:12">
      <c r="A29" s="18"/>
    </row>
    <row r="30" spans="1:12">
      <c r="A30" s="18"/>
    </row>
    <row r="31" spans="1:12">
      <c r="A31" s="18"/>
      <c r="G31" s="19"/>
    </row>
    <row r="32" spans="1:12">
      <c r="A32" s="18"/>
      <c r="F32" s="19"/>
    </row>
    <row r="33" spans="1:7">
      <c r="A33" s="18"/>
    </row>
    <row r="34" spans="1:7">
      <c r="A34" s="18"/>
    </row>
    <row r="35" spans="1:7">
      <c r="A35" s="18"/>
    </row>
    <row r="36" spans="1:7">
      <c r="A36" s="18"/>
      <c r="G36" s="19"/>
    </row>
    <row r="37" spans="1:7">
      <c r="A37" s="18"/>
      <c r="F37" s="19"/>
    </row>
    <row r="38" spans="1:7">
      <c r="A38" s="18"/>
    </row>
    <row r="39" spans="1:7">
      <c r="A39" s="18"/>
    </row>
    <row r="40" spans="1:7">
      <c r="A40" s="18"/>
    </row>
    <row r="41" spans="1:7">
      <c r="A41" s="18"/>
      <c r="G41" s="19"/>
    </row>
  </sheetData>
  <phoneticPr fontId="0" type="noConversion"/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S26"/>
  <sheetViews>
    <sheetView workbookViewId="0">
      <selection activeCell="E2" sqref="E2"/>
    </sheetView>
  </sheetViews>
  <sheetFormatPr baseColWidth="10" defaultRowHeight="15"/>
  <sheetData>
    <row r="1" spans="1:19">
      <c r="A1" t="s">
        <v>57</v>
      </c>
      <c r="B1" t="s">
        <v>58</v>
      </c>
      <c r="C1" t="s">
        <v>59</v>
      </c>
      <c r="D1" t="s">
        <v>60</v>
      </c>
      <c r="E1" t="s">
        <v>61</v>
      </c>
      <c r="F1" t="s">
        <v>62</v>
      </c>
      <c r="G1" t="s">
        <v>63</v>
      </c>
      <c r="H1" t="s">
        <v>64</v>
      </c>
      <c r="P1" s="20" t="s">
        <v>67</v>
      </c>
    </row>
    <row r="2" spans="1:19">
      <c r="A2" s="23">
        <f ca="1">Mouvements!B4</f>
        <v>41289</v>
      </c>
      <c r="B2" t="s">
        <v>65</v>
      </c>
      <c r="C2" s="21">
        <f ca="1">IF(Mouvements!E4="UE",60717,6071)</f>
        <v>60717</v>
      </c>
      <c r="E2" s="21" t="str">
        <f ca="1">Mouvements!C4</f>
        <v xml:space="preserve">M. SCHMITT </v>
      </c>
      <c r="F2" s="22">
        <f ca="1">Mouvements!I4</f>
        <v>10000</v>
      </c>
      <c r="H2" t="s">
        <v>66</v>
      </c>
    </row>
    <row r="3" spans="1:19">
      <c r="A3" s="23">
        <f ca="1">A2</f>
        <v>41289</v>
      </c>
      <c r="B3" t="s">
        <v>65</v>
      </c>
      <c r="C3">
        <v>445662</v>
      </c>
      <c r="E3" s="21" t="str">
        <f ca="1">E2</f>
        <v xml:space="preserve">M. SCHMITT </v>
      </c>
      <c r="F3" s="21">
        <f ca="1">IF(Mouvements!E4="UE",Mouvements!I4*1.196,0)</f>
        <v>11960</v>
      </c>
      <c r="H3" t="s">
        <v>66</v>
      </c>
    </row>
    <row r="4" spans="1:19">
      <c r="A4" s="23">
        <f ca="1">A3</f>
        <v>41289</v>
      </c>
      <c r="B4" t="s">
        <v>65</v>
      </c>
      <c r="C4">
        <v>4452</v>
      </c>
      <c r="E4" s="21" t="str">
        <f ca="1">E3</f>
        <v xml:space="preserve">M. SCHMITT </v>
      </c>
      <c r="G4" s="21">
        <f>F3</f>
        <v>11960</v>
      </c>
      <c r="H4" t="s">
        <v>66</v>
      </c>
    </row>
    <row r="5" spans="1:19">
      <c r="A5" s="23">
        <f ca="1">A4</f>
        <v>41289</v>
      </c>
      <c r="B5" t="s">
        <v>65</v>
      </c>
      <c r="C5">
        <v>44566</v>
      </c>
      <c r="E5" s="21" t="str">
        <f ca="1">E4</f>
        <v xml:space="preserve">M. SCHMITT </v>
      </c>
      <c r="F5" s="21">
        <f ca="1">IF(Mouvements!G4="VU",Mouvements!I4*1.196,0)</f>
        <v>0</v>
      </c>
      <c r="H5" t="s">
        <v>66</v>
      </c>
    </row>
    <row r="6" spans="1:19">
      <c r="A6" s="23">
        <f ca="1">A5</f>
        <v>41289</v>
      </c>
      <c r="B6" t="s">
        <v>65</v>
      </c>
      <c r="C6" s="21" t="str">
        <f ca="1">CONCATENATE(401,Mouvements!J4)</f>
        <v>401VIRT</v>
      </c>
      <c r="E6" s="23" t="str">
        <f ca="1">E5</f>
        <v xml:space="preserve">M. SCHMITT </v>
      </c>
      <c r="F6" s="19"/>
      <c r="G6" s="22">
        <f>F2+F5</f>
        <v>10000</v>
      </c>
      <c r="H6" t="s">
        <v>66</v>
      </c>
    </row>
    <row r="7" spans="1:19">
      <c r="A7" s="18"/>
      <c r="E7" s="18"/>
      <c r="F7" s="19"/>
      <c r="H7" s="19"/>
    </row>
    <row r="8" spans="1:19">
      <c r="A8" s="18"/>
      <c r="E8" s="18"/>
      <c r="F8" s="19"/>
      <c r="G8" s="19"/>
    </row>
    <row r="9" spans="1:19">
      <c r="A9" s="18"/>
      <c r="E9" s="18"/>
      <c r="F9" s="19"/>
      <c r="G9" s="19"/>
    </row>
    <row r="10" spans="1:19">
      <c r="A10" s="18"/>
      <c r="E10" s="18"/>
      <c r="F10" s="19"/>
      <c r="G10" s="19"/>
      <c r="H10" s="19"/>
      <c r="R10" s="19"/>
    </row>
    <row r="11" spans="1:19">
      <c r="A11" s="18"/>
      <c r="E11" s="18"/>
      <c r="G11" s="19"/>
    </row>
    <row r="12" spans="1:19">
      <c r="A12" s="18"/>
      <c r="F12" s="19"/>
      <c r="G12" s="19"/>
    </row>
    <row r="13" spans="1:19">
      <c r="A13" s="18"/>
    </row>
    <row r="14" spans="1:19">
      <c r="A14" s="18"/>
      <c r="S14" s="19"/>
    </row>
    <row r="15" spans="1:19">
      <c r="A15" s="18"/>
    </row>
    <row r="16" spans="1:19">
      <c r="A16" s="18"/>
      <c r="G16" s="19"/>
    </row>
    <row r="17" spans="1:19">
      <c r="A17" s="18"/>
      <c r="F17" s="19"/>
    </row>
    <row r="18" spans="1:19">
      <c r="A18" s="18"/>
      <c r="R18" s="19"/>
    </row>
    <row r="19" spans="1:19">
      <c r="A19" s="18"/>
    </row>
    <row r="20" spans="1:19">
      <c r="A20" s="18"/>
    </row>
    <row r="21" spans="1:19">
      <c r="A21" s="18"/>
      <c r="G21" s="19"/>
    </row>
    <row r="22" spans="1:19">
      <c r="A22" s="18"/>
      <c r="S22" s="19"/>
    </row>
    <row r="23" spans="1:19">
      <c r="A23" s="18"/>
    </row>
    <row r="24" spans="1:19">
      <c r="A24" s="18"/>
    </row>
    <row r="25" spans="1:19">
      <c r="A25" s="18"/>
    </row>
    <row r="26" spans="1:19">
      <c r="A26" s="18"/>
    </row>
  </sheetData>
  <phoneticPr fontId="0" type="noConversion"/>
  <hyperlinks>
    <hyperlink ref="P1" r:id="rId1"/>
  </hyperlinks>
  <pageMargins left="0.7" right="0.7" top="0.75" bottom="0.75" header="0.3" footer="0.3"/>
  <pageSetup paperSize="9" orientation="portrait" r:id="rId2"/>
  <headerFooter alignWithMargins="0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Mouvements</vt:lpstr>
      <vt:lpstr>Stocks</vt:lpstr>
      <vt:lpstr>test</vt:lpstr>
      <vt:lpstr>test Original</vt:lpstr>
      <vt:lpstr>catergorie</vt:lpstr>
      <vt:lpstr>genre</vt:lpstr>
      <vt:lpstr>lieu</vt:lpstr>
      <vt:lpstr>reglement</vt:lpstr>
      <vt:lpstr>tva</vt:lpstr>
      <vt:lpstr>Mouvements!Zone_d_impression</vt:lpstr>
      <vt:lpstr>Stocks!Zone_d_impression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tlang</dc:creator>
  <cp:lastModifiedBy>Michel</cp:lastModifiedBy>
  <cp:lastPrinted>2013-03-05T10:34:29Z</cp:lastPrinted>
  <dcterms:created xsi:type="dcterms:W3CDTF">2012-12-20T09:35:28Z</dcterms:created>
  <dcterms:modified xsi:type="dcterms:W3CDTF">2013-03-06T17:39:37Z</dcterms:modified>
</cp:coreProperties>
</file>