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1820"/>
  </bookViews>
  <sheets>
    <sheet name="Feuil1" sheetId="1" r:id="rId1"/>
    <sheet name="Feuil2" sheetId="2" r:id="rId2"/>
  </sheets>
  <definedNames>
    <definedName name="An">Feuil1!$K$1</definedName>
    <definedName name="Fériés">Feuil1!$L$2:$L$14</definedName>
    <definedName name="Paques">Feuil1!$L$3</definedName>
  </definedNames>
  <calcPr calcId="145621"/>
</workbook>
</file>

<file path=xl/calcChain.xml><?xml version="1.0" encoding="utf-8"?>
<calcChain xmlns="http://schemas.openxmlformats.org/spreadsheetml/2006/main">
  <c r="H6" i="1" l="1"/>
  <c r="H5" i="1"/>
  <c r="L2" i="1"/>
  <c r="L14" i="1"/>
  <c r="L13" i="1"/>
  <c r="L12" i="1"/>
  <c r="L11" i="1"/>
  <c r="L10" i="1"/>
  <c r="L6" i="1"/>
  <c r="L5" i="1"/>
  <c r="L3" i="1"/>
  <c r="L8" i="1" s="1"/>
  <c r="L7" i="1" l="1"/>
  <c r="L9" i="1"/>
  <c r="L4" i="1"/>
</calcChain>
</file>

<file path=xl/sharedStrings.xml><?xml version="1.0" encoding="utf-8"?>
<sst xmlns="http://schemas.openxmlformats.org/spreadsheetml/2006/main" count="19" uniqueCount="19">
  <si>
    <t>Date début</t>
  </si>
  <si>
    <t>Heure début</t>
  </si>
  <si>
    <t>Durée manip</t>
  </si>
  <si>
    <t>Date et heure fin</t>
  </si>
  <si>
    <t>résultat attendu</t>
  </si>
  <si>
    <t>http://forum.excel-pratique.com/excel/calcul-duree-de-travail-t44908.html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</si>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</sst>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hh]:mm"/>
    <numFmt numFmtId="166" formatCode="dddd\ dd\ mmmm\ yyyy"/>
  </numFmts>
  <fonts count="3" x14ac:knownFonts="1">
    <font>
      <sz val="9"/>
      <color theme="1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14" fontId="1" fillId="0" borderId="0" xfId="0" applyNumberFormat="1" applyFont="1"/>
    <xf numFmtId="164" fontId="1" fillId="0" borderId="0" xfId="0" applyNumberFormat="1" applyFont="1"/>
    <xf numFmtId="22" fontId="1" fillId="0" borderId="0" xfId="0" applyNumberFormat="1" applyFont="1"/>
    <xf numFmtId="20" fontId="1" fillId="0" borderId="0" xfId="0" applyNumberFormat="1" applyFont="1"/>
    <xf numFmtId="165" fontId="1" fillId="2" borderId="0" xfId="0" applyNumberFormat="1" applyFont="1" applyFill="1"/>
    <xf numFmtId="0" fontId="2" fillId="0" borderId="0" xfId="1"/>
    <xf numFmtId="166" fontId="0" fillId="3" borderId="1" xfId="0" applyNumberFormat="1" applyFill="1" applyBorder="1"/>
    <xf numFmtId="22" fontId="0" fillId="4" borderId="0" xfId="0" applyNumberFormat="1" applyFill="1"/>
    <xf numFmtId="14" fontId="0" fillId="6" borderId="0" xfId="0" applyNumberFormat="1" applyFill="1"/>
    <xf numFmtId="164" fontId="1" fillId="6" borderId="0" xfId="0" applyNumberFormat="1" applyFont="1" applyFill="1"/>
    <xf numFmtId="46" fontId="0" fillId="6" borderId="0" xfId="0" applyNumberFormat="1" applyFill="1"/>
    <xf numFmtId="22" fontId="0" fillId="5" borderId="0" xfId="0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2</xdr:row>
      <xdr:rowOff>19049</xdr:rowOff>
    </xdr:from>
    <xdr:to>
      <xdr:col>8</xdr:col>
      <xdr:colOff>504825</xdr:colOff>
      <xdr:row>8</xdr:row>
      <xdr:rowOff>66674</xdr:rowOff>
    </xdr:to>
    <xdr:sp macro="" textlink="">
      <xdr:nvSpPr>
        <xdr:cNvPr id="2" name="Ellipse 1"/>
        <xdr:cNvSpPr/>
      </xdr:nvSpPr>
      <xdr:spPr>
        <a:xfrm>
          <a:off x="4714875" y="342899"/>
          <a:ext cx="1857375" cy="1019175"/>
        </a:xfrm>
        <a:prstGeom prst="ellipse">
          <a:avLst/>
        </a:prstGeom>
        <a:solidFill>
          <a:schemeClr val="accent1">
            <a:alpha val="0"/>
          </a:schemeClr>
        </a:solidFill>
        <a:ln w="508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542925</xdr:colOff>
      <xdr:row>2</xdr:row>
      <xdr:rowOff>104775</xdr:rowOff>
    </xdr:from>
    <xdr:to>
      <xdr:col>4</xdr:col>
      <xdr:colOff>542925</xdr:colOff>
      <xdr:row>5</xdr:row>
      <xdr:rowOff>0</xdr:rowOff>
    </xdr:to>
    <xdr:cxnSp macro="">
      <xdr:nvCxnSpPr>
        <xdr:cNvPr id="3" name="Connecteur droit avec flèche 2"/>
        <xdr:cNvCxnSpPr/>
      </xdr:nvCxnSpPr>
      <xdr:spPr>
        <a:xfrm>
          <a:off x="3848100" y="428625"/>
          <a:ext cx="0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cul-duree-de-travail-t4490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workbookViewId="0">
      <selection activeCell="H17" sqref="H17"/>
    </sheetView>
  </sheetViews>
  <sheetFormatPr baseColWidth="10" defaultRowHeight="12.75" x14ac:dyDescent="0.2"/>
  <cols>
    <col min="3" max="3" width="15.28515625" bestFit="1" customWidth="1"/>
    <col min="5" max="5" width="15.28515625" bestFit="1" customWidth="1"/>
    <col min="7" max="7" width="16.28515625" style="1" hidden="1" customWidth="1"/>
    <col min="8" max="8" width="14.7109375" bestFit="1" customWidth="1"/>
    <col min="11" max="11" width="16.28515625" bestFit="1" customWidth="1"/>
    <col min="12" max="12" width="24.28515625" bestFit="1" customWidth="1"/>
  </cols>
  <sheetData>
    <row r="1" spans="1:16" x14ac:dyDescent="0.2">
      <c r="A1" s="1" t="s">
        <v>0</v>
      </c>
      <c r="B1" s="1" t="s">
        <v>1</v>
      </c>
      <c r="C1" s="1" t="s">
        <v>2</v>
      </c>
      <c r="D1" s="1"/>
      <c r="E1" s="1" t="s">
        <v>3</v>
      </c>
      <c r="G1" s="5">
        <v>0</v>
      </c>
      <c r="K1">
        <v>2013</v>
      </c>
      <c r="P1" s="7" t="s">
        <v>5</v>
      </c>
    </row>
    <row r="2" spans="1:16" x14ac:dyDescent="0.2">
      <c r="A2" s="2">
        <v>41591</v>
      </c>
      <c r="B2" s="3">
        <v>0.33333333333333298</v>
      </c>
      <c r="C2" s="6">
        <v>1.3333333333333333</v>
      </c>
      <c r="D2" s="3"/>
      <c r="E2" s="4">
        <v>41593.666666666664</v>
      </c>
      <c r="G2" s="5">
        <v>4.1666666666666664E-2</v>
      </c>
      <c r="K2" t="s">
        <v>6</v>
      </c>
      <c r="L2" s="8">
        <f>DATE(An,1,1)</f>
        <v>41275</v>
      </c>
    </row>
    <row r="3" spans="1:16" x14ac:dyDescent="0.2">
      <c r="A3" s="10">
        <v>41632</v>
      </c>
      <c r="B3" s="11">
        <v>0.375</v>
      </c>
      <c r="C3" s="12">
        <v>1.0416666666666667</v>
      </c>
      <c r="G3" s="5">
        <v>8.3333333333333301E-2</v>
      </c>
      <c r="K3" t="s">
        <v>7</v>
      </c>
      <c r="L3" s="8">
        <f>FLOOR(DAY(MINUTE(An/38)/2+56)&amp;"/5/"&amp;An,7)-34</f>
        <v>41364</v>
      </c>
    </row>
    <row r="4" spans="1:16" x14ac:dyDescent="0.2">
      <c r="G4" s="5">
        <v>0.125</v>
      </c>
      <c r="K4" t="s">
        <v>8</v>
      </c>
      <c r="L4" s="8">
        <f>Paques+1</f>
        <v>41365</v>
      </c>
    </row>
    <row r="5" spans="1:16" x14ac:dyDescent="0.2">
      <c r="G5" s="5">
        <v>0.16666666666666699</v>
      </c>
      <c r="H5" s="9">
        <f>WORKDAY(A2,INT(B2+C2),Fériés)+MOD(B2+C2,1)</f>
        <v>41592.666666666664</v>
      </c>
      <c r="K5" t="s">
        <v>9</v>
      </c>
      <c r="L5" s="8">
        <f>DATE(An,5,1)</f>
        <v>41395</v>
      </c>
    </row>
    <row r="6" spans="1:16" x14ac:dyDescent="0.2">
      <c r="G6" s="5">
        <v>0.20833333333333301</v>
      </c>
      <c r="H6" s="13">
        <f>WORKDAY(A3,INT(B3+C3),Fériés)+MOD(B3+C3,1)</f>
        <v>41634.416666666664</v>
      </c>
      <c r="K6" t="s">
        <v>10</v>
      </c>
      <c r="L6" s="8">
        <f>DATE(An,5,8)</f>
        <v>41402</v>
      </c>
    </row>
    <row r="7" spans="1:16" x14ac:dyDescent="0.2">
      <c r="E7" t="s">
        <v>4</v>
      </c>
      <c r="G7" s="5">
        <v>0.25</v>
      </c>
      <c r="K7" t="s">
        <v>11</v>
      </c>
      <c r="L7" s="8">
        <f>Paques+39</f>
        <v>41403</v>
      </c>
    </row>
    <row r="8" spans="1:16" x14ac:dyDescent="0.2">
      <c r="G8" s="5">
        <v>0.29166666666666702</v>
      </c>
      <c r="K8" t="s">
        <v>12</v>
      </c>
      <c r="L8" s="8">
        <f>Paques+49</f>
        <v>41413</v>
      </c>
    </row>
    <row r="9" spans="1:16" x14ac:dyDescent="0.2">
      <c r="G9" s="5">
        <v>0.33333333333333298</v>
      </c>
      <c r="K9" t="s">
        <v>13</v>
      </c>
      <c r="L9" s="8">
        <f>Paques+50</f>
        <v>41414</v>
      </c>
    </row>
    <row r="10" spans="1:16" x14ac:dyDescent="0.2">
      <c r="G10" s="5">
        <v>0.375</v>
      </c>
      <c r="K10" t="s">
        <v>14</v>
      </c>
      <c r="L10" s="8">
        <f>DATE(An,7,14)</f>
        <v>41469</v>
      </c>
    </row>
    <row r="11" spans="1:16" x14ac:dyDescent="0.2">
      <c r="G11" s="5">
        <v>0.41666666666666702</v>
      </c>
      <c r="K11" t="s">
        <v>15</v>
      </c>
      <c r="L11" s="8">
        <f>DATE(An,8,15)</f>
        <v>41501</v>
      </c>
    </row>
    <row r="12" spans="1:16" x14ac:dyDescent="0.2">
      <c r="G12" s="5">
        <v>0.45833333333333298</v>
      </c>
      <c r="K12" t="s">
        <v>16</v>
      </c>
      <c r="L12" s="8">
        <f>DATE(An,11,1)</f>
        <v>41579</v>
      </c>
    </row>
    <row r="13" spans="1:16" x14ac:dyDescent="0.2">
      <c r="G13" s="5">
        <v>0.5</v>
      </c>
      <c r="K13" t="s">
        <v>17</v>
      </c>
      <c r="L13" s="8">
        <f>DATE(An,11,11)</f>
        <v>41589</v>
      </c>
    </row>
    <row r="14" spans="1:16" x14ac:dyDescent="0.2">
      <c r="G14" s="5">
        <v>0.54166666666666696</v>
      </c>
      <c r="K14" t="s">
        <v>18</v>
      </c>
      <c r="L14" s="8">
        <f>DATE(An,12,25)</f>
        <v>41633</v>
      </c>
    </row>
    <row r="15" spans="1:16" x14ac:dyDescent="0.2">
      <c r="G15" s="5">
        <v>0.58333333333333304</v>
      </c>
    </row>
    <row r="16" spans="1:16" x14ac:dyDescent="0.2">
      <c r="G16" s="5">
        <v>0.625</v>
      </c>
    </row>
    <row r="17" spans="7:7" x14ac:dyDescent="0.2">
      <c r="G17" s="5">
        <v>0.66666666666666696</v>
      </c>
    </row>
    <row r="18" spans="7:7" x14ac:dyDescent="0.2">
      <c r="G18" s="5">
        <v>0.70833333333333304</v>
      </c>
    </row>
    <row r="19" spans="7:7" x14ac:dyDescent="0.2">
      <c r="G19" s="5">
        <v>0.75</v>
      </c>
    </row>
    <row r="20" spans="7:7" x14ac:dyDescent="0.2">
      <c r="G20" s="5">
        <v>0.79166666666666696</v>
      </c>
    </row>
    <row r="21" spans="7:7" x14ac:dyDescent="0.2">
      <c r="G21" s="5">
        <v>0.83333333333333304</v>
      </c>
    </row>
    <row r="22" spans="7:7" x14ac:dyDescent="0.2">
      <c r="G22" s="5">
        <v>0.875</v>
      </c>
    </row>
    <row r="23" spans="7:7" x14ac:dyDescent="0.2">
      <c r="G23" s="5">
        <v>0.91666666666666696</v>
      </c>
    </row>
    <row r="24" spans="7:7" x14ac:dyDescent="0.2">
      <c r="G24" s="5">
        <v>0.95833333333333304</v>
      </c>
    </row>
  </sheetData>
  <dataValidations count="1">
    <dataValidation type="list" showInputMessage="1" showErrorMessage="1" sqref="B2:B3">
      <formula1>$G$1:$G$24</formula1>
    </dataValidation>
  </dataValidations>
  <hyperlinks>
    <hyperlink ref="P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An</vt:lpstr>
      <vt:lpstr>Fériés</vt:lpstr>
      <vt:lpstr>Paques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Moreno, Nadege (sanofi pasteur)</dc:creator>
  <cp:lastModifiedBy>Michel</cp:lastModifiedBy>
  <dcterms:created xsi:type="dcterms:W3CDTF">2013-11-12T09:48:37Z</dcterms:created>
  <dcterms:modified xsi:type="dcterms:W3CDTF">2013-11-12T14:34:55Z</dcterms:modified>
</cp:coreProperties>
</file>