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16530" windowHeight="4170" activeTab="1"/>
  </bookViews>
  <sheets>
    <sheet name="Horaire" sheetId="4" r:id="rId1"/>
    <sheet name="David L" sheetId="1" r:id="rId2"/>
    <sheet name="Données" sheetId="2" r:id="rId3"/>
  </sheets>
  <externalReferences>
    <externalReference r:id="rId4"/>
  </externalReferences>
  <definedNames>
    <definedName name="JoursDeSemaine">[1]JoursDeSemaine!$A$1:$B$7</definedName>
    <definedName name="test">OFFSET(Horaire!XFB1048575:XFB98,2,)</definedName>
    <definedName name="_xlnm.Print_Area" localSheetId="1">'David L'!$A$1:$R$31</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3" i="1" l="1"/>
  <c r="D4" i="1"/>
  <c r="D5" i="1"/>
  <c r="D6" i="1"/>
  <c r="D7" i="1"/>
  <c r="D8" i="1"/>
  <c r="D9" i="1"/>
  <c r="D10" i="1"/>
  <c r="D11" i="1"/>
  <c r="D12" i="1"/>
  <c r="D13" i="1"/>
  <c r="D14" i="1"/>
  <c r="D15" i="1"/>
  <c r="D16" i="1"/>
  <c r="D17" i="1"/>
  <c r="D18" i="1"/>
  <c r="D19" i="1"/>
  <c r="D20" i="1"/>
  <c r="D21" i="1"/>
  <c r="D22" i="1"/>
  <c r="D23" i="1"/>
  <c r="D24" i="1"/>
  <c r="D25" i="1"/>
  <c r="D26" i="1"/>
  <c r="D27" i="1"/>
  <c r="D28" i="1"/>
  <c r="D29" i="1"/>
  <c r="D30" i="1"/>
  <c r="D31" i="1"/>
  <c r="D2" i="1"/>
  <c r="E3" i="1"/>
  <c r="E4" i="1"/>
  <c r="E5" i="1"/>
  <c r="E6" i="1"/>
  <c r="E7" i="1"/>
  <c r="E8" i="1"/>
  <c r="E9" i="1"/>
  <c r="E10" i="1"/>
  <c r="E11" i="1"/>
  <c r="E12" i="1"/>
  <c r="E13" i="1"/>
  <c r="E14" i="1"/>
  <c r="E15" i="1"/>
  <c r="E16" i="1"/>
  <c r="E17" i="1"/>
  <c r="E18" i="1"/>
  <c r="E19" i="1"/>
  <c r="E20" i="1"/>
  <c r="E21" i="1"/>
  <c r="E22" i="1"/>
  <c r="E23" i="1"/>
  <c r="E24" i="1"/>
  <c r="E25" i="1"/>
  <c r="E26" i="1"/>
  <c r="E27" i="1"/>
  <c r="E28" i="1"/>
  <c r="E29" i="1"/>
  <c r="E30" i="1"/>
  <c r="E31" i="1"/>
  <c r="E2" i="1"/>
  <c r="G2" i="1" l="1"/>
  <c r="H2" i="1"/>
  <c r="I2" i="1"/>
  <c r="I3" i="1"/>
  <c r="I4" i="1"/>
  <c r="I5" i="1"/>
  <c r="I6" i="1"/>
  <c r="I7" i="1"/>
  <c r="I8" i="1"/>
  <c r="I9" i="1"/>
  <c r="I10" i="1"/>
  <c r="I11" i="1"/>
  <c r="I12" i="1"/>
  <c r="I13" i="1"/>
  <c r="I14" i="1"/>
  <c r="I15" i="1"/>
  <c r="I16" i="1"/>
  <c r="I17" i="1"/>
  <c r="I18" i="1"/>
  <c r="I19" i="1"/>
  <c r="I20" i="1"/>
  <c r="I21" i="1"/>
  <c r="I22" i="1"/>
  <c r="I23" i="1"/>
  <c r="I24" i="1"/>
  <c r="I25" i="1"/>
  <c r="I26" i="1"/>
  <c r="I27" i="1"/>
  <c r="I28" i="1"/>
  <c r="I29" i="1"/>
  <c r="I30" i="1"/>
  <c r="I31" i="1"/>
  <c r="H3" i="1"/>
  <c r="H4" i="1"/>
  <c r="H5" i="1"/>
  <c r="H6" i="1"/>
  <c r="H7" i="1"/>
  <c r="H8" i="1"/>
  <c r="H9" i="1"/>
  <c r="H10" i="1"/>
  <c r="H11" i="1"/>
  <c r="H12" i="1"/>
  <c r="H13" i="1"/>
  <c r="H14" i="1"/>
  <c r="H15" i="1"/>
  <c r="H16" i="1"/>
  <c r="H17" i="1"/>
  <c r="H18" i="1"/>
  <c r="H19" i="1"/>
  <c r="H20" i="1"/>
  <c r="H21" i="1"/>
  <c r="H22" i="1"/>
  <c r="H23" i="1"/>
  <c r="H24" i="1"/>
  <c r="H25" i="1"/>
  <c r="H26" i="1"/>
  <c r="H27" i="1"/>
  <c r="H28" i="1"/>
  <c r="H29" i="1"/>
  <c r="H30" i="1"/>
  <c r="H31" i="1"/>
  <c r="G3" i="1"/>
  <c r="G4" i="1"/>
  <c r="G5" i="1"/>
  <c r="G6" i="1"/>
  <c r="G7" i="1"/>
  <c r="G8" i="1"/>
  <c r="G9" i="1"/>
  <c r="G10" i="1"/>
  <c r="G11" i="1"/>
  <c r="G12" i="1"/>
  <c r="G13" i="1"/>
  <c r="G14" i="1"/>
  <c r="G15" i="1"/>
  <c r="G16" i="1"/>
  <c r="G17" i="1"/>
  <c r="G18" i="1"/>
  <c r="G19" i="1"/>
  <c r="G20" i="1"/>
  <c r="G21" i="1"/>
  <c r="G22" i="1"/>
  <c r="G23" i="1"/>
  <c r="G24" i="1"/>
  <c r="G25" i="1"/>
  <c r="G26" i="1"/>
  <c r="G27" i="1"/>
  <c r="G28" i="1"/>
  <c r="G29" i="1"/>
  <c r="G30" i="1"/>
  <c r="G31" i="1"/>
  <c r="B2" i="1"/>
  <c r="M2" i="1" l="1"/>
  <c r="M3" i="1"/>
  <c r="M11" i="1"/>
  <c r="M7" i="1"/>
  <c r="M28" i="1"/>
  <c r="M16" i="1"/>
  <c r="M12" i="1"/>
  <c r="M8" i="1"/>
  <c r="M4" i="1"/>
  <c r="M13" i="1"/>
  <c r="M5" i="1"/>
  <c r="M25" i="1"/>
  <c r="M31" i="1"/>
  <c r="N31" i="1" s="1"/>
  <c r="M23" i="1"/>
  <c r="M17" i="1"/>
  <c r="M9" i="1"/>
  <c r="M19" i="1"/>
  <c r="M27" i="1"/>
  <c r="M21" i="1"/>
  <c r="M18" i="1"/>
  <c r="M22" i="1"/>
  <c r="M14" i="1"/>
  <c r="M6" i="1"/>
  <c r="M10" i="1"/>
  <c r="M15" i="1"/>
  <c r="M20" i="1"/>
  <c r="M24" i="1"/>
  <c r="M26" i="1"/>
  <c r="M29" i="1"/>
  <c r="M30" i="1"/>
  <c r="C3" i="1"/>
  <c r="N2" i="1" l="1"/>
  <c r="O2" i="1"/>
  <c r="R31" i="1" s="1"/>
  <c r="N9" i="1"/>
  <c r="N23" i="1"/>
  <c r="N16" i="1"/>
  <c r="N30" i="1"/>
  <c r="C4" i="1"/>
  <c r="B3" i="1"/>
  <c r="B4" i="1" l="1"/>
  <c r="C5" i="1"/>
  <c r="C6" i="1" l="1"/>
  <c r="B5" i="1"/>
  <c r="C7" i="1" l="1"/>
  <c r="B6" i="1"/>
  <c r="C8" i="1" l="1"/>
  <c r="B7" i="1"/>
  <c r="C9" i="1" l="1"/>
  <c r="B8" i="1"/>
  <c r="C10" i="1" l="1"/>
  <c r="B9" i="1"/>
  <c r="C11" i="1" l="1"/>
  <c r="B10" i="1"/>
  <c r="C12" i="1" l="1"/>
  <c r="B11" i="1"/>
  <c r="C13" i="1" l="1"/>
  <c r="B12" i="1"/>
  <c r="C14" i="1" l="1"/>
  <c r="B13" i="1"/>
  <c r="C15" i="1" l="1"/>
  <c r="B14" i="1"/>
  <c r="C16" i="1" l="1"/>
  <c r="B15" i="1"/>
  <c r="C17" i="1" l="1"/>
  <c r="B16" i="1"/>
  <c r="C18" i="1" l="1"/>
  <c r="B17" i="1"/>
  <c r="B18" i="1" l="1"/>
  <c r="C19" i="1"/>
  <c r="C20" i="1" l="1"/>
  <c r="B19" i="1"/>
  <c r="C21" i="1" l="1"/>
  <c r="B20" i="1"/>
  <c r="C22" i="1" l="1"/>
  <c r="B21" i="1"/>
  <c r="C23" i="1" l="1"/>
  <c r="B22" i="1"/>
  <c r="C24" i="1" l="1"/>
  <c r="B23" i="1"/>
  <c r="C25" i="1" l="1"/>
  <c r="B24" i="1"/>
  <c r="C26" i="1" l="1"/>
  <c r="B25" i="1"/>
  <c r="C27" i="1" l="1"/>
  <c r="B26" i="1"/>
  <c r="C28" i="1" l="1"/>
  <c r="B27" i="1"/>
  <c r="C29" i="1" l="1"/>
  <c r="B28" i="1"/>
  <c r="C30" i="1" l="1"/>
  <c r="B29" i="1"/>
  <c r="C31" i="1" l="1"/>
  <c r="B30" i="1"/>
  <c r="B31" i="1" l="1"/>
</calcChain>
</file>

<file path=xl/sharedStrings.xml><?xml version="1.0" encoding="utf-8"?>
<sst xmlns="http://schemas.openxmlformats.org/spreadsheetml/2006/main" count="157" uniqueCount="55">
  <si>
    <t>Jour de 
Semaine</t>
  </si>
  <si>
    <t>Date</t>
  </si>
  <si>
    <t>Affectation</t>
  </si>
  <si>
    <t>Heure 
Arrivée</t>
  </si>
  <si>
    <t>Début 
Pause</t>
  </si>
  <si>
    <t>Fin 
Pause</t>
  </si>
  <si>
    <t>Heure 
Départ</t>
  </si>
  <si>
    <t>Fin      Anticipé</t>
  </si>
  <si>
    <t>Cumul
/Jour</t>
  </si>
  <si>
    <t>Cumul
/Semaine</t>
  </si>
  <si>
    <t>Cumul
/Mois</t>
  </si>
  <si>
    <t>Heures dues            /Mois</t>
  </si>
  <si>
    <t>Novembre</t>
  </si>
  <si>
    <t>Heure              Sup</t>
  </si>
  <si>
    <t>Heure Pointage</t>
  </si>
  <si>
    <t>Vsl 01</t>
  </si>
  <si>
    <t>Vsl 02</t>
  </si>
  <si>
    <t>A 01</t>
  </si>
  <si>
    <t>A 02</t>
  </si>
  <si>
    <t>A 03</t>
  </si>
  <si>
    <t>A 01 Nuit</t>
  </si>
  <si>
    <t>A 01 Week-End</t>
  </si>
  <si>
    <t>Repos</t>
  </si>
  <si>
    <t>Congé Annuel</t>
  </si>
  <si>
    <t>Congé sans solde</t>
  </si>
  <si>
    <t>Maladie</t>
  </si>
  <si>
    <t>Récupération</t>
  </si>
  <si>
    <t>Remarques</t>
  </si>
  <si>
    <t>Récupération Férié</t>
  </si>
  <si>
    <t>-</t>
  </si>
  <si>
    <t>Pas de pointage de sortie???</t>
  </si>
  <si>
    <t>Sortie anticipée de 15 minutes??</t>
  </si>
  <si>
    <t>Lundi</t>
  </si>
  <si>
    <t>Mardi</t>
  </si>
  <si>
    <t>Mercredi</t>
  </si>
  <si>
    <t>Jeudi</t>
  </si>
  <si>
    <t>Vendredi</t>
  </si>
  <si>
    <t>Samedi</t>
  </si>
  <si>
    <t>Dimanche</t>
  </si>
  <si>
    <t xml:space="preserve">Novembre </t>
  </si>
  <si>
    <t>!!! Rappel des horaires en fonction des véhicules !!!</t>
  </si>
  <si>
    <t>David L</t>
  </si>
  <si>
    <t>Liste des employés:</t>
  </si>
  <si>
    <t>Loic R</t>
  </si>
  <si>
    <t>Laura D V</t>
  </si>
  <si>
    <t>Jonathan R</t>
  </si>
  <si>
    <t>Germain D</t>
  </si>
  <si>
    <t>Sanna A</t>
  </si>
  <si>
    <t>Simon C</t>
  </si>
  <si>
    <t>Fabien S</t>
  </si>
  <si>
    <t>Nicolas M</t>
  </si>
  <si>
    <t>Thomas P</t>
  </si>
  <si>
    <t>Kévin R</t>
  </si>
  <si>
    <t>A03</t>
  </si>
  <si>
    <t>http://forum.excel-pratique.com/excel/recherche-v-et-h-t70794.html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</si>
</sst>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h:mm;@"/>
  </numFmts>
  <fonts count="33" x14ac:knownFonts="1">
    <font>
      <sz val="11"/>
      <color theme="1"/>
      <name val="Calibri"/>
      <family val="2"/>
      <scheme val="minor"/>
    </font>
    <font>
      <sz val="11"/>
      <color rgb="FFFF0000"/>
      <name val="Calibri"/>
      <family val="2"/>
      <scheme val="minor"/>
    </font>
    <font>
      <b/>
      <sz val="11"/>
      <color theme="1"/>
      <name val="Calibri"/>
      <family val="2"/>
      <scheme val="minor"/>
    </font>
    <font>
      <b/>
      <sz val="26"/>
      <color theme="0"/>
      <name val="Calibri"/>
      <family val="2"/>
      <scheme val="minor"/>
    </font>
    <font>
      <b/>
      <sz val="12"/>
      <color theme="0"/>
      <name val="Calibri"/>
      <family val="2"/>
      <scheme val="minor"/>
    </font>
    <font>
      <b/>
      <sz val="28"/>
      <color theme="1"/>
      <name val="Calibri"/>
      <family val="2"/>
      <scheme val="minor"/>
    </font>
    <font>
      <sz val="11"/>
      <name val="Calibri"/>
      <family val="2"/>
      <scheme val="minor"/>
    </font>
    <font>
      <b/>
      <sz val="14"/>
      <color theme="1"/>
      <name val="Calibri"/>
      <family val="2"/>
      <scheme val="minor"/>
    </font>
    <font>
      <b/>
      <sz val="18"/>
      <color theme="1"/>
      <name val="Calibri"/>
      <family val="2"/>
      <scheme val="minor"/>
    </font>
    <font>
      <b/>
      <sz val="14"/>
      <color theme="5"/>
      <name val="Calibri"/>
      <family val="2"/>
      <scheme val="minor"/>
    </font>
    <font>
      <b/>
      <sz val="14"/>
      <name val="Calibri"/>
      <family val="2"/>
      <scheme val="minor"/>
    </font>
    <font>
      <b/>
      <sz val="11"/>
      <name val="Calibri"/>
      <family val="2"/>
      <scheme val="minor"/>
    </font>
    <font>
      <b/>
      <sz val="14"/>
      <color rgb="FFFF0000"/>
      <name val="Calibri"/>
      <family val="2"/>
      <scheme val="minor"/>
    </font>
    <font>
      <sz val="14"/>
      <color theme="1"/>
      <name val="Calibri"/>
      <family val="2"/>
      <scheme val="minor"/>
    </font>
    <font>
      <b/>
      <sz val="24"/>
      <color theme="0"/>
      <name val="Calibri"/>
      <family val="2"/>
      <scheme val="minor"/>
    </font>
    <font>
      <b/>
      <u/>
      <sz val="11"/>
      <color rgb="FFC00000"/>
      <name val="Calibri"/>
      <family val="2"/>
      <scheme val="minor"/>
    </font>
    <font>
      <b/>
      <sz val="14"/>
      <color rgb="FF00B050"/>
      <name val="Calibri"/>
      <family val="2"/>
      <scheme val="minor"/>
    </font>
    <font>
      <b/>
      <sz val="14"/>
      <color rgb="FFC00000"/>
      <name val="Calibri"/>
      <family val="2"/>
      <scheme val="minor"/>
    </font>
    <font>
      <u/>
      <sz val="11"/>
      <color theme="1"/>
      <name val="Calibri"/>
      <family val="2"/>
      <scheme val="minor"/>
    </font>
    <font>
      <u/>
      <sz val="11"/>
      <color rgb="FFC00000"/>
      <name val="Calibri"/>
      <family val="2"/>
      <scheme val="minor"/>
    </font>
    <font>
      <sz val="14"/>
      <color rgb="FF800000"/>
      <name val="Comic Sans MS"/>
      <family val="4"/>
    </font>
    <font>
      <sz val="11"/>
      <color rgb="FF00B050"/>
      <name val="Calibri"/>
      <family val="2"/>
      <scheme val="minor"/>
    </font>
    <font>
      <sz val="11"/>
      <color theme="1"/>
      <name val="Comic Sans MS"/>
      <family val="4"/>
    </font>
    <font>
      <sz val="10"/>
      <color theme="1"/>
      <name val="Comic Sans MS"/>
      <family val="4"/>
    </font>
    <font>
      <sz val="12"/>
      <color theme="1"/>
      <name val="Comic Sans MS"/>
      <family val="4"/>
    </font>
    <font>
      <sz val="14"/>
      <color theme="1"/>
      <name val="Comic Sans MS"/>
      <family val="4"/>
    </font>
    <font>
      <b/>
      <sz val="14"/>
      <color theme="1"/>
      <name val="Comic Sans MS"/>
      <family val="4"/>
    </font>
    <font>
      <b/>
      <sz val="20"/>
      <color theme="1"/>
      <name val="Comic Sans MS"/>
      <family val="4"/>
    </font>
    <font>
      <u/>
      <sz val="11"/>
      <color theme="1"/>
      <name val="Comic Sans MS"/>
      <family val="4"/>
    </font>
    <font>
      <sz val="14"/>
      <color theme="0"/>
      <name val="Comic Sans MS"/>
      <family val="4"/>
    </font>
    <font>
      <u/>
      <sz val="11"/>
      <color rgb="FFC00000"/>
      <name val="Comic Sans MS"/>
      <family val="4"/>
    </font>
    <font>
      <sz val="12"/>
      <color theme="1"/>
      <name val="Arial"/>
      <family val="2"/>
    </font>
    <font>
      <u/>
      <sz val="11"/>
      <color theme="10"/>
      <name val="Calibri"/>
      <family val="2"/>
      <scheme val="minor"/>
    </font>
  </fonts>
  <fills count="13">
    <fill>
      <patternFill patternType="none"/>
    </fill>
    <fill>
      <patternFill patternType="gray125"/>
    </fill>
    <fill>
      <patternFill patternType="solid">
        <fgColor theme="6" tint="-0.249977111117893"/>
        <bgColor indexed="64"/>
      </patternFill>
    </fill>
    <fill>
      <patternFill patternType="solid">
        <fgColor theme="6"/>
        <bgColor indexed="64"/>
      </patternFill>
    </fill>
    <fill>
      <patternFill patternType="solid">
        <fgColor theme="1" tint="0.499984740745262"/>
        <bgColor indexed="64"/>
      </patternFill>
    </fill>
    <fill>
      <patternFill patternType="solid">
        <fgColor theme="0" tint="-0.14999847407452621"/>
        <bgColor indexed="64"/>
      </patternFill>
    </fill>
    <fill>
      <patternFill patternType="solid">
        <fgColor theme="0" tint="-4.9989318521683403E-2"/>
        <bgColor indexed="64"/>
      </patternFill>
    </fill>
    <fill>
      <patternFill patternType="solid">
        <fgColor theme="6" tint="0.39997558519241921"/>
        <bgColor indexed="64"/>
      </patternFill>
    </fill>
    <fill>
      <patternFill patternType="solid">
        <fgColor theme="4" tint="0.39997558519241921"/>
        <bgColor indexed="64"/>
      </patternFill>
    </fill>
    <fill>
      <patternFill patternType="solid">
        <fgColor rgb="FFFFCCCC"/>
        <bgColor indexed="64"/>
      </patternFill>
    </fill>
    <fill>
      <patternFill patternType="solid">
        <fgColor rgb="FFFF0000"/>
        <bgColor indexed="64"/>
      </patternFill>
    </fill>
    <fill>
      <patternFill patternType="solid">
        <fgColor theme="0"/>
        <bgColor indexed="64"/>
      </patternFill>
    </fill>
    <fill>
      <patternFill patternType="solid">
        <fgColor rgb="FFC00000"/>
        <bgColor indexed="64"/>
      </patternFill>
    </fill>
  </fills>
  <borders count="85">
    <border>
      <left/>
      <right/>
      <top/>
      <bottom/>
      <diagonal/>
    </border>
    <border>
      <left style="medium">
        <color indexed="64"/>
      </left>
      <right/>
      <top style="medium">
        <color indexed="64"/>
      </top>
      <bottom/>
      <diagonal/>
    </border>
    <border>
      <left/>
      <right/>
      <top style="medium">
        <color indexed="64"/>
      </top>
      <bottom/>
      <diagonal/>
    </border>
    <border>
      <left/>
      <right style="thin">
        <color indexed="64"/>
      </right>
      <top/>
      <bottom/>
      <diagonal/>
    </border>
    <border>
      <left style="thin">
        <color indexed="64"/>
      </left>
      <right style="thin">
        <color indexed="64"/>
      </right>
      <top/>
      <bottom/>
      <diagonal/>
    </border>
    <border>
      <left style="medium">
        <color indexed="64"/>
      </left>
      <right style="medium">
        <color indexed="64"/>
      </right>
      <top style="medium">
        <color indexed="64"/>
      </top>
      <bottom/>
      <diagonal/>
    </border>
    <border>
      <left style="medium">
        <color indexed="64"/>
      </left>
      <right/>
      <top/>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style="medium">
        <color indexed="64"/>
      </left>
      <right style="medium">
        <color indexed="64"/>
      </right>
      <top/>
      <bottom/>
      <diagonal/>
    </border>
    <border>
      <left style="medium">
        <color indexed="64"/>
      </left>
      <right/>
      <top style="dotted">
        <color indexed="64"/>
      </top>
      <bottom/>
      <diagonal/>
    </border>
    <border>
      <left/>
      <right style="thin">
        <color indexed="64"/>
      </right>
      <top style="dotted">
        <color indexed="64"/>
      </top>
      <bottom/>
      <diagonal/>
    </border>
    <border>
      <left/>
      <right/>
      <top style="dotted">
        <color indexed="64"/>
      </top>
      <bottom/>
      <diagonal/>
    </border>
    <border>
      <left style="thin">
        <color indexed="64"/>
      </left>
      <right style="thin">
        <color indexed="64"/>
      </right>
      <top style="dotted">
        <color indexed="64"/>
      </top>
      <bottom/>
      <diagonal/>
    </border>
    <border>
      <left/>
      <right style="medium">
        <color indexed="64"/>
      </right>
      <top style="dotted">
        <color indexed="64"/>
      </top>
      <bottom/>
      <diagonal/>
    </border>
    <border>
      <left style="medium">
        <color indexed="64"/>
      </left>
      <right style="medium">
        <color indexed="64"/>
      </right>
      <top style="dotted">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right style="medium">
        <color indexed="64"/>
      </right>
      <top/>
      <bottom/>
      <diagonal/>
    </border>
    <border>
      <left style="medium">
        <color indexed="64"/>
      </left>
      <right/>
      <top/>
      <bottom style="dotted">
        <color indexed="64"/>
      </bottom>
      <diagonal/>
    </border>
    <border>
      <left/>
      <right style="thin">
        <color indexed="64"/>
      </right>
      <top/>
      <bottom style="dotted">
        <color indexed="64"/>
      </bottom>
      <diagonal/>
    </border>
    <border>
      <left/>
      <right/>
      <top/>
      <bottom style="dotted">
        <color indexed="64"/>
      </bottom>
      <diagonal/>
    </border>
    <border>
      <left style="thin">
        <color indexed="64"/>
      </left>
      <right style="thin">
        <color indexed="64"/>
      </right>
      <top/>
      <bottom style="dotted">
        <color indexed="64"/>
      </bottom>
      <diagonal/>
    </border>
    <border>
      <left/>
      <right style="medium">
        <color indexed="64"/>
      </right>
      <top/>
      <bottom style="dotted">
        <color indexed="64"/>
      </bottom>
      <diagonal/>
    </border>
    <border>
      <left style="medium">
        <color indexed="64"/>
      </left>
      <right style="medium">
        <color indexed="64"/>
      </right>
      <top/>
      <bottom style="dotted">
        <color indexed="64"/>
      </bottom>
      <diagonal/>
    </border>
    <border>
      <left style="medium">
        <color indexed="64"/>
      </left>
      <right/>
      <top style="medium">
        <color indexed="64"/>
      </top>
      <bottom style="thin">
        <color auto="1"/>
      </bottom>
      <diagonal/>
    </border>
    <border>
      <left style="medium">
        <color indexed="64"/>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top style="thin">
        <color auto="1"/>
      </top>
      <bottom style="thin">
        <color auto="1"/>
      </bottom>
      <diagonal/>
    </border>
    <border>
      <left style="medium">
        <color indexed="64"/>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style="medium">
        <color indexed="64"/>
      </left>
      <right/>
      <top style="thin">
        <color auto="1"/>
      </top>
      <bottom style="medium">
        <color indexed="64"/>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right style="medium">
        <color indexed="64"/>
      </right>
      <top style="medium">
        <color indexed="64"/>
      </top>
      <bottom/>
      <diagonal/>
    </border>
    <border>
      <left style="medium">
        <color indexed="64"/>
      </left>
      <right/>
      <top style="dotted">
        <color indexed="64"/>
      </top>
      <bottom style="medium">
        <color indexed="64"/>
      </bottom>
      <diagonal/>
    </border>
    <border>
      <left/>
      <right style="thin">
        <color indexed="64"/>
      </right>
      <top style="dotted">
        <color indexed="64"/>
      </top>
      <bottom style="medium">
        <color indexed="64"/>
      </bottom>
      <diagonal/>
    </border>
    <border>
      <left/>
      <right/>
      <top style="dotted">
        <color indexed="64"/>
      </top>
      <bottom style="medium">
        <color indexed="64"/>
      </bottom>
      <diagonal/>
    </border>
    <border>
      <left style="thin">
        <color indexed="64"/>
      </left>
      <right style="thin">
        <color indexed="64"/>
      </right>
      <top style="dotted">
        <color indexed="64"/>
      </top>
      <bottom style="medium">
        <color indexed="64"/>
      </bottom>
      <diagonal/>
    </border>
    <border>
      <left/>
      <right style="medium">
        <color indexed="64"/>
      </right>
      <top style="dotted">
        <color indexed="64"/>
      </top>
      <bottom style="medium">
        <color indexed="64"/>
      </bottom>
      <diagonal/>
    </border>
    <border>
      <left style="medium">
        <color rgb="FFC00000"/>
      </left>
      <right style="medium">
        <color rgb="FFC00000"/>
      </right>
      <top style="medium">
        <color rgb="FFC00000"/>
      </top>
      <bottom style="medium">
        <color rgb="FFC00000"/>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rgb="FFC00000"/>
      </bottom>
      <diagonal/>
    </border>
    <border>
      <left style="medium">
        <color indexed="64"/>
      </left>
      <right/>
      <top style="thin">
        <color auto="1"/>
      </top>
      <bottom/>
      <diagonal/>
    </border>
    <border>
      <left style="medium">
        <color indexed="64"/>
      </left>
      <right style="thin">
        <color auto="1"/>
      </right>
      <top style="thin">
        <color auto="1"/>
      </top>
      <bottom/>
      <diagonal/>
    </border>
    <border>
      <left style="thin">
        <color auto="1"/>
      </left>
      <right style="thin">
        <color auto="1"/>
      </right>
      <top style="thin">
        <color auto="1"/>
      </top>
      <bottom/>
      <diagonal/>
    </border>
    <border>
      <left style="thin">
        <color auto="1"/>
      </left>
      <right style="medium">
        <color indexed="64"/>
      </right>
      <top style="thin">
        <color auto="1"/>
      </top>
      <bottom/>
      <diagonal/>
    </border>
    <border>
      <left style="medium">
        <color indexed="64"/>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
      <left style="thin">
        <color auto="1"/>
      </left>
      <right style="thin">
        <color auto="1"/>
      </right>
      <top/>
      <bottom style="thin">
        <color auto="1"/>
      </bottom>
      <diagonal/>
    </border>
    <border>
      <left style="thin">
        <color auto="1"/>
      </left>
      <right style="medium">
        <color indexed="64"/>
      </right>
      <top/>
      <bottom style="thin">
        <color auto="1"/>
      </bottom>
      <diagonal/>
    </border>
    <border>
      <left style="medium">
        <color indexed="64"/>
      </left>
      <right style="thin">
        <color auto="1"/>
      </right>
      <top/>
      <bottom style="thin">
        <color auto="1"/>
      </bottom>
      <diagonal/>
    </border>
    <border>
      <left style="thick">
        <color rgb="FFC00000"/>
      </left>
      <right/>
      <top style="thick">
        <color rgb="FFC00000"/>
      </top>
      <bottom style="medium">
        <color indexed="64"/>
      </bottom>
      <diagonal/>
    </border>
    <border>
      <left/>
      <right/>
      <top style="thick">
        <color rgb="FFC00000"/>
      </top>
      <bottom style="medium">
        <color indexed="64"/>
      </bottom>
      <diagonal/>
    </border>
    <border>
      <left/>
      <right style="thick">
        <color rgb="FFC00000"/>
      </right>
      <top style="thick">
        <color rgb="FFC00000"/>
      </top>
      <bottom style="medium">
        <color indexed="64"/>
      </bottom>
      <diagonal/>
    </border>
    <border>
      <left style="thick">
        <color rgb="FFC00000"/>
      </left>
      <right/>
      <top style="medium">
        <color indexed="64"/>
      </top>
      <bottom style="thin">
        <color auto="1"/>
      </bottom>
      <diagonal/>
    </border>
    <border>
      <left style="thin">
        <color auto="1"/>
      </left>
      <right style="thick">
        <color rgb="FFC00000"/>
      </right>
      <top style="medium">
        <color indexed="64"/>
      </top>
      <bottom style="thin">
        <color auto="1"/>
      </bottom>
      <diagonal/>
    </border>
    <border>
      <left style="thick">
        <color rgb="FFC00000"/>
      </left>
      <right/>
      <top style="thin">
        <color auto="1"/>
      </top>
      <bottom style="thin">
        <color auto="1"/>
      </bottom>
      <diagonal/>
    </border>
    <border>
      <left style="thin">
        <color auto="1"/>
      </left>
      <right style="thick">
        <color rgb="FFC00000"/>
      </right>
      <top style="thin">
        <color auto="1"/>
      </top>
      <bottom style="thin">
        <color auto="1"/>
      </bottom>
      <diagonal/>
    </border>
    <border>
      <left style="thick">
        <color rgb="FFC00000"/>
      </left>
      <right/>
      <top style="thin">
        <color auto="1"/>
      </top>
      <bottom style="thick">
        <color rgb="FFC00000"/>
      </bottom>
      <diagonal/>
    </border>
    <border>
      <left style="medium">
        <color indexed="64"/>
      </left>
      <right style="thin">
        <color auto="1"/>
      </right>
      <top style="thin">
        <color auto="1"/>
      </top>
      <bottom style="thick">
        <color rgb="FFC00000"/>
      </bottom>
      <diagonal/>
    </border>
    <border>
      <left style="thin">
        <color auto="1"/>
      </left>
      <right style="thick">
        <color rgb="FFC00000"/>
      </right>
      <top style="thin">
        <color auto="1"/>
      </top>
      <bottom style="thick">
        <color rgb="FFC00000"/>
      </bottom>
      <diagonal/>
    </border>
    <border>
      <left style="medium">
        <color indexed="64"/>
      </left>
      <right style="medium">
        <color indexed="64"/>
      </right>
      <top style="medium">
        <color indexed="64"/>
      </top>
      <bottom style="thin">
        <color auto="1"/>
      </bottom>
      <diagonal/>
    </border>
    <border>
      <left style="medium">
        <color indexed="64"/>
      </left>
      <right style="medium">
        <color indexed="64"/>
      </right>
      <top style="thin">
        <color auto="1"/>
      </top>
      <bottom style="medium">
        <color indexed="64"/>
      </bottom>
      <diagonal/>
    </border>
    <border>
      <left style="medium">
        <color indexed="64"/>
      </left>
      <right style="medium">
        <color indexed="64"/>
      </right>
      <top style="thin">
        <color auto="1"/>
      </top>
      <bottom style="thin">
        <color auto="1"/>
      </bottom>
      <diagonal/>
    </border>
    <border diagonalDown="1">
      <left style="thin">
        <color auto="1"/>
      </left>
      <right style="thin">
        <color auto="1"/>
      </right>
      <top style="medium">
        <color indexed="64"/>
      </top>
      <bottom style="thin">
        <color auto="1"/>
      </bottom>
      <diagonal style="thin">
        <color auto="1"/>
      </diagonal>
    </border>
    <border diagonalDown="1">
      <left style="thin">
        <color auto="1"/>
      </left>
      <right style="medium">
        <color indexed="64"/>
      </right>
      <top style="medium">
        <color indexed="64"/>
      </top>
      <bottom style="thin">
        <color auto="1"/>
      </bottom>
      <diagonal style="thin">
        <color auto="1"/>
      </diagonal>
    </border>
    <border diagonalDown="1">
      <left style="thin">
        <color auto="1"/>
      </left>
      <right style="thin">
        <color auto="1"/>
      </right>
      <top style="thin">
        <color auto="1"/>
      </top>
      <bottom style="medium">
        <color indexed="64"/>
      </bottom>
      <diagonal style="thin">
        <color auto="1"/>
      </diagonal>
    </border>
    <border diagonalDown="1">
      <left style="thin">
        <color auto="1"/>
      </left>
      <right style="medium">
        <color indexed="64"/>
      </right>
      <top style="thin">
        <color auto="1"/>
      </top>
      <bottom style="medium">
        <color indexed="64"/>
      </bottom>
      <diagonal style="thin">
        <color auto="1"/>
      </diagonal>
    </border>
    <border diagonalDown="1">
      <left style="thin">
        <color auto="1"/>
      </left>
      <right style="thin">
        <color auto="1"/>
      </right>
      <top style="thin">
        <color auto="1"/>
      </top>
      <bottom style="thin">
        <color auto="1"/>
      </bottom>
      <diagonal style="thin">
        <color auto="1"/>
      </diagonal>
    </border>
    <border diagonalDown="1">
      <left style="thin">
        <color auto="1"/>
      </left>
      <right style="medium">
        <color indexed="64"/>
      </right>
      <top style="thin">
        <color auto="1"/>
      </top>
      <bottom style="thin">
        <color auto="1"/>
      </bottom>
      <diagonal style="thin">
        <color auto="1"/>
      </diagonal>
    </border>
    <border>
      <left style="medium">
        <color indexed="64"/>
      </left>
      <right style="medium">
        <color indexed="64"/>
      </right>
      <top/>
      <bottom style="thin">
        <color auto="1"/>
      </bottom>
      <diagonal/>
    </border>
    <border diagonalDown="1">
      <left style="thin">
        <color auto="1"/>
      </left>
      <right style="thin">
        <color auto="1"/>
      </right>
      <top/>
      <bottom style="thin">
        <color auto="1"/>
      </bottom>
      <diagonal style="thin">
        <color auto="1"/>
      </diagonal>
    </border>
    <border diagonalDown="1">
      <left style="thin">
        <color auto="1"/>
      </left>
      <right style="medium">
        <color indexed="64"/>
      </right>
      <top/>
      <bottom style="thin">
        <color auto="1"/>
      </bottom>
      <diagonal style="thin">
        <color auto="1"/>
      </diagonal>
    </border>
    <border>
      <left style="medium">
        <color indexed="64"/>
      </left>
      <right style="medium">
        <color indexed="64"/>
      </right>
      <top style="thin">
        <color auto="1"/>
      </top>
      <bottom/>
      <diagonal/>
    </border>
    <border diagonalDown="1">
      <left style="thin">
        <color auto="1"/>
      </left>
      <right style="thin">
        <color auto="1"/>
      </right>
      <top style="thin">
        <color auto="1"/>
      </top>
      <bottom/>
      <diagonal style="thin">
        <color auto="1"/>
      </diagonal>
    </border>
    <border diagonalDown="1">
      <left style="thin">
        <color auto="1"/>
      </left>
      <right style="medium">
        <color indexed="64"/>
      </right>
      <top style="thin">
        <color auto="1"/>
      </top>
      <bottom/>
      <diagonal style="thin">
        <color auto="1"/>
      </diagonal>
    </border>
  </borders>
  <cellStyleXfs count="2">
    <xf numFmtId="0" fontId="0" fillId="0" borderId="0"/>
    <xf numFmtId="0" fontId="32" fillId="0" borderId="0" applyNumberFormat="0" applyFill="0" applyBorder="0" applyAlignment="0" applyProtection="0"/>
  </cellStyleXfs>
  <cellXfs count="227">
    <xf numFmtId="0" fontId="0" fillId="0" borderId="0" xfId="0"/>
    <xf numFmtId="0" fontId="0" fillId="0" borderId="0" xfId="0" applyFill="1" applyAlignment="1">
      <alignment horizontal="center" vertical="center"/>
    </xf>
    <xf numFmtId="0" fontId="0" fillId="0" borderId="0" xfId="0" applyFill="1" applyAlignment="1">
      <alignment horizontal="left" vertical="center"/>
    </xf>
    <xf numFmtId="0" fontId="1" fillId="0" borderId="0" xfId="0" applyFont="1" applyFill="1" applyAlignment="1">
      <alignment horizontal="left" vertical="center"/>
    </xf>
    <xf numFmtId="2" fontId="0" fillId="0" borderId="0" xfId="0" applyNumberFormat="1" applyFill="1" applyAlignment="1">
      <alignment horizontal="left" vertical="center"/>
    </xf>
    <xf numFmtId="1" fontId="6" fillId="5" borderId="6" xfId="0" applyNumberFormat="1" applyFont="1" applyFill="1" applyBorder="1" applyAlignment="1">
      <alignment horizontal="left" vertical="center"/>
    </xf>
    <xf numFmtId="14" fontId="6" fillId="5" borderId="3" xfId="0" applyNumberFormat="1" applyFont="1" applyFill="1" applyBorder="1" applyAlignment="1">
      <alignment horizontal="center" vertical="center"/>
    </xf>
    <xf numFmtId="165" fontId="6" fillId="5" borderId="0" xfId="0" applyNumberFormat="1" applyFont="1" applyFill="1" applyBorder="1" applyAlignment="1">
      <alignment horizontal="center" vertical="center"/>
    </xf>
    <xf numFmtId="165" fontId="6" fillId="5" borderId="0" xfId="0" applyNumberFormat="1" applyFont="1" applyFill="1" applyBorder="1" applyAlignment="1" applyProtection="1">
      <alignment horizontal="center" vertical="center"/>
      <protection locked="0"/>
    </xf>
    <xf numFmtId="14" fontId="6" fillId="5" borderId="11" xfId="0" applyNumberFormat="1" applyFont="1" applyFill="1" applyBorder="1" applyAlignment="1">
      <alignment horizontal="center" vertical="center"/>
    </xf>
    <xf numFmtId="165" fontId="0" fillId="5" borderId="12" xfId="0" applyNumberFormat="1" applyFill="1" applyBorder="1" applyAlignment="1" applyProtection="1">
      <alignment horizontal="center" vertical="center"/>
      <protection locked="0"/>
    </xf>
    <xf numFmtId="1" fontId="0" fillId="5" borderId="6" xfId="0" applyNumberFormat="1" applyFill="1" applyBorder="1" applyAlignment="1">
      <alignment horizontal="left" vertical="center"/>
    </xf>
    <xf numFmtId="165" fontId="0" fillId="5" borderId="0" xfId="0" applyNumberFormat="1" applyFill="1" applyBorder="1" applyAlignment="1">
      <alignment horizontal="center" vertical="center"/>
    </xf>
    <xf numFmtId="165" fontId="0" fillId="5" borderId="0" xfId="0" applyNumberFormat="1" applyFill="1" applyBorder="1" applyAlignment="1" applyProtection="1">
      <alignment horizontal="center" vertical="center"/>
      <protection locked="0"/>
    </xf>
    <xf numFmtId="165" fontId="0" fillId="5" borderId="9" xfId="0" applyNumberFormat="1" applyFill="1" applyBorder="1" applyAlignment="1" applyProtection="1">
      <alignment horizontal="left" vertical="center"/>
      <protection locked="0"/>
    </xf>
    <xf numFmtId="165" fontId="1" fillId="5" borderId="9" xfId="0" applyNumberFormat="1" applyFont="1" applyFill="1" applyBorder="1" applyAlignment="1" applyProtection="1">
      <alignment horizontal="left" vertical="center"/>
      <protection locked="0"/>
    </xf>
    <xf numFmtId="1" fontId="6" fillId="5" borderId="10" xfId="0" applyNumberFormat="1" applyFont="1" applyFill="1" applyBorder="1" applyAlignment="1">
      <alignment horizontal="left" vertical="center"/>
    </xf>
    <xf numFmtId="165" fontId="6" fillId="5" borderId="12" xfId="0" applyNumberFormat="1" applyFont="1" applyFill="1" applyBorder="1" applyAlignment="1">
      <alignment horizontal="center" vertical="center"/>
    </xf>
    <xf numFmtId="165" fontId="6" fillId="5" borderId="12" xfId="0" applyNumberFormat="1" applyFont="1" applyFill="1" applyBorder="1" applyAlignment="1" applyProtection="1">
      <alignment horizontal="center" vertical="center"/>
      <protection locked="0"/>
    </xf>
    <xf numFmtId="1" fontId="6" fillId="5" borderId="19" xfId="0" applyNumberFormat="1" applyFont="1" applyFill="1" applyBorder="1" applyAlignment="1">
      <alignment horizontal="left" vertical="center"/>
    </xf>
    <xf numFmtId="14" fontId="6" fillId="5" borderId="20" xfId="0" applyNumberFormat="1" applyFont="1" applyFill="1" applyBorder="1" applyAlignment="1">
      <alignment horizontal="center" vertical="center"/>
    </xf>
    <xf numFmtId="165" fontId="6" fillId="5" borderId="21" xfId="0" applyNumberFormat="1" applyFont="1" applyFill="1" applyBorder="1" applyAlignment="1">
      <alignment horizontal="center" vertical="center"/>
    </xf>
    <xf numFmtId="165" fontId="6" fillId="5" borderId="21" xfId="0" applyNumberFormat="1" applyFont="1" applyFill="1" applyBorder="1" applyAlignment="1" applyProtection="1">
      <alignment horizontal="center" vertical="center"/>
      <protection locked="0"/>
    </xf>
    <xf numFmtId="165" fontId="1" fillId="5" borderId="24" xfId="0" applyNumberFormat="1" applyFont="1" applyFill="1" applyBorder="1" applyAlignment="1" applyProtection="1">
      <alignment horizontal="left" vertical="center"/>
      <protection locked="0"/>
    </xf>
    <xf numFmtId="0" fontId="0" fillId="0" borderId="25" xfId="0" applyBorder="1"/>
    <xf numFmtId="165" fontId="0" fillId="0" borderId="26" xfId="0" applyNumberFormat="1" applyBorder="1"/>
    <xf numFmtId="165" fontId="0" fillId="0" borderId="27" xfId="0" applyNumberFormat="1" applyBorder="1"/>
    <xf numFmtId="165" fontId="0" fillId="0" borderId="28" xfId="0" applyNumberFormat="1" applyBorder="1"/>
    <xf numFmtId="0" fontId="0" fillId="0" borderId="29" xfId="0" applyBorder="1"/>
    <xf numFmtId="165" fontId="0" fillId="0" borderId="30" xfId="0" applyNumberFormat="1" applyBorder="1"/>
    <xf numFmtId="165" fontId="0" fillId="0" borderId="31" xfId="0" applyNumberFormat="1" applyBorder="1"/>
    <xf numFmtId="165" fontId="0" fillId="0" borderId="32" xfId="0" applyNumberFormat="1" applyBorder="1"/>
    <xf numFmtId="0" fontId="0" fillId="0" borderId="29" xfId="0" applyFill="1" applyBorder="1"/>
    <xf numFmtId="0" fontId="0" fillId="0" borderId="33" xfId="0" applyBorder="1"/>
    <xf numFmtId="2" fontId="13" fillId="0" borderId="43" xfId="0" applyNumberFormat="1" applyFont="1" applyFill="1" applyBorder="1" applyAlignment="1">
      <alignment horizontal="center" vertical="center"/>
    </xf>
    <xf numFmtId="2" fontId="11" fillId="5" borderId="13" xfId="0" applyNumberFormat="1" applyFont="1" applyFill="1" applyBorder="1" applyAlignment="1">
      <alignment horizontal="center" vertical="center"/>
    </xf>
    <xf numFmtId="2" fontId="11" fillId="5" borderId="4" xfId="0" applyNumberFormat="1" applyFont="1" applyFill="1" applyBorder="1" applyAlignment="1">
      <alignment horizontal="center" vertical="center"/>
    </xf>
    <xf numFmtId="2" fontId="2" fillId="5" borderId="4" xfId="0" applyNumberFormat="1" applyFont="1" applyFill="1" applyBorder="1" applyAlignment="1">
      <alignment horizontal="center" vertical="center"/>
    </xf>
    <xf numFmtId="2" fontId="11" fillId="5" borderId="22" xfId="0" applyNumberFormat="1" applyFont="1" applyFill="1" applyBorder="1" applyAlignment="1">
      <alignment horizontal="center" vertical="center"/>
    </xf>
    <xf numFmtId="2" fontId="9" fillId="5" borderId="14" xfId="0" applyNumberFormat="1" applyFont="1" applyFill="1" applyBorder="1" applyAlignment="1">
      <alignment horizontal="center" vertical="center"/>
    </xf>
    <xf numFmtId="2" fontId="10" fillId="5" borderId="18" xfId="0" applyNumberFormat="1" applyFont="1" applyFill="1" applyBorder="1" applyAlignment="1">
      <alignment horizontal="center" vertical="center"/>
    </xf>
    <xf numFmtId="2" fontId="7" fillId="5" borderId="18" xfId="0" applyNumberFormat="1" applyFont="1" applyFill="1" applyBorder="1" applyAlignment="1">
      <alignment horizontal="center" vertical="center"/>
    </xf>
    <xf numFmtId="2" fontId="12" fillId="5" borderId="18" xfId="0" applyNumberFormat="1" applyFont="1" applyFill="1" applyBorder="1" applyAlignment="1">
      <alignment horizontal="center" vertical="center"/>
    </xf>
    <xf numFmtId="2" fontId="10" fillId="5" borderId="23" xfId="0" applyNumberFormat="1" applyFont="1" applyFill="1" applyBorder="1" applyAlignment="1">
      <alignment horizontal="center" vertical="center"/>
    </xf>
    <xf numFmtId="2" fontId="7" fillId="5" borderId="14" xfId="0" applyNumberFormat="1" applyFont="1" applyFill="1" applyBorder="1" applyAlignment="1">
      <alignment horizontal="center" vertical="center"/>
    </xf>
    <xf numFmtId="165" fontId="15" fillId="5" borderId="15" xfId="0" applyNumberFormat="1" applyFont="1" applyFill="1" applyBorder="1" applyAlignment="1" applyProtection="1">
      <alignment horizontal="left" vertical="center"/>
      <protection locked="0"/>
    </xf>
    <xf numFmtId="0" fontId="0" fillId="0" borderId="51" xfId="0" applyBorder="1"/>
    <xf numFmtId="165" fontId="0" fillId="0" borderId="52" xfId="0" applyNumberFormat="1" applyFill="1" applyBorder="1"/>
    <xf numFmtId="20" fontId="0" fillId="0" borderId="53" xfId="0" applyNumberFormat="1" applyBorder="1"/>
    <xf numFmtId="165" fontId="0" fillId="0" borderId="54" xfId="0" applyNumberFormat="1" applyFill="1" applyBorder="1"/>
    <xf numFmtId="0" fontId="0" fillId="0" borderId="34" xfId="0" applyBorder="1"/>
    <xf numFmtId="0" fontId="0" fillId="0" borderId="35" xfId="0" applyBorder="1"/>
    <xf numFmtId="0" fontId="0" fillId="0" borderId="36" xfId="0" applyBorder="1"/>
    <xf numFmtId="165" fontId="0" fillId="5" borderId="21" xfId="0" applyNumberFormat="1" applyFill="1" applyBorder="1" applyAlignment="1" applyProtection="1">
      <alignment horizontal="center" vertical="center"/>
      <protection locked="0"/>
    </xf>
    <xf numFmtId="165" fontId="0" fillId="5" borderId="40" xfId="0" applyNumberFormat="1" applyFill="1" applyBorder="1" applyAlignment="1" applyProtection="1">
      <alignment horizontal="center" vertical="center"/>
      <protection locked="0"/>
    </xf>
    <xf numFmtId="165" fontId="15" fillId="5" borderId="9" xfId="0" applyNumberFormat="1" applyFont="1" applyFill="1" applyBorder="1" applyAlignment="1" applyProtection="1">
      <alignment horizontal="left" vertical="center"/>
      <protection locked="0"/>
    </xf>
    <xf numFmtId="0" fontId="5" fillId="2" borderId="5" xfId="0" applyFont="1" applyFill="1" applyBorder="1" applyAlignment="1">
      <alignment vertical="center" textRotation="90"/>
    </xf>
    <xf numFmtId="0" fontId="5" fillId="2" borderId="0" xfId="0" applyFont="1" applyFill="1" applyBorder="1" applyAlignment="1">
      <alignment vertical="center" textRotation="90"/>
    </xf>
    <xf numFmtId="1" fontId="6" fillId="6" borderId="10" xfId="0" applyNumberFormat="1" applyFont="1" applyFill="1" applyBorder="1" applyAlignment="1">
      <alignment horizontal="left" vertical="center"/>
    </xf>
    <xf numFmtId="14" fontId="6" fillId="6" borderId="11" xfId="0" applyNumberFormat="1" applyFont="1" applyFill="1" applyBorder="1" applyAlignment="1">
      <alignment horizontal="center" vertical="center"/>
    </xf>
    <xf numFmtId="165" fontId="6" fillId="6" borderId="12" xfId="0" applyNumberFormat="1" applyFont="1" applyFill="1" applyBorder="1" applyAlignment="1">
      <alignment horizontal="center" vertical="center"/>
    </xf>
    <xf numFmtId="165" fontId="0" fillId="6" borderId="12" xfId="0" applyNumberFormat="1" applyFill="1" applyBorder="1" applyAlignment="1" applyProtection="1">
      <alignment horizontal="center" vertical="center"/>
      <protection locked="0"/>
    </xf>
    <xf numFmtId="165" fontId="0" fillId="6" borderId="0" xfId="0" applyNumberFormat="1" applyFill="1" applyBorder="1" applyAlignment="1" applyProtection="1">
      <alignment horizontal="center" vertical="center"/>
      <protection locked="0"/>
    </xf>
    <xf numFmtId="165" fontId="6" fillId="6" borderId="12" xfId="0" applyNumberFormat="1" applyFont="1" applyFill="1" applyBorder="1" applyAlignment="1" applyProtection="1">
      <alignment horizontal="center" vertical="center"/>
      <protection locked="0"/>
    </xf>
    <xf numFmtId="2" fontId="11" fillId="6" borderId="13" xfId="0" applyNumberFormat="1" applyFont="1" applyFill="1" applyBorder="1" applyAlignment="1">
      <alignment horizontal="center" vertical="center"/>
    </xf>
    <xf numFmtId="2" fontId="7" fillId="6" borderId="14" xfId="0" applyNumberFormat="1" applyFont="1" applyFill="1" applyBorder="1" applyAlignment="1">
      <alignment horizontal="center" vertical="center"/>
    </xf>
    <xf numFmtId="1" fontId="6" fillId="6" borderId="6" xfId="0" applyNumberFormat="1" applyFont="1" applyFill="1" applyBorder="1" applyAlignment="1">
      <alignment horizontal="left" vertical="center"/>
    </xf>
    <xf numFmtId="14" fontId="6" fillId="6" borderId="3" xfId="0" applyNumberFormat="1" applyFont="1" applyFill="1" applyBorder="1" applyAlignment="1">
      <alignment horizontal="center" vertical="center"/>
    </xf>
    <xf numFmtId="165" fontId="6" fillId="6" borderId="0" xfId="0" applyNumberFormat="1" applyFont="1" applyFill="1" applyBorder="1" applyAlignment="1">
      <alignment horizontal="center" vertical="center"/>
    </xf>
    <xf numFmtId="165" fontId="6" fillId="6" borderId="0" xfId="0" applyNumberFormat="1" applyFont="1" applyFill="1" applyBorder="1" applyAlignment="1" applyProtection="1">
      <alignment horizontal="center" vertical="center"/>
      <protection locked="0"/>
    </xf>
    <xf numFmtId="2" fontId="11" fillId="6" borderId="4" xfId="0" applyNumberFormat="1" applyFont="1" applyFill="1" applyBorder="1" applyAlignment="1">
      <alignment horizontal="center" vertical="center"/>
    </xf>
    <xf numFmtId="2" fontId="7" fillId="6" borderId="18" xfId="0" applyNumberFormat="1" applyFont="1" applyFill="1" applyBorder="1" applyAlignment="1">
      <alignment horizontal="center" vertical="center"/>
    </xf>
    <xf numFmtId="1" fontId="0" fillId="6" borderId="6" xfId="0" applyNumberFormat="1" applyFill="1" applyBorder="1" applyAlignment="1">
      <alignment horizontal="left" vertical="center"/>
    </xf>
    <xf numFmtId="165" fontId="0" fillId="6" borderId="0" xfId="0" applyNumberFormat="1" applyFill="1" applyBorder="1" applyAlignment="1">
      <alignment horizontal="center" vertical="center"/>
    </xf>
    <xf numFmtId="2" fontId="2" fillId="6" borderId="4" xfId="0" applyNumberFormat="1" applyFont="1" applyFill="1" applyBorder="1" applyAlignment="1">
      <alignment horizontal="center" vertical="center"/>
    </xf>
    <xf numFmtId="165" fontId="0" fillId="6" borderId="21" xfId="0" applyNumberFormat="1" applyFill="1" applyBorder="1" applyAlignment="1" applyProtection="1">
      <alignment horizontal="center" vertical="center"/>
      <protection locked="0"/>
    </xf>
    <xf numFmtId="2" fontId="9" fillId="6" borderId="18" xfId="0" applyNumberFormat="1" applyFont="1" applyFill="1" applyBorder="1" applyAlignment="1">
      <alignment horizontal="center" vertical="center"/>
    </xf>
    <xf numFmtId="2" fontId="10" fillId="6" borderId="18" xfId="0" applyNumberFormat="1" applyFont="1" applyFill="1" applyBorder="1" applyAlignment="1">
      <alignment horizontal="center" vertical="center"/>
    </xf>
    <xf numFmtId="2" fontId="12" fillId="6" borderId="18" xfId="0" applyNumberFormat="1" applyFont="1" applyFill="1" applyBorder="1" applyAlignment="1">
      <alignment horizontal="center" vertical="center"/>
    </xf>
    <xf numFmtId="165" fontId="0" fillId="6" borderId="9" xfId="0" applyNumberFormat="1" applyFill="1" applyBorder="1" applyAlignment="1" applyProtection="1">
      <alignment horizontal="left" vertical="center"/>
      <protection locked="0"/>
    </xf>
    <xf numFmtId="165" fontId="0" fillId="6" borderId="15" xfId="0" applyNumberFormat="1" applyFill="1" applyBorder="1" applyAlignment="1" applyProtection="1">
      <alignment horizontal="left" vertical="center"/>
      <protection locked="0"/>
    </xf>
    <xf numFmtId="1" fontId="0" fillId="6" borderId="1" xfId="0" applyNumberFormat="1" applyFill="1" applyBorder="1" applyAlignment="1">
      <alignment horizontal="left" vertical="center"/>
    </xf>
    <xf numFmtId="14" fontId="6" fillId="6" borderId="7" xfId="0" applyNumberFormat="1" applyFont="1" applyFill="1" applyBorder="1" applyAlignment="1">
      <alignment horizontal="center" vertical="center"/>
    </xf>
    <xf numFmtId="165" fontId="0" fillId="6" borderId="2" xfId="0" applyNumberFormat="1" applyFill="1" applyBorder="1" applyAlignment="1">
      <alignment horizontal="center" vertical="center"/>
    </xf>
    <xf numFmtId="165" fontId="0" fillId="6" borderId="2" xfId="0" applyNumberFormat="1" applyFill="1" applyBorder="1" applyAlignment="1" applyProtection="1">
      <alignment horizontal="center" vertical="center"/>
      <protection locked="0"/>
    </xf>
    <xf numFmtId="2" fontId="2" fillId="6" borderId="8" xfId="0" applyNumberFormat="1" applyFont="1" applyFill="1" applyBorder="1" applyAlignment="1">
      <alignment horizontal="center" vertical="center"/>
    </xf>
    <xf numFmtId="2" fontId="7" fillId="6" borderId="37" xfId="0" applyNumberFormat="1" applyFont="1" applyFill="1" applyBorder="1" applyAlignment="1">
      <alignment horizontal="center" vertical="center"/>
    </xf>
    <xf numFmtId="165" fontId="0" fillId="6" borderId="5" xfId="0" applyNumberFormat="1" applyFill="1" applyBorder="1" applyAlignment="1" applyProtection="1">
      <alignment horizontal="left" vertical="center"/>
      <protection locked="0"/>
    </xf>
    <xf numFmtId="1" fontId="6" fillId="5" borderId="38" xfId="0" applyNumberFormat="1" applyFont="1" applyFill="1" applyBorder="1" applyAlignment="1">
      <alignment horizontal="left" vertical="center"/>
    </xf>
    <xf numFmtId="14" fontId="6" fillId="5" borderId="39" xfId="0" applyNumberFormat="1" applyFont="1" applyFill="1" applyBorder="1" applyAlignment="1">
      <alignment horizontal="center" vertical="center"/>
    </xf>
    <xf numFmtId="165" fontId="6" fillId="5" borderId="40" xfId="0" applyNumberFormat="1" applyFont="1" applyFill="1" applyBorder="1" applyAlignment="1">
      <alignment horizontal="center" vertical="center"/>
    </xf>
    <xf numFmtId="165" fontId="6" fillId="5" borderId="40" xfId="0" applyNumberFormat="1" applyFont="1" applyFill="1" applyBorder="1" applyAlignment="1" applyProtection="1">
      <alignment horizontal="center" vertical="center"/>
      <protection locked="0"/>
    </xf>
    <xf numFmtId="2" fontId="11" fillId="5" borderId="41" xfId="0" applyNumberFormat="1" applyFont="1" applyFill="1" applyBorder="1" applyAlignment="1">
      <alignment horizontal="center" vertical="center"/>
    </xf>
    <xf numFmtId="2" fontId="7" fillId="5" borderId="42" xfId="0" applyNumberFormat="1" applyFont="1" applyFill="1" applyBorder="1" applyAlignment="1">
      <alignment horizontal="center" vertical="center"/>
    </xf>
    <xf numFmtId="165" fontId="0" fillId="5" borderId="38" xfId="0" applyNumberFormat="1" applyFill="1" applyBorder="1" applyAlignment="1" applyProtection="1">
      <alignment horizontal="left" vertical="center"/>
      <protection locked="0"/>
    </xf>
    <xf numFmtId="0" fontId="3" fillId="8" borderId="45" xfId="0" applyFont="1" applyFill="1" applyBorder="1" applyAlignment="1">
      <alignment horizontal="center" vertical="center"/>
    </xf>
    <xf numFmtId="14" fontId="4" fillId="8" borderId="46" xfId="0" applyNumberFormat="1" applyFont="1" applyFill="1" applyBorder="1" applyAlignment="1">
      <alignment horizontal="left" vertical="center" wrapText="1"/>
    </xf>
    <xf numFmtId="14" fontId="4" fillId="8" borderId="47" xfId="0" applyNumberFormat="1" applyFont="1" applyFill="1" applyBorder="1" applyAlignment="1">
      <alignment horizontal="center" vertical="center"/>
    </xf>
    <xf numFmtId="14" fontId="4" fillId="8" borderId="46" xfId="0" applyNumberFormat="1" applyFont="1" applyFill="1" applyBorder="1" applyAlignment="1" applyProtection="1">
      <alignment horizontal="center" vertical="center"/>
    </xf>
    <xf numFmtId="0" fontId="4" fillId="8" borderId="46" xfId="0" applyFont="1" applyFill="1" applyBorder="1" applyAlignment="1">
      <alignment horizontal="center" vertical="center" wrapText="1"/>
    </xf>
    <xf numFmtId="0" fontId="4" fillId="8" borderId="46" xfId="0" applyFont="1" applyFill="1" applyBorder="1" applyAlignment="1" applyProtection="1">
      <alignment horizontal="center" vertical="center" wrapText="1"/>
    </xf>
    <xf numFmtId="164" fontId="4" fillId="8" borderId="48" xfId="0" applyNumberFormat="1" applyFont="1" applyFill="1" applyBorder="1" applyAlignment="1">
      <alignment horizontal="center" vertical="center" wrapText="1"/>
    </xf>
    <xf numFmtId="164" fontId="4" fillId="8" borderId="46" xfId="0" applyNumberFormat="1" applyFont="1" applyFill="1" applyBorder="1" applyAlignment="1">
      <alignment horizontal="center" vertical="center" wrapText="1"/>
    </xf>
    <xf numFmtId="164" fontId="4" fillId="8" borderId="49" xfId="0" applyNumberFormat="1" applyFont="1" applyFill="1" applyBorder="1" applyAlignment="1">
      <alignment horizontal="center" vertical="center" wrapText="1"/>
    </xf>
    <xf numFmtId="0" fontId="4" fillId="8" borderId="5" xfId="0" applyFont="1" applyFill="1" applyBorder="1" applyAlignment="1">
      <alignment horizontal="center" vertical="center" wrapText="1"/>
    </xf>
    <xf numFmtId="165" fontId="15" fillId="6" borderId="9" xfId="0" applyNumberFormat="1" applyFont="1" applyFill="1" applyBorder="1" applyAlignment="1" applyProtection="1">
      <alignment horizontal="left" vertical="center"/>
      <protection locked="0"/>
    </xf>
    <xf numFmtId="2" fontId="16" fillId="7" borderId="44" xfId="0" applyNumberFormat="1" applyFont="1" applyFill="1" applyBorder="1" applyAlignment="1">
      <alignment horizontal="center" vertical="center"/>
    </xf>
    <xf numFmtId="165" fontId="18" fillId="5" borderId="9" xfId="0" applyNumberFormat="1" applyFont="1" applyFill="1" applyBorder="1" applyAlignment="1" applyProtection="1">
      <alignment horizontal="left" vertical="center"/>
      <protection locked="0"/>
    </xf>
    <xf numFmtId="165" fontId="19" fillId="9" borderId="9" xfId="0" applyNumberFormat="1" applyFont="1" applyFill="1" applyBorder="1" applyAlignment="1" applyProtection="1">
      <alignment horizontal="left" vertical="center"/>
      <protection locked="0"/>
    </xf>
    <xf numFmtId="2" fontId="17" fillId="9" borderId="18" xfId="0" applyNumberFormat="1" applyFont="1" applyFill="1" applyBorder="1" applyAlignment="1">
      <alignment horizontal="center" vertical="center"/>
    </xf>
    <xf numFmtId="0" fontId="0" fillId="10" borderId="0" xfId="0" applyFill="1"/>
    <xf numFmtId="1" fontId="6" fillId="9" borderId="6" xfId="0" applyNumberFormat="1" applyFont="1" applyFill="1" applyBorder="1" applyAlignment="1">
      <alignment horizontal="left" vertical="center"/>
    </xf>
    <xf numFmtId="14" fontId="6" fillId="9" borderId="3" xfId="0" applyNumberFormat="1" applyFont="1" applyFill="1" applyBorder="1" applyAlignment="1">
      <alignment horizontal="center" vertical="center"/>
    </xf>
    <xf numFmtId="165" fontId="6" fillId="9" borderId="0" xfId="0" applyNumberFormat="1" applyFont="1" applyFill="1" applyBorder="1" applyAlignment="1">
      <alignment horizontal="center" vertical="center"/>
    </xf>
    <xf numFmtId="165" fontId="6" fillId="9" borderId="0" xfId="0" applyNumberFormat="1" applyFont="1" applyFill="1" applyBorder="1" applyAlignment="1" applyProtection="1">
      <alignment horizontal="center" vertical="center"/>
      <protection locked="0"/>
    </xf>
    <xf numFmtId="2" fontId="11" fillId="9" borderId="4" xfId="0" applyNumberFormat="1" applyFont="1" applyFill="1" applyBorder="1" applyAlignment="1">
      <alignment horizontal="center" vertical="center"/>
    </xf>
    <xf numFmtId="165" fontId="21" fillId="6" borderId="9" xfId="0" applyNumberFormat="1" applyFont="1" applyFill="1" applyBorder="1" applyAlignment="1" applyProtection="1">
      <alignment horizontal="left" vertical="center"/>
      <protection locked="0"/>
    </xf>
    <xf numFmtId="0" fontId="22" fillId="0" borderId="0" xfId="0" applyFont="1"/>
    <xf numFmtId="0" fontId="22" fillId="0" borderId="0" xfId="0" applyFont="1" applyAlignment="1">
      <alignment horizontal="center" vertical="center"/>
    </xf>
    <xf numFmtId="14" fontId="23" fillId="0" borderId="0" xfId="0" applyNumberFormat="1" applyFont="1" applyAlignment="1">
      <alignment horizontal="center" vertical="center"/>
    </xf>
    <xf numFmtId="0" fontId="22" fillId="0" borderId="0" xfId="0" applyFont="1" applyAlignment="1">
      <alignment horizontal="left" vertical="center"/>
    </xf>
    <xf numFmtId="0" fontId="24" fillId="0" borderId="0" xfId="0" applyFont="1" applyAlignment="1">
      <alignment horizontal="left" vertical="center"/>
    </xf>
    <xf numFmtId="0" fontId="26" fillId="0" borderId="0" xfId="0" applyFont="1" applyAlignment="1">
      <alignment horizontal="center" vertical="center"/>
    </xf>
    <xf numFmtId="0" fontId="26" fillId="0" borderId="0" xfId="0" applyFont="1"/>
    <xf numFmtId="0" fontId="26" fillId="0" borderId="0" xfId="0" applyFont="1" applyAlignment="1">
      <alignment horizontal="center"/>
    </xf>
    <xf numFmtId="0" fontId="27" fillId="0" borderId="0" xfId="0" applyFont="1"/>
    <xf numFmtId="0" fontId="25" fillId="0" borderId="55" xfId="0" applyFont="1" applyBorder="1" applyAlignment="1">
      <alignment horizontal="center" vertical="center"/>
    </xf>
    <xf numFmtId="0" fontId="25" fillId="0" borderId="48" xfId="0" applyFont="1" applyBorder="1" applyAlignment="1">
      <alignment horizontal="center" vertical="center"/>
    </xf>
    <xf numFmtId="0" fontId="24" fillId="0" borderId="46" xfId="0" applyFont="1" applyBorder="1" applyAlignment="1">
      <alignment horizontal="left" vertical="center"/>
    </xf>
    <xf numFmtId="14" fontId="28" fillId="0" borderId="0" xfId="0" applyNumberFormat="1" applyFont="1" applyAlignment="1">
      <alignment horizontal="center" vertical="center"/>
    </xf>
    <xf numFmtId="165" fontId="0" fillId="0" borderId="30" xfId="0" applyNumberFormat="1" applyBorder="1" applyAlignment="1">
      <alignment horizontal="center" vertical="center"/>
    </xf>
    <xf numFmtId="165" fontId="0" fillId="5" borderId="26" xfId="0" applyNumberFormat="1" applyFill="1" applyBorder="1" applyAlignment="1">
      <alignment horizontal="center" vertical="center"/>
    </xf>
    <xf numFmtId="165" fontId="0" fillId="5" borderId="30" xfId="0" applyNumberFormat="1" applyFill="1" applyBorder="1" applyAlignment="1">
      <alignment horizontal="center" vertical="center"/>
    </xf>
    <xf numFmtId="0" fontId="0" fillId="5" borderId="63" xfId="0" applyFill="1" applyBorder="1"/>
    <xf numFmtId="165" fontId="0" fillId="5" borderId="64" xfId="0" applyNumberFormat="1" applyFill="1" applyBorder="1" applyAlignment="1">
      <alignment horizontal="center" vertical="center"/>
    </xf>
    <xf numFmtId="0" fontId="0" fillId="0" borderId="65" xfId="0" applyBorder="1"/>
    <xf numFmtId="165" fontId="0" fillId="0" borderId="66" xfId="0" applyNumberFormat="1" applyBorder="1" applyAlignment="1">
      <alignment horizontal="center" vertical="center"/>
    </xf>
    <xf numFmtId="0" fontId="0" fillId="5" borderId="65" xfId="0" applyFill="1" applyBorder="1"/>
    <xf numFmtId="165" fontId="0" fillId="5" borderId="66" xfId="0" applyNumberFormat="1" applyFill="1" applyBorder="1" applyAlignment="1">
      <alignment horizontal="center" vertical="center"/>
    </xf>
    <xf numFmtId="0" fontId="0" fillId="0" borderId="67" xfId="0" applyBorder="1"/>
    <xf numFmtId="165" fontId="0" fillId="0" borderId="68" xfId="0" applyNumberFormat="1" applyBorder="1" applyAlignment="1">
      <alignment horizontal="center" vertical="center"/>
    </xf>
    <xf numFmtId="165" fontId="0" fillId="0" borderId="69" xfId="0" applyNumberFormat="1" applyBorder="1" applyAlignment="1">
      <alignment horizontal="center" vertical="center"/>
    </xf>
    <xf numFmtId="0" fontId="27" fillId="5" borderId="44" xfId="0" applyFont="1" applyFill="1" applyBorder="1" applyAlignment="1">
      <alignment horizontal="center" vertical="center"/>
    </xf>
    <xf numFmtId="0" fontId="24" fillId="5" borderId="70" xfId="0" applyFont="1" applyFill="1" applyBorder="1" applyAlignment="1">
      <alignment horizontal="left" vertical="center"/>
    </xf>
    <xf numFmtId="0" fontId="24" fillId="0" borderId="71" xfId="0" applyFont="1" applyBorder="1" applyAlignment="1">
      <alignment horizontal="left" vertical="center"/>
    </xf>
    <xf numFmtId="0" fontId="24" fillId="0" borderId="72" xfId="0" applyFont="1" applyBorder="1" applyAlignment="1">
      <alignment horizontal="left" vertical="center"/>
    </xf>
    <xf numFmtId="0" fontId="24" fillId="5" borderId="72" xfId="0" applyFont="1" applyFill="1" applyBorder="1" applyAlignment="1">
      <alignment horizontal="left" vertical="center"/>
    </xf>
    <xf numFmtId="0" fontId="24" fillId="0" borderId="70" xfId="0" applyFont="1" applyBorder="1" applyAlignment="1">
      <alignment horizontal="left" vertical="center"/>
    </xf>
    <xf numFmtId="14" fontId="30" fillId="0" borderId="0" xfId="0" applyNumberFormat="1" applyFont="1" applyAlignment="1">
      <alignment horizontal="center" vertical="center"/>
    </xf>
    <xf numFmtId="0" fontId="25" fillId="9" borderId="48" xfId="0" applyFont="1" applyFill="1" applyBorder="1" applyAlignment="1">
      <alignment horizontal="center" vertical="center"/>
    </xf>
    <xf numFmtId="0" fontId="25" fillId="9" borderId="56" xfId="0" applyFont="1" applyFill="1" applyBorder="1" applyAlignment="1">
      <alignment horizontal="center" vertical="center"/>
    </xf>
    <xf numFmtId="0" fontId="31" fillId="5" borderId="30" xfId="0" applyFont="1" applyFill="1" applyBorder="1" applyAlignment="1">
      <alignment horizontal="center" vertical="center"/>
    </xf>
    <xf numFmtId="0" fontId="31" fillId="5" borderId="26" xfId="0" applyFont="1" applyFill="1" applyBorder="1" applyAlignment="1">
      <alignment horizontal="center" vertical="center"/>
    </xf>
    <xf numFmtId="0" fontId="31" fillId="5" borderId="27" xfId="0" applyFont="1" applyFill="1" applyBorder="1" applyAlignment="1">
      <alignment horizontal="center" vertical="center"/>
    </xf>
    <xf numFmtId="0" fontId="31" fillId="5" borderId="28" xfId="0" applyFont="1" applyFill="1" applyBorder="1" applyAlignment="1">
      <alignment horizontal="center" vertical="center"/>
    </xf>
    <xf numFmtId="0" fontId="31" fillId="0" borderId="0" xfId="0" applyFont="1"/>
    <xf numFmtId="0" fontId="31" fillId="0" borderId="0" xfId="0" applyFont="1" applyAlignment="1">
      <alignment horizontal="center" vertical="center"/>
    </xf>
    <xf numFmtId="0" fontId="31" fillId="5" borderId="73" xfId="0" applyFont="1" applyFill="1" applyBorder="1" applyAlignment="1">
      <alignment horizontal="center" vertical="center"/>
    </xf>
    <xf numFmtId="0" fontId="31" fillId="5" borderId="74" xfId="0" applyFont="1" applyFill="1" applyBorder="1" applyAlignment="1">
      <alignment horizontal="center" vertical="center"/>
    </xf>
    <xf numFmtId="0" fontId="31" fillId="0" borderId="34" xfId="0" applyFont="1" applyBorder="1" applyAlignment="1">
      <alignment horizontal="center" vertical="center"/>
    </xf>
    <xf numFmtId="0" fontId="31" fillId="0" borderId="35" xfId="0" applyFont="1" applyBorder="1" applyAlignment="1">
      <alignment horizontal="center" vertical="center"/>
    </xf>
    <xf numFmtId="0" fontId="31" fillId="0" borderId="36" xfId="0" applyFont="1" applyBorder="1" applyAlignment="1">
      <alignment horizontal="center" vertical="center"/>
    </xf>
    <xf numFmtId="0" fontId="31" fillId="0" borderId="75" xfId="0" applyFont="1" applyBorder="1" applyAlignment="1">
      <alignment horizontal="center" vertical="center"/>
    </xf>
    <xf numFmtId="0" fontId="31" fillId="0" borderId="76" xfId="0" applyFont="1" applyBorder="1" applyAlignment="1">
      <alignment horizontal="center" vertical="center"/>
    </xf>
    <xf numFmtId="0" fontId="31" fillId="0" borderId="46" xfId="0" applyFont="1" applyBorder="1" applyAlignment="1">
      <alignment horizontal="center" vertical="center"/>
    </xf>
    <xf numFmtId="0" fontId="31" fillId="0" borderId="30" xfId="0" applyFont="1" applyBorder="1" applyAlignment="1">
      <alignment horizontal="center" vertical="center"/>
    </xf>
    <xf numFmtId="0" fontId="31" fillId="0" borderId="31" xfId="0" applyFont="1" applyBorder="1" applyAlignment="1">
      <alignment horizontal="center" vertical="center"/>
    </xf>
    <xf numFmtId="0" fontId="31" fillId="0" borderId="32" xfId="0" applyFont="1" applyBorder="1" applyAlignment="1">
      <alignment horizontal="center" vertical="center"/>
    </xf>
    <xf numFmtId="0" fontId="31" fillId="0" borderId="77" xfId="0" applyFont="1" applyBorder="1" applyAlignment="1">
      <alignment horizontal="center" vertical="center"/>
    </xf>
    <xf numFmtId="0" fontId="31" fillId="0" borderId="78" xfId="0" applyFont="1" applyBorder="1" applyAlignment="1">
      <alignment horizontal="center" vertical="center"/>
    </xf>
    <xf numFmtId="0" fontId="31" fillId="5" borderId="31" xfId="0" applyFont="1" applyFill="1" applyBorder="1" applyAlignment="1">
      <alignment horizontal="center" vertical="center"/>
    </xf>
    <xf numFmtId="0" fontId="31" fillId="5" borderId="32" xfId="0" applyFont="1" applyFill="1" applyBorder="1" applyAlignment="1">
      <alignment horizontal="center" vertical="center"/>
    </xf>
    <xf numFmtId="0" fontId="31" fillId="5" borderId="77" xfId="0" applyFont="1" applyFill="1" applyBorder="1" applyAlignment="1">
      <alignment horizontal="center" vertical="center"/>
    </xf>
    <xf numFmtId="0" fontId="31" fillId="5" borderId="78" xfId="0" applyFont="1" applyFill="1" applyBorder="1" applyAlignment="1">
      <alignment horizontal="center" vertical="center"/>
    </xf>
    <xf numFmtId="0" fontId="31" fillId="0" borderId="26" xfId="0" applyFont="1" applyBorder="1" applyAlignment="1">
      <alignment horizontal="center" vertical="center"/>
    </xf>
    <xf numFmtId="0" fontId="31" fillId="0" borderId="27" xfId="0" applyFont="1" applyBorder="1" applyAlignment="1">
      <alignment horizontal="center" vertical="center"/>
    </xf>
    <xf numFmtId="0" fontId="31" fillId="0" borderId="28" xfId="0" applyFont="1" applyBorder="1" applyAlignment="1">
      <alignment horizontal="center" vertical="center"/>
    </xf>
    <xf numFmtId="0" fontId="31" fillId="0" borderId="73" xfId="0" applyFont="1" applyBorder="1" applyAlignment="1">
      <alignment horizontal="center" vertical="center"/>
    </xf>
    <xf numFmtId="0" fontId="31" fillId="0" borderId="74" xfId="0" applyFont="1" applyBorder="1" applyAlignment="1">
      <alignment horizontal="center" vertical="center"/>
    </xf>
    <xf numFmtId="0" fontId="24" fillId="0" borderId="82" xfId="0" applyFont="1" applyBorder="1" applyAlignment="1">
      <alignment horizontal="left" vertical="center"/>
    </xf>
    <xf numFmtId="0" fontId="31" fillId="0" borderId="52" xfId="0" applyFont="1" applyBorder="1" applyAlignment="1">
      <alignment horizontal="center" vertical="center"/>
    </xf>
    <xf numFmtId="0" fontId="31" fillId="0" borderId="53" xfId="0" applyFont="1" applyBorder="1" applyAlignment="1">
      <alignment horizontal="center" vertical="center"/>
    </xf>
    <xf numFmtId="0" fontId="31" fillId="0" borderId="54" xfId="0" applyFont="1" applyBorder="1" applyAlignment="1">
      <alignment horizontal="center" vertical="center"/>
    </xf>
    <xf numFmtId="0" fontId="31" fillId="0" borderId="83" xfId="0" applyFont="1" applyBorder="1" applyAlignment="1">
      <alignment horizontal="center" vertical="center"/>
    </xf>
    <xf numFmtId="0" fontId="31" fillId="0" borderId="84" xfId="0" applyFont="1" applyBorder="1" applyAlignment="1">
      <alignment horizontal="center" vertical="center"/>
    </xf>
    <xf numFmtId="0" fontId="24" fillId="11" borderId="72" xfId="0" applyFont="1" applyFill="1" applyBorder="1" applyAlignment="1">
      <alignment horizontal="left" vertical="center"/>
    </xf>
    <xf numFmtId="0" fontId="31" fillId="11" borderId="30" xfId="0" applyFont="1" applyFill="1" applyBorder="1" applyAlignment="1">
      <alignment horizontal="center" vertical="center"/>
    </xf>
    <xf numFmtId="0" fontId="31" fillId="11" borderId="31" xfId="0" applyFont="1" applyFill="1" applyBorder="1" applyAlignment="1">
      <alignment horizontal="center" vertical="center"/>
    </xf>
    <xf numFmtId="0" fontId="31" fillId="11" borderId="32" xfId="0" applyFont="1" applyFill="1" applyBorder="1" applyAlignment="1">
      <alignment horizontal="center" vertical="center"/>
    </xf>
    <xf numFmtId="0" fontId="31" fillId="11" borderId="77" xfId="0" applyFont="1" applyFill="1" applyBorder="1" applyAlignment="1">
      <alignment horizontal="center" vertical="center"/>
    </xf>
    <xf numFmtId="0" fontId="31" fillId="11" borderId="78" xfId="0" applyFont="1" applyFill="1" applyBorder="1" applyAlignment="1">
      <alignment horizontal="center" vertical="center"/>
    </xf>
    <xf numFmtId="0" fontId="31" fillId="11" borderId="59" xfId="0" applyFont="1" applyFill="1" applyBorder="1" applyAlignment="1">
      <alignment horizontal="center" vertical="center"/>
    </xf>
    <xf numFmtId="0" fontId="31" fillId="11" borderId="80" xfId="0" applyFont="1" applyFill="1" applyBorder="1" applyAlignment="1">
      <alignment horizontal="center" vertical="center"/>
    </xf>
    <xf numFmtId="0" fontId="31" fillId="11" borderId="81" xfId="0" applyFont="1" applyFill="1" applyBorder="1" applyAlignment="1">
      <alignment horizontal="center" vertical="center"/>
    </xf>
    <xf numFmtId="0" fontId="24" fillId="11" borderId="79" xfId="0" applyFont="1" applyFill="1" applyBorder="1" applyAlignment="1">
      <alignment horizontal="left" vertical="center"/>
    </xf>
    <xf numFmtId="0" fontId="31" fillId="11" borderId="57" xfId="0" applyFont="1" applyFill="1" applyBorder="1" applyAlignment="1">
      <alignment horizontal="center" vertical="center"/>
    </xf>
    <xf numFmtId="0" fontId="31" fillId="11" borderId="58" xfId="0" applyFont="1" applyFill="1" applyBorder="1" applyAlignment="1">
      <alignment horizontal="center" vertical="center"/>
    </xf>
    <xf numFmtId="0" fontId="31" fillId="5" borderId="52" xfId="0" applyFont="1" applyFill="1" applyBorder="1" applyAlignment="1">
      <alignment horizontal="center" vertical="center"/>
    </xf>
    <xf numFmtId="0" fontId="31" fillId="5" borderId="83" xfId="0" applyFont="1" applyFill="1" applyBorder="1" applyAlignment="1">
      <alignment horizontal="center" vertical="center"/>
    </xf>
    <xf numFmtId="0" fontId="31" fillId="5" borderId="84" xfId="0" applyFont="1" applyFill="1" applyBorder="1" applyAlignment="1">
      <alignment horizontal="center" vertical="center"/>
    </xf>
    <xf numFmtId="0" fontId="31" fillId="5" borderId="53" xfId="0" applyFont="1" applyFill="1" applyBorder="1" applyAlignment="1">
      <alignment horizontal="center" vertical="center"/>
    </xf>
    <xf numFmtId="0" fontId="31" fillId="5" borderId="54" xfId="0" applyFont="1" applyFill="1" applyBorder="1" applyAlignment="1">
      <alignment horizontal="center" vertical="center"/>
    </xf>
    <xf numFmtId="0" fontId="24" fillId="5" borderId="82" xfId="0" applyFont="1" applyFill="1" applyBorder="1" applyAlignment="1">
      <alignment horizontal="left" vertical="center"/>
    </xf>
    <xf numFmtId="0" fontId="24" fillId="11" borderId="71" xfId="0" applyFont="1" applyFill="1" applyBorder="1" applyAlignment="1">
      <alignment horizontal="left" vertical="center"/>
    </xf>
    <xf numFmtId="0" fontId="31" fillId="11" borderId="34" xfId="0" applyFont="1" applyFill="1" applyBorder="1" applyAlignment="1">
      <alignment horizontal="center" vertical="center"/>
    </xf>
    <xf numFmtId="0" fontId="31" fillId="11" borderId="35" xfId="0" applyFont="1" applyFill="1" applyBorder="1" applyAlignment="1">
      <alignment horizontal="center" vertical="center"/>
    </xf>
    <xf numFmtId="0" fontId="31" fillId="11" borderId="36" xfId="0" applyFont="1" applyFill="1" applyBorder="1" applyAlignment="1">
      <alignment horizontal="center" vertical="center"/>
    </xf>
    <xf numFmtId="0" fontId="31" fillId="11" borderId="0" xfId="0" applyFont="1" applyFill="1" applyAlignment="1">
      <alignment horizontal="center" vertical="center"/>
    </xf>
    <xf numFmtId="0" fontId="31" fillId="11" borderId="75" xfId="0" applyFont="1" applyFill="1" applyBorder="1" applyAlignment="1">
      <alignment horizontal="center" vertical="center"/>
    </xf>
    <xf numFmtId="0" fontId="31" fillId="11" borderId="76" xfId="0" applyFont="1" applyFill="1" applyBorder="1" applyAlignment="1">
      <alignment horizontal="center" vertical="center"/>
    </xf>
    <xf numFmtId="0" fontId="27" fillId="5" borderId="45" xfId="0" applyFont="1" applyFill="1" applyBorder="1" applyAlignment="1">
      <alignment horizontal="center"/>
    </xf>
    <xf numFmtId="0" fontId="27" fillId="5" borderId="46" xfId="0" applyFont="1" applyFill="1" applyBorder="1" applyAlignment="1">
      <alignment horizontal="center"/>
    </xf>
    <xf numFmtId="0" fontId="27" fillId="5" borderId="49" xfId="0" applyFont="1" applyFill="1" applyBorder="1" applyAlignment="1">
      <alignment horizontal="center"/>
    </xf>
    <xf numFmtId="0" fontId="29" fillId="12" borderId="60" xfId="0" applyFont="1" applyFill="1" applyBorder="1" applyAlignment="1">
      <alignment horizontal="center" vertical="center"/>
    </xf>
    <xf numFmtId="0" fontId="29" fillId="12" borderId="61" xfId="0" applyFont="1" applyFill="1" applyBorder="1" applyAlignment="1">
      <alignment horizontal="center" vertical="center"/>
    </xf>
    <xf numFmtId="0" fontId="29" fillId="12" borderId="62" xfId="0" applyFont="1" applyFill="1" applyBorder="1" applyAlignment="1">
      <alignment horizontal="center" vertical="center"/>
    </xf>
    <xf numFmtId="2" fontId="8" fillId="2" borderId="1" xfId="0" applyNumberFormat="1" applyFont="1" applyFill="1" applyBorder="1" applyAlignment="1">
      <alignment horizontal="center" vertical="center"/>
    </xf>
    <xf numFmtId="2" fontId="8" fillId="2" borderId="6" xfId="0" applyNumberFormat="1" applyFont="1" applyFill="1" applyBorder="1" applyAlignment="1">
      <alignment horizontal="center" vertical="center"/>
    </xf>
    <xf numFmtId="2" fontId="8" fillId="2" borderId="17" xfId="0" applyNumberFormat="1" applyFont="1" applyFill="1" applyBorder="1" applyAlignment="1">
      <alignment horizontal="center" vertical="center"/>
    </xf>
    <xf numFmtId="2" fontId="8" fillId="3" borderId="5" xfId="0" applyNumberFormat="1" applyFont="1" applyFill="1" applyBorder="1" applyAlignment="1">
      <alignment horizontal="center" vertical="center"/>
    </xf>
    <xf numFmtId="2" fontId="8" fillId="3" borderId="9" xfId="0" applyNumberFormat="1" applyFont="1" applyFill="1" applyBorder="1" applyAlignment="1">
      <alignment horizontal="center" vertical="center"/>
    </xf>
    <xf numFmtId="2" fontId="8" fillId="3" borderId="16" xfId="0" applyNumberFormat="1" applyFont="1" applyFill="1" applyBorder="1" applyAlignment="1">
      <alignment horizontal="center" vertical="center"/>
    </xf>
    <xf numFmtId="0" fontId="5" fillId="2" borderId="5" xfId="0" applyFont="1" applyFill="1" applyBorder="1" applyAlignment="1">
      <alignment horizontal="center" vertical="center" textRotation="90"/>
    </xf>
    <xf numFmtId="0" fontId="5" fillId="2" borderId="9" xfId="0" applyFont="1" applyFill="1" applyBorder="1" applyAlignment="1">
      <alignment horizontal="center" vertical="center" textRotation="90"/>
    </xf>
    <xf numFmtId="0" fontId="14" fillId="4" borderId="6" xfId="0" applyFont="1" applyFill="1" applyBorder="1" applyAlignment="1">
      <alignment horizontal="center" vertical="center" textRotation="255"/>
    </xf>
    <xf numFmtId="0" fontId="14" fillId="4" borderId="50" xfId="0" applyFont="1" applyFill="1" applyBorder="1" applyAlignment="1">
      <alignment horizontal="center" vertical="center" textRotation="255"/>
    </xf>
    <xf numFmtId="0" fontId="32" fillId="0" borderId="0" xfId="1"/>
  </cellXfs>
  <cellStyles count="2">
    <cellStyle name="Lien hypertexte" xfId="1" builtinId="8"/>
    <cellStyle name="Normal" xfId="0" builtinId="0"/>
  </cellStyles>
  <dxfs count="27">
    <dxf>
      <font>
        <color theme="9" tint="-0.24994659260841701"/>
      </font>
    </dxf>
    <dxf>
      <font>
        <color theme="9" tint="-0.24994659260841701"/>
      </font>
    </dxf>
    <dxf>
      <font>
        <color theme="9" tint="-0.24994659260841701"/>
      </font>
    </dxf>
    <dxf>
      <font>
        <color theme="9" tint="-0.24994659260841701"/>
      </font>
    </dxf>
    <dxf>
      <font>
        <color theme="9" tint="-0.24994659260841701"/>
      </font>
    </dxf>
    <dxf>
      <font>
        <color theme="9" tint="-0.24994659260841701"/>
      </font>
    </dxf>
    <dxf>
      <font>
        <color theme="9" tint="-0.24994659260841701"/>
      </font>
    </dxf>
    <dxf>
      <font>
        <color theme="9" tint="-0.24994659260841701"/>
      </font>
    </dxf>
    <dxf>
      <font>
        <color theme="9" tint="-0.24994659260841701"/>
      </font>
    </dxf>
    <dxf>
      <font>
        <color theme="9" tint="-0.24994659260841701"/>
      </font>
    </dxf>
    <dxf>
      <font>
        <color theme="9" tint="-0.24994659260841701"/>
      </font>
    </dxf>
    <dxf>
      <font>
        <color theme="9" tint="-0.24994659260841701"/>
      </font>
    </dxf>
    <dxf>
      <font>
        <color theme="9" tint="-0.24994659260841701"/>
      </font>
    </dxf>
    <dxf>
      <font>
        <color theme="9" tint="-0.24994659260841701"/>
      </font>
    </dxf>
    <dxf>
      <font>
        <color theme="9" tint="-0.24994659260841701"/>
      </font>
    </dxf>
    <dxf>
      <font>
        <color theme="9" tint="-0.24994659260841701"/>
      </font>
    </dxf>
    <dxf>
      <font>
        <color theme="9" tint="-0.24994659260841701"/>
      </font>
    </dxf>
    <dxf>
      <font>
        <color theme="9" tint="-0.24994659260841701"/>
      </font>
    </dxf>
    <dxf>
      <font>
        <color theme="9" tint="-0.24994659260841701"/>
      </font>
    </dxf>
    <dxf>
      <font>
        <color theme="9" tint="-0.24994659260841701"/>
      </font>
    </dxf>
    <dxf>
      <font>
        <color rgb="FFC00000"/>
      </font>
    </dxf>
    <dxf>
      <font>
        <color rgb="FF00B050"/>
      </font>
    </dxf>
    <dxf>
      <font>
        <b/>
        <i val="0"/>
        <color rgb="FFC00000"/>
      </font>
    </dxf>
    <dxf>
      <font>
        <b/>
        <i val="0"/>
        <color rgb="FFC00000"/>
      </font>
    </dxf>
    <dxf>
      <font>
        <b/>
        <i val="0"/>
        <color rgb="FFC00000"/>
      </font>
      <fill>
        <patternFill>
          <bgColor theme="5" tint="0.39994506668294322"/>
        </patternFill>
      </fill>
      <border>
        <left style="thin">
          <color rgb="FFC00000"/>
        </left>
        <right style="thin">
          <color rgb="FFC00000"/>
        </right>
        <top style="thin">
          <color rgb="FFC00000"/>
        </top>
        <bottom style="thin">
          <color rgb="FFC00000"/>
        </bottom>
      </border>
    </dxf>
    <dxf>
      <font>
        <b/>
        <i val="0"/>
        <color rgb="FF00B050"/>
      </font>
      <fill>
        <patternFill>
          <bgColor theme="6" tint="0.39994506668294322"/>
        </patternFill>
      </fill>
      <border>
        <left style="thin">
          <color rgb="FF00B050"/>
        </left>
        <right style="thin">
          <color rgb="FF00B050"/>
        </right>
        <top style="thin">
          <color rgb="FF00B050"/>
        </top>
        <bottom style="thin">
          <color rgb="FF00B050"/>
        </bottom>
        <vertical/>
        <horizontal/>
      </border>
    </dxf>
    <dxf>
      <font>
        <color theme="1" tint="0.499984740745262"/>
      </font>
      <fill>
        <patternFill patternType="solid">
          <bgColor theme="0" tint="-0.24994659260841701"/>
        </patternFill>
      </fill>
    </dxf>
  </dxfs>
  <tableStyles count="0" defaultTableStyle="TableStyleMedium2" defaultPivotStyle="PivotStyleLight16"/>
  <colors>
    <mruColors>
      <color rgb="FFFFCCCC"/>
      <color rgb="FFFF99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8</xdr:col>
      <xdr:colOff>381000</xdr:colOff>
      <xdr:row>16</xdr:row>
      <xdr:rowOff>0</xdr:rowOff>
    </xdr:from>
    <xdr:to>
      <xdr:col>18</xdr:col>
      <xdr:colOff>841375</xdr:colOff>
      <xdr:row>38</xdr:row>
      <xdr:rowOff>95250</xdr:rowOff>
    </xdr:to>
    <xdr:sp macro="" textlink="">
      <xdr:nvSpPr>
        <xdr:cNvPr id="2" name="ZoneTexte 1"/>
        <xdr:cNvSpPr txBox="1"/>
      </xdr:nvSpPr>
      <xdr:spPr>
        <a:xfrm>
          <a:off x="10287000" y="5143500"/>
          <a:ext cx="11731625" cy="5810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t>Bonjour à tous,</a:t>
          </a:r>
          <a:br>
            <a:rPr lang="fr-FR" sz="1800"/>
          </a:br>
          <a:r>
            <a:rPr lang="fr-FR" sz="1800"/>
            <a:t/>
          </a:r>
          <a:br>
            <a:rPr lang="fr-FR" sz="1800"/>
          </a:br>
          <a:r>
            <a:rPr lang="fr-FR" sz="1800"/>
            <a:t>Je me permet de me tourner vers vous car je suis confronter à un petit problème.</a:t>
          </a:r>
          <a:br>
            <a:rPr lang="fr-FR" sz="1800"/>
          </a:br>
          <a:r>
            <a:rPr lang="fr-FR" sz="1800"/>
            <a:t/>
          </a:r>
          <a:br>
            <a:rPr lang="fr-FR" sz="1800"/>
          </a:br>
          <a:r>
            <a:rPr lang="fr-FR" sz="1800"/>
            <a:t>Je souhaiterais utiliser une formule "Recherche V et recherche H dans la même cellule.</a:t>
          </a:r>
          <a:br>
            <a:rPr lang="fr-FR" sz="1800"/>
          </a:br>
          <a:r>
            <a:rPr lang="fr-FR" sz="1800"/>
            <a:t/>
          </a:r>
          <a:br>
            <a:rPr lang="fr-FR" sz="1800"/>
          </a:br>
          <a:r>
            <a:rPr lang="fr-FR" sz="1800"/>
            <a:t>Pour faire simple, je crée le planning du mois de mes employés dans un onglet appelé "Horaire", dans mon fichier ce trouve des onglets avec les noms de tout mes employés (11 au total) dans lesquelles j'importe leurs heures de pointages.</a:t>
          </a:r>
          <a:br>
            <a:rPr lang="fr-FR" sz="1800"/>
          </a:br>
          <a:r>
            <a:rPr lang="fr-FR" sz="1800"/>
            <a:t>Je souhaiterais donc que la colonne D "Affectation" fasse une recherche dans mon onglet "Horaire" et recherche si l'employer dont le nom est en colonne R "onglet employer" à travailler en date du colonne C "onglet employer" dans l'onglet "Horaire". Si oui, je souhaiterais qu'il importe le resultat de la colonne A par rapport a la ligne ou il se trouve.</a:t>
          </a:r>
          <a:br>
            <a:rPr lang="fr-FR" sz="1800"/>
          </a:br>
          <a:r>
            <a:rPr lang="fr-FR" sz="1800"/>
            <a:t/>
          </a:r>
          <a:br>
            <a:rPr lang="fr-FR" sz="1800"/>
          </a:br>
          <a:r>
            <a:rPr lang="fr-FR" sz="1800"/>
            <a:t>J'espère que quelqu'un pourra me sauver face à mon blocage... </a:t>
          </a:r>
          <a:br>
            <a:rPr lang="fr-FR" sz="1800"/>
          </a:br>
          <a:r>
            <a:rPr lang="fr-FR" sz="1800"/>
            <a:t/>
          </a:r>
          <a:br>
            <a:rPr lang="fr-FR" sz="1800"/>
          </a:br>
          <a:r>
            <a:rPr lang="fr-FR" sz="1800"/>
            <a:t>Un big merci à tous!!!! </a:t>
          </a:r>
          <a:br>
            <a:rPr lang="fr-FR" sz="1800"/>
          </a:br>
          <a:r>
            <a:rPr lang="fr-FR" sz="1800"/>
            <a:t/>
          </a:r>
          <a:br>
            <a:rPr lang="fr-FR" sz="1800"/>
          </a:br>
          <a:r>
            <a:rPr lang="fr-FR" sz="1800"/>
            <a:t>Ps: Voici mon fichier (version allégée) </a:t>
          </a:r>
          <a:r>
            <a:rPr lang="fr-FR" sz="1800">
              <a:hlinkClick xmlns:r="http://schemas.openxmlformats.org/officeDocument/2006/relationships" r:id=""/>
            </a:rPr>
            <a:t>http://www.cjoint.com/c/EKurnHooivT</a:t>
          </a:r>
          <a:endParaRPr lang="fr-FR" sz="18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18</xdr:col>
          <xdr:colOff>190500</xdr:colOff>
          <xdr:row>0</xdr:row>
          <xdr:rowOff>133350</xdr:rowOff>
        </xdr:from>
        <xdr:to>
          <xdr:col>18</xdr:col>
          <xdr:colOff>600075</xdr:colOff>
          <xdr:row>30</xdr:row>
          <xdr:rowOff>95250</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vert="wordArtVert" wrap="square" lIns="36576" tIns="0" rIns="36576" bIns="0" anchor="ctr" upright="1"/>
            <a:lstStyle/>
            <a:p>
              <a:pPr algn="ctr" rtl="0">
                <a:defRPr sz="1000"/>
              </a:pPr>
              <a:r>
                <a:rPr lang="fr-FR" sz="1400" b="0" i="0" u="none" strike="noStrike" baseline="0">
                  <a:solidFill>
                    <a:srgbClr val="800000"/>
                  </a:solidFill>
                  <a:latin typeface="Comic Sans MS"/>
                </a:rPr>
                <a:t>Effacement automatique</a:t>
              </a:r>
            </a:p>
          </xdr:txBody>
        </xdr:sp>
        <xdr:clientData fPrintsWithSheet="0"/>
      </xdr:twoCellAnchor>
    </mc:Choice>
    <mc:Fallback/>
  </mc:AlternateContent>
  <xdr:twoCellAnchor>
    <xdr:from>
      <xdr:col>19</xdr:col>
      <xdr:colOff>190500</xdr:colOff>
      <xdr:row>4</xdr:row>
      <xdr:rowOff>152400</xdr:rowOff>
    </xdr:from>
    <xdr:to>
      <xdr:col>30</xdr:col>
      <xdr:colOff>590550</xdr:colOff>
      <xdr:row>31</xdr:row>
      <xdr:rowOff>0</xdr:rowOff>
    </xdr:to>
    <xdr:sp macro="" textlink="">
      <xdr:nvSpPr>
        <xdr:cNvPr id="3" name="ZoneTexte 2"/>
        <xdr:cNvSpPr txBox="1"/>
      </xdr:nvSpPr>
      <xdr:spPr>
        <a:xfrm>
          <a:off x="15706725" y="1447800"/>
          <a:ext cx="8886825" cy="6296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t>Bonjour à tous,</a:t>
          </a:r>
          <a:br>
            <a:rPr lang="fr-FR" sz="1800"/>
          </a:br>
          <a:r>
            <a:rPr lang="fr-FR" sz="1800"/>
            <a:t/>
          </a:r>
          <a:br>
            <a:rPr lang="fr-FR" sz="1800"/>
          </a:br>
          <a:r>
            <a:rPr lang="fr-FR" sz="1800"/>
            <a:t>Je me permet de me tourner vers vous car je suis confronter à un petit problème.</a:t>
          </a:r>
          <a:br>
            <a:rPr lang="fr-FR" sz="1800"/>
          </a:br>
          <a:r>
            <a:rPr lang="fr-FR" sz="1800"/>
            <a:t/>
          </a:r>
          <a:br>
            <a:rPr lang="fr-FR" sz="1800"/>
          </a:br>
          <a:r>
            <a:rPr lang="fr-FR" sz="1800"/>
            <a:t>Je souhaiterais utiliser une formule "Recherche V et recherche H dans la même cellule.</a:t>
          </a:r>
          <a:br>
            <a:rPr lang="fr-FR" sz="1800"/>
          </a:br>
          <a:r>
            <a:rPr lang="fr-FR" sz="1800"/>
            <a:t/>
          </a:r>
          <a:br>
            <a:rPr lang="fr-FR" sz="1800"/>
          </a:br>
          <a:r>
            <a:rPr lang="fr-FR" sz="1800"/>
            <a:t>Pour faire simple, je crée le planning du mois de mes employés dans un onglet appelé "Horaire", dans mon fichier ce trouve des onglets avec les noms de tout mes employés (11 au total) dans lesquelles j'importe leurs heures de pointages.</a:t>
          </a:r>
          <a:br>
            <a:rPr lang="fr-FR" sz="1800"/>
          </a:br>
          <a:r>
            <a:rPr lang="fr-FR" sz="1800"/>
            <a:t>Je souhaiterais donc que la colonne D "Affectation" fasse une recherche dans mon onglet "Horaire" et recherche si l'employer dont le nom est en colonne R "onglet employer" à travailler en date du colonne C "onglet employer" dans l'onglet "Horaire". Si oui, je souhaiterais qu'il importe le resultat de la colonne A par rapport a la ligne ou il se trouve.</a:t>
          </a:r>
          <a:br>
            <a:rPr lang="fr-FR" sz="1800"/>
          </a:br>
          <a:r>
            <a:rPr lang="fr-FR" sz="1800"/>
            <a:t/>
          </a:r>
          <a:br>
            <a:rPr lang="fr-FR" sz="1800"/>
          </a:br>
          <a:r>
            <a:rPr lang="fr-FR" sz="1800"/>
            <a:t>J'espère que quelqu'un pourra me sauver face à mon blocage... </a:t>
          </a:r>
          <a:br>
            <a:rPr lang="fr-FR" sz="1800"/>
          </a:br>
          <a:r>
            <a:rPr lang="fr-FR" sz="1800"/>
            <a:t/>
          </a:r>
          <a:br>
            <a:rPr lang="fr-FR" sz="1800"/>
          </a:br>
          <a:r>
            <a:rPr lang="fr-FR" sz="1800"/>
            <a:t>Un big merci à tous!!!! </a:t>
          </a:r>
          <a:br>
            <a:rPr lang="fr-FR" sz="1800"/>
          </a:br>
          <a:r>
            <a:rPr lang="fr-FR" sz="1800"/>
            <a:t/>
          </a:r>
          <a:br>
            <a:rPr lang="fr-FR" sz="1800"/>
          </a:br>
          <a:r>
            <a:rPr lang="fr-FR" sz="1800"/>
            <a:t>Ps: Voici mon fichier (version allégée) </a:t>
          </a:r>
          <a:r>
            <a:rPr lang="fr-FR" sz="1800">
              <a:hlinkClick xmlns:r="http://schemas.openxmlformats.org/officeDocument/2006/relationships" r:id=""/>
            </a:rPr>
            <a:t>http://www.cjoint.com/c/EKurnHooivT</a:t>
          </a:r>
          <a:endParaRPr lang="fr-FR" sz="1800"/>
        </a:p>
      </xdr:txBody>
    </xdr:sp>
    <xdr:clientData/>
  </xdr:twoCellAnchor>
  <xdr:twoCellAnchor>
    <xdr:from>
      <xdr:col>1</xdr:col>
      <xdr:colOff>238125</xdr:colOff>
      <xdr:row>7</xdr:row>
      <xdr:rowOff>95250</xdr:rowOff>
    </xdr:from>
    <xdr:to>
      <xdr:col>15</xdr:col>
      <xdr:colOff>238125</xdr:colOff>
      <xdr:row>13</xdr:row>
      <xdr:rowOff>19050</xdr:rowOff>
    </xdr:to>
    <xdr:sp macro="" textlink="">
      <xdr:nvSpPr>
        <xdr:cNvPr id="2" name="ZoneTexte 1"/>
        <xdr:cNvSpPr txBox="1"/>
      </xdr:nvSpPr>
      <xdr:spPr>
        <a:xfrm>
          <a:off x="1047750" y="2105025"/>
          <a:ext cx="9991725" cy="1352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Masquage des 0</a:t>
          </a:r>
        </a:p>
        <a:p>
          <a:endParaRPr lang="fr-FR" sz="1100"/>
        </a:p>
        <a:p>
          <a:r>
            <a:rPr lang="fr-FR" sz="1100"/>
            <a:t>Options --&gt; Option avancées --&gt;Partie "Afficher les options pour cette feuille de calcul" ---&gt; décocher "Afficher un zéro dans les cellules qui ont une valeur nulle"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hcuve_000/Documents/Feuille%20de%20Control%20Pointag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rier Horaire"/>
      <sheetName val="David L"/>
      <sheetName val="Fabien S"/>
      <sheetName val="Germain D"/>
      <sheetName val="Jonathan R"/>
      <sheetName val="Kévin R"/>
      <sheetName val="Laura D"/>
      <sheetName val="Loic R"/>
      <sheetName val="Nicolas M"/>
      <sheetName val="Sanna A"/>
      <sheetName val="Simon C"/>
      <sheetName val="Thomas P"/>
      <sheetName val="JoursDeSemaine"/>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1">
          <cell r="A1">
            <v>1</v>
          </cell>
          <cell r="B1" t="str">
            <v>Dimanche</v>
          </cell>
        </row>
        <row r="2">
          <cell r="A2">
            <v>2</v>
          </cell>
          <cell r="B2" t="str">
            <v>Lundi</v>
          </cell>
        </row>
        <row r="3">
          <cell r="A3">
            <v>3</v>
          </cell>
          <cell r="B3" t="str">
            <v>Mardi</v>
          </cell>
        </row>
        <row r="4">
          <cell r="A4">
            <v>4</v>
          </cell>
          <cell r="B4" t="str">
            <v>Mercredi</v>
          </cell>
        </row>
        <row r="5">
          <cell r="A5">
            <v>5</v>
          </cell>
          <cell r="B5" t="str">
            <v>Jeudi</v>
          </cell>
        </row>
        <row r="6">
          <cell r="A6">
            <v>6</v>
          </cell>
          <cell r="B6" t="str">
            <v>Vendredi</v>
          </cell>
        </row>
        <row r="7">
          <cell r="A7">
            <v>7</v>
          </cell>
          <cell r="B7" t="str">
            <v>Samedi</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hyperlink" Target="http://forum.excel-pratique.com/excel/recherche-v-et-h-t70794.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pageSetUpPr fitToPage="1"/>
  </sheetPr>
  <dimension ref="A1:AO33"/>
  <sheetViews>
    <sheetView zoomScale="60" zoomScaleNormal="60" workbookViewId="0">
      <pane xSplit="1" topLeftCell="B1" activePane="topRight" state="frozenSplit"/>
      <selection pane="topRight" activeCell="A6" sqref="A6"/>
    </sheetView>
  </sheetViews>
  <sheetFormatPr baseColWidth="10" defaultColWidth="11.5703125" defaultRowHeight="16.5" x14ac:dyDescent="0.3"/>
  <cols>
    <col min="1" max="1" width="22.7109375" style="120" customWidth="1"/>
    <col min="2" max="2" width="1.7109375" customWidth="1"/>
    <col min="3" max="9" width="20.7109375" style="117" customWidth="1"/>
    <col min="10" max="10" width="1.7109375" style="117" customWidth="1"/>
    <col min="11" max="17" width="20.7109375" style="117" customWidth="1"/>
    <col min="18" max="18" width="1.7109375" style="117" customWidth="1"/>
    <col min="19" max="25" width="20.7109375" style="117" customWidth="1"/>
    <col min="26" max="26" width="1.7109375" style="117" customWidth="1"/>
    <col min="27" max="33" width="20.7109375" style="117" customWidth="1"/>
    <col min="34" max="34" width="1.7109375" style="117" customWidth="1"/>
    <col min="35" max="41" width="20.7109375" style="117" customWidth="1"/>
    <col min="42" max="16384" width="11.5703125" style="117"/>
  </cols>
  <sheetData>
    <row r="1" spans="1:41" s="125" customFormat="1" ht="30" customHeight="1" thickBot="1" x14ac:dyDescent="0.65">
      <c r="A1" s="142">
        <v>2015</v>
      </c>
      <c r="B1"/>
      <c r="C1" s="210" t="s">
        <v>39</v>
      </c>
      <c r="D1" s="211"/>
      <c r="E1" s="211"/>
      <c r="F1" s="211"/>
      <c r="G1" s="211"/>
      <c r="H1" s="211"/>
      <c r="I1" s="212"/>
      <c r="K1" s="210" t="s">
        <v>39</v>
      </c>
      <c r="L1" s="211"/>
      <c r="M1" s="211"/>
      <c r="N1" s="211"/>
      <c r="O1" s="211"/>
      <c r="P1" s="211"/>
      <c r="Q1" s="212"/>
      <c r="S1" s="210" t="s">
        <v>39</v>
      </c>
      <c r="T1" s="211"/>
      <c r="U1" s="211"/>
      <c r="V1" s="211"/>
      <c r="W1" s="211"/>
      <c r="X1" s="211"/>
      <c r="Y1" s="212"/>
      <c r="AA1" s="210" t="s">
        <v>39</v>
      </c>
      <c r="AB1" s="211"/>
      <c r="AC1" s="211"/>
      <c r="AD1" s="211"/>
      <c r="AE1" s="211"/>
      <c r="AF1" s="211"/>
      <c r="AG1" s="212"/>
      <c r="AI1" s="210" t="s">
        <v>39</v>
      </c>
      <c r="AJ1" s="211"/>
      <c r="AK1" s="211"/>
      <c r="AL1" s="211"/>
      <c r="AM1" s="211"/>
      <c r="AN1" s="211"/>
      <c r="AO1" s="212"/>
    </row>
    <row r="2" spans="1:41" s="123" customFormat="1" ht="10.15" customHeight="1" thickBot="1" x14ac:dyDescent="0.5">
      <c r="A2" s="122"/>
      <c r="B2"/>
      <c r="C2" s="124"/>
      <c r="D2" s="124"/>
      <c r="E2" s="124"/>
      <c r="F2" s="124"/>
      <c r="G2" s="124"/>
      <c r="H2" s="124"/>
      <c r="I2" s="124"/>
      <c r="K2" s="124"/>
      <c r="L2" s="124"/>
      <c r="M2" s="124"/>
      <c r="N2" s="124"/>
      <c r="O2" s="124"/>
      <c r="P2" s="124"/>
      <c r="Q2" s="124"/>
      <c r="S2" s="124"/>
      <c r="T2" s="124"/>
      <c r="U2" s="124"/>
      <c r="V2" s="124"/>
      <c r="W2" s="124"/>
      <c r="X2" s="124"/>
      <c r="Y2" s="124"/>
      <c r="AA2" s="124"/>
      <c r="AB2" s="124"/>
      <c r="AC2" s="124"/>
      <c r="AD2" s="124"/>
      <c r="AE2" s="124"/>
      <c r="AF2" s="124"/>
      <c r="AG2" s="124"/>
      <c r="AI2" s="124"/>
      <c r="AJ2" s="124"/>
      <c r="AK2" s="124"/>
      <c r="AL2" s="124"/>
      <c r="AM2" s="124"/>
      <c r="AN2" s="124"/>
      <c r="AO2" s="124"/>
    </row>
    <row r="3" spans="1:41" ht="25.15" customHeight="1" thickBot="1" x14ac:dyDescent="0.35">
      <c r="C3" s="126" t="s">
        <v>32</v>
      </c>
      <c r="D3" s="127" t="s">
        <v>33</v>
      </c>
      <c r="E3" s="127" t="s">
        <v>34</v>
      </c>
      <c r="F3" s="127" t="s">
        <v>35</v>
      </c>
      <c r="G3" s="127" t="s">
        <v>36</v>
      </c>
      <c r="H3" s="149" t="s">
        <v>37</v>
      </c>
      <c r="I3" s="150" t="s">
        <v>38</v>
      </c>
      <c r="K3" s="126" t="s">
        <v>32</v>
      </c>
      <c r="L3" s="127" t="s">
        <v>33</v>
      </c>
      <c r="M3" s="149" t="s">
        <v>34</v>
      </c>
      <c r="N3" s="127" t="s">
        <v>35</v>
      </c>
      <c r="O3" s="127" t="s">
        <v>36</v>
      </c>
      <c r="P3" s="149" t="s">
        <v>37</v>
      </c>
      <c r="Q3" s="150" t="s">
        <v>38</v>
      </c>
      <c r="S3" s="126" t="s">
        <v>32</v>
      </c>
      <c r="T3" s="127" t="s">
        <v>33</v>
      </c>
      <c r="U3" s="127" t="s">
        <v>34</v>
      </c>
      <c r="V3" s="127" t="s">
        <v>35</v>
      </c>
      <c r="W3" s="127" t="s">
        <v>36</v>
      </c>
      <c r="X3" s="149" t="s">
        <v>37</v>
      </c>
      <c r="Y3" s="150" t="s">
        <v>38</v>
      </c>
      <c r="AA3" s="126" t="s">
        <v>32</v>
      </c>
      <c r="AB3" s="127" t="s">
        <v>33</v>
      </c>
      <c r="AC3" s="127" t="s">
        <v>34</v>
      </c>
      <c r="AD3" s="127" t="s">
        <v>35</v>
      </c>
      <c r="AE3" s="127" t="s">
        <v>36</v>
      </c>
      <c r="AF3" s="149" t="s">
        <v>37</v>
      </c>
      <c r="AG3" s="150" t="s">
        <v>38</v>
      </c>
      <c r="AI3" s="126" t="s">
        <v>32</v>
      </c>
      <c r="AJ3" s="127" t="s">
        <v>33</v>
      </c>
      <c r="AK3" s="127" t="s">
        <v>34</v>
      </c>
      <c r="AL3" s="127" t="s">
        <v>35</v>
      </c>
      <c r="AM3" s="127" t="s">
        <v>36</v>
      </c>
      <c r="AN3" s="149" t="s">
        <v>37</v>
      </c>
      <c r="AO3" s="150" t="s">
        <v>38</v>
      </c>
    </row>
    <row r="4" spans="1:41" ht="19.5" x14ac:dyDescent="0.3">
      <c r="A4" s="121"/>
      <c r="C4" s="129">
        <v>42310</v>
      </c>
      <c r="D4" s="129">
        <v>42311</v>
      </c>
      <c r="E4" s="129">
        <v>42312</v>
      </c>
      <c r="F4" s="129">
        <v>42313</v>
      </c>
      <c r="G4" s="129">
        <v>42314</v>
      </c>
      <c r="H4" s="148">
        <v>42315</v>
      </c>
      <c r="I4" s="148">
        <v>42316</v>
      </c>
      <c r="K4" s="129">
        <v>42317</v>
      </c>
      <c r="L4" s="129">
        <v>42318</v>
      </c>
      <c r="M4" s="148">
        <v>42319</v>
      </c>
      <c r="N4" s="129">
        <v>42320</v>
      </c>
      <c r="O4" s="129">
        <v>42321</v>
      </c>
      <c r="P4" s="148">
        <v>42322</v>
      </c>
      <c r="Q4" s="148">
        <v>42323</v>
      </c>
      <c r="S4" s="129">
        <v>42324</v>
      </c>
      <c r="T4" s="129">
        <v>42325</v>
      </c>
      <c r="U4" s="129">
        <v>42326</v>
      </c>
      <c r="V4" s="129">
        <v>42327</v>
      </c>
      <c r="W4" s="129">
        <v>42328</v>
      </c>
      <c r="X4" s="148">
        <v>42329</v>
      </c>
      <c r="Y4" s="148">
        <v>42330</v>
      </c>
      <c r="AA4" s="129">
        <v>42331</v>
      </c>
      <c r="AB4" s="129">
        <v>42332</v>
      </c>
      <c r="AC4" s="129">
        <v>42333</v>
      </c>
      <c r="AD4" s="129">
        <v>42334</v>
      </c>
      <c r="AE4" s="129">
        <v>42335</v>
      </c>
      <c r="AF4" s="148">
        <v>42336</v>
      </c>
      <c r="AG4" s="148">
        <v>42337</v>
      </c>
      <c r="AI4" s="129">
        <v>42338</v>
      </c>
      <c r="AJ4" s="129"/>
      <c r="AK4" s="129"/>
      <c r="AL4" s="129"/>
      <c r="AM4" s="129"/>
      <c r="AN4" s="129"/>
      <c r="AO4" s="129"/>
    </row>
    <row r="5" spans="1:41" ht="10.15" customHeight="1" thickBot="1" x14ac:dyDescent="0.35">
      <c r="A5" s="121"/>
      <c r="C5" s="119"/>
      <c r="D5" s="119"/>
      <c r="E5" s="119"/>
      <c r="F5" s="119"/>
      <c r="G5" s="119"/>
      <c r="H5" s="119"/>
      <c r="I5" s="119"/>
      <c r="K5" s="119"/>
      <c r="L5" s="119"/>
      <c r="M5" s="119"/>
      <c r="N5" s="119"/>
      <c r="O5" s="119"/>
      <c r="P5" s="119"/>
      <c r="Q5" s="119"/>
      <c r="S5" s="119"/>
      <c r="T5" s="119"/>
      <c r="U5" s="119"/>
      <c r="V5" s="119"/>
      <c r="W5" s="119"/>
      <c r="X5" s="119"/>
      <c r="Y5" s="119"/>
      <c r="AA5" s="119"/>
      <c r="AB5" s="119"/>
      <c r="AC5" s="119"/>
      <c r="AD5" s="119"/>
      <c r="AE5" s="119"/>
      <c r="AF5" s="119"/>
      <c r="AG5" s="119"/>
      <c r="AI5" s="119"/>
      <c r="AJ5" s="119"/>
      <c r="AK5" s="119"/>
      <c r="AL5" s="119"/>
      <c r="AM5" s="119"/>
      <c r="AN5" s="119"/>
      <c r="AO5" s="119"/>
    </row>
    <row r="6" spans="1:41" ht="30" customHeight="1" x14ac:dyDescent="0.3">
      <c r="A6" s="143" t="s">
        <v>15</v>
      </c>
      <c r="C6" s="152"/>
      <c r="D6" s="153"/>
      <c r="E6" s="153"/>
      <c r="F6" s="153"/>
      <c r="G6" s="153"/>
      <c r="H6" s="153"/>
      <c r="I6" s="154"/>
      <c r="J6" s="155"/>
      <c r="K6" s="152" t="s">
        <v>41</v>
      </c>
      <c r="L6" s="153" t="s">
        <v>41</v>
      </c>
      <c r="M6" s="153" t="s">
        <v>41</v>
      </c>
      <c r="N6" s="153" t="s">
        <v>41</v>
      </c>
      <c r="O6" s="153"/>
      <c r="P6" s="153"/>
      <c r="Q6" s="154"/>
      <c r="R6" s="156"/>
      <c r="S6" s="152"/>
      <c r="T6" s="153"/>
      <c r="U6" s="153"/>
      <c r="V6" s="153"/>
      <c r="W6" s="153"/>
      <c r="X6" s="153"/>
      <c r="Y6" s="154"/>
      <c r="Z6" s="156"/>
      <c r="AA6" s="152"/>
      <c r="AB6" s="153"/>
      <c r="AC6" s="153"/>
      <c r="AD6" s="153"/>
      <c r="AE6" s="153"/>
      <c r="AF6" s="153"/>
      <c r="AG6" s="154"/>
      <c r="AH6" s="156"/>
      <c r="AI6" s="152"/>
      <c r="AJ6" s="157"/>
      <c r="AK6" s="157"/>
      <c r="AL6" s="157"/>
      <c r="AM6" s="157"/>
      <c r="AN6" s="157"/>
      <c r="AO6" s="158"/>
    </row>
    <row r="7" spans="1:41" ht="30" customHeight="1" thickBot="1" x14ac:dyDescent="0.35">
      <c r="A7" s="144" t="s">
        <v>16</v>
      </c>
      <c r="C7" s="159"/>
      <c r="D7" s="160"/>
      <c r="E7" s="160"/>
      <c r="F7" s="160"/>
      <c r="G7" s="160"/>
      <c r="H7" s="160"/>
      <c r="I7" s="161"/>
      <c r="J7" s="155"/>
      <c r="K7" s="159"/>
      <c r="L7" s="160"/>
      <c r="M7" s="160"/>
      <c r="N7" s="160"/>
      <c r="O7" s="160" t="s">
        <v>41</v>
      </c>
      <c r="P7" s="160"/>
      <c r="Q7" s="161"/>
      <c r="R7" s="156"/>
      <c r="S7" s="159"/>
      <c r="T7" s="160"/>
      <c r="U7" s="160"/>
      <c r="V7" s="160"/>
      <c r="W7" s="160"/>
      <c r="X7" s="160"/>
      <c r="Y7" s="161"/>
      <c r="Z7" s="156"/>
      <c r="AA7" s="159"/>
      <c r="AB7" s="160"/>
      <c r="AC7" s="160"/>
      <c r="AD7" s="160"/>
      <c r="AE7" s="160"/>
      <c r="AF7" s="160"/>
      <c r="AG7" s="161"/>
      <c r="AH7" s="156"/>
      <c r="AI7" s="159"/>
      <c r="AJ7" s="162"/>
      <c r="AK7" s="162"/>
      <c r="AL7" s="162"/>
      <c r="AM7" s="162"/>
      <c r="AN7" s="162"/>
      <c r="AO7" s="163"/>
    </row>
    <row r="8" spans="1:41" ht="10.15" customHeight="1" thickBot="1" x14ac:dyDescent="0.35">
      <c r="A8" s="128"/>
      <c r="C8" s="164"/>
      <c r="D8" s="164"/>
      <c r="E8" s="164"/>
      <c r="F8" s="164"/>
      <c r="G8" s="164"/>
      <c r="H8" s="164"/>
      <c r="I8" s="164"/>
      <c r="J8" s="155"/>
      <c r="K8" s="164"/>
      <c r="L8" s="164"/>
      <c r="M8" s="164"/>
      <c r="N8" s="164"/>
      <c r="O8" s="164"/>
      <c r="P8" s="164"/>
      <c r="Q8" s="164"/>
      <c r="R8" s="156"/>
      <c r="S8" s="164"/>
      <c r="T8" s="164"/>
      <c r="U8" s="164"/>
      <c r="V8" s="164"/>
      <c r="W8" s="164"/>
      <c r="X8" s="164"/>
      <c r="Y8" s="164"/>
      <c r="Z8" s="156"/>
      <c r="AA8" s="164"/>
      <c r="AB8" s="164"/>
      <c r="AC8" s="164"/>
      <c r="AD8" s="164"/>
      <c r="AE8" s="164"/>
      <c r="AF8" s="164"/>
      <c r="AG8" s="164"/>
      <c r="AH8" s="156"/>
      <c r="AI8" s="164"/>
      <c r="AJ8" s="164"/>
      <c r="AK8" s="164"/>
      <c r="AL8" s="164"/>
      <c r="AM8" s="164"/>
      <c r="AN8" s="164"/>
      <c r="AO8" s="164"/>
    </row>
    <row r="9" spans="1:41" ht="30" customHeight="1" x14ac:dyDescent="0.3">
      <c r="A9" s="143" t="s">
        <v>17</v>
      </c>
      <c r="C9" s="152"/>
      <c r="D9" s="153"/>
      <c r="E9" s="153"/>
      <c r="F9" s="153"/>
      <c r="G9" s="153"/>
      <c r="H9" s="153"/>
      <c r="I9" s="154"/>
      <c r="J9" s="155"/>
      <c r="K9" s="152"/>
      <c r="L9" s="153"/>
      <c r="M9" s="153"/>
      <c r="N9" s="153"/>
      <c r="O9" s="153"/>
      <c r="P9" s="153"/>
      <c r="Q9" s="154"/>
      <c r="R9" s="156"/>
      <c r="S9" s="152"/>
      <c r="T9" s="153"/>
      <c r="U9" s="153"/>
      <c r="V9" s="153"/>
      <c r="W9" s="153"/>
      <c r="X9" s="153"/>
      <c r="Y9" s="154"/>
      <c r="Z9" s="156"/>
      <c r="AA9" s="152" t="s">
        <v>41</v>
      </c>
      <c r="AB9" s="153" t="s">
        <v>41</v>
      </c>
      <c r="AC9" s="153" t="s">
        <v>41</v>
      </c>
      <c r="AD9" s="153" t="s">
        <v>41</v>
      </c>
      <c r="AE9" s="153" t="s">
        <v>41</v>
      </c>
      <c r="AF9" s="153"/>
      <c r="AG9" s="154"/>
      <c r="AH9" s="156"/>
      <c r="AI9" s="152"/>
      <c r="AJ9" s="157"/>
      <c r="AK9" s="157"/>
      <c r="AL9" s="157"/>
      <c r="AM9" s="157"/>
      <c r="AN9" s="157"/>
      <c r="AO9" s="158"/>
    </row>
    <row r="10" spans="1:41" ht="30" customHeight="1" x14ac:dyDescent="0.3">
      <c r="A10" s="194" t="s">
        <v>17</v>
      </c>
      <c r="C10" s="191"/>
      <c r="D10" s="195"/>
      <c r="E10" s="195"/>
      <c r="F10" s="195"/>
      <c r="G10" s="195"/>
      <c r="H10" s="195"/>
      <c r="I10" s="196"/>
      <c r="J10" s="155"/>
      <c r="K10" s="191"/>
      <c r="L10" s="195"/>
      <c r="M10" s="195"/>
      <c r="N10" s="195"/>
      <c r="O10" s="195"/>
      <c r="P10" s="195"/>
      <c r="Q10" s="196"/>
      <c r="R10" s="156"/>
      <c r="S10" s="191"/>
      <c r="T10" s="195"/>
      <c r="U10" s="195"/>
      <c r="V10" s="195"/>
      <c r="W10" s="195"/>
      <c r="X10" s="195"/>
      <c r="Y10" s="196"/>
      <c r="Z10" s="156"/>
      <c r="AA10" s="191"/>
      <c r="AB10" s="195"/>
      <c r="AC10" s="195"/>
      <c r="AD10" s="195"/>
      <c r="AE10" s="195"/>
      <c r="AF10" s="195"/>
      <c r="AG10" s="196"/>
      <c r="AH10" s="156"/>
      <c r="AI10" s="191"/>
      <c r="AJ10" s="192"/>
      <c r="AK10" s="192"/>
      <c r="AL10" s="192"/>
      <c r="AM10" s="192"/>
      <c r="AN10" s="192"/>
      <c r="AO10" s="193"/>
    </row>
    <row r="11" spans="1:41" ht="30" customHeight="1" x14ac:dyDescent="0.3">
      <c r="A11" s="146" t="s">
        <v>18</v>
      </c>
      <c r="C11" s="151"/>
      <c r="D11" s="170"/>
      <c r="E11" s="170"/>
      <c r="F11" s="170"/>
      <c r="G11" s="170"/>
      <c r="H11" s="170"/>
      <c r="I11" s="171"/>
      <c r="J11" s="155"/>
      <c r="K11" s="151"/>
      <c r="L11" s="170"/>
      <c r="M11" s="170"/>
      <c r="N11" s="170"/>
      <c r="O11" s="170"/>
      <c r="P11" s="170"/>
      <c r="Q11" s="171"/>
      <c r="R11" s="156"/>
      <c r="S11" s="151"/>
      <c r="T11" s="170"/>
      <c r="U11" s="170"/>
      <c r="V11" s="170"/>
      <c r="W11" s="170"/>
      <c r="X11" s="170"/>
      <c r="Y11" s="171"/>
      <c r="Z11" s="156"/>
      <c r="AA11" s="151"/>
      <c r="AB11" s="170"/>
      <c r="AC11" s="170"/>
      <c r="AD11" s="170"/>
      <c r="AE11" s="170"/>
      <c r="AF11" s="170"/>
      <c r="AG11" s="171"/>
      <c r="AH11" s="156"/>
      <c r="AI11" s="151"/>
      <c r="AJ11" s="172"/>
      <c r="AK11" s="172"/>
      <c r="AL11" s="172"/>
      <c r="AM11" s="172"/>
      <c r="AN11" s="172"/>
      <c r="AO11" s="173"/>
    </row>
    <row r="12" spans="1:41" ht="30" customHeight="1" x14ac:dyDescent="0.3">
      <c r="A12" s="145" t="s">
        <v>18</v>
      </c>
      <c r="C12" s="165"/>
      <c r="D12" s="166"/>
      <c r="E12" s="166"/>
      <c r="F12" s="166"/>
      <c r="G12" s="166"/>
      <c r="H12" s="166"/>
      <c r="I12" s="167"/>
      <c r="J12" s="155"/>
      <c r="K12" s="165"/>
      <c r="L12" s="166"/>
      <c r="M12" s="166"/>
      <c r="N12" s="166"/>
      <c r="O12" s="166"/>
      <c r="P12" s="166"/>
      <c r="Q12" s="167"/>
      <c r="R12" s="156"/>
      <c r="S12" s="165"/>
      <c r="T12" s="166"/>
      <c r="U12" s="166"/>
      <c r="V12" s="166"/>
      <c r="W12" s="166"/>
      <c r="X12" s="166"/>
      <c r="Y12" s="167"/>
      <c r="Z12" s="156"/>
      <c r="AA12" s="165"/>
      <c r="AB12" s="166"/>
      <c r="AC12" s="166"/>
      <c r="AD12" s="166"/>
      <c r="AE12" s="166"/>
      <c r="AF12" s="166"/>
      <c r="AG12" s="167"/>
      <c r="AH12" s="156"/>
      <c r="AI12" s="165"/>
      <c r="AJ12" s="168"/>
      <c r="AK12" s="168"/>
      <c r="AL12" s="168"/>
      <c r="AM12" s="168"/>
      <c r="AN12" s="168"/>
      <c r="AO12" s="169"/>
    </row>
    <row r="13" spans="1:41" ht="30" customHeight="1" x14ac:dyDescent="0.3">
      <c r="A13" s="146" t="s">
        <v>19</v>
      </c>
      <c r="C13" s="151"/>
      <c r="D13" s="170"/>
      <c r="E13" s="170"/>
      <c r="F13" s="170"/>
      <c r="G13" s="170"/>
      <c r="H13" s="170"/>
      <c r="I13" s="171"/>
      <c r="J13" s="155"/>
      <c r="K13" s="151"/>
      <c r="L13" s="170"/>
      <c r="M13" s="170"/>
      <c r="N13" s="170"/>
      <c r="O13" s="170"/>
      <c r="P13" s="170"/>
      <c r="Q13" s="171"/>
      <c r="R13" s="156"/>
      <c r="S13" s="151" t="s">
        <v>41</v>
      </c>
      <c r="T13" s="170" t="s">
        <v>41</v>
      </c>
      <c r="U13" s="170"/>
      <c r="V13" s="170"/>
      <c r="W13" s="170" t="s">
        <v>41</v>
      </c>
      <c r="X13" s="170"/>
      <c r="Y13" s="171"/>
      <c r="Z13" s="156"/>
      <c r="AA13" s="151"/>
      <c r="AB13" s="170"/>
      <c r="AC13" s="170"/>
      <c r="AD13" s="170"/>
      <c r="AE13" s="170"/>
      <c r="AF13" s="170"/>
      <c r="AG13" s="171"/>
      <c r="AH13" s="156"/>
      <c r="AI13" s="151"/>
      <c r="AJ13" s="172"/>
      <c r="AK13" s="172"/>
      <c r="AL13" s="172"/>
      <c r="AM13" s="172"/>
      <c r="AN13" s="172"/>
      <c r="AO13" s="173"/>
    </row>
    <row r="14" spans="1:41" ht="30" customHeight="1" x14ac:dyDescent="0.3">
      <c r="A14" s="185" t="s">
        <v>53</v>
      </c>
      <c r="C14" s="186"/>
      <c r="D14" s="187"/>
      <c r="E14" s="187"/>
      <c r="F14" s="187"/>
      <c r="G14" s="187"/>
      <c r="H14" s="187"/>
      <c r="I14" s="188"/>
      <c r="J14" s="155"/>
      <c r="K14" s="186"/>
      <c r="L14" s="187"/>
      <c r="M14" s="187"/>
      <c r="N14" s="187"/>
      <c r="O14" s="187"/>
      <c r="P14" s="187"/>
      <c r="Q14" s="188"/>
      <c r="R14" s="156"/>
      <c r="S14" s="186"/>
      <c r="T14" s="187"/>
      <c r="U14" s="187"/>
      <c r="V14" s="187"/>
      <c r="W14" s="187"/>
      <c r="X14" s="187"/>
      <c r="Y14" s="188"/>
      <c r="Z14" s="156"/>
      <c r="AA14" s="186"/>
      <c r="AB14" s="187"/>
      <c r="AC14" s="187"/>
      <c r="AD14" s="187"/>
      <c r="AE14" s="187"/>
      <c r="AF14" s="187"/>
      <c r="AG14" s="188"/>
      <c r="AH14" s="156"/>
      <c r="AI14" s="186"/>
      <c r="AJ14" s="189"/>
      <c r="AK14" s="189"/>
      <c r="AL14" s="189"/>
      <c r="AM14" s="189"/>
      <c r="AN14" s="189"/>
      <c r="AO14" s="190"/>
    </row>
    <row r="15" spans="1:41" ht="30" customHeight="1" x14ac:dyDescent="0.3">
      <c r="A15" s="146" t="s">
        <v>20</v>
      </c>
      <c r="C15" s="151" t="s">
        <v>41</v>
      </c>
      <c r="D15" s="170" t="s">
        <v>41</v>
      </c>
      <c r="E15" s="170" t="s">
        <v>41</v>
      </c>
      <c r="F15" s="170" t="s">
        <v>41</v>
      </c>
      <c r="G15" s="170" t="s">
        <v>41</v>
      </c>
      <c r="H15" s="170"/>
      <c r="I15" s="171"/>
      <c r="J15" s="155"/>
      <c r="K15" s="151"/>
      <c r="L15" s="170"/>
      <c r="M15" s="170"/>
      <c r="N15" s="170"/>
      <c r="O15" s="170"/>
      <c r="P15" s="170"/>
      <c r="Q15" s="171"/>
      <c r="R15" s="156"/>
      <c r="S15" s="151"/>
      <c r="T15" s="170"/>
      <c r="U15" s="170"/>
      <c r="V15" s="170"/>
      <c r="W15" s="170"/>
      <c r="X15" s="170"/>
      <c r="Y15" s="171"/>
      <c r="Z15" s="156"/>
      <c r="AA15" s="151"/>
      <c r="AB15" s="170"/>
      <c r="AC15" s="170"/>
      <c r="AD15" s="170"/>
      <c r="AE15" s="170"/>
      <c r="AF15" s="170"/>
      <c r="AG15" s="171"/>
      <c r="AH15" s="156"/>
      <c r="AI15" s="151"/>
      <c r="AJ15" s="172"/>
      <c r="AK15" s="172"/>
      <c r="AL15" s="172"/>
      <c r="AM15" s="172"/>
      <c r="AN15" s="172"/>
      <c r="AO15" s="173"/>
    </row>
    <row r="16" spans="1:41" ht="30" customHeight="1" x14ac:dyDescent="0.3">
      <c r="A16" s="179" t="s">
        <v>20</v>
      </c>
      <c r="C16" s="180"/>
      <c r="D16" s="181"/>
      <c r="E16" s="181"/>
      <c r="F16" s="181"/>
      <c r="G16" s="181"/>
      <c r="H16" s="181"/>
      <c r="I16" s="182"/>
      <c r="J16" s="155"/>
      <c r="K16" s="180"/>
      <c r="L16" s="181"/>
      <c r="M16" s="181"/>
      <c r="N16" s="181"/>
      <c r="O16" s="181"/>
      <c r="P16" s="181"/>
      <c r="Q16" s="182"/>
      <c r="R16" s="156"/>
      <c r="S16" s="180"/>
      <c r="T16" s="181"/>
      <c r="U16" s="181"/>
      <c r="V16" s="181"/>
      <c r="W16" s="181"/>
      <c r="X16" s="181"/>
      <c r="Y16" s="182"/>
      <c r="Z16" s="156"/>
      <c r="AA16" s="180"/>
      <c r="AB16" s="181"/>
      <c r="AC16" s="181"/>
      <c r="AD16" s="181"/>
      <c r="AE16" s="181"/>
      <c r="AF16" s="181"/>
      <c r="AG16" s="182"/>
      <c r="AH16" s="156"/>
      <c r="AI16" s="180"/>
      <c r="AJ16" s="183"/>
      <c r="AK16" s="183"/>
      <c r="AL16" s="183"/>
      <c r="AM16" s="183"/>
      <c r="AN16" s="183"/>
      <c r="AO16" s="184"/>
    </row>
    <row r="17" spans="1:41" ht="30" customHeight="1" x14ac:dyDescent="0.3">
      <c r="A17" s="202" t="s">
        <v>21</v>
      </c>
      <c r="C17" s="197"/>
      <c r="D17" s="200"/>
      <c r="E17" s="200"/>
      <c r="F17" s="200"/>
      <c r="G17" s="200"/>
      <c r="H17" s="200"/>
      <c r="I17" s="201"/>
      <c r="J17" s="155"/>
      <c r="K17" s="197"/>
      <c r="L17" s="200"/>
      <c r="M17" s="200"/>
      <c r="N17" s="200"/>
      <c r="O17" s="200"/>
      <c r="P17" s="200"/>
      <c r="Q17" s="201"/>
      <c r="R17" s="156"/>
      <c r="S17" s="197"/>
      <c r="T17" s="200"/>
      <c r="U17" s="200"/>
      <c r="V17" s="200"/>
      <c r="W17" s="200"/>
      <c r="X17" s="200"/>
      <c r="Y17" s="201"/>
      <c r="Z17" s="156"/>
      <c r="AA17" s="197"/>
      <c r="AB17" s="200"/>
      <c r="AC17" s="200"/>
      <c r="AD17" s="200"/>
      <c r="AE17" s="200"/>
      <c r="AF17" s="200"/>
      <c r="AG17" s="201"/>
      <c r="AH17" s="156"/>
      <c r="AI17" s="197"/>
      <c r="AJ17" s="198"/>
      <c r="AK17" s="198"/>
      <c r="AL17" s="198"/>
      <c r="AM17" s="198"/>
      <c r="AN17" s="198"/>
      <c r="AO17" s="199"/>
    </row>
    <row r="18" spans="1:41" ht="30" customHeight="1" thickBot="1" x14ac:dyDescent="0.35">
      <c r="A18" s="203" t="s">
        <v>21</v>
      </c>
      <c r="C18" s="204"/>
      <c r="D18" s="205"/>
      <c r="E18" s="205"/>
      <c r="F18" s="205"/>
      <c r="G18" s="205"/>
      <c r="H18" s="205"/>
      <c r="I18" s="206"/>
      <c r="J18" s="155"/>
      <c r="K18" s="204"/>
      <c r="L18" s="205"/>
      <c r="M18" s="205"/>
      <c r="N18" s="205"/>
      <c r="O18" s="205"/>
      <c r="P18" s="205"/>
      <c r="Q18" s="206"/>
      <c r="R18" s="207"/>
      <c r="S18" s="204"/>
      <c r="T18" s="205"/>
      <c r="U18" s="205"/>
      <c r="V18" s="205"/>
      <c r="W18" s="205"/>
      <c r="X18" s="205"/>
      <c r="Y18" s="206"/>
      <c r="Z18" s="207"/>
      <c r="AA18" s="204"/>
      <c r="AB18" s="205"/>
      <c r="AC18" s="205"/>
      <c r="AD18" s="205"/>
      <c r="AE18" s="205"/>
      <c r="AF18" s="205"/>
      <c r="AG18" s="206"/>
      <c r="AH18" s="207"/>
      <c r="AI18" s="204"/>
      <c r="AJ18" s="208"/>
      <c r="AK18" s="208"/>
      <c r="AL18" s="208"/>
      <c r="AM18" s="208"/>
      <c r="AN18" s="208"/>
      <c r="AO18" s="209"/>
    </row>
    <row r="19" spans="1:41" ht="10.15" customHeight="1" thickBot="1" x14ac:dyDescent="0.35">
      <c r="A19" s="121"/>
      <c r="C19" s="156"/>
      <c r="D19" s="156"/>
      <c r="E19" s="156"/>
      <c r="F19" s="156"/>
      <c r="G19" s="156"/>
      <c r="H19" s="156"/>
      <c r="I19" s="156"/>
      <c r="J19" s="155"/>
      <c r="K19" s="156"/>
      <c r="L19" s="156"/>
      <c r="M19" s="156"/>
      <c r="N19" s="156"/>
      <c r="O19" s="156"/>
      <c r="P19" s="156"/>
      <c r="Q19" s="156"/>
      <c r="R19" s="156"/>
      <c r="S19" s="156"/>
      <c r="T19" s="156"/>
      <c r="U19" s="156"/>
      <c r="V19" s="156"/>
      <c r="W19" s="156"/>
      <c r="X19" s="156"/>
      <c r="Y19" s="156"/>
      <c r="Z19" s="156"/>
      <c r="AA19" s="156"/>
      <c r="AB19" s="156"/>
      <c r="AC19" s="156"/>
      <c r="AD19" s="156"/>
      <c r="AE19" s="156"/>
      <c r="AF19" s="156"/>
      <c r="AG19" s="156"/>
      <c r="AH19" s="156"/>
      <c r="AI19" s="156"/>
      <c r="AJ19" s="156"/>
      <c r="AK19" s="156"/>
      <c r="AL19" s="156"/>
      <c r="AM19" s="156"/>
      <c r="AN19" s="156"/>
      <c r="AO19" s="156"/>
    </row>
    <row r="20" spans="1:41" ht="30" customHeight="1" x14ac:dyDescent="0.3">
      <c r="A20" s="147" t="s">
        <v>23</v>
      </c>
      <c r="C20" s="174"/>
      <c r="D20" s="175"/>
      <c r="E20" s="175"/>
      <c r="F20" s="175"/>
      <c r="G20" s="175"/>
      <c r="H20" s="175"/>
      <c r="I20" s="176"/>
      <c r="J20" s="155"/>
      <c r="K20" s="174"/>
      <c r="L20" s="175"/>
      <c r="M20" s="175"/>
      <c r="N20" s="175"/>
      <c r="O20" s="175"/>
      <c r="P20" s="175"/>
      <c r="Q20" s="176"/>
      <c r="R20" s="156"/>
      <c r="S20" s="174"/>
      <c r="T20" s="175"/>
      <c r="U20" s="175"/>
      <c r="V20" s="175"/>
      <c r="W20" s="175"/>
      <c r="X20" s="175"/>
      <c r="Y20" s="176"/>
      <c r="Z20" s="156"/>
      <c r="AA20" s="174"/>
      <c r="AB20" s="175"/>
      <c r="AC20" s="175"/>
      <c r="AD20" s="175"/>
      <c r="AE20" s="175"/>
      <c r="AF20" s="175"/>
      <c r="AG20" s="176"/>
      <c r="AH20" s="156"/>
      <c r="AI20" s="174"/>
      <c r="AJ20" s="177"/>
      <c r="AK20" s="177"/>
      <c r="AL20" s="177"/>
      <c r="AM20" s="177"/>
      <c r="AN20" s="177"/>
      <c r="AO20" s="178"/>
    </row>
    <row r="21" spans="1:41" ht="30" customHeight="1" x14ac:dyDescent="0.3">
      <c r="A21" s="146" t="s">
        <v>24</v>
      </c>
      <c r="C21" s="151"/>
      <c r="D21" s="170"/>
      <c r="E21" s="170"/>
      <c r="F21" s="170"/>
      <c r="G21" s="170"/>
      <c r="H21" s="170"/>
      <c r="I21" s="171"/>
      <c r="J21" s="155"/>
      <c r="K21" s="151"/>
      <c r="L21" s="170"/>
      <c r="M21" s="170"/>
      <c r="N21" s="170"/>
      <c r="O21" s="170"/>
      <c r="P21" s="170"/>
      <c r="Q21" s="171"/>
      <c r="R21" s="156"/>
      <c r="S21" s="151"/>
      <c r="T21" s="170"/>
      <c r="U21" s="170"/>
      <c r="V21" s="170"/>
      <c r="W21" s="170"/>
      <c r="X21" s="170"/>
      <c r="Y21" s="171"/>
      <c r="Z21" s="156"/>
      <c r="AA21" s="151"/>
      <c r="AB21" s="170"/>
      <c r="AC21" s="170"/>
      <c r="AD21" s="170"/>
      <c r="AE21" s="170"/>
      <c r="AF21" s="170"/>
      <c r="AG21" s="171"/>
      <c r="AH21" s="156"/>
      <c r="AI21" s="151"/>
      <c r="AJ21" s="172"/>
      <c r="AK21" s="172"/>
      <c r="AL21" s="172"/>
      <c r="AM21" s="172"/>
      <c r="AN21" s="172"/>
      <c r="AO21" s="173"/>
    </row>
    <row r="22" spans="1:41" ht="30" customHeight="1" x14ac:dyDescent="0.3">
      <c r="A22" s="145" t="s">
        <v>25</v>
      </c>
      <c r="C22" s="165"/>
      <c r="D22" s="166"/>
      <c r="E22" s="166"/>
      <c r="F22" s="166"/>
      <c r="G22" s="166"/>
      <c r="H22" s="166"/>
      <c r="I22" s="167"/>
      <c r="J22" s="155"/>
      <c r="K22" s="165"/>
      <c r="L22" s="166"/>
      <c r="M22" s="166"/>
      <c r="N22" s="166"/>
      <c r="O22" s="166"/>
      <c r="P22" s="166"/>
      <c r="Q22" s="167"/>
      <c r="R22" s="156"/>
      <c r="S22" s="165"/>
      <c r="T22" s="166"/>
      <c r="U22" s="166"/>
      <c r="V22" s="166"/>
      <c r="W22" s="166"/>
      <c r="X22" s="166"/>
      <c r="Y22" s="167"/>
      <c r="Z22" s="156"/>
      <c r="AA22" s="165"/>
      <c r="AB22" s="166"/>
      <c r="AC22" s="166"/>
      <c r="AD22" s="166"/>
      <c r="AE22" s="166"/>
      <c r="AF22" s="166"/>
      <c r="AG22" s="167"/>
      <c r="AH22" s="156"/>
      <c r="AI22" s="165"/>
      <c r="AJ22" s="168"/>
      <c r="AK22" s="168"/>
      <c r="AL22" s="168"/>
      <c r="AM22" s="168"/>
      <c r="AN22" s="168"/>
      <c r="AO22" s="169"/>
    </row>
    <row r="23" spans="1:41" ht="30" customHeight="1" x14ac:dyDescent="0.3">
      <c r="A23" s="146" t="s">
        <v>26</v>
      </c>
      <c r="C23" s="151"/>
      <c r="D23" s="170"/>
      <c r="E23" s="170"/>
      <c r="F23" s="170"/>
      <c r="G23" s="170"/>
      <c r="H23" s="170"/>
      <c r="I23" s="171"/>
      <c r="J23" s="155"/>
      <c r="K23" s="151"/>
      <c r="L23" s="170"/>
      <c r="M23" s="170"/>
      <c r="N23" s="170"/>
      <c r="O23" s="170"/>
      <c r="P23" s="170"/>
      <c r="Q23" s="171"/>
      <c r="R23" s="156"/>
      <c r="S23" s="151"/>
      <c r="T23" s="170"/>
      <c r="U23" s="170"/>
      <c r="V23" s="170"/>
      <c r="W23" s="170"/>
      <c r="X23" s="170"/>
      <c r="Y23" s="171"/>
      <c r="Z23" s="156"/>
      <c r="AA23" s="151"/>
      <c r="AB23" s="170"/>
      <c r="AC23" s="170"/>
      <c r="AD23" s="170"/>
      <c r="AE23" s="170"/>
      <c r="AF23" s="170"/>
      <c r="AG23" s="171"/>
      <c r="AH23" s="156"/>
      <c r="AI23" s="151"/>
      <c r="AJ23" s="172"/>
      <c r="AK23" s="172"/>
      <c r="AL23" s="172"/>
      <c r="AM23" s="172"/>
      <c r="AN23" s="172"/>
      <c r="AO23" s="173"/>
    </row>
    <row r="24" spans="1:41" ht="30" customHeight="1" thickBot="1" x14ac:dyDescent="0.35">
      <c r="A24" s="144" t="s">
        <v>28</v>
      </c>
      <c r="C24" s="159"/>
      <c r="D24" s="160"/>
      <c r="E24" s="160"/>
      <c r="F24" s="160"/>
      <c r="G24" s="160"/>
      <c r="H24" s="160"/>
      <c r="I24" s="161"/>
      <c r="J24" s="155"/>
      <c r="K24" s="159"/>
      <c r="L24" s="160"/>
      <c r="M24" s="160"/>
      <c r="N24" s="160"/>
      <c r="O24" s="160"/>
      <c r="P24" s="160"/>
      <c r="Q24" s="161"/>
      <c r="R24" s="156"/>
      <c r="S24" s="159"/>
      <c r="T24" s="160"/>
      <c r="U24" s="160"/>
      <c r="V24" s="160"/>
      <c r="W24" s="160"/>
      <c r="X24" s="160"/>
      <c r="Y24" s="161"/>
      <c r="Z24" s="156"/>
      <c r="AA24" s="159"/>
      <c r="AB24" s="160"/>
      <c r="AC24" s="160"/>
      <c r="AD24" s="160"/>
      <c r="AE24" s="160"/>
      <c r="AF24" s="160"/>
      <c r="AG24" s="161"/>
      <c r="AH24" s="156"/>
      <c r="AI24" s="159"/>
      <c r="AJ24" s="162"/>
      <c r="AK24" s="162"/>
      <c r="AL24" s="162"/>
      <c r="AM24" s="162"/>
      <c r="AN24" s="162"/>
      <c r="AO24" s="163"/>
    </row>
    <row r="25" spans="1:41" ht="10.15" customHeight="1" thickBot="1" x14ac:dyDescent="0.35">
      <c r="A25" s="121"/>
      <c r="K25" s="118"/>
      <c r="L25" s="118"/>
      <c r="M25" s="118"/>
      <c r="N25" s="118"/>
      <c r="O25" s="118"/>
      <c r="P25" s="118"/>
      <c r="Q25" s="118"/>
      <c r="R25" s="118"/>
      <c r="S25" s="118"/>
      <c r="T25" s="118"/>
      <c r="U25" s="118"/>
      <c r="V25" s="118"/>
      <c r="W25" s="118"/>
      <c r="X25" s="118"/>
      <c r="Y25" s="118"/>
      <c r="Z25" s="118"/>
      <c r="AA25" s="118"/>
      <c r="AB25" s="118"/>
      <c r="AC25" s="118"/>
      <c r="AD25" s="118"/>
      <c r="AE25" s="118"/>
      <c r="AF25" s="118"/>
      <c r="AG25" s="118"/>
      <c r="AH25" s="118"/>
      <c r="AI25" s="118"/>
      <c r="AJ25" s="118"/>
      <c r="AK25" s="118"/>
      <c r="AL25" s="118"/>
      <c r="AM25" s="118"/>
      <c r="AN25" s="118"/>
      <c r="AO25" s="118"/>
    </row>
    <row r="26" spans="1:41" ht="22.5" thickTop="1" thickBot="1" x14ac:dyDescent="0.35">
      <c r="A26" s="117"/>
      <c r="E26" s="213" t="s">
        <v>40</v>
      </c>
      <c r="F26" s="214"/>
      <c r="G26" s="215"/>
      <c r="M26" s="213" t="s">
        <v>40</v>
      </c>
      <c r="N26" s="214"/>
      <c r="O26" s="215"/>
      <c r="U26" s="213" t="s">
        <v>40</v>
      </c>
      <c r="V26" s="214"/>
      <c r="W26" s="215"/>
      <c r="AC26" s="213" t="s">
        <v>40</v>
      </c>
      <c r="AD26" s="214"/>
      <c r="AE26" s="215"/>
      <c r="AK26" s="213" t="s">
        <v>40</v>
      </c>
      <c r="AL26" s="214"/>
      <c r="AM26" s="215"/>
    </row>
    <row r="27" spans="1:41" x14ac:dyDescent="0.3">
      <c r="A27" s="117"/>
      <c r="E27" s="133" t="s">
        <v>15</v>
      </c>
      <c r="F27" s="131">
        <v>0.29166666666666669</v>
      </c>
      <c r="G27" s="134">
        <v>0.75</v>
      </c>
      <c r="M27" s="133" t="s">
        <v>15</v>
      </c>
      <c r="N27" s="131">
        <v>0.29166666666666669</v>
      </c>
      <c r="O27" s="134">
        <v>0.75</v>
      </c>
      <c r="U27" s="133" t="s">
        <v>15</v>
      </c>
      <c r="V27" s="131">
        <v>0.29166666666666669</v>
      </c>
      <c r="W27" s="134">
        <v>0.75</v>
      </c>
      <c r="AC27" s="133" t="s">
        <v>15</v>
      </c>
      <c r="AD27" s="131">
        <v>0.29166666666666669</v>
      </c>
      <c r="AE27" s="134">
        <v>0.75</v>
      </c>
      <c r="AK27" s="133" t="s">
        <v>15</v>
      </c>
      <c r="AL27" s="131">
        <v>0.29166666666666669</v>
      </c>
      <c r="AM27" s="134">
        <v>0.75</v>
      </c>
    </row>
    <row r="28" spans="1:41" x14ac:dyDescent="0.3">
      <c r="A28" s="117"/>
      <c r="E28" s="135" t="s">
        <v>16</v>
      </c>
      <c r="F28" s="130">
        <v>0.33333333333333331</v>
      </c>
      <c r="G28" s="136">
        <v>0.79166666666666663</v>
      </c>
      <c r="M28" s="135" t="s">
        <v>16</v>
      </c>
      <c r="N28" s="130">
        <v>0.33333333333333331</v>
      </c>
      <c r="O28" s="136">
        <v>0.79166666666666663</v>
      </c>
      <c r="U28" s="135" t="s">
        <v>16</v>
      </c>
      <c r="V28" s="130">
        <v>0.33333333333333331</v>
      </c>
      <c r="W28" s="136">
        <v>0.79166666666666663</v>
      </c>
      <c r="AC28" s="135" t="s">
        <v>16</v>
      </c>
      <c r="AD28" s="130">
        <v>0.33333333333333331</v>
      </c>
      <c r="AE28" s="136">
        <v>0.79166666666666663</v>
      </c>
      <c r="AK28" s="135" t="s">
        <v>16</v>
      </c>
      <c r="AL28" s="130">
        <v>0.33333333333333331</v>
      </c>
      <c r="AM28" s="136">
        <v>0.79166666666666663</v>
      </c>
    </row>
    <row r="29" spans="1:41" x14ac:dyDescent="0.3">
      <c r="A29" s="117"/>
      <c r="E29" s="137" t="s">
        <v>17</v>
      </c>
      <c r="F29" s="132">
        <v>0.35416666666666669</v>
      </c>
      <c r="G29" s="138">
        <v>0.77083333333333337</v>
      </c>
      <c r="M29" s="137" t="s">
        <v>17</v>
      </c>
      <c r="N29" s="132">
        <v>0.35416666666666669</v>
      </c>
      <c r="O29" s="138">
        <v>0.77083333333333337</v>
      </c>
      <c r="U29" s="137" t="s">
        <v>17</v>
      </c>
      <c r="V29" s="132">
        <v>0.35416666666666669</v>
      </c>
      <c r="W29" s="138">
        <v>0.77083333333333337</v>
      </c>
      <c r="AC29" s="137" t="s">
        <v>17</v>
      </c>
      <c r="AD29" s="132">
        <v>0.35416666666666669</v>
      </c>
      <c r="AE29" s="138">
        <v>0.77083333333333337</v>
      </c>
      <c r="AK29" s="137" t="s">
        <v>17</v>
      </c>
      <c r="AL29" s="132">
        <v>0.35416666666666669</v>
      </c>
      <c r="AM29" s="138">
        <v>0.77083333333333337</v>
      </c>
    </row>
    <row r="30" spans="1:41" x14ac:dyDescent="0.3">
      <c r="A30" s="117"/>
      <c r="E30" s="135" t="s">
        <v>18</v>
      </c>
      <c r="F30" s="130">
        <v>0.35416666666666669</v>
      </c>
      <c r="G30" s="136">
        <v>0.77083333333333337</v>
      </c>
      <c r="M30" s="135" t="s">
        <v>18</v>
      </c>
      <c r="N30" s="130">
        <v>0.35416666666666669</v>
      </c>
      <c r="O30" s="136">
        <v>0.77083333333333337</v>
      </c>
      <c r="U30" s="135" t="s">
        <v>18</v>
      </c>
      <c r="V30" s="130">
        <v>0.35416666666666669</v>
      </c>
      <c r="W30" s="136">
        <v>0.77083333333333337</v>
      </c>
      <c r="AC30" s="135" t="s">
        <v>18</v>
      </c>
      <c r="AD30" s="130">
        <v>0.35416666666666669</v>
      </c>
      <c r="AE30" s="136">
        <v>0.77083333333333337</v>
      </c>
      <c r="AK30" s="135" t="s">
        <v>18</v>
      </c>
      <c r="AL30" s="130">
        <v>0.35416666666666669</v>
      </c>
      <c r="AM30" s="136">
        <v>0.77083333333333337</v>
      </c>
    </row>
    <row r="31" spans="1:41" x14ac:dyDescent="0.3">
      <c r="A31" s="117"/>
      <c r="E31" s="137" t="s">
        <v>19</v>
      </c>
      <c r="F31" s="132">
        <v>0.35416666666666669</v>
      </c>
      <c r="G31" s="138">
        <v>0.77083333333333337</v>
      </c>
      <c r="M31" s="137" t="s">
        <v>19</v>
      </c>
      <c r="N31" s="132">
        <v>0.35416666666666669</v>
      </c>
      <c r="O31" s="138">
        <v>0.77083333333333337</v>
      </c>
      <c r="U31" s="137" t="s">
        <v>19</v>
      </c>
      <c r="V31" s="132">
        <v>0.35416666666666669</v>
      </c>
      <c r="W31" s="138">
        <v>0.77083333333333337</v>
      </c>
      <c r="AC31" s="137" t="s">
        <v>19</v>
      </c>
      <c r="AD31" s="132">
        <v>0.35416666666666669</v>
      </c>
      <c r="AE31" s="138">
        <v>0.77083333333333337</v>
      </c>
      <c r="AK31" s="137" t="s">
        <v>19</v>
      </c>
      <c r="AL31" s="132">
        <v>0.35416666666666669</v>
      </c>
      <c r="AM31" s="138">
        <v>0.77083333333333337</v>
      </c>
    </row>
    <row r="32" spans="1:41" ht="17.25" thickBot="1" x14ac:dyDescent="0.35">
      <c r="A32" s="117"/>
      <c r="E32" s="139" t="s">
        <v>20</v>
      </c>
      <c r="F32" s="140">
        <v>0.79166666666666663</v>
      </c>
      <c r="G32" s="141">
        <v>0.29166666666666669</v>
      </c>
      <c r="M32" s="139" t="s">
        <v>20</v>
      </c>
      <c r="N32" s="140">
        <v>0.79166666666666663</v>
      </c>
      <c r="O32" s="141">
        <v>0.29166666666666669</v>
      </c>
      <c r="U32" s="139" t="s">
        <v>20</v>
      </c>
      <c r="V32" s="140">
        <v>0.79166666666666663</v>
      </c>
      <c r="W32" s="141">
        <v>0.29166666666666669</v>
      </c>
      <c r="AC32" s="139" t="s">
        <v>20</v>
      </c>
      <c r="AD32" s="140">
        <v>0.79166666666666663</v>
      </c>
      <c r="AE32" s="141">
        <v>0.29166666666666669</v>
      </c>
      <c r="AK32" s="139" t="s">
        <v>20</v>
      </c>
      <c r="AL32" s="140">
        <v>0.79166666666666663</v>
      </c>
      <c r="AM32" s="141">
        <v>0.29166666666666669</v>
      </c>
    </row>
    <row r="33" ht="17.25" thickTop="1" x14ac:dyDescent="0.3"/>
  </sheetData>
  <mergeCells count="10">
    <mergeCell ref="AA1:AG1"/>
    <mergeCell ref="AC26:AE26"/>
    <mergeCell ref="AI1:AO1"/>
    <mergeCell ref="AK26:AM26"/>
    <mergeCell ref="C1:I1"/>
    <mergeCell ref="E26:G26"/>
    <mergeCell ref="K1:Q1"/>
    <mergeCell ref="M26:O26"/>
    <mergeCell ref="S1:Y1"/>
    <mergeCell ref="U26:W26"/>
  </mergeCells>
  <printOptions horizontalCentered="1" verticalCentered="1"/>
  <pageMargins left="0.70866141732283472" right="0.70866141732283472" top="0.74803149606299213" bottom="0.74803149606299213" header="0.31496062992125984" footer="0.31496062992125984"/>
  <pageSetup paperSize="9" scale="64" fitToWidth="0" orientation="landscape" r:id="rId1"/>
  <rowBreaks count="1" manualBreakCount="1">
    <brk id="32" max="16383" man="1"/>
  </rowBreaks>
  <colBreaks count="5" manualBreakCount="5">
    <brk id="9" max="1048575" man="1"/>
    <brk id="17" max="1048575" man="1"/>
    <brk id="25" max="1048575" man="1"/>
    <brk id="33" max="1048575" man="1"/>
    <brk id="41" max="1048575" man="1"/>
  </colBreaks>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Données!$A$18:$A$28</xm:f>
          </x14:formula1>
          <xm:sqref>C6:I7 C9:I18 C20:I24 K20:Q24 K9:Q18 K6:Q7 S20:Y24 S9:Y18 S6:Y7 AA20:AG24 AI6:AO7 AA6:AG7 AI20:AO24 AI9:AO18 AA9:AG18</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V32"/>
  <sheetViews>
    <sheetView showZeros="0" tabSelected="1" workbookViewId="0">
      <selection activeCell="G7" sqref="G7"/>
    </sheetView>
  </sheetViews>
  <sheetFormatPr baseColWidth="10" defaultColWidth="11.5703125" defaultRowHeight="15.75" zeroHeight="1" thickBottom="1" x14ac:dyDescent="0.3"/>
  <cols>
    <col min="1" max="1" width="12.140625" style="56" bestFit="1" customWidth="1"/>
    <col min="2" max="2" width="9.7109375" customWidth="1"/>
    <col min="3" max="3" width="10.7109375" bestFit="1" customWidth="1"/>
    <col min="4" max="4" width="20.7109375" customWidth="1"/>
    <col min="5" max="14" width="9.7109375" customWidth="1"/>
    <col min="15" max="16" width="11.5703125" customWidth="1"/>
    <col min="17" max="17" width="36" customWidth="1"/>
    <col min="18" max="22" width="11.5703125" customWidth="1"/>
  </cols>
  <sheetData>
    <row r="1" spans="1:22" ht="47.45" customHeight="1" thickBot="1" x14ac:dyDescent="0.3">
      <c r="A1" s="95">
        <v>2015</v>
      </c>
      <c r="B1" s="96" t="s">
        <v>0</v>
      </c>
      <c r="C1" s="97" t="s">
        <v>1</v>
      </c>
      <c r="D1" s="98" t="s">
        <v>2</v>
      </c>
      <c r="E1" s="99" t="s">
        <v>3</v>
      </c>
      <c r="F1" s="99" t="s">
        <v>14</v>
      </c>
      <c r="G1" s="99" t="s">
        <v>4</v>
      </c>
      <c r="H1" s="99" t="s">
        <v>5</v>
      </c>
      <c r="I1" s="99" t="s">
        <v>6</v>
      </c>
      <c r="J1" s="99" t="s">
        <v>14</v>
      </c>
      <c r="K1" s="100" t="s">
        <v>7</v>
      </c>
      <c r="L1" s="100" t="s">
        <v>13</v>
      </c>
      <c r="M1" s="101" t="s">
        <v>8</v>
      </c>
      <c r="N1" s="102" t="s">
        <v>9</v>
      </c>
      <c r="O1" s="102" t="s">
        <v>10</v>
      </c>
      <c r="P1" s="103" t="s">
        <v>11</v>
      </c>
      <c r="Q1" s="104" t="s">
        <v>27</v>
      </c>
      <c r="R1" s="224" t="s">
        <v>41</v>
      </c>
      <c r="S1" s="110"/>
      <c r="T1" s="226" t="s">
        <v>54</v>
      </c>
    </row>
    <row r="2" spans="1:22" ht="18" customHeight="1" x14ac:dyDescent="0.25">
      <c r="A2" s="222" t="s">
        <v>12</v>
      </c>
      <c r="B2" s="81" t="str">
        <f t="shared" ref="B2:B31" si="0">VLOOKUP(WEEKDAY(C2),JoursDeSemaine,2,FALSE)</f>
        <v>Dimanche</v>
      </c>
      <c r="C2" s="82">
        <v>42309</v>
      </c>
      <c r="D2" s="83">
        <f ca="1">IFERROR(INDEX(Horaire!A:A,MATCH($R$1,OFFSET(Horaire!A:A,,MATCH($C2,Horaire!$4:$4,0)-1),0)),0)</f>
        <v>0</v>
      </c>
      <c r="E2" s="83">
        <f ca="1">VLOOKUP(D2,Données!$A$1:$E$14,2,FALSE)</f>
        <v>0</v>
      </c>
      <c r="F2" s="84"/>
      <c r="G2" s="83">
        <f ca="1">VLOOKUP(D2,Données!$A$1:$E$14,3,FALSE)</f>
        <v>0</v>
      </c>
      <c r="H2" s="83">
        <f ca="1">VLOOKUP(D2,Données!$A$1:$E$14,4,FALSE)</f>
        <v>0</v>
      </c>
      <c r="I2" s="83">
        <f ca="1">VLOOKUP(D2,Données!$A$1:$E$14,5,FALSE)</f>
        <v>0</v>
      </c>
      <c r="J2" s="84"/>
      <c r="K2" s="84"/>
      <c r="L2" s="84"/>
      <c r="M2" s="85">
        <f ca="1">(G2-E2+I2-H2-K2+L2)*24</f>
        <v>0</v>
      </c>
      <c r="N2" s="86">
        <f ca="1">SUM(M2)</f>
        <v>0</v>
      </c>
      <c r="O2" s="216">
        <f ca="1">SUM(M2:M31)+A31</f>
        <v>162</v>
      </c>
      <c r="P2" s="219">
        <v>163</v>
      </c>
      <c r="Q2" s="87"/>
      <c r="R2" s="224"/>
      <c r="S2" s="110"/>
      <c r="T2" s="2"/>
      <c r="U2" s="2"/>
      <c r="V2" s="2"/>
    </row>
    <row r="3" spans="1:22" ht="18" customHeight="1" x14ac:dyDescent="0.25">
      <c r="A3" s="223"/>
      <c r="B3" s="16" t="str">
        <f t="shared" si="0"/>
        <v>Lundi</v>
      </c>
      <c r="C3" s="9">
        <f>C2+1</f>
        <v>42310</v>
      </c>
      <c r="D3" s="17" t="str">
        <f ca="1">IFERROR(INDEX(Horaire!A:A,MATCH($R$1,OFFSET(Horaire!A:A,,MATCH($C3,Horaire!$4:$4,0)-1),0)),0)</f>
        <v>A 01 Nuit</v>
      </c>
      <c r="E3" s="17">
        <f ca="1">VLOOKUP(D3,Données!$A$1:$E$14,2,FALSE)</f>
        <v>0.79166666666666663</v>
      </c>
      <c r="F3" s="10"/>
      <c r="G3" s="17">
        <f ca="1">VLOOKUP(D3,Données!$A$1:$E$14,3,FALSE)</f>
        <v>0</v>
      </c>
      <c r="H3" s="17">
        <f ca="1">VLOOKUP(D3,Données!$A$1:$E$14,4,FALSE)</f>
        <v>0</v>
      </c>
      <c r="I3" s="17">
        <f ca="1">VLOOKUP(D3,Données!$A$1:$E$14,5,FALSE)</f>
        <v>1.125</v>
      </c>
      <c r="J3" s="18"/>
      <c r="K3" s="18"/>
      <c r="L3" s="18"/>
      <c r="M3" s="35">
        <f t="shared" ref="M3:M31" ca="1" si="1">(G3-E3+I3-H3-K3+L3)*24</f>
        <v>8</v>
      </c>
      <c r="N3" s="39"/>
      <c r="O3" s="217"/>
      <c r="P3" s="220"/>
      <c r="Q3" s="45"/>
      <c r="R3" s="224"/>
      <c r="S3" s="110"/>
      <c r="T3" s="1"/>
      <c r="U3" s="1"/>
      <c r="V3" s="1"/>
    </row>
    <row r="4" spans="1:22" ht="18.75" x14ac:dyDescent="0.25">
      <c r="A4" s="223"/>
      <c r="B4" s="5" t="str">
        <f t="shared" si="0"/>
        <v>Mardi</v>
      </c>
      <c r="C4" s="6">
        <f t="shared" ref="C4:C31" si="2">C3+1</f>
        <v>42311</v>
      </c>
      <c r="D4" s="7" t="str">
        <f ca="1">IFERROR(INDEX(Horaire!A:A,MATCH($R$1,OFFSET(Horaire!A:A,,MATCH($C4,Horaire!$4:$4,0)-1),0)),0)</f>
        <v>A 01 Nuit</v>
      </c>
      <c r="E4" s="7">
        <f ca="1">VLOOKUP(D4,Données!$A$1:$E$14,2,FALSE)</f>
        <v>0.79166666666666663</v>
      </c>
      <c r="F4" s="13"/>
      <c r="G4" s="7">
        <f ca="1">VLOOKUP(D4,Données!$A$1:$E$14,3,FALSE)</f>
        <v>0</v>
      </c>
      <c r="H4" s="7">
        <f ca="1">VLOOKUP(D4,Données!$A$1:$E$14,4,FALSE)</f>
        <v>0</v>
      </c>
      <c r="I4" s="7">
        <f ca="1">VLOOKUP(D4,Données!$A$1:$E$14,5,FALSE)</f>
        <v>1.125</v>
      </c>
      <c r="J4" s="13"/>
      <c r="K4" s="8"/>
      <c r="L4" s="8"/>
      <c r="M4" s="36">
        <f t="shared" ca="1" si="1"/>
        <v>8</v>
      </c>
      <c r="N4" s="40"/>
      <c r="O4" s="217"/>
      <c r="P4" s="220"/>
      <c r="Q4" s="107"/>
      <c r="R4" s="224"/>
      <c r="S4" s="110"/>
      <c r="T4" s="1"/>
      <c r="U4" s="1"/>
      <c r="V4" s="1"/>
    </row>
    <row r="5" spans="1:22" ht="18.75" x14ac:dyDescent="0.25">
      <c r="A5" s="223"/>
      <c r="B5" s="11" t="str">
        <f t="shared" si="0"/>
        <v>Mercredi</v>
      </c>
      <c r="C5" s="6">
        <f t="shared" si="2"/>
        <v>42312</v>
      </c>
      <c r="D5" s="12" t="str">
        <f ca="1">IFERROR(INDEX(Horaire!A:A,MATCH($R$1,OFFSET(Horaire!A:A,,MATCH($C5,Horaire!$4:$4,0)-1),0)),0)</f>
        <v>A 01 Nuit</v>
      </c>
      <c r="E5" s="12">
        <f ca="1">VLOOKUP(D5,Données!$A$1:$E$14,2,FALSE)</f>
        <v>0.79166666666666663</v>
      </c>
      <c r="F5" s="13"/>
      <c r="G5" s="12">
        <f ca="1">VLOOKUP(D5,Données!$A$1:$E$14,3,FALSE)</f>
        <v>0</v>
      </c>
      <c r="H5" s="12">
        <f ca="1">VLOOKUP(D5,Données!$A$1:$E$14,4,FALSE)</f>
        <v>0</v>
      </c>
      <c r="I5" s="12">
        <f ca="1">VLOOKUP(D5,Données!$A$1:$E$14,5,FALSE)</f>
        <v>1.125</v>
      </c>
      <c r="J5" s="13"/>
      <c r="K5" s="13"/>
      <c r="L5" s="13"/>
      <c r="M5" s="37">
        <f t="shared" ca="1" si="1"/>
        <v>8</v>
      </c>
      <c r="N5" s="41"/>
      <c r="O5" s="217"/>
      <c r="P5" s="220"/>
      <c r="Q5" s="55"/>
      <c r="R5" s="224"/>
      <c r="S5" s="110"/>
      <c r="T5" s="1"/>
      <c r="U5" s="1"/>
      <c r="V5" s="1"/>
    </row>
    <row r="6" spans="1:22" ht="18.75" x14ac:dyDescent="0.25">
      <c r="A6" s="223"/>
      <c r="B6" s="11" t="str">
        <f t="shared" si="0"/>
        <v>Jeudi</v>
      </c>
      <c r="C6" s="6">
        <f t="shared" si="2"/>
        <v>42313</v>
      </c>
      <c r="D6" s="12" t="str">
        <f ca="1">IFERROR(INDEX(Horaire!A:A,MATCH($R$1,OFFSET(Horaire!A:A,,MATCH($C6,Horaire!$4:$4,0)-1),0)),0)</f>
        <v>A 01 Nuit</v>
      </c>
      <c r="E6" s="12">
        <f ca="1">VLOOKUP(D6,Données!$A$1:$E$14,2,FALSE)</f>
        <v>0.79166666666666663</v>
      </c>
      <c r="F6" s="13"/>
      <c r="G6" s="12">
        <f ca="1">VLOOKUP(D6,Données!$A$1:$E$14,3,FALSE)</f>
        <v>0</v>
      </c>
      <c r="H6" s="12">
        <f ca="1">VLOOKUP(D6,Données!$A$1:$E$14,4,FALSE)</f>
        <v>0</v>
      </c>
      <c r="I6" s="12">
        <f ca="1">VLOOKUP(D6,Données!$A$1:$E$14,5,FALSE)</f>
        <v>1.125</v>
      </c>
      <c r="J6" s="13"/>
      <c r="K6" s="13"/>
      <c r="L6" s="13"/>
      <c r="M6" s="37">
        <f t="shared" ca="1" si="1"/>
        <v>8</v>
      </c>
      <c r="N6" s="41"/>
      <c r="O6" s="217"/>
      <c r="P6" s="220"/>
      <c r="Q6" s="55"/>
      <c r="R6" s="224"/>
      <c r="S6" s="110"/>
      <c r="T6" s="1"/>
      <c r="U6" s="1"/>
      <c r="V6" s="1"/>
    </row>
    <row r="7" spans="1:22" ht="18.75" x14ac:dyDescent="0.25">
      <c r="A7" s="223"/>
      <c r="B7" s="11" t="str">
        <f t="shared" si="0"/>
        <v>Vendredi</v>
      </c>
      <c r="C7" s="6">
        <f t="shared" si="2"/>
        <v>42314</v>
      </c>
      <c r="D7" s="12" t="str">
        <f ca="1">IFERROR(INDEX(Horaire!A:A,MATCH($R$1,OFFSET(Horaire!A:A,,MATCH($C7,Horaire!$4:$4,0)-1),0)),0)</f>
        <v>A 01 Nuit</v>
      </c>
      <c r="E7" s="12">
        <f ca="1">VLOOKUP(D7,Données!$A$1:$E$14,2,FALSE)</f>
        <v>0.79166666666666663</v>
      </c>
      <c r="F7" s="13"/>
      <c r="G7" s="12">
        <f ca="1">VLOOKUP(D7,Données!$A$1:$E$14,3,FALSE)</f>
        <v>0</v>
      </c>
      <c r="H7" s="12">
        <f ca="1">VLOOKUP(D7,Données!$A$1:$E$14,4,FALSE)</f>
        <v>0</v>
      </c>
      <c r="I7" s="12">
        <f ca="1">VLOOKUP(D7,Données!$A$1:$E$14,5,FALSE)</f>
        <v>1.125</v>
      </c>
      <c r="J7" s="13"/>
      <c r="K7" s="13"/>
      <c r="L7" s="13"/>
      <c r="M7" s="37">
        <f t="shared" ca="1" si="1"/>
        <v>8</v>
      </c>
      <c r="N7" s="41"/>
      <c r="O7" s="217"/>
      <c r="P7" s="220"/>
      <c r="Q7" s="55"/>
      <c r="R7" s="224"/>
      <c r="S7" s="110"/>
      <c r="T7" s="1"/>
      <c r="U7" s="1"/>
      <c r="V7" s="1"/>
    </row>
    <row r="8" spans="1:22" ht="18.75" x14ac:dyDescent="0.25">
      <c r="A8" s="223"/>
      <c r="B8" s="5" t="str">
        <f t="shared" si="0"/>
        <v>Samedi</v>
      </c>
      <c r="C8" s="6">
        <f t="shared" si="2"/>
        <v>42315</v>
      </c>
      <c r="D8" s="7">
        <f ca="1">IFERROR(INDEX(Horaire!A:A,MATCH($R$1,OFFSET(Horaire!A:A,,MATCH($C8,Horaire!$4:$4,0)-1),0)),0)</f>
        <v>0</v>
      </c>
      <c r="E8" s="7">
        <f ca="1">VLOOKUP(D8,Données!$A$1:$E$14,2,FALSE)</f>
        <v>0</v>
      </c>
      <c r="F8" s="13"/>
      <c r="G8" s="7">
        <f ca="1">VLOOKUP(D8,Données!$A$1:$E$14,3,FALSE)</f>
        <v>0</v>
      </c>
      <c r="H8" s="7">
        <f ca="1">VLOOKUP(D8,Données!$A$1:$E$14,4,FALSE)</f>
        <v>0</v>
      </c>
      <c r="I8" s="7">
        <f ca="1">VLOOKUP(D8,Données!$A$1:$E$14,5,FALSE)</f>
        <v>0</v>
      </c>
      <c r="J8" s="13"/>
      <c r="K8" s="8"/>
      <c r="L8" s="8"/>
      <c r="M8" s="36">
        <f t="shared" ca="1" si="1"/>
        <v>0</v>
      </c>
      <c r="N8" s="42"/>
      <c r="O8" s="217"/>
      <c r="P8" s="220"/>
      <c r="Q8" s="15"/>
      <c r="R8" s="224"/>
      <c r="S8" s="110"/>
      <c r="T8" s="3"/>
      <c r="U8" s="3"/>
      <c r="V8" s="3"/>
    </row>
    <row r="9" spans="1:22" ht="18.75" x14ac:dyDescent="0.25">
      <c r="A9" s="223"/>
      <c r="B9" s="19" t="str">
        <f t="shared" si="0"/>
        <v>Dimanche</v>
      </c>
      <c r="C9" s="20">
        <f t="shared" si="2"/>
        <v>42316</v>
      </c>
      <c r="D9" s="21">
        <f ca="1">IFERROR(INDEX(Horaire!A:A,MATCH($R$1,OFFSET(Horaire!A:A,,MATCH($C9,Horaire!$4:$4,0)-1),0)),0)</f>
        <v>0</v>
      </c>
      <c r="E9" s="21">
        <f ca="1">VLOOKUP(D9,Données!$A$1:$E$14,2,FALSE)</f>
        <v>0</v>
      </c>
      <c r="F9" s="53"/>
      <c r="G9" s="21">
        <f ca="1">VLOOKUP(D9,Données!$A$1:$E$14,3,FALSE)</f>
        <v>0</v>
      </c>
      <c r="H9" s="21">
        <f ca="1">VLOOKUP(D9,Données!$A$1:$E$14,4,FALSE)</f>
        <v>0</v>
      </c>
      <c r="I9" s="21">
        <f ca="1">VLOOKUP(D9,Données!$A$1:$E$14,5,FALSE)</f>
        <v>0</v>
      </c>
      <c r="J9" s="53"/>
      <c r="K9" s="22"/>
      <c r="L9" s="22"/>
      <c r="M9" s="38">
        <f t="shared" ca="1" si="1"/>
        <v>0</v>
      </c>
      <c r="N9" s="43">
        <f ca="1">SUM(M3:M9)</f>
        <v>40</v>
      </c>
      <c r="O9" s="217"/>
      <c r="P9" s="220"/>
      <c r="Q9" s="23"/>
      <c r="R9" s="224"/>
      <c r="S9" s="110"/>
      <c r="T9" s="3"/>
      <c r="U9" s="3"/>
      <c r="V9" s="3"/>
    </row>
    <row r="10" spans="1:22" ht="18.75" x14ac:dyDescent="0.25">
      <c r="A10" s="223"/>
      <c r="B10" s="66" t="str">
        <f t="shared" si="0"/>
        <v>Lundi</v>
      </c>
      <c r="C10" s="67">
        <f t="shared" si="2"/>
        <v>42317</v>
      </c>
      <c r="D10" s="68" t="str">
        <f ca="1">IFERROR(INDEX(Horaire!A:A,MATCH($R$1,OFFSET(Horaire!A:A,,MATCH($C10,Horaire!$4:$4,0)-1),0)),0)</f>
        <v>Vsl 01</v>
      </c>
      <c r="E10" s="68">
        <f ca="1">VLOOKUP(D10,Données!$A$1:$E$14,2,FALSE)</f>
        <v>0.29166666666666669</v>
      </c>
      <c r="F10" s="61">
        <v>0.32291666666666669</v>
      </c>
      <c r="G10" s="68">
        <f ca="1">VLOOKUP(D10,Données!$A$1:$E$14,3,FALSE)</f>
        <v>0.5</v>
      </c>
      <c r="H10" s="68">
        <f ca="1">VLOOKUP(D10,Données!$A$1:$E$14,4,FALSE)</f>
        <v>0.54166666666666663</v>
      </c>
      <c r="I10" s="68">
        <f ca="1">VLOOKUP(D10,Données!$A$1:$E$14,5,FALSE)</f>
        <v>0.75</v>
      </c>
      <c r="J10" s="63">
        <v>0.7715277777777777</v>
      </c>
      <c r="K10" s="69"/>
      <c r="L10" s="69"/>
      <c r="M10" s="70">
        <f t="shared" ca="1" si="1"/>
        <v>10</v>
      </c>
      <c r="N10" s="76"/>
      <c r="O10" s="217"/>
      <c r="P10" s="220"/>
      <c r="Q10" s="79"/>
      <c r="R10" s="224"/>
      <c r="S10" s="110"/>
      <c r="T10" s="2"/>
      <c r="U10" s="2"/>
      <c r="V10" s="2"/>
    </row>
    <row r="11" spans="1:22" ht="18.75" x14ac:dyDescent="0.25">
      <c r="A11" s="223"/>
      <c r="B11" s="66" t="str">
        <f t="shared" si="0"/>
        <v>Mardi</v>
      </c>
      <c r="C11" s="67">
        <f t="shared" si="2"/>
        <v>42318</v>
      </c>
      <c r="D11" s="68" t="str">
        <f ca="1">IFERROR(INDEX(Horaire!A:A,MATCH($R$1,OFFSET(Horaire!A:A,,MATCH($C11,Horaire!$4:$4,0)-1),0)),0)</f>
        <v>Vsl 01</v>
      </c>
      <c r="E11" s="68">
        <f ca="1">VLOOKUP(D11,Données!$A$1:$E$14,2,FALSE)</f>
        <v>0.29166666666666669</v>
      </c>
      <c r="F11" s="62">
        <v>0.32083333333333336</v>
      </c>
      <c r="G11" s="68">
        <f ca="1">VLOOKUP(D11,Données!$A$1:$E$14,3,FALSE)</f>
        <v>0.5</v>
      </c>
      <c r="H11" s="68">
        <f ca="1">VLOOKUP(D11,Données!$A$1:$E$14,4,FALSE)</f>
        <v>0.54166666666666663</v>
      </c>
      <c r="I11" s="68">
        <f ca="1">VLOOKUP(D11,Données!$A$1:$E$14,5,FALSE)</f>
        <v>0.75</v>
      </c>
      <c r="J11" s="62" t="s">
        <v>29</v>
      </c>
      <c r="K11" s="69"/>
      <c r="L11" s="69"/>
      <c r="M11" s="70">
        <f t="shared" ca="1" si="1"/>
        <v>10</v>
      </c>
      <c r="N11" s="77"/>
      <c r="O11" s="217"/>
      <c r="P11" s="220"/>
      <c r="Q11" s="105" t="s">
        <v>30</v>
      </c>
      <c r="R11" s="224"/>
      <c r="S11" s="110"/>
      <c r="T11" s="2"/>
      <c r="U11" s="2"/>
      <c r="V11" s="2"/>
    </row>
    <row r="12" spans="1:22" ht="18.75" x14ac:dyDescent="0.25">
      <c r="A12" s="223"/>
      <c r="B12" s="111" t="str">
        <f t="shared" si="0"/>
        <v>Mercredi</v>
      </c>
      <c r="C12" s="112">
        <f t="shared" si="2"/>
        <v>42319</v>
      </c>
      <c r="D12" s="113" t="str">
        <f ca="1">IFERROR(INDEX(Horaire!A:A,MATCH($R$1,OFFSET(Horaire!A:A,,MATCH($C12,Horaire!$4:$4,0)-1),0)),0)</f>
        <v>Vsl 01</v>
      </c>
      <c r="E12" s="113">
        <f ca="1">VLOOKUP(D12,Données!$A$1:$E$14,2,FALSE)</f>
        <v>0.29166666666666669</v>
      </c>
      <c r="F12" s="114"/>
      <c r="G12" s="113">
        <f ca="1">VLOOKUP(D12,Données!$A$1:$E$14,3,FALSE)</f>
        <v>0.5</v>
      </c>
      <c r="H12" s="113">
        <f ca="1">VLOOKUP(D12,Données!$A$1:$E$14,4,FALSE)</f>
        <v>0.54166666666666663</v>
      </c>
      <c r="I12" s="113">
        <f ca="1">VLOOKUP(D12,Données!$A$1:$E$14,5,FALSE)</f>
        <v>0.75</v>
      </c>
      <c r="J12" s="114"/>
      <c r="K12" s="114"/>
      <c r="L12" s="114"/>
      <c r="M12" s="115">
        <f t="shared" ca="1" si="1"/>
        <v>10</v>
      </c>
      <c r="N12" s="109"/>
      <c r="O12" s="217"/>
      <c r="P12" s="220"/>
      <c r="Q12" s="108"/>
      <c r="R12" s="224"/>
      <c r="S12" s="110"/>
      <c r="T12" s="2"/>
      <c r="U12" s="2"/>
      <c r="V12" s="2"/>
    </row>
    <row r="13" spans="1:22" ht="18.75" x14ac:dyDescent="0.25">
      <c r="A13" s="223"/>
      <c r="B13" s="66" t="str">
        <f t="shared" si="0"/>
        <v>Jeudi</v>
      </c>
      <c r="C13" s="67">
        <f t="shared" si="2"/>
        <v>42320</v>
      </c>
      <c r="D13" s="68" t="str">
        <f ca="1">IFERROR(INDEX(Horaire!A:A,MATCH($R$1,OFFSET(Horaire!A:A,,MATCH($C13,Horaire!$4:$4,0)-1),0)),0)</f>
        <v>Vsl 01</v>
      </c>
      <c r="E13" s="68">
        <f ca="1">VLOOKUP(D13,Données!$A$1:$E$14,2,FALSE)</f>
        <v>0.29166666666666669</v>
      </c>
      <c r="F13" s="62">
        <v>0.3</v>
      </c>
      <c r="G13" s="68">
        <f ca="1">VLOOKUP(D13,Données!$A$1:$E$14,3,FALSE)</f>
        <v>0.5</v>
      </c>
      <c r="H13" s="68">
        <f ca="1">VLOOKUP(D13,Données!$A$1:$E$14,4,FALSE)</f>
        <v>0.54166666666666663</v>
      </c>
      <c r="I13" s="68">
        <f ca="1">VLOOKUP(D13,Données!$A$1:$E$14,5,FALSE)</f>
        <v>0.75</v>
      </c>
      <c r="J13" s="62">
        <v>0.76041666666666663</v>
      </c>
      <c r="K13" s="69"/>
      <c r="L13" s="69"/>
      <c r="M13" s="70">
        <f t="shared" ca="1" si="1"/>
        <v>10</v>
      </c>
      <c r="N13" s="78"/>
      <c r="O13" s="217"/>
      <c r="P13" s="220"/>
      <c r="Q13" s="105" t="s">
        <v>31</v>
      </c>
      <c r="R13" s="224"/>
      <c r="S13" s="110"/>
      <c r="T13" s="3"/>
      <c r="U13" s="3"/>
      <c r="V13" s="3"/>
    </row>
    <row r="14" spans="1:22" ht="18.75" x14ac:dyDescent="0.25">
      <c r="A14" s="223"/>
      <c r="B14" s="72" t="str">
        <f t="shared" si="0"/>
        <v>Vendredi</v>
      </c>
      <c r="C14" s="67">
        <f t="shared" si="2"/>
        <v>42321</v>
      </c>
      <c r="D14" s="73" t="str">
        <f ca="1">IFERROR(INDEX(Horaire!A:A,MATCH($R$1,OFFSET(Horaire!A:A,,MATCH($C14,Horaire!$4:$4,0)-1),0)),0)</f>
        <v>Vsl 02</v>
      </c>
      <c r="E14" s="73">
        <f ca="1">VLOOKUP(D14,Données!$A$1:$E$14,2,FALSE)</f>
        <v>0.33333333333333331</v>
      </c>
      <c r="F14" s="62">
        <v>0.29930555555555555</v>
      </c>
      <c r="G14" s="73">
        <f ca="1">VLOOKUP(D14,Données!$A$1:$E$14,3,FALSE)</f>
        <v>0.5</v>
      </c>
      <c r="H14" s="73">
        <f ca="1">VLOOKUP(D14,Données!$A$1:$E$14,4,FALSE)</f>
        <v>0.54166666666666663</v>
      </c>
      <c r="I14" s="73">
        <f ca="1">VLOOKUP(D14,Données!$A$1:$E$14,5,FALSE)</f>
        <v>0.79166666666666663</v>
      </c>
      <c r="J14" s="69">
        <v>0.79027777777777775</v>
      </c>
      <c r="K14" s="62"/>
      <c r="L14" s="62"/>
      <c r="M14" s="74">
        <f t="shared" ca="1" si="1"/>
        <v>10</v>
      </c>
      <c r="N14" s="71"/>
      <c r="O14" s="217"/>
      <c r="P14" s="220"/>
      <c r="Q14" s="105"/>
      <c r="R14" s="224"/>
      <c r="S14" s="110"/>
      <c r="T14" s="2"/>
      <c r="U14" s="2"/>
      <c r="V14" s="2"/>
    </row>
    <row r="15" spans="1:22" ht="18.75" x14ac:dyDescent="0.25">
      <c r="A15" s="223"/>
      <c r="B15" s="72" t="str">
        <f t="shared" si="0"/>
        <v>Samedi</v>
      </c>
      <c r="C15" s="67">
        <f t="shared" si="2"/>
        <v>42322</v>
      </c>
      <c r="D15" s="73">
        <f ca="1">IFERROR(INDEX(Horaire!A:A,MATCH($R$1,OFFSET(Horaire!A:A,,MATCH($C15,Horaire!$4:$4,0)-1),0)),0)</f>
        <v>0</v>
      </c>
      <c r="E15" s="73">
        <f ca="1">VLOOKUP(D15,Données!$A$1:$E$14,2,FALSE)</f>
        <v>0</v>
      </c>
      <c r="F15" s="69"/>
      <c r="G15" s="73">
        <f ca="1">VLOOKUP(D15,Données!$A$1:$E$14,3,FALSE)</f>
        <v>0</v>
      </c>
      <c r="H15" s="73">
        <f ca="1">VLOOKUP(D15,Données!$A$1:$E$14,4,FALSE)</f>
        <v>0</v>
      </c>
      <c r="I15" s="73">
        <f ca="1">VLOOKUP(D15,Données!$A$1:$E$14,5,FALSE)</f>
        <v>0</v>
      </c>
      <c r="J15" s="69"/>
      <c r="K15" s="62"/>
      <c r="L15" s="62"/>
      <c r="M15" s="74">
        <f t="shared" ca="1" si="1"/>
        <v>0</v>
      </c>
      <c r="N15" s="71"/>
      <c r="O15" s="217"/>
      <c r="P15" s="220"/>
      <c r="Q15" s="116"/>
      <c r="R15" s="224"/>
      <c r="S15" s="110"/>
      <c r="T15" s="2"/>
      <c r="U15" s="2"/>
      <c r="V15" s="2"/>
    </row>
    <row r="16" spans="1:22" ht="18.75" x14ac:dyDescent="0.25">
      <c r="A16" s="223"/>
      <c r="B16" s="72" t="str">
        <f t="shared" si="0"/>
        <v>Dimanche</v>
      </c>
      <c r="C16" s="67">
        <f t="shared" si="2"/>
        <v>42323</v>
      </c>
      <c r="D16" s="73">
        <f ca="1">IFERROR(INDEX(Horaire!A:A,MATCH($R$1,OFFSET(Horaire!A:A,,MATCH($C16,Horaire!$4:$4,0)-1),0)),0)</f>
        <v>0</v>
      </c>
      <c r="E16" s="73">
        <f ca="1">VLOOKUP(D16,Données!$A$1:$E$14,2,FALSE)</f>
        <v>0</v>
      </c>
      <c r="F16" s="75"/>
      <c r="G16" s="73">
        <f ca="1">VLOOKUP(D16,Données!$A$1:$E$14,3,FALSE)</f>
        <v>0</v>
      </c>
      <c r="H16" s="73">
        <f ca="1">VLOOKUP(D16,Données!$A$1:$E$14,4,FALSE)</f>
        <v>0</v>
      </c>
      <c r="I16" s="73">
        <f ca="1">VLOOKUP(D16,Données!$A$1:$E$14,5,FALSE)</f>
        <v>0</v>
      </c>
      <c r="J16" s="75"/>
      <c r="K16" s="62"/>
      <c r="L16" s="62"/>
      <c r="M16" s="74">
        <f t="shared" ca="1" si="1"/>
        <v>0</v>
      </c>
      <c r="N16" s="71">
        <f ca="1">SUM(M10:M16)</f>
        <v>50</v>
      </c>
      <c r="O16" s="217"/>
      <c r="P16" s="220"/>
      <c r="Q16" s="79"/>
      <c r="R16" s="224"/>
      <c r="S16" s="110"/>
      <c r="T16" s="2"/>
      <c r="U16" s="2"/>
      <c r="V16" s="2"/>
    </row>
    <row r="17" spans="1:22" ht="18.75" x14ac:dyDescent="0.25">
      <c r="A17" s="223"/>
      <c r="B17" s="16" t="str">
        <f t="shared" si="0"/>
        <v>Lundi</v>
      </c>
      <c r="C17" s="9">
        <f t="shared" si="2"/>
        <v>42324</v>
      </c>
      <c r="D17" s="17" t="str">
        <f ca="1">IFERROR(INDEX(Horaire!A:A,MATCH($R$1,OFFSET(Horaire!A:A,,MATCH($C17,Horaire!$4:$4,0)-1),0)),0)</f>
        <v>A 03</v>
      </c>
      <c r="E17" s="17">
        <f ca="1">VLOOKUP(D17,Données!$A$1:$E$14,2,FALSE)</f>
        <v>0.35416666666666669</v>
      </c>
      <c r="F17" s="10">
        <v>0.2986111111111111</v>
      </c>
      <c r="G17" s="17">
        <f ca="1">VLOOKUP(D17,Données!$A$1:$E$14,3,FALSE)</f>
        <v>0.5</v>
      </c>
      <c r="H17" s="17">
        <f ca="1">VLOOKUP(D17,Données!$A$1:$E$14,4,FALSE)</f>
        <v>0.54166666666666663</v>
      </c>
      <c r="I17" s="17">
        <f ca="1">VLOOKUP(D17,Données!$A$1:$E$14,5,FALSE)</f>
        <v>0.77083333333333337</v>
      </c>
      <c r="J17" s="13">
        <v>0.77569444444444446</v>
      </c>
      <c r="K17" s="18"/>
      <c r="L17" s="18"/>
      <c r="M17" s="35">
        <f t="shared" ca="1" si="1"/>
        <v>9.0000000000000036</v>
      </c>
      <c r="N17" s="44"/>
      <c r="O17" s="217"/>
      <c r="P17" s="220"/>
      <c r="Q17" s="45"/>
      <c r="R17" s="224"/>
      <c r="S17" s="110"/>
      <c r="T17" s="2"/>
      <c r="U17" s="2"/>
      <c r="V17" s="2"/>
    </row>
    <row r="18" spans="1:22" ht="18.75" x14ac:dyDescent="0.25">
      <c r="A18" s="223"/>
      <c r="B18" s="5" t="str">
        <f t="shared" si="0"/>
        <v>Mardi</v>
      </c>
      <c r="C18" s="6">
        <f t="shared" si="2"/>
        <v>42325</v>
      </c>
      <c r="D18" s="7" t="str">
        <f ca="1">IFERROR(INDEX(Horaire!A:A,MATCH($R$1,OFFSET(Horaire!A:A,,MATCH($C18,Horaire!$4:$4,0)-1),0)),0)</f>
        <v>A 03</v>
      </c>
      <c r="E18" s="7">
        <f ca="1">VLOOKUP(D18,Données!$A$1:$E$14,2,FALSE)</f>
        <v>0.35416666666666669</v>
      </c>
      <c r="F18" s="13"/>
      <c r="G18" s="7">
        <f ca="1">VLOOKUP(D18,Données!$A$1:$E$14,3,FALSE)</f>
        <v>0.5</v>
      </c>
      <c r="H18" s="7">
        <f ca="1">VLOOKUP(D18,Données!$A$1:$E$14,4,FALSE)</f>
        <v>0.54166666666666663</v>
      </c>
      <c r="I18" s="7">
        <f ca="1">VLOOKUP(D18,Données!$A$1:$E$14,5,FALSE)</f>
        <v>0.77083333333333337</v>
      </c>
      <c r="J18" s="13"/>
      <c r="K18" s="8"/>
      <c r="L18" s="8"/>
      <c r="M18" s="36">
        <f t="shared" ca="1" si="1"/>
        <v>9.0000000000000036</v>
      </c>
      <c r="N18" s="41"/>
      <c r="O18" s="217"/>
      <c r="P18" s="220"/>
      <c r="Q18" s="14"/>
      <c r="R18" s="224"/>
      <c r="S18" s="110"/>
      <c r="T18" s="2"/>
      <c r="U18" s="2"/>
      <c r="V18" s="4"/>
    </row>
    <row r="19" spans="1:22" ht="18.75" x14ac:dyDescent="0.25">
      <c r="A19" s="223"/>
      <c r="B19" s="11" t="str">
        <f t="shared" si="0"/>
        <v>Mercredi</v>
      </c>
      <c r="C19" s="6">
        <f t="shared" si="2"/>
        <v>42326</v>
      </c>
      <c r="D19" s="12">
        <f ca="1">IFERROR(INDEX(Horaire!A:A,MATCH($R$1,OFFSET(Horaire!A:A,,MATCH($C19,Horaire!$4:$4,0)-1),0)),0)</f>
        <v>0</v>
      </c>
      <c r="E19" s="12">
        <f ca="1">VLOOKUP(D19,Données!$A$1:$E$14,2,FALSE)</f>
        <v>0</v>
      </c>
      <c r="F19" s="13"/>
      <c r="G19" s="12">
        <f ca="1">VLOOKUP(D19,Données!$A$1:$E$14,3,FALSE)</f>
        <v>0</v>
      </c>
      <c r="H19" s="12">
        <f ca="1">VLOOKUP(D19,Données!$A$1:$E$14,4,FALSE)</f>
        <v>0</v>
      </c>
      <c r="I19" s="12">
        <f ca="1">VLOOKUP(D19,Données!$A$1:$E$14,5,FALSE)</f>
        <v>0</v>
      </c>
      <c r="J19" s="13"/>
      <c r="K19" s="13"/>
      <c r="L19" s="13"/>
      <c r="M19" s="37">
        <f t="shared" ca="1" si="1"/>
        <v>0</v>
      </c>
      <c r="N19" s="41"/>
      <c r="O19" s="217"/>
      <c r="P19" s="220"/>
      <c r="Q19" s="107"/>
      <c r="R19" s="224"/>
      <c r="S19" s="110"/>
      <c r="T19" s="2"/>
      <c r="U19" s="4"/>
      <c r="V19" s="2"/>
    </row>
    <row r="20" spans="1:22" ht="18.75" x14ac:dyDescent="0.25">
      <c r="A20" s="223"/>
      <c r="B20" s="11" t="str">
        <f t="shared" si="0"/>
        <v>Jeudi</v>
      </c>
      <c r="C20" s="6">
        <f t="shared" si="2"/>
        <v>42327</v>
      </c>
      <c r="D20" s="12">
        <f ca="1">IFERROR(INDEX(Horaire!A:A,MATCH($R$1,OFFSET(Horaire!A:A,,MATCH($C20,Horaire!$4:$4,0)-1),0)),0)</f>
        <v>0</v>
      </c>
      <c r="E20" s="12">
        <f ca="1">VLOOKUP(D20,Données!$A$1:$E$14,2,FALSE)</f>
        <v>0</v>
      </c>
      <c r="F20" s="13"/>
      <c r="G20" s="12">
        <f ca="1">VLOOKUP(D20,Données!$A$1:$E$14,3,FALSE)</f>
        <v>0</v>
      </c>
      <c r="H20" s="12">
        <f ca="1">VLOOKUP(D20,Données!$A$1:$E$14,4,FALSE)</f>
        <v>0</v>
      </c>
      <c r="I20" s="12">
        <f ca="1">VLOOKUP(D20,Données!$A$1:$E$14,5,FALSE)</f>
        <v>0</v>
      </c>
      <c r="J20" s="13"/>
      <c r="K20" s="13"/>
      <c r="L20" s="13"/>
      <c r="M20" s="37">
        <f t="shared" ca="1" si="1"/>
        <v>0</v>
      </c>
      <c r="N20" s="41"/>
      <c r="O20" s="217"/>
      <c r="P20" s="220"/>
      <c r="Q20" s="107"/>
      <c r="R20" s="224"/>
      <c r="S20" s="110"/>
      <c r="T20" s="2"/>
      <c r="U20" s="2"/>
      <c r="V20" s="2"/>
    </row>
    <row r="21" spans="1:22" ht="18.75" x14ac:dyDescent="0.25">
      <c r="A21" s="223"/>
      <c r="B21" s="11" t="str">
        <f t="shared" si="0"/>
        <v>Vendredi</v>
      </c>
      <c r="C21" s="6">
        <f t="shared" si="2"/>
        <v>42328</v>
      </c>
      <c r="D21" s="12" t="str">
        <f ca="1">IFERROR(INDEX(Horaire!A:A,MATCH($R$1,OFFSET(Horaire!A:A,,MATCH($C21,Horaire!$4:$4,0)-1),0)),0)</f>
        <v>A 03</v>
      </c>
      <c r="E21" s="12">
        <f ca="1">VLOOKUP(D21,Données!$A$1:$E$14,2,FALSE)</f>
        <v>0.35416666666666669</v>
      </c>
      <c r="F21" s="13"/>
      <c r="G21" s="12">
        <f ca="1">VLOOKUP(D21,Données!$A$1:$E$14,3,FALSE)</f>
        <v>0.5</v>
      </c>
      <c r="H21" s="12">
        <f ca="1">VLOOKUP(D21,Données!$A$1:$E$14,4,FALSE)</f>
        <v>0.54166666666666663</v>
      </c>
      <c r="I21" s="12">
        <f ca="1">VLOOKUP(D21,Données!$A$1:$E$14,5,FALSE)</f>
        <v>0.77083333333333337</v>
      </c>
      <c r="J21" s="13"/>
      <c r="K21" s="13"/>
      <c r="L21" s="13"/>
      <c r="M21" s="37">
        <f t="shared" ca="1" si="1"/>
        <v>9.0000000000000036</v>
      </c>
      <c r="N21" s="41"/>
      <c r="O21" s="217"/>
      <c r="P21" s="220"/>
      <c r="Q21" s="107"/>
      <c r="R21" s="224"/>
      <c r="S21" s="110"/>
      <c r="T21" s="2"/>
      <c r="U21" s="2"/>
      <c r="V21" s="2"/>
    </row>
    <row r="22" spans="1:22" ht="18.75" x14ac:dyDescent="0.25">
      <c r="A22" s="223"/>
      <c r="B22" s="11" t="str">
        <f t="shared" si="0"/>
        <v>Samedi</v>
      </c>
      <c r="C22" s="6">
        <f t="shared" si="2"/>
        <v>42329</v>
      </c>
      <c r="D22" s="12">
        <f ca="1">IFERROR(INDEX(Horaire!A:A,MATCH($R$1,OFFSET(Horaire!A:A,,MATCH($C22,Horaire!$4:$4,0)-1),0)),0)</f>
        <v>0</v>
      </c>
      <c r="E22" s="12">
        <f ca="1">VLOOKUP(D22,Données!$A$1:$E$14,2,FALSE)</f>
        <v>0</v>
      </c>
      <c r="F22" s="13"/>
      <c r="G22" s="12">
        <f ca="1">VLOOKUP(D22,Données!$A$1:$E$14,3,FALSE)</f>
        <v>0</v>
      </c>
      <c r="H22" s="12">
        <f ca="1">VLOOKUP(D22,Données!$A$1:$E$14,4,FALSE)</f>
        <v>0</v>
      </c>
      <c r="I22" s="12">
        <f ca="1">VLOOKUP(D22,Données!$A$1:$E$14,5,FALSE)</f>
        <v>0</v>
      </c>
      <c r="J22" s="13"/>
      <c r="K22" s="13"/>
      <c r="L22" s="13"/>
      <c r="M22" s="37">
        <f t="shared" ca="1" si="1"/>
        <v>0</v>
      </c>
      <c r="N22" s="41"/>
      <c r="O22" s="217"/>
      <c r="P22" s="220"/>
      <c r="Q22" s="107"/>
      <c r="R22" s="224"/>
      <c r="S22" s="110"/>
      <c r="T22" s="2"/>
      <c r="U22" s="2"/>
      <c r="V22" s="2"/>
    </row>
    <row r="23" spans="1:22" ht="18.75" x14ac:dyDescent="0.25">
      <c r="A23" s="223"/>
      <c r="B23" s="11" t="str">
        <f t="shared" si="0"/>
        <v>Dimanche</v>
      </c>
      <c r="C23" s="6">
        <f t="shared" si="2"/>
        <v>42330</v>
      </c>
      <c r="D23" s="12">
        <f ca="1">IFERROR(INDEX(Horaire!A:A,MATCH($R$1,OFFSET(Horaire!A:A,,MATCH($C23,Horaire!$4:$4,0)-1),0)),0)</f>
        <v>0</v>
      </c>
      <c r="E23" s="12">
        <f ca="1">VLOOKUP(D23,Données!$A$1:$E$14,2,FALSE)</f>
        <v>0</v>
      </c>
      <c r="F23" s="53"/>
      <c r="G23" s="12">
        <f ca="1">VLOOKUP(D23,Données!$A$1:$E$14,3,FALSE)</f>
        <v>0</v>
      </c>
      <c r="H23" s="12">
        <f ca="1">VLOOKUP(D23,Données!$A$1:$E$14,4,FALSE)</f>
        <v>0</v>
      </c>
      <c r="I23" s="12">
        <f ca="1">VLOOKUP(D23,Données!$A$1:$E$14,5,FALSE)</f>
        <v>0</v>
      </c>
      <c r="J23" s="53"/>
      <c r="K23" s="13"/>
      <c r="L23" s="13"/>
      <c r="M23" s="37">
        <f t="shared" ca="1" si="1"/>
        <v>0</v>
      </c>
      <c r="N23" s="41">
        <f ca="1">SUM(M17:M23)</f>
        <v>27.000000000000011</v>
      </c>
      <c r="O23" s="217"/>
      <c r="P23" s="220"/>
      <c r="Q23" s="14"/>
      <c r="R23" s="224"/>
      <c r="S23" s="110"/>
      <c r="T23" s="2"/>
      <c r="U23" s="2"/>
      <c r="V23" s="2"/>
    </row>
    <row r="24" spans="1:22" ht="18.75" x14ac:dyDescent="0.25">
      <c r="A24" s="223"/>
      <c r="B24" s="58" t="str">
        <f t="shared" si="0"/>
        <v>Lundi</v>
      </c>
      <c r="C24" s="59">
        <f t="shared" si="2"/>
        <v>42331</v>
      </c>
      <c r="D24" s="60" t="str">
        <f ca="1">IFERROR(INDEX(Horaire!A:A,MATCH($R$1,OFFSET(Horaire!A:A,,MATCH($C24,Horaire!$4:$4,0)-1),0)),0)</f>
        <v>A 01</v>
      </c>
      <c r="E24" s="60">
        <f ca="1">VLOOKUP(D24,Données!$A$1:$E$14,2,FALSE)</f>
        <v>0.35416666666666669</v>
      </c>
      <c r="F24" s="61"/>
      <c r="G24" s="60">
        <f ca="1">VLOOKUP(D24,Données!$A$1:$E$14,3,FALSE)</f>
        <v>0.5</v>
      </c>
      <c r="H24" s="60">
        <f ca="1">VLOOKUP(D24,Données!$A$1:$E$14,4,FALSE)</f>
        <v>0.54166666666666663</v>
      </c>
      <c r="I24" s="60">
        <f ca="1">VLOOKUP(D24,Données!$A$1:$E$14,5,FALSE)</f>
        <v>0.77083333333333337</v>
      </c>
      <c r="J24" s="61"/>
      <c r="K24" s="63"/>
      <c r="L24" s="63"/>
      <c r="M24" s="64">
        <f t="shared" ca="1" si="1"/>
        <v>9.0000000000000036</v>
      </c>
      <c r="N24" s="65"/>
      <c r="O24" s="217"/>
      <c r="P24" s="220"/>
      <c r="Q24" s="80"/>
      <c r="R24" s="224"/>
      <c r="S24" s="110"/>
      <c r="T24" s="2"/>
      <c r="U24" s="2"/>
      <c r="V24" s="2"/>
    </row>
    <row r="25" spans="1:22" ht="18.75" x14ac:dyDescent="0.25">
      <c r="A25" s="223"/>
      <c r="B25" s="66" t="str">
        <f t="shared" si="0"/>
        <v>Mardi</v>
      </c>
      <c r="C25" s="67">
        <f t="shared" si="2"/>
        <v>42332</v>
      </c>
      <c r="D25" s="68" t="str">
        <f ca="1">IFERROR(INDEX(Horaire!A:A,MATCH($R$1,OFFSET(Horaire!A:A,,MATCH($C25,Horaire!$4:$4,0)-1),0)),0)</f>
        <v>A 01</v>
      </c>
      <c r="E25" s="68">
        <f ca="1">VLOOKUP(D25,Données!$A$1:$E$14,2,FALSE)</f>
        <v>0.35416666666666669</v>
      </c>
      <c r="F25" s="62"/>
      <c r="G25" s="68">
        <f ca="1">VLOOKUP(D25,Données!$A$1:$E$14,3,FALSE)</f>
        <v>0.5</v>
      </c>
      <c r="H25" s="68">
        <f ca="1">VLOOKUP(D25,Données!$A$1:$E$14,4,FALSE)</f>
        <v>0.54166666666666663</v>
      </c>
      <c r="I25" s="68">
        <f ca="1">VLOOKUP(D25,Données!$A$1:$E$14,5,FALSE)</f>
        <v>0.77083333333333337</v>
      </c>
      <c r="J25" s="62"/>
      <c r="K25" s="69"/>
      <c r="L25" s="69"/>
      <c r="M25" s="70">
        <f t="shared" ca="1" si="1"/>
        <v>9.0000000000000036</v>
      </c>
      <c r="N25" s="71"/>
      <c r="O25" s="217"/>
      <c r="P25" s="220"/>
      <c r="Q25" s="79"/>
      <c r="R25" s="224"/>
      <c r="S25" s="110"/>
      <c r="T25" s="2"/>
      <c r="U25" s="2"/>
      <c r="V25" s="2"/>
    </row>
    <row r="26" spans="1:22" ht="18.75" x14ac:dyDescent="0.25">
      <c r="A26" s="223"/>
      <c r="B26" s="72" t="str">
        <f t="shared" si="0"/>
        <v>Mercredi</v>
      </c>
      <c r="C26" s="67">
        <f t="shared" si="2"/>
        <v>42333</v>
      </c>
      <c r="D26" s="73" t="str">
        <f ca="1">IFERROR(INDEX(Horaire!A:A,MATCH($R$1,OFFSET(Horaire!A:A,,MATCH($C26,Horaire!$4:$4,0)-1),0)),0)</f>
        <v>A 01</v>
      </c>
      <c r="E26" s="73">
        <f ca="1">VLOOKUP(D26,Données!$A$1:$E$14,2,FALSE)</f>
        <v>0.35416666666666669</v>
      </c>
      <c r="F26" s="62"/>
      <c r="G26" s="73">
        <f ca="1">VLOOKUP(D26,Données!$A$1:$E$14,3,FALSE)</f>
        <v>0.5</v>
      </c>
      <c r="H26" s="73">
        <f ca="1">VLOOKUP(D26,Données!$A$1:$E$14,4,FALSE)</f>
        <v>0.54166666666666663</v>
      </c>
      <c r="I26" s="73">
        <f ca="1">VLOOKUP(D26,Données!$A$1:$E$14,5,FALSE)</f>
        <v>0.77083333333333337</v>
      </c>
      <c r="J26" s="62"/>
      <c r="K26" s="62"/>
      <c r="L26" s="62"/>
      <c r="M26" s="74">
        <f t="shared" ca="1" si="1"/>
        <v>9.0000000000000036</v>
      </c>
      <c r="N26" s="71"/>
      <c r="O26" s="217"/>
      <c r="P26" s="220"/>
      <c r="Q26" s="79"/>
      <c r="R26" s="224"/>
      <c r="S26" s="110"/>
      <c r="T26" s="2"/>
      <c r="U26" s="2"/>
      <c r="V26" s="2"/>
    </row>
    <row r="27" spans="1:22" ht="18.75" x14ac:dyDescent="0.25">
      <c r="A27" s="223"/>
      <c r="B27" s="72" t="str">
        <f t="shared" si="0"/>
        <v>Jeudi</v>
      </c>
      <c r="C27" s="67">
        <f t="shared" si="2"/>
        <v>42334</v>
      </c>
      <c r="D27" s="73" t="str">
        <f ca="1">IFERROR(INDEX(Horaire!A:A,MATCH($R$1,OFFSET(Horaire!A:A,,MATCH($C27,Horaire!$4:$4,0)-1),0)),0)</f>
        <v>A 01</v>
      </c>
      <c r="E27" s="73">
        <f ca="1">VLOOKUP(D27,Données!$A$1:$E$14,2,FALSE)</f>
        <v>0.35416666666666669</v>
      </c>
      <c r="F27" s="62"/>
      <c r="G27" s="73">
        <f ca="1">VLOOKUP(D27,Données!$A$1:$E$14,3,FALSE)</f>
        <v>0.5</v>
      </c>
      <c r="H27" s="73">
        <f ca="1">VLOOKUP(D27,Données!$A$1:$E$14,4,FALSE)</f>
        <v>0.54166666666666663</v>
      </c>
      <c r="I27" s="73">
        <f ca="1">VLOOKUP(D27,Données!$A$1:$E$14,5,FALSE)</f>
        <v>0.77083333333333337</v>
      </c>
      <c r="J27" s="62"/>
      <c r="K27" s="62"/>
      <c r="L27" s="62"/>
      <c r="M27" s="74">
        <f t="shared" ca="1" si="1"/>
        <v>9.0000000000000036</v>
      </c>
      <c r="N27" s="71"/>
      <c r="O27" s="217"/>
      <c r="P27" s="220"/>
      <c r="Q27" s="79"/>
      <c r="R27" s="224"/>
      <c r="S27" s="110"/>
      <c r="T27" s="2"/>
      <c r="U27" s="2"/>
      <c r="V27" s="2"/>
    </row>
    <row r="28" spans="1:22" ht="18.75" x14ac:dyDescent="0.25">
      <c r="A28" s="223"/>
      <c r="B28" s="72" t="str">
        <f t="shared" si="0"/>
        <v>Vendredi</v>
      </c>
      <c r="C28" s="67">
        <f t="shared" si="2"/>
        <v>42335</v>
      </c>
      <c r="D28" s="73" t="str">
        <f ca="1">IFERROR(INDEX(Horaire!A:A,MATCH($R$1,OFFSET(Horaire!A:A,,MATCH($C28,Horaire!$4:$4,0)-1),0)),0)</f>
        <v>A 01</v>
      </c>
      <c r="E28" s="73">
        <f ca="1">VLOOKUP(D28,Données!$A$1:$E$14,2,FALSE)</f>
        <v>0.35416666666666669</v>
      </c>
      <c r="F28" s="62"/>
      <c r="G28" s="73">
        <f ca="1">VLOOKUP(D28,Données!$A$1:$E$14,3,FALSE)</f>
        <v>0.5</v>
      </c>
      <c r="H28" s="73">
        <f ca="1">VLOOKUP(D28,Données!$A$1:$E$14,4,FALSE)</f>
        <v>0.54166666666666663</v>
      </c>
      <c r="I28" s="73">
        <f ca="1">VLOOKUP(D28,Données!$A$1:$E$14,5,FALSE)</f>
        <v>0.77083333333333337</v>
      </c>
      <c r="J28" s="62"/>
      <c r="K28" s="62"/>
      <c r="L28" s="62"/>
      <c r="M28" s="74">
        <f t="shared" ca="1" si="1"/>
        <v>9.0000000000000036</v>
      </c>
      <c r="N28" s="71"/>
      <c r="O28" s="217"/>
      <c r="P28" s="220"/>
      <c r="Q28" s="79"/>
      <c r="R28" s="224"/>
      <c r="S28" s="110"/>
      <c r="T28" s="2"/>
      <c r="U28" s="2"/>
      <c r="V28" s="2"/>
    </row>
    <row r="29" spans="1:22" ht="18.75" x14ac:dyDescent="0.25">
      <c r="A29" s="223"/>
      <c r="B29" s="72" t="str">
        <f t="shared" si="0"/>
        <v>Samedi</v>
      </c>
      <c r="C29" s="67">
        <f t="shared" si="2"/>
        <v>42336</v>
      </c>
      <c r="D29" s="73">
        <f ca="1">IFERROR(INDEX(Horaire!A:A,MATCH($R$1,OFFSET(Horaire!A:A,,MATCH($C29,Horaire!$4:$4,0)-1),0)),0)</f>
        <v>0</v>
      </c>
      <c r="E29" s="73">
        <f ca="1">VLOOKUP(D29,Données!$A$1:$E$14,2,FALSE)</f>
        <v>0</v>
      </c>
      <c r="F29" s="62"/>
      <c r="G29" s="73">
        <f ca="1">VLOOKUP(D29,Données!$A$1:$E$14,3,FALSE)</f>
        <v>0</v>
      </c>
      <c r="H29" s="73">
        <f ca="1">VLOOKUP(D29,Données!$A$1:$E$14,4,FALSE)</f>
        <v>0</v>
      </c>
      <c r="I29" s="73">
        <f ca="1">VLOOKUP(D29,Données!$A$1:$E$14,5,FALSE)</f>
        <v>0</v>
      </c>
      <c r="J29" s="62"/>
      <c r="K29" s="62"/>
      <c r="L29" s="62"/>
      <c r="M29" s="74">
        <f t="shared" ca="1" si="1"/>
        <v>0</v>
      </c>
      <c r="N29" s="71"/>
      <c r="O29" s="217"/>
      <c r="P29" s="220"/>
      <c r="Q29" s="79"/>
      <c r="R29" s="224"/>
      <c r="S29" s="110"/>
      <c r="T29" s="2"/>
      <c r="U29" s="2"/>
      <c r="V29" s="2"/>
    </row>
    <row r="30" spans="1:22" ht="19.5" thickBot="1" x14ac:dyDescent="0.3">
      <c r="A30" s="223"/>
      <c r="B30" s="72" t="str">
        <f t="shared" si="0"/>
        <v>Dimanche</v>
      </c>
      <c r="C30" s="67">
        <f t="shared" si="2"/>
        <v>42337</v>
      </c>
      <c r="D30" s="73">
        <f ca="1">IFERROR(INDEX(Horaire!A:A,MATCH($R$1,OFFSET(Horaire!A:A,,MATCH($C30,Horaire!$4:$4,0)-1),0)),0)</f>
        <v>0</v>
      </c>
      <c r="E30" s="73">
        <f ca="1">VLOOKUP(D30,Données!$A$1:$E$14,2,FALSE)</f>
        <v>0</v>
      </c>
      <c r="F30" s="75"/>
      <c r="G30" s="73">
        <f ca="1">VLOOKUP(D30,Données!$A$1:$E$14,3,FALSE)</f>
        <v>0</v>
      </c>
      <c r="H30" s="73">
        <f ca="1">VLOOKUP(D30,Données!$A$1:$E$14,4,FALSE)</f>
        <v>0</v>
      </c>
      <c r="I30" s="73">
        <f ca="1">VLOOKUP(D30,Données!$A$1:$E$14,5,FALSE)</f>
        <v>0</v>
      </c>
      <c r="J30" s="75"/>
      <c r="K30" s="62"/>
      <c r="L30" s="62"/>
      <c r="M30" s="74">
        <f t="shared" ca="1" si="1"/>
        <v>0</v>
      </c>
      <c r="N30" s="71">
        <f ca="1">SUM(M24:M30)</f>
        <v>45.000000000000014</v>
      </c>
      <c r="O30" s="217"/>
      <c r="P30" s="220"/>
      <c r="Q30" s="79"/>
      <c r="R30" s="225"/>
      <c r="S30" s="110"/>
      <c r="T30" s="2"/>
      <c r="U30" s="2"/>
      <c r="V30" s="2"/>
    </row>
    <row r="31" spans="1:22" ht="19.5" thickBot="1" x14ac:dyDescent="0.3">
      <c r="A31" s="106">
        <v>0</v>
      </c>
      <c r="B31" s="88" t="str">
        <f t="shared" si="0"/>
        <v>Lundi</v>
      </c>
      <c r="C31" s="89">
        <f t="shared" si="2"/>
        <v>42338</v>
      </c>
      <c r="D31" s="90">
        <f ca="1">IFERROR(INDEX(Horaire!A:A,MATCH($R$1,OFFSET(Horaire!A:A,,MATCH($C31,Horaire!$4:$4,0)-1),0)),0)</f>
        <v>0</v>
      </c>
      <c r="E31" s="90">
        <f ca="1">VLOOKUP(D31,Données!$A$1:$E$14,2,FALSE)</f>
        <v>0</v>
      </c>
      <c r="F31" s="54"/>
      <c r="G31" s="90">
        <f ca="1">VLOOKUP(D31,Données!$A$1:$E$14,3,FALSE)</f>
        <v>0</v>
      </c>
      <c r="H31" s="90">
        <f ca="1">VLOOKUP(D31,Données!$A$1:$E$14,4,FALSE)</f>
        <v>0</v>
      </c>
      <c r="I31" s="90">
        <f ca="1">VLOOKUP(D31,Données!$A$1:$E$14,5,FALSE)</f>
        <v>0</v>
      </c>
      <c r="J31" s="54"/>
      <c r="K31" s="91"/>
      <c r="L31" s="91"/>
      <c r="M31" s="92">
        <f t="shared" ca="1" si="1"/>
        <v>0</v>
      </c>
      <c r="N31" s="93">
        <f ca="1">SUM(M31)</f>
        <v>0</v>
      </c>
      <c r="O31" s="218"/>
      <c r="P31" s="221"/>
      <c r="Q31" s="94"/>
      <c r="R31" s="34">
        <f ca="1">SUM(O2-P2)</f>
        <v>-1</v>
      </c>
      <c r="S31" s="110"/>
      <c r="T31" s="2"/>
      <c r="U31" s="2"/>
      <c r="V31" s="2"/>
    </row>
    <row r="32" spans="1:22" ht="14.45" hidden="1" customHeight="1" x14ac:dyDescent="0.25">
      <c r="A32" s="57"/>
    </row>
  </sheetData>
  <sheetProtection selectLockedCells="1"/>
  <mergeCells count="4">
    <mergeCell ref="O2:O31"/>
    <mergeCell ref="P2:P31"/>
    <mergeCell ref="A2:A30"/>
    <mergeCell ref="R1:R30"/>
  </mergeCells>
  <conditionalFormatting sqref="Q1:Q31">
    <cfRule type="expression" dxfId="26" priority="26">
      <formula>AND(ISBLANK($C1),NOT(ISBLANK($B1)))</formula>
    </cfRule>
  </conditionalFormatting>
  <conditionalFormatting sqref="R31">
    <cfRule type="cellIs" dxfId="25" priority="24" operator="greaterThan">
      <formula>0</formula>
    </cfRule>
    <cfRule type="cellIs" dxfId="24" priority="25" operator="lessThan">
      <formula>0</formula>
    </cfRule>
  </conditionalFormatting>
  <conditionalFormatting sqref="B2:M31">
    <cfRule type="expression" dxfId="5" priority="16">
      <formula>$B2="Samedi"</formula>
    </cfRule>
    <cfRule type="expression" dxfId="4" priority="20">
      <formula>$B2="Dimanche"</formula>
    </cfRule>
  </conditionalFormatting>
  <conditionalFormatting sqref="F2:F31">
    <cfRule type="cellIs" dxfId="23" priority="10" operator="greaterThan">
      <formula>E2</formula>
    </cfRule>
  </conditionalFormatting>
  <conditionalFormatting sqref="J2:J31">
    <cfRule type="cellIs" dxfId="22" priority="9" operator="lessThan">
      <formula>$I$13</formula>
    </cfRule>
  </conditionalFormatting>
  <conditionalFormatting sqref="A31">
    <cfRule type="cellIs" dxfId="21" priority="1" operator="greaterThanOrEqual">
      <formula>0</formula>
    </cfRule>
    <cfRule type="cellIs" dxfId="20" priority="2" operator="lessThan">
      <formula>0</formula>
    </cfRule>
  </conditionalFormatting>
  <hyperlinks>
    <hyperlink ref="T1" r:id="rId1"/>
  </hyperlinks>
  <pageMargins left="0.70866141732283472" right="0.70866141732283472" top="0.74803149606299213" bottom="0.74803149606299213" header="0.31496062992125984" footer="0.31496062992125984"/>
  <pageSetup paperSize="9" scale="59" orientation="landscape" r:id="rId2"/>
  <drawing r:id="rId3"/>
  <legacyDrawing r:id="rId4"/>
  <mc:AlternateContent xmlns:mc="http://schemas.openxmlformats.org/markup-compatibility/2006">
    <mc:Choice Requires="x14">
      <controls>
        <mc:AlternateContent xmlns:mc="http://schemas.openxmlformats.org/markup-compatibility/2006">
          <mc:Choice Requires="x14">
            <control shapeId="2050" r:id="rId5" name="Button 2">
              <controlPr defaultSize="0" print="0" autoFill="0" autoPict="0" macro="[0]!Effacement_enregistrement">
                <anchor moveWithCells="1">
                  <from>
                    <xdr:col>18</xdr:col>
                    <xdr:colOff>190500</xdr:colOff>
                    <xdr:row>0</xdr:row>
                    <xdr:rowOff>133350</xdr:rowOff>
                  </from>
                  <to>
                    <xdr:col>18</xdr:col>
                    <xdr:colOff>600075</xdr:colOff>
                    <xdr:row>30</xdr:row>
                    <xdr:rowOff>95250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E28"/>
  <sheetViews>
    <sheetView workbookViewId="0">
      <selection activeCell="A18" sqref="A18"/>
    </sheetView>
  </sheetViews>
  <sheetFormatPr baseColWidth="10" defaultRowHeight="15" x14ac:dyDescent="0.25"/>
  <cols>
    <col min="1" max="1" width="17.28515625" customWidth="1"/>
  </cols>
  <sheetData>
    <row r="1" spans="1:5" x14ac:dyDescent="0.25">
      <c r="A1" s="24" t="s">
        <v>15</v>
      </c>
      <c r="B1" s="25">
        <v>0.29166666666666669</v>
      </c>
      <c r="C1" s="26">
        <v>0.5</v>
      </c>
      <c r="D1" s="26">
        <v>0.54166666666666663</v>
      </c>
      <c r="E1" s="27">
        <v>0.75</v>
      </c>
    </row>
    <row r="2" spans="1:5" x14ac:dyDescent="0.25">
      <c r="A2" s="28" t="s">
        <v>16</v>
      </c>
      <c r="B2" s="29">
        <v>0.33333333333333331</v>
      </c>
      <c r="C2" s="30">
        <v>0.5</v>
      </c>
      <c r="D2" s="30">
        <v>0.54166666666666663</v>
      </c>
      <c r="E2" s="31">
        <v>0.79166666666666663</v>
      </c>
    </row>
    <row r="3" spans="1:5" x14ac:dyDescent="0.25">
      <c r="A3" s="28" t="s">
        <v>17</v>
      </c>
      <c r="B3" s="29">
        <v>0.35416666666666669</v>
      </c>
      <c r="C3" s="30">
        <v>0.5</v>
      </c>
      <c r="D3" s="30">
        <v>0.54166666666666663</v>
      </c>
      <c r="E3" s="31">
        <v>0.77083333333333337</v>
      </c>
    </row>
    <row r="4" spans="1:5" x14ac:dyDescent="0.25">
      <c r="A4" s="28" t="s">
        <v>18</v>
      </c>
      <c r="B4" s="29">
        <v>0.35416666666666669</v>
      </c>
      <c r="C4" s="30">
        <v>0.5</v>
      </c>
      <c r="D4" s="30">
        <v>0.54166666666666663</v>
      </c>
      <c r="E4" s="31">
        <v>0.77083333333333337</v>
      </c>
    </row>
    <row r="5" spans="1:5" x14ac:dyDescent="0.25">
      <c r="A5" s="28" t="s">
        <v>19</v>
      </c>
      <c r="B5" s="29">
        <v>0.35416666666666669</v>
      </c>
      <c r="C5" s="30">
        <v>0.5</v>
      </c>
      <c r="D5" s="30">
        <v>0.54166666666666663</v>
      </c>
      <c r="E5" s="31">
        <v>0.77083333333333337</v>
      </c>
    </row>
    <row r="6" spans="1:5" x14ac:dyDescent="0.25">
      <c r="A6" s="28" t="s">
        <v>20</v>
      </c>
      <c r="B6" s="29">
        <v>0.79166666666666663</v>
      </c>
      <c r="C6" s="30"/>
      <c r="D6" s="30"/>
      <c r="E6" s="31">
        <v>1.125</v>
      </c>
    </row>
    <row r="7" spans="1:5" x14ac:dyDescent="0.25">
      <c r="A7" s="28" t="s">
        <v>21</v>
      </c>
      <c r="B7" s="29">
        <v>0.29166666666666669</v>
      </c>
      <c r="C7" s="30"/>
      <c r="D7" s="30"/>
      <c r="E7" s="31">
        <v>0.625</v>
      </c>
    </row>
    <row r="8" spans="1:5" x14ac:dyDescent="0.25">
      <c r="A8" s="32" t="s">
        <v>22</v>
      </c>
      <c r="B8" s="29"/>
      <c r="C8" s="30"/>
      <c r="D8" s="30"/>
      <c r="E8" s="31"/>
    </row>
    <row r="9" spans="1:5" x14ac:dyDescent="0.25">
      <c r="A9" s="28" t="s">
        <v>23</v>
      </c>
      <c r="B9" s="29">
        <v>0.33333333333333331</v>
      </c>
      <c r="C9" s="30"/>
      <c r="D9" s="30"/>
      <c r="E9" s="31">
        <v>0.55243055555555554</v>
      </c>
    </row>
    <row r="10" spans="1:5" x14ac:dyDescent="0.25">
      <c r="A10" s="28" t="s">
        <v>24</v>
      </c>
      <c r="B10" s="29">
        <v>0.33333333333333331</v>
      </c>
      <c r="C10" s="30"/>
      <c r="D10" s="30"/>
      <c r="E10" s="31">
        <v>0.55243055555555554</v>
      </c>
    </row>
    <row r="11" spans="1:5" x14ac:dyDescent="0.25">
      <c r="A11" s="28" t="s">
        <v>25</v>
      </c>
      <c r="B11" s="29">
        <v>0.33333333333333331</v>
      </c>
      <c r="C11" s="30"/>
      <c r="D11" s="30"/>
      <c r="E11" s="31">
        <v>0.55243055555555554</v>
      </c>
    </row>
    <row r="12" spans="1:5" x14ac:dyDescent="0.25">
      <c r="A12" s="28" t="s">
        <v>26</v>
      </c>
      <c r="B12" s="29">
        <v>0.55243055555555554</v>
      </c>
      <c r="C12" s="30"/>
      <c r="D12" s="30"/>
      <c r="E12" s="31">
        <v>0.33333333333333331</v>
      </c>
    </row>
    <row r="13" spans="1:5" x14ac:dyDescent="0.25">
      <c r="A13" s="46" t="s">
        <v>28</v>
      </c>
      <c r="B13" s="47">
        <v>0.33333333333333331</v>
      </c>
      <c r="C13" s="48"/>
      <c r="D13" s="48"/>
      <c r="E13" s="49">
        <v>0.55208333333333337</v>
      </c>
    </row>
    <row r="14" spans="1:5" ht="15.75" thickBot="1" x14ac:dyDescent="0.3">
      <c r="A14" s="33">
        <v>0</v>
      </c>
      <c r="B14" s="50"/>
      <c r="C14" s="51"/>
      <c r="D14" s="51"/>
      <c r="E14" s="52"/>
    </row>
    <row r="16" spans="1:5" x14ac:dyDescent="0.25">
      <c r="A16" t="s">
        <v>42</v>
      </c>
    </row>
    <row r="18" spans="1:1" x14ac:dyDescent="0.25">
      <c r="A18" t="s">
        <v>41</v>
      </c>
    </row>
    <row r="19" spans="1:1" x14ac:dyDescent="0.25">
      <c r="A19" t="s">
        <v>49</v>
      </c>
    </row>
    <row r="20" spans="1:1" x14ac:dyDescent="0.25">
      <c r="A20" t="s">
        <v>46</v>
      </c>
    </row>
    <row r="21" spans="1:1" x14ac:dyDescent="0.25">
      <c r="A21" t="s">
        <v>45</v>
      </c>
    </row>
    <row r="22" spans="1:1" x14ac:dyDescent="0.25">
      <c r="A22" t="s">
        <v>52</v>
      </c>
    </row>
    <row r="23" spans="1:1" x14ac:dyDescent="0.25">
      <c r="A23" t="s">
        <v>44</v>
      </c>
    </row>
    <row r="24" spans="1:1" x14ac:dyDescent="0.25">
      <c r="A24" t="s">
        <v>43</v>
      </c>
    </row>
    <row r="25" spans="1:1" x14ac:dyDescent="0.25">
      <c r="A25" t="s">
        <v>50</v>
      </c>
    </row>
    <row r="26" spans="1:1" x14ac:dyDescent="0.25">
      <c r="A26" t="s">
        <v>47</v>
      </c>
    </row>
    <row r="27" spans="1:1" x14ac:dyDescent="0.25">
      <c r="A27" t="s">
        <v>48</v>
      </c>
    </row>
    <row r="28" spans="1:1" x14ac:dyDescent="0.25">
      <c r="A28" t="s">
        <v>51</v>
      </c>
    </row>
  </sheetData>
  <sortState ref="A18:A28">
    <sortCondition ref="A18"/>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Horaire</vt:lpstr>
      <vt:lpstr>David L</vt:lpstr>
      <vt:lpstr>Données</vt:lpstr>
      <vt:lpstr>'David L'!Zone_d_impression</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Hugues CUVELIER</dc:creator>
  <cp:lastModifiedBy>Michel Zombaï</cp:lastModifiedBy>
  <cp:lastPrinted>2015-11-20T17:05:53Z</cp:lastPrinted>
  <dcterms:created xsi:type="dcterms:W3CDTF">2015-11-18T08:45:03Z</dcterms:created>
  <dcterms:modified xsi:type="dcterms:W3CDTF">2015-11-20T18:07:33Z</dcterms:modified>
</cp:coreProperties>
</file>