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 defaultThemeVersion="124226"/>
  <bookViews>
    <workbookView xWindow="240" yWindow="135" windowWidth="15120" windowHeight="7935" tabRatio="757" activeTab="6"/>
  </bookViews>
  <sheets>
    <sheet name="accueil" sheetId="1" r:id="rId1"/>
    <sheet name="administrateur" sheetId="12" r:id="rId2"/>
    <sheet name="client" sheetId="2" r:id="rId3"/>
    <sheet name="conducteur" sheetId="3" r:id="rId4"/>
    <sheet name="vehicule" sheetId="4" r:id="rId5"/>
    <sheet name="produit" sheetId="5" r:id="rId6"/>
    <sheet name="parametre" sheetId="8" r:id="rId7"/>
    <sheet name="devis" sheetId="7" r:id="rId8"/>
    <sheet name="planning" sheetId="6" r:id="rId9"/>
    <sheet name="listeville" sheetId="10" r:id="rId10"/>
    <sheet name="distancier" sheetId="11" r:id="rId11"/>
  </sheets>
  <externalReferences>
    <externalReference r:id="rId12"/>
  </externalReferences>
  <definedNames>
    <definedName name="_xlnm._FilterDatabase" localSheetId="2" hidden="1">client!$C$6:$I$6</definedName>
    <definedName name="_xlnm._FilterDatabase" localSheetId="3" hidden="1">conducteur!$C$6:$J$7</definedName>
    <definedName name="_xlnm._FilterDatabase" localSheetId="9" hidden="1">listeville!$E$6:$G$34</definedName>
    <definedName name="_xlnm._FilterDatabase" localSheetId="5" hidden="1">produit!$C$6:$H$6</definedName>
    <definedName name="_xlnm._FilterDatabase" localSheetId="4" hidden="1">vehicule!$C$6:$J$6</definedName>
    <definedName name="choixcategorie">devis!$K$1:$K$3</definedName>
    <definedName name="codep33">listeville!$G$7:$G$16</definedName>
    <definedName name="codep40">listeville!$G$17:$G$25</definedName>
    <definedName name="codep64">listeville!$G$27:$G$34</definedName>
    <definedName name="departement">listeville!$C$7:$C$9</definedName>
    <definedName name="nomcategorie">devis!$L$1:$L$3</definedName>
    <definedName name="ville33">listeville!$E$7:$E$16</definedName>
    <definedName name="ville40">listeville!$E$17:$E$25</definedName>
    <definedName name="ville64">listeville!$E$27:$E$34</definedName>
    <definedName name="_xlnm.Print_Area" localSheetId="7">devis!$A$1:$G$55</definedName>
  </definedNames>
  <calcPr calcId="114210"/>
</workbook>
</file>

<file path=xl/calcChain.xml><?xml version="1.0" encoding="utf-8"?>
<calcChain xmlns="http://schemas.openxmlformats.org/spreadsheetml/2006/main">
  <c r="C26" i="7"/>
  <c r="G25" i="5"/>
  <c r="F25"/>
  <c r="G24"/>
  <c r="F24"/>
  <c r="G26" i="7"/>
  <c r="F26"/>
  <c r="D26"/>
  <c r="I27"/>
  <c r="H23"/>
  <c r="G42"/>
  <c r="G34"/>
  <c r="D33"/>
  <c r="G33"/>
  <c r="G32"/>
  <c r="G39"/>
  <c r="G40"/>
  <c r="G41"/>
  <c r="F9"/>
</calcChain>
</file>

<file path=xl/sharedStrings.xml><?xml version="1.0" encoding="utf-8"?>
<sst xmlns="http://schemas.openxmlformats.org/spreadsheetml/2006/main" count="264" uniqueCount="150">
  <si>
    <t>Gestion clients</t>
  </si>
  <si>
    <t xml:space="preserve">Nom </t>
  </si>
  <si>
    <t>Prénom</t>
  </si>
  <si>
    <t>Adresse</t>
  </si>
  <si>
    <t>Code Postal</t>
  </si>
  <si>
    <t>Téléphone</t>
  </si>
  <si>
    <t xml:space="preserve">Villes </t>
  </si>
  <si>
    <t>Département</t>
  </si>
  <si>
    <t>Code postal</t>
  </si>
  <si>
    <t>A</t>
  </si>
  <si>
    <t>B</t>
  </si>
  <si>
    <t>C</t>
  </si>
  <si>
    <t>Bordeaux</t>
  </si>
  <si>
    <t>Biarritz</t>
  </si>
  <si>
    <t>Bayonne</t>
  </si>
  <si>
    <t>Dax</t>
  </si>
  <si>
    <t>Ville</t>
  </si>
  <si>
    <t>Quantité</t>
  </si>
  <si>
    <t>Prix unitaire</t>
  </si>
  <si>
    <t>Produit</t>
  </si>
  <si>
    <t>Frais de livraison</t>
  </si>
  <si>
    <t>TOTAL</t>
  </si>
  <si>
    <t>Détail des frais</t>
  </si>
  <si>
    <t xml:space="preserve">Coût unitaire </t>
  </si>
  <si>
    <t>Total</t>
  </si>
  <si>
    <t>Mise à disposition du véhicule</t>
  </si>
  <si>
    <t>Cout kilométrique</t>
  </si>
  <si>
    <t>Cout main d'œuvre</t>
  </si>
  <si>
    <t>TOTAL HT</t>
  </si>
  <si>
    <t>TOTAL TTC</t>
  </si>
  <si>
    <t>REMISE</t>
  </si>
  <si>
    <t>TOTAL NET</t>
  </si>
  <si>
    <t>TVA (19,6%)</t>
  </si>
  <si>
    <t>Mérignac</t>
  </si>
  <si>
    <t>Pessac</t>
  </si>
  <si>
    <t>Talence</t>
  </si>
  <si>
    <t>Saint Ménard</t>
  </si>
  <si>
    <t>La Teste de Buch</t>
  </si>
  <si>
    <t>Bègles</t>
  </si>
  <si>
    <t>Le Bouscat</t>
  </si>
  <si>
    <t>Gradignan</t>
  </si>
  <si>
    <t>Vilenave-d'Ornon</t>
  </si>
  <si>
    <t>Saint Paul les Dax</t>
  </si>
  <si>
    <t>Tarnos</t>
  </si>
  <si>
    <t>Saint Pierre du Mont</t>
  </si>
  <si>
    <t>Mimizan</t>
  </si>
  <si>
    <t>Capbreton</t>
  </si>
  <si>
    <t>Aire sur l'Adour</t>
  </si>
  <si>
    <t>Soustons</t>
  </si>
  <si>
    <t>Mont de Marsan</t>
  </si>
  <si>
    <t>Biscarrosse</t>
  </si>
  <si>
    <t>Pau</t>
  </si>
  <si>
    <t>Anglet</t>
  </si>
  <si>
    <t>Saint Jean de Luz</t>
  </si>
  <si>
    <t>Hendaye</t>
  </si>
  <si>
    <t>Lons</t>
  </si>
  <si>
    <t>Oloron Sainte Marie</t>
  </si>
  <si>
    <t>Orthez</t>
  </si>
  <si>
    <t>Billère</t>
  </si>
  <si>
    <t>Département de destination</t>
  </si>
  <si>
    <t xml:space="preserve"> 33 - Gironde</t>
  </si>
  <si>
    <t>40 - Landes</t>
  </si>
  <si>
    <t>64 - Pyrénées Atlantiques</t>
  </si>
  <si>
    <t>Le</t>
  </si>
  <si>
    <t>Devis n°</t>
  </si>
  <si>
    <t>11 rue de Los Angeles</t>
  </si>
  <si>
    <t>33 600 Pessac</t>
  </si>
  <si>
    <t>À</t>
  </si>
  <si>
    <t>Mondial Piscine</t>
  </si>
  <si>
    <t xml:space="preserve">La TVA et autres charges subiront les variations éventuelles découlant des dispositions législatives ou </t>
  </si>
  <si>
    <t>réglementaires en vigueur lors du règlement.</t>
  </si>
  <si>
    <t xml:space="preserve">Nous vous remercions de votre demande de prix et restont à votre entière disposition pour tout renseignements </t>
  </si>
  <si>
    <t>complémentaire</t>
  </si>
  <si>
    <t>Sarl MONDIAL PISCINE au capital de 6 500 000 € - Siret 946 700 817 00011</t>
  </si>
  <si>
    <t>Nom</t>
  </si>
  <si>
    <t>Tierra 8</t>
  </si>
  <si>
    <t>Dimension (en m)</t>
  </si>
  <si>
    <t>Profondeur</t>
  </si>
  <si>
    <t>Référence du modèle</t>
  </si>
  <si>
    <t>Tél. : 05.56.10.20.30</t>
  </si>
  <si>
    <t>fax : 05.56.10.20.32</t>
  </si>
  <si>
    <t>Distancier au départ de Bordeaux</t>
  </si>
  <si>
    <t>Montant TTC</t>
  </si>
  <si>
    <t>Offre de prix ferme et definiteve pour une durée de 4 semaines.</t>
  </si>
  <si>
    <t>Modèle piscine</t>
  </si>
  <si>
    <t>N°devis</t>
  </si>
  <si>
    <t>Date du devis</t>
  </si>
  <si>
    <t>Martin</t>
  </si>
  <si>
    <t>Jean Jacques</t>
  </si>
  <si>
    <t>1 rue du chateau</t>
  </si>
  <si>
    <t>Gestion parc véhicules</t>
  </si>
  <si>
    <t>Type véhicule</t>
  </si>
  <si>
    <t>Immatriculation</t>
  </si>
  <si>
    <t>Marque</t>
  </si>
  <si>
    <t>Modèle</t>
  </si>
  <si>
    <t>Catégorie produit</t>
  </si>
  <si>
    <t>Catégorie permis</t>
  </si>
  <si>
    <t>Coût au km</t>
  </si>
  <si>
    <t>Coût de mise à disposition</t>
  </si>
  <si>
    <t>Porteur plateau</t>
  </si>
  <si>
    <t>AA 042 BB</t>
  </si>
  <si>
    <t>MERCEDES</t>
  </si>
  <si>
    <t>Atego</t>
  </si>
  <si>
    <t>BC 384 AB</t>
  </si>
  <si>
    <t>Semi-remorque plateau</t>
  </si>
  <si>
    <t>AU 197 DF</t>
  </si>
  <si>
    <t>RENAULT</t>
  </si>
  <si>
    <t>Magnum</t>
  </si>
  <si>
    <t>AE 856 JK</t>
  </si>
  <si>
    <t>AD 753 PM</t>
  </si>
  <si>
    <t>Transport exceptionnel</t>
  </si>
  <si>
    <t>BE 659 TR</t>
  </si>
  <si>
    <t>SCANIA</t>
  </si>
  <si>
    <t>Serie R</t>
  </si>
  <si>
    <t>AB 231 RY</t>
  </si>
  <si>
    <t>Accompagnement TE</t>
  </si>
  <si>
    <t>AH 698 BE</t>
  </si>
  <si>
    <t>PEUGEOT</t>
  </si>
  <si>
    <t>-</t>
  </si>
  <si>
    <t>AC 072 RT</t>
  </si>
  <si>
    <t>Gestion produits</t>
  </si>
  <si>
    <t>Référence</t>
  </si>
  <si>
    <t>Catégorie</t>
  </si>
  <si>
    <t>Jours de montage</t>
  </si>
  <si>
    <t>Prix</t>
  </si>
  <si>
    <t>Disponibilité</t>
  </si>
  <si>
    <t>Venus</t>
  </si>
  <si>
    <t>4,25*2,5</t>
  </si>
  <si>
    <t>Marte</t>
  </si>
  <si>
    <t>7,25*3,30</t>
  </si>
  <si>
    <t>Atenea 8</t>
  </si>
  <si>
    <t>8,50*3,50</t>
  </si>
  <si>
    <t>8,60*4,25</t>
  </si>
  <si>
    <t>Dianna 8</t>
  </si>
  <si>
    <t>Gala</t>
  </si>
  <si>
    <t>7,40*3,40</t>
  </si>
  <si>
    <t>Altea</t>
  </si>
  <si>
    <t>4 (diametre)</t>
  </si>
  <si>
    <t>Jupiter</t>
  </si>
  <si>
    <t>9*3,85</t>
  </si>
  <si>
    <t>Atenea 9</t>
  </si>
  <si>
    <t>9,50*3,80</t>
  </si>
  <si>
    <t>Tierra 9</t>
  </si>
  <si>
    <t>9,60*4,50</t>
  </si>
  <si>
    <t>Dianna 9</t>
  </si>
  <si>
    <t>Optima</t>
  </si>
  <si>
    <t>9,25*4,20</t>
  </si>
  <si>
    <t>Hera</t>
  </si>
  <si>
    <t>4,20*2,5</t>
  </si>
  <si>
    <t>http://forum.excel-pratique.com/excel/liste-deroulante-et-choix-de-donnees-t27746.html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</si>
</sst>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0#&quot; &quot;##&quot; &quot;##&quot; &quot;##&quot; &quot;##"/>
    <numFmt numFmtId="165" formatCode="[$-F800]dddd\,\ mmmm\ dd\,\ yyyy"/>
    <numFmt numFmtId="166" formatCode="#,##0.00\ &quot;€&quot;"/>
    <numFmt numFmtId="167" formatCode="#,##0.000\ &quot;€&quot;"/>
  </numFmts>
  <fonts count="17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indexed="8"/>
      <name val="Wingdings"/>
      <charset val="2"/>
    </font>
    <font>
      <sz val="8"/>
      <color indexed="8"/>
      <name val="Tahoma"/>
      <family val="2"/>
    </font>
    <font>
      <sz val="11"/>
      <name val="Calibri"/>
      <family val="2"/>
    </font>
    <font>
      <b/>
      <sz val="14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i/>
      <sz val="11"/>
      <color indexed="8"/>
      <name val="Calibri"/>
      <family val="2"/>
    </font>
    <font>
      <i/>
      <sz val="11"/>
      <color indexed="8"/>
      <name val="Calibri"/>
      <family val="2"/>
    </font>
    <font>
      <sz val="12"/>
      <color indexed="8"/>
      <name val="Calibri"/>
      <family val="2"/>
    </font>
    <font>
      <sz val="22"/>
      <color indexed="8"/>
      <name val="Lucida Calligraphy"/>
      <family val="4"/>
    </font>
    <font>
      <b/>
      <sz val="12"/>
      <color indexed="8"/>
      <name val="Calibri"/>
      <family val="2"/>
    </font>
    <font>
      <i/>
      <sz val="12"/>
      <color indexed="8"/>
      <name val="Calibri"/>
      <family val="2"/>
    </font>
    <font>
      <sz val="11"/>
      <color indexed="8"/>
      <name val="Calibri"/>
      <family val="2"/>
    </font>
    <font>
      <u/>
      <sz val="11"/>
      <color indexed="12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  <xf numFmtId="44" fontId="1" fillId="0" borderId="0" applyFont="0" applyFill="0" applyBorder="0" applyAlignment="0" applyProtection="0"/>
  </cellStyleXfs>
  <cellXfs count="120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164" fontId="0" fillId="0" borderId="0" xfId="0" applyNumberFormat="1" applyAlignment="1">
      <alignment horizontal="center"/>
    </xf>
    <xf numFmtId="0" fontId="3" fillId="0" borderId="0" xfId="0" applyFont="1"/>
    <xf numFmtId="44" fontId="0" fillId="0" borderId="0" xfId="2" applyFont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4" borderId="0" xfId="0" applyFill="1" applyBorder="1" applyAlignment="1">
      <alignment vertical="center"/>
    </xf>
    <xf numFmtId="0" fontId="0" fillId="4" borderId="0" xfId="0" applyFill="1" applyAlignment="1">
      <alignment vertical="center"/>
    </xf>
    <xf numFmtId="0" fontId="7" fillId="4" borderId="0" xfId="0" applyFont="1" applyFill="1" applyAlignment="1">
      <alignment horizontal="right" vertical="center"/>
    </xf>
    <xf numFmtId="0" fontId="0" fillId="4" borderId="0" xfId="0" applyFill="1" applyAlignment="1">
      <alignment horizontal="left" vertical="center"/>
    </xf>
    <xf numFmtId="0" fontId="0" fillId="4" borderId="0" xfId="0" applyFill="1" applyAlignment="1">
      <alignment horizontal="right" vertical="center"/>
    </xf>
    <xf numFmtId="165" fontId="0" fillId="4" borderId="0" xfId="0" applyNumberFormat="1" applyFill="1" applyAlignment="1">
      <alignment horizontal="left" vertical="center"/>
    </xf>
    <xf numFmtId="0" fontId="0" fillId="4" borderId="0" xfId="2" applyNumberFormat="1" applyFont="1" applyFill="1" applyAlignment="1">
      <alignment horizontal="center" vertical="center"/>
    </xf>
    <xf numFmtId="0" fontId="0" fillId="4" borderId="0" xfId="2" applyNumberFormat="1" applyFont="1" applyFill="1" applyAlignment="1">
      <alignment vertical="center"/>
    </xf>
    <xf numFmtId="0" fontId="0" fillId="4" borderId="0" xfId="0" applyFill="1" applyAlignment="1">
      <alignment horizontal="center" vertical="center"/>
    </xf>
    <xf numFmtId="0" fontId="8" fillId="4" borderId="2" xfId="0" applyFont="1" applyFill="1" applyBorder="1" applyAlignment="1">
      <alignment horizontal="left" vertical="center"/>
    </xf>
    <xf numFmtId="0" fontId="0" fillId="4" borderId="2" xfId="2" applyNumberFormat="1" applyFont="1" applyFill="1" applyBorder="1" applyAlignment="1">
      <alignment horizontal="left" vertical="center" indent="2"/>
    </xf>
    <xf numFmtId="0" fontId="0" fillId="4" borderId="2" xfId="0" applyFill="1" applyBorder="1" applyAlignment="1">
      <alignment horizontal="left" vertical="center" indent="2"/>
    </xf>
    <xf numFmtId="0" fontId="10" fillId="4" borderId="0" xfId="0" applyFont="1" applyFill="1" applyAlignment="1">
      <alignment vertical="center"/>
    </xf>
    <xf numFmtId="0" fontId="9" fillId="4" borderId="0" xfId="0" applyFont="1" applyFill="1" applyAlignment="1">
      <alignment vertical="center"/>
    </xf>
    <xf numFmtId="0" fontId="0" fillId="4" borderId="3" xfId="0" applyFill="1" applyBorder="1" applyAlignment="1">
      <alignment vertical="center"/>
    </xf>
    <xf numFmtId="0" fontId="6" fillId="4" borderId="0" xfId="0" applyFont="1" applyFill="1" applyAlignment="1">
      <alignment horizontal="center" vertical="center"/>
    </xf>
    <xf numFmtId="44" fontId="0" fillId="4" borderId="1" xfId="2" applyFont="1" applyFill="1" applyBorder="1" applyAlignment="1">
      <alignment vertical="center"/>
    </xf>
    <xf numFmtId="0" fontId="0" fillId="4" borderId="0" xfId="0" applyFill="1" applyBorder="1" applyAlignment="1">
      <alignment horizontal="center" vertical="center"/>
    </xf>
    <xf numFmtId="44" fontId="0" fillId="4" borderId="0" xfId="2" applyFont="1" applyFill="1" applyBorder="1" applyAlignment="1">
      <alignment vertical="center"/>
    </xf>
    <xf numFmtId="44" fontId="0" fillId="4" borderId="1" xfId="2" applyFont="1" applyFill="1" applyBorder="1" applyAlignment="1">
      <alignment horizontal="right" vertical="center"/>
    </xf>
    <xf numFmtId="44" fontId="8" fillId="4" borderId="1" xfId="2" applyFont="1" applyFill="1" applyBorder="1" applyAlignment="1">
      <alignment vertical="center"/>
    </xf>
    <xf numFmtId="0" fontId="0" fillId="5" borderId="1" xfId="0" applyFill="1" applyBorder="1" applyAlignment="1">
      <alignment horizontal="left" vertical="center" indent="2"/>
    </xf>
    <xf numFmtId="0" fontId="8" fillId="5" borderId="1" xfId="0" applyFont="1" applyFill="1" applyBorder="1" applyAlignment="1">
      <alignment horizontal="left" vertical="center" indent="2"/>
    </xf>
    <xf numFmtId="0" fontId="10" fillId="5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5" fillId="4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4" borderId="1" xfId="2" applyNumberFormat="1" applyFont="1" applyFill="1" applyBorder="1" applyAlignment="1">
      <alignment horizontal="right" vertical="center"/>
    </xf>
    <xf numFmtId="0" fontId="2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164" fontId="11" fillId="0" borderId="0" xfId="0" applyNumberFormat="1" applyFont="1" applyBorder="1" applyAlignment="1">
      <alignment horizontal="center"/>
    </xf>
    <xf numFmtId="0" fontId="8" fillId="4" borderId="4" xfId="0" applyFont="1" applyFill="1" applyBorder="1" applyAlignment="1">
      <alignment horizontal="left" vertical="center"/>
    </xf>
    <xf numFmtId="164" fontId="0" fillId="4" borderId="4" xfId="2" applyNumberFormat="1" applyFont="1" applyFill="1" applyBorder="1" applyAlignment="1">
      <alignment horizontal="left" vertical="center" indent="2"/>
    </xf>
    <xf numFmtId="0" fontId="6" fillId="6" borderId="0" xfId="0" applyFont="1" applyFill="1" applyBorder="1" applyAlignment="1">
      <alignment horizontal="left" vertical="center"/>
    </xf>
    <xf numFmtId="14" fontId="2" fillId="0" borderId="0" xfId="0" applyNumberFormat="1" applyFont="1" applyBorder="1" applyAlignment="1">
      <alignment horizontal="center"/>
    </xf>
    <xf numFmtId="44" fontId="2" fillId="0" borderId="0" xfId="2" applyFont="1" applyBorder="1" applyAlignment="1">
      <alignment horizontal="center"/>
    </xf>
    <xf numFmtId="0" fontId="0" fillId="0" borderId="0" xfId="0" applyFill="1" applyBorder="1" applyAlignment="1">
      <alignment horizontal="left" vertical="center" indent="2"/>
    </xf>
    <xf numFmtId="0" fontId="0" fillId="4" borderId="0" xfId="0" applyFill="1" applyBorder="1" applyAlignment="1">
      <alignment horizontal="left" vertical="center" indent="2"/>
    </xf>
    <xf numFmtId="0" fontId="0" fillId="4" borderId="0" xfId="2" applyNumberFormat="1" applyFont="1" applyFill="1" applyBorder="1" applyAlignment="1">
      <alignment horizontal="left" vertical="center" indent="2"/>
    </xf>
    <xf numFmtId="164" fontId="0" fillId="4" borderId="0" xfId="2" applyNumberFormat="1" applyFont="1" applyFill="1" applyBorder="1" applyAlignment="1">
      <alignment horizontal="left" vertical="center" indent="2"/>
    </xf>
    <xf numFmtId="44" fontId="8" fillId="4" borderId="0" xfId="2" applyFont="1" applyFill="1" applyBorder="1" applyAlignment="1">
      <alignment vertical="center"/>
    </xf>
    <xf numFmtId="0" fontId="13" fillId="0" borderId="5" xfId="0" applyFont="1" applyBorder="1" applyAlignment="1">
      <alignment horizontal="center" vertical="center"/>
    </xf>
    <xf numFmtId="164" fontId="13" fillId="0" borderId="5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44" fontId="8" fillId="0" borderId="1" xfId="2" applyFont="1" applyBorder="1" applyAlignment="1">
      <alignment horizontal="center" vertical="center"/>
    </xf>
    <xf numFmtId="44" fontId="13" fillId="0" borderId="5" xfId="2" applyFont="1" applyBorder="1" applyAlignment="1">
      <alignment horizontal="center" vertical="center"/>
    </xf>
    <xf numFmtId="0" fontId="0" fillId="0" borderId="0" xfId="0" applyAlignment="1"/>
    <xf numFmtId="0" fontId="0" fillId="0" borderId="6" xfId="0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44" fontId="0" fillId="0" borderId="7" xfId="2" applyFont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44" fontId="13" fillId="0" borderId="0" xfId="2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44" fontId="8" fillId="0" borderId="0" xfId="2" applyFont="1" applyFill="1" applyBorder="1" applyAlignment="1">
      <alignment horizontal="center" vertical="center"/>
    </xf>
    <xf numFmtId="44" fontId="0" fillId="0" borderId="0" xfId="2" applyFont="1" applyFill="1" applyBorder="1" applyAlignment="1">
      <alignment horizontal="center"/>
    </xf>
    <xf numFmtId="0" fontId="13" fillId="0" borderId="5" xfId="0" applyFont="1" applyBorder="1" applyAlignment="1">
      <alignment horizontal="center" vertical="center" wrapText="1"/>
    </xf>
    <xf numFmtId="167" fontId="13" fillId="0" borderId="5" xfId="0" applyNumberFormat="1" applyFont="1" applyBorder="1" applyAlignment="1">
      <alignment horizontal="center" vertical="center" wrapText="1"/>
    </xf>
    <xf numFmtId="166" fontId="13" fillId="0" borderId="5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167" fontId="0" fillId="0" borderId="1" xfId="0" applyNumberFormat="1" applyFont="1" applyBorder="1"/>
    <xf numFmtId="166" fontId="0" fillId="0" borderId="1" xfId="0" applyNumberFormat="1" applyFont="1" applyBorder="1"/>
    <xf numFmtId="167" fontId="0" fillId="0" borderId="0" xfId="0" applyNumberFormat="1"/>
    <xf numFmtId="166" fontId="0" fillId="0" borderId="0" xfId="0" applyNumberFormat="1"/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44" fontId="8" fillId="0" borderId="5" xfId="2" applyFont="1" applyBorder="1" applyAlignment="1">
      <alignment horizontal="center" vertical="center"/>
    </xf>
    <xf numFmtId="0" fontId="13" fillId="0" borderId="0" xfId="0" applyFont="1" applyFill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/>
    </xf>
    <xf numFmtId="0" fontId="16" fillId="0" borderId="0" xfId="1" applyAlignment="1" applyProtection="1"/>
    <xf numFmtId="0" fontId="12" fillId="7" borderId="8" xfId="0" applyFont="1" applyFill="1" applyBorder="1" applyAlignment="1">
      <alignment horizontal="center" vertical="center" shrinkToFit="1"/>
    </xf>
    <xf numFmtId="0" fontId="12" fillId="7" borderId="9" xfId="0" applyFont="1" applyFill="1" applyBorder="1" applyAlignment="1">
      <alignment horizontal="center" vertical="center" shrinkToFit="1"/>
    </xf>
    <xf numFmtId="0" fontId="12" fillId="7" borderId="10" xfId="0" applyFont="1" applyFill="1" applyBorder="1" applyAlignment="1">
      <alignment horizontal="center" vertical="center" shrinkToFit="1"/>
    </xf>
    <xf numFmtId="0" fontId="12" fillId="7" borderId="0" xfId="0" applyFont="1" applyFill="1" applyBorder="1" applyAlignment="1">
      <alignment horizontal="center" vertical="center" shrinkToFit="1"/>
    </xf>
    <xf numFmtId="0" fontId="12" fillId="7" borderId="11" xfId="0" applyFont="1" applyFill="1" applyBorder="1" applyAlignment="1">
      <alignment horizontal="center" vertical="center" shrinkToFit="1"/>
    </xf>
    <xf numFmtId="0" fontId="12" fillId="7" borderId="12" xfId="0" applyFont="1" applyFill="1" applyBorder="1" applyAlignment="1">
      <alignment horizontal="center" vertical="center" shrinkToFit="1"/>
    </xf>
    <xf numFmtId="0" fontId="12" fillId="0" borderId="0" xfId="0" applyFont="1" applyFill="1" applyBorder="1" applyAlignment="1">
      <alignment horizontal="center" vertical="center" shrinkToFit="1"/>
    </xf>
    <xf numFmtId="0" fontId="12" fillId="7" borderId="13" xfId="0" applyFont="1" applyFill="1" applyBorder="1" applyAlignment="1">
      <alignment horizontal="center" vertical="center" shrinkToFit="1"/>
    </xf>
    <xf numFmtId="0" fontId="12" fillId="7" borderId="14" xfId="0" applyFont="1" applyFill="1" applyBorder="1" applyAlignment="1">
      <alignment horizontal="center" vertical="center" shrinkToFit="1"/>
    </xf>
    <xf numFmtId="0" fontId="12" fillId="7" borderId="15" xfId="0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6" xfId="0" applyFill="1" applyBorder="1" applyAlignment="1">
      <alignment horizontal="left" vertical="center" wrapText="1" indent="1"/>
    </xf>
    <xf numFmtId="0" fontId="0" fillId="5" borderId="7" xfId="0" applyFill="1" applyBorder="1" applyAlignment="1">
      <alignment horizontal="left" vertical="center" wrapText="1" indent="1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0" fontId="6" fillId="6" borderId="0" xfId="0" applyFont="1" applyFill="1" applyBorder="1" applyAlignment="1">
      <alignment horizontal="right" vertical="center"/>
    </xf>
    <xf numFmtId="0" fontId="10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14" fillId="7" borderId="8" xfId="0" applyFont="1" applyFill="1" applyBorder="1" applyAlignment="1">
      <alignment horizontal="center" vertical="center"/>
    </xf>
    <xf numFmtId="0" fontId="14" fillId="7" borderId="9" xfId="0" applyFont="1" applyFill="1" applyBorder="1" applyAlignment="1">
      <alignment horizontal="center" vertical="center"/>
    </xf>
    <xf numFmtId="0" fontId="14" fillId="7" borderId="13" xfId="0" applyFont="1" applyFill="1" applyBorder="1" applyAlignment="1">
      <alignment horizontal="center" vertical="center"/>
    </xf>
    <xf numFmtId="0" fontId="14" fillId="7" borderId="10" xfId="0" applyFont="1" applyFill="1" applyBorder="1" applyAlignment="1">
      <alignment horizontal="center" vertical="center"/>
    </xf>
    <xf numFmtId="0" fontId="14" fillId="7" borderId="0" xfId="0" applyFont="1" applyFill="1" applyBorder="1" applyAlignment="1">
      <alignment horizontal="center" vertical="center"/>
    </xf>
    <xf numFmtId="0" fontId="14" fillId="7" borderId="14" xfId="0" applyFont="1" applyFill="1" applyBorder="1" applyAlignment="1">
      <alignment horizontal="center" vertical="center"/>
    </xf>
    <xf numFmtId="0" fontId="14" fillId="7" borderId="11" xfId="0" applyFont="1" applyFill="1" applyBorder="1" applyAlignment="1">
      <alignment horizontal="center" vertical="center"/>
    </xf>
    <xf numFmtId="0" fontId="14" fillId="7" borderId="12" xfId="0" applyFont="1" applyFill="1" applyBorder="1" applyAlignment="1">
      <alignment horizontal="center" vertical="center"/>
    </xf>
    <xf numFmtId="0" fontId="14" fillId="7" borderId="1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552450</xdr:colOff>
      <xdr:row>10</xdr:row>
      <xdr:rowOff>9525</xdr:rowOff>
    </xdr:from>
    <xdr:to>
      <xdr:col>5</xdr:col>
      <xdr:colOff>419100</xdr:colOff>
      <xdr:row>13</xdr:row>
      <xdr:rowOff>28574</xdr:rowOff>
    </xdr:to>
    <xdr:sp macro="[0]!page_administrateur" textlink="">
      <xdr:nvSpPr>
        <xdr:cNvPr id="8" name="Rectangle à coins arrondis 7"/>
        <xdr:cNvSpPr/>
      </xdr:nvSpPr>
      <xdr:spPr>
        <a:xfrm>
          <a:off x="2838450" y="1914525"/>
          <a:ext cx="1390650" cy="590549"/>
        </a:xfrm>
        <a:prstGeom prst="roundRect">
          <a:avLst/>
        </a:prstGeom>
        <a:solidFill>
          <a:schemeClr val="accent1">
            <a:lumMod val="40000"/>
            <a:lumOff val="60000"/>
            <a:alpha val="82000"/>
          </a:schemeClr>
        </a:solidFill>
        <a:ln>
          <a:solidFill>
            <a:schemeClr val="accent1">
              <a:shade val="50000"/>
              <a:alpha val="57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300" b="0" i="1">
              <a:solidFill>
                <a:schemeClr val="bg1"/>
              </a:solidFill>
              <a:latin typeface="+mn-lt"/>
              <a:ea typeface="+mn-ea"/>
              <a:cs typeface="+mn-cs"/>
            </a:rPr>
            <a:t>Administrateur</a:t>
          </a:r>
        </a:p>
      </xdr:txBody>
    </xdr:sp>
    <xdr:clientData/>
  </xdr:twoCellAnchor>
  <xdr:twoCellAnchor>
    <xdr:from>
      <xdr:col>6</xdr:col>
      <xdr:colOff>304800</xdr:colOff>
      <xdr:row>10</xdr:row>
      <xdr:rowOff>0</xdr:rowOff>
    </xdr:from>
    <xdr:to>
      <xdr:col>8</xdr:col>
      <xdr:colOff>257175</xdr:colOff>
      <xdr:row>13</xdr:row>
      <xdr:rowOff>19049</xdr:rowOff>
    </xdr:to>
    <xdr:sp macro="[0]!parametre_devis" textlink="">
      <xdr:nvSpPr>
        <xdr:cNvPr id="9" name="Rectangle à coins arrondis 8"/>
        <xdr:cNvSpPr/>
      </xdr:nvSpPr>
      <xdr:spPr>
        <a:xfrm>
          <a:off x="4876800" y="1905000"/>
          <a:ext cx="1476375" cy="590549"/>
        </a:xfrm>
        <a:prstGeom prst="roundRect">
          <a:avLst/>
        </a:prstGeom>
        <a:solidFill>
          <a:schemeClr val="accent1">
            <a:lumMod val="40000"/>
            <a:lumOff val="60000"/>
            <a:alpha val="82000"/>
          </a:schemeClr>
        </a:solidFill>
        <a:ln>
          <a:solidFill>
            <a:schemeClr val="accent1">
              <a:shade val="50000"/>
              <a:alpha val="57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300" b="0" i="1">
              <a:solidFill>
                <a:schemeClr val="bg1"/>
              </a:solidFill>
              <a:latin typeface="+mn-lt"/>
              <a:ea typeface="+mn-ea"/>
              <a:cs typeface="+mn-cs"/>
            </a:rPr>
            <a:t>Conception devis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</xdr:row>
      <xdr:rowOff>133350</xdr:rowOff>
    </xdr:from>
    <xdr:to>
      <xdr:col>1</xdr:col>
      <xdr:colOff>504825</xdr:colOff>
      <xdr:row>4</xdr:row>
      <xdr:rowOff>76200</xdr:rowOff>
    </xdr:to>
    <xdr:sp macro="[0]!accueil" textlink="">
      <xdr:nvSpPr>
        <xdr:cNvPr id="9" name="Rectangle à coins arrondis 8"/>
        <xdr:cNvSpPr/>
      </xdr:nvSpPr>
      <xdr:spPr>
        <a:xfrm>
          <a:off x="295275" y="323850"/>
          <a:ext cx="971550" cy="514350"/>
        </a:xfrm>
        <a:prstGeom prst="roundRect">
          <a:avLst/>
        </a:prstGeom>
        <a:solidFill>
          <a:schemeClr val="accent1">
            <a:lumMod val="40000"/>
            <a:lumOff val="60000"/>
            <a:alpha val="82000"/>
          </a:schemeClr>
        </a:solidFill>
        <a:ln>
          <a:solidFill>
            <a:schemeClr val="accent1">
              <a:shade val="50000"/>
              <a:alpha val="57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300" b="0" i="1">
              <a:solidFill>
                <a:schemeClr val="bg1"/>
              </a:solidFill>
              <a:latin typeface="+mn-lt"/>
              <a:ea typeface="+mn-ea"/>
              <a:cs typeface="+mn-cs"/>
            </a:rPr>
            <a:t>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347382</xdr:colOff>
      <xdr:row>0</xdr:row>
      <xdr:rowOff>134471</xdr:rowOff>
    </xdr:from>
    <xdr:to>
      <xdr:col>1</xdr:col>
      <xdr:colOff>556932</xdr:colOff>
      <xdr:row>2</xdr:row>
      <xdr:rowOff>44823</xdr:rowOff>
    </xdr:to>
    <xdr:sp macro="[0]!accueil" textlink="">
      <xdr:nvSpPr>
        <xdr:cNvPr id="4" name="Rectangle à coins arrondis 3"/>
        <xdr:cNvSpPr/>
      </xdr:nvSpPr>
      <xdr:spPr>
        <a:xfrm>
          <a:off x="347382" y="134471"/>
          <a:ext cx="971550" cy="291352"/>
        </a:xfrm>
        <a:prstGeom prst="roundRect">
          <a:avLst/>
        </a:prstGeom>
        <a:solidFill>
          <a:schemeClr val="accent1">
            <a:lumMod val="40000"/>
            <a:lumOff val="60000"/>
            <a:alpha val="82000"/>
          </a:schemeClr>
        </a:solidFill>
        <a:ln>
          <a:solidFill>
            <a:schemeClr val="accent1">
              <a:shade val="50000"/>
              <a:alpha val="57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300" b="0" i="1">
              <a:solidFill>
                <a:schemeClr val="bg1"/>
              </a:solidFill>
              <a:latin typeface="+mn-lt"/>
              <a:ea typeface="+mn-ea"/>
              <a:cs typeface="+mn-cs"/>
            </a:rPr>
            <a:t>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324970</xdr:colOff>
      <xdr:row>1</xdr:row>
      <xdr:rowOff>44824</xdr:rowOff>
    </xdr:from>
    <xdr:to>
      <xdr:col>1</xdr:col>
      <xdr:colOff>534520</xdr:colOff>
      <xdr:row>2</xdr:row>
      <xdr:rowOff>145676</xdr:rowOff>
    </xdr:to>
    <xdr:sp macro="[1]!accueil" textlink="">
      <xdr:nvSpPr>
        <xdr:cNvPr id="6" name="Rectangle à coins arrondis 5"/>
        <xdr:cNvSpPr/>
      </xdr:nvSpPr>
      <xdr:spPr>
        <a:xfrm>
          <a:off x="324970" y="235324"/>
          <a:ext cx="971550" cy="291352"/>
        </a:xfrm>
        <a:prstGeom prst="roundRect">
          <a:avLst/>
        </a:prstGeom>
        <a:solidFill>
          <a:schemeClr val="accent1">
            <a:lumMod val="40000"/>
            <a:lumOff val="60000"/>
            <a:alpha val="82000"/>
          </a:schemeClr>
        </a:solidFill>
        <a:ln>
          <a:solidFill>
            <a:schemeClr val="accent1">
              <a:shade val="50000"/>
              <a:alpha val="57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300" b="0" i="1">
              <a:solidFill>
                <a:schemeClr val="bg1"/>
              </a:solidFill>
              <a:latin typeface="+mn-lt"/>
              <a:ea typeface="+mn-ea"/>
              <a:cs typeface="+mn-cs"/>
            </a:rPr>
            <a:t>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291353</xdr:colOff>
      <xdr:row>0</xdr:row>
      <xdr:rowOff>179294</xdr:rowOff>
    </xdr:from>
    <xdr:to>
      <xdr:col>1</xdr:col>
      <xdr:colOff>500903</xdr:colOff>
      <xdr:row>2</xdr:row>
      <xdr:rowOff>89646</xdr:rowOff>
    </xdr:to>
    <xdr:sp macro="[0]!accueil" textlink="">
      <xdr:nvSpPr>
        <xdr:cNvPr id="20" name="Rectangle à coins arrondis 19"/>
        <xdr:cNvSpPr/>
      </xdr:nvSpPr>
      <xdr:spPr>
        <a:xfrm>
          <a:off x="291353" y="179294"/>
          <a:ext cx="971550" cy="291352"/>
        </a:xfrm>
        <a:prstGeom prst="roundRect">
          <a:avLst/>
        </a:prstGeom>
        <a:solidFill>
          <a:schemeClr val="accent1">
            <a:lumMod val="40000"/>
            <a:lumOff val="60000"/>
            <a:alpha val="82000"/>
          </a:schemeClr>
        </a:solidFill>
        <a:ln>
          <a:solidFill>
            <a:schemeClr val="accent1">
              <a:shade val="50000"/>
              <a:alpha val="57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300" b="0" i="1">
              <a:solidFill>
                <a:schemeClr val="bg1"/>
              </a:solidFill>
              <a:latin typeface="+mn-lt"/>
              <a:ea typeface="+mn-ea"/>
              <a:cs typeface="+mn-cs"/>
            </a:rPr>
            <a:t>Accueil</a:t>
          </a:r>
        </a:p>
      </xdr:txBody>
    </xdr:sp>
    <xdr:clientData/>
  </xdr:twoCellAnchor>
  <xdr:twoCellAnchor>
    <xdr:from>
      <xdr:col>0</xdr:col>
      <xdr:colOff>291353</xdr:colOff>
      <xdr:row>0</xdr:row>
      <xdr:rowOff>179294</xdr:rowOff>
    </xdr:from>
    <xdr:to>
      <xdr:col>1</xdr:col>
      <xdr:colOff>500903</xdr:colOff>
      <xdr:row>2</xdr:row>
      <xdr:rowOff>89646</xdr:rowOff>
    </xdr:to>
    <xdr:sp macro="[1]!accueil" textlink="">
      <xdr:nvSpPr>
        <xdr:cNvPr id="35" name="Rectangle à coins arrondis 34"/>
        <xdr:cNvSpPr/>
      </xdr:nvSpPr>
      <xdr:spPr>
        <a:xfrm>
          <a:off x="291353" y="179294"/>
          <a:ext cx="971550" cy="291352"/>
        </a:xfrm>
        <a:prstGeom prst="roundRect">
          <a:avLst/>
        </a:prstGeom>
        <a:solidFill>
          <a:schemeClr val="accent1">
            <a:lumMod val="40000"/>
            <a:lumOff val="60000"/>
            <a:alpha val="82000"/>
          </a:schemeClr>
        </a:solidFill>
        <a:ln>
          <a:solidFill>
            <a:schemeClr val="accent1">
              <a:shade val="50000"/>
              <a:alpha val="57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300" b="0" i="1">
              <a:solidFill>
                <a:schemeClr val="bg1"/>
              </a:solidFill>
              <a:latin typeface="+mn-lt"/>
              <a:ea typeface="+mn-ea"/>
              <a:cs typeface="+mn-cs"/>
            </a:rPr>
            <a:t>Accueil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2</xdr:row>
      <xdr:rowOff>76199</xdr:rowOff>
    </xdr:from>
    <xdr:to>
      <xdr:col>10</xdr:col>
      <xdr:colOff>638175</xdr:colOff>
      <xdr:row>29</xdr:row>
      <xdr:rowOff>85724</xdr:rowOff>
    </xdr:to>
    <xdr:sp macro="" textlink="">
      <xdr:nvSpPr>
        <xdr:cNvPr id="3" name="Rectangle à coins arrondis 2"/>
        <xdr:cNvSpPr/>
      </xdr:nvSpPr>
      <xdr:spPr>
        <a:xfrm>
          <a:off x="2981325" y="457199"/>
          <a:ext cx="5276850" cy="515302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4</xdr:col>
      <xdr:colOff>152400</xdr:colOff>
      <xdr:row>9</xdr:row>
      <xdr:rowOff>133350</xdr:rowOff>
    </xdr:from>
    <xdr:to>
      <xdr:col>6</xdr:col>
      <xdr:colOff>542925</xdr:colOff>
      <xdr:row>11</xdr:row>
      <xdr:rowOff>152400</xdr:rowOff>
    </xdr:to>
    <xdr:sp macro="" textlink="">
      <xdr:nvSpPr>
        <xdr:cNvPr id="9" name="ZoneTexte 8"/>
        <xdr:cNvSpPr txBox="1"/>
      </xdr:nvSpPr>
      <xdr:spPr>
        <a:xfrm>
          <a:off x="3200400" y="1847850"/>
          <a:ext cx="1914525" cy="400050"/>
        </a:xfrm>
        <a:prstGeom prst="rect">
          <a:avLst/>
        </a:prstGeom>
        <a:noFill/>
        <a:ln w="9525" cmpd="sng">
          <a:noFill/>
        </a:ln>
        <a:effectLst>
          <a:outerShdw blurRad="50800" dist="38100" algn="l" rotWithShape="0">
            <a:prstClr val="black">
              <a:alpha val="40000"/>
            </a:prstClr>
          </a:outerShdw>
          <a:reflection blurRad="6350" stA="50000" endA="300" endPos="38500" dist="50800" dir="5400000" sy="-100000" algn="bl" rotWithShape="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 i="1" cap="none" spc="50">
              <a:ln w="13500">
                <a:solidFill>
                  <a:schemeClr val="tx1">
                    <a:lumMod val="95000"/>
                    <a:lumOff val="5000"/>
                    <a:alpha val="6500"/>
                  </a:schemeClr>
                </a:solidFill>
                <a:prstDash val="solid"/>
              </a:ln>
              <a:solidFill>
                <a:schemeClr val="bg1"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  <a:latin typeface="+mn-lt"/>
            </a:rPr>
            <a:t>Choix</a:t>
          </a:r>
          <a:r>
            <a:rPr lang="fr-FR" sz="1400" b="1" i="1" cap="none" spc="50" baseline="0">
              <a:ln w="13500">
                <a:solidFill>
                  <a:schemeClr val="tx1">
                    <a:lumMod val="95000"/>
                    <a:lumOff val="5000"/>
                    <a:alpha val="6500"/>
                  </a:schemeClr>
                </a:solidFill>
                <a:prstDash val="solid"/>
              </a:ln>
              <a:solidFill>
                <a:schemeClr val="bg1"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  <a:latin typeface="+mn-lt"/>
            </a:rPr>
            <a:t> de la piscine</a:t>
          </a:r>
          <a:endParaRPr lang="fr-FR" sz="1400" b="1" i="1" cap="none" spc="50">
            <a:ln w="13500">
              <a:solidFill>
                <a:schemeClr val="tx1">
                  <a:lumMod val="95000"/>
                  <a:lumOff val="5000"/>
                  <a:alpha val="6500"/>
                </a:schemeClr>
              </a:solidFill>
              <a:prstDash val="solid"/>
            </a:ln>
            <a:solidFill>
              <a:schemeClr val="bg1"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  <a:latin typeface="+mn-lt"/>
          </a:endParaRPr>
        </a:p>
      </xdr:txBody>
    </xdr:sp>
    <xdr:clientData/>
  </xdr:twoCellAnchor>
  <xdr:twoCellAnchor>
    <xdr:from>
      <xdr:col>4</xdr:col>
      <xdr:colOff>133350</xdr:colOff>
      <xdr:row>5</xdr:row>
      <xdr:rowOff>180975</xdr:rowOff>
    </xdr:from>
    <xdr:to>
      <xdr:col>8</xdr:col>
      <xdr:colOff>28576</xdr:colOff>
      <xdr:row>8</xdr:row>
      <xdr:rowOff>9525</xdr:rowOff>
    </xdr:to>
    <xdr:sp macro="" textlink="">
      <xdr:nvSpPr>
        <xdr:cNvPr id="10" name="ZoneTexte 9"/>
        <xdr:cNvSpPr txBox="1"/>
      </xdr:nvSpPr>
      <xdr:spPr>
        <a:xfrm>
          <a:off x="3181350" y="1133475"/>
          <a:ext cx="2562226" cy="400050"/>
        </a:xfrm>
        <a:prstGeom prst="rect">
          <a:avLst/>
        </a:prstGeom>
        <a:noFill/>
        <a:ln w="9525" cmpd="sng">
          <a:noFill/>
        </a:ln>
        <a:effectLst>
          <a:outerShdw blurRad="50800" dist="38100" algn="l" rotWithShape="0">
            <a:prstClr val="black">
              <a:alpha val="40000"/>
            </a:prstClr>
          </a:outerShdw>
          <a:reflection blurRad="6350" stA="50000" endA="300" endPos="38500" dist="50800" dir="5400000" sy="-100000" algn="bl" rotWithShape="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 i="1" cap="none" spc="50">
              <a:ln w="13500">
                <a:solidFill>
                  <a:schemeClr val="tx1">
                    <a:lumMod val="95000"/>
                    <a:lumOff val="5000"/>
                    <a:alpha val="6500"/>
                  </a:schemeClr>
                </a:solidFill>
                <a:prstDash val="solid"/>
              </a:ln>
              <a:solidFill>
                <a:schemeClr val="bg1"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  <a:latin typeface="+mn-lt"/>
            </a:rPr>
            <a:t>Saisie des</a:t>
          </a:r>
          <a:r>
            <a:rPr lang="fr-FR" sz="1400" b="1" i="1" cap="none" spc="50" baseline="0">
              <a:ln w="13500">
                <a:solidFill>
                  <a:schemeClr val="tx1">
                    <a:lumMod val="95000"/>
                    <a:lumOff val="5000"/>
                    <a:alpha val="6500"/>
                  </a:schemeClr>
                </a:solidFill>
                <a:prstDash val="solid"/>
              </a:ln>
              <a:solidFill>
                <a:schemeClr val="bg1"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  <a:latin typeface="+mn-lt"/>
            </a:rPr>
            <a:t> coordonnées client</a:t>
          </a:r>
          <a:endParaRPr lang="fr-FR" sz="1400" b="1" i="1" cap="none" spc="50">
            <a:ln w="13500">
              <a:solidFill>
                <a:schemeClr val="tx1">
                  <a:lumMod val="95000"/>
                  <a:lumOff val="5000"/>
                  <a:alpha val="6500"/>
                </a:schemeClr>
              </a:solidFill>
              <a:prstDash val="solid"/>
            </a:ln>
            <a:solidFill>
              <a:schemeClr val="bg1"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  <a:latin typeface="+mn-lt"/>
          </a:endParaRPr>
        </a:p>
      </xdr:txBody>
    </xdr:sp>
    <xdr:clientData/>
  </xdr:twoCellAnchor>
  <xdr:twoCellAnchor>
    <xdr:from>
      <xdr:col>4</xdr:col>
      <xdr:colOff>152399</xdr:colOff>
      <xdr:row>13</xdr:row>
      <xdr:rowOff>76200</xdr:rowOff>
    </xdr:from>
    <xdr:to>
      <xdr:col>7</xdr:col>
      <xdr:colOff>333374</xdr:colOff>
      <xdr:row>15</xdr:row>
      <xdr:rowOff>95250</xdr:rowOff>
    </xdr:to>
    <xdr:sp macro="" textlink="">
      <xdr:nvSpPr>
        <xdr:cNvPr id="11" name="ZoneTexte 10"/>
        <xdr:cNvSpPr txBox="1"/>
      </xdr:nvSpPr>
      <xdr:spPr>
        <a:xfrm>
          <a:off x="3200399" y="2552700"/>
          <a:ext cx="2466975" cy="400050"/>
        </a:xfrm>
        <a:prstGeom prst="rect">
          <a:avLst/>
        </a:prstGeom>
        <a:noFill/>
        <a:ln w="9525" cmpd="sng">
          <a:noFill/>
        </a:ln>
        <a:effectLst>
          <a:outerShdw blurRad="50800" dist="38100" algn="l" rotWithShape="0">
            <a:prstClr val="black">
              <a:alpha val="40000"/>
            </a:prstClr>
          </a:outerShdw>
          <a:reflection blurRad="6350" stA="50000" endA="300" endPos="38500" dist="50800" dir="5400000" sy="-100000" algn="bl" rotWithShape="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 i="1" cap="none" spc="50">
              <a:ln w="13500">
                <a:solidFill>
                  <a:schemeClr val="tx1">
                    <a:lumMod val="95000"/>
                    <a:lumOff val="5000"/>
                    <a:alpha val="6500"/>
                  </a:schemeClr>
                </a:solidFill>
                <a:prstDash val="solid"/>
              </a:ln>
              <a:solidFill>
                <a:schemeClr val="bg1"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  <a:latin typeface="+mn-lt"/>
            </a:rPr>
            <a:t>Choix</a:t>
          </a:r>
          <a:r>
            <a:rPr lang="fr-FR" sz="1400" b="1" i="1" cap="none" spc="50" baseline="0">
              <a:ln w="13500">
                <a:solidFill>
                  <a:schemeClr val="tx1">
                    <a:lumMod val="95000"/>
                    <a:lumOff val="5000"/>
                    <a:alpha val="6500"/>
                  </a:schemeClr>
                </a:solidFill>
                <a:prstDash val="solid"/>
              </a:ln>
              <a:solidFill>
                <a:schemeClr val="bg1"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  <a:latin typeface="+mn-lt"/>
            </a:rPr>
            <a:t> de la date de livraison</a:t>
          </a:r>
          <a:endParaRPr lang="fr-FR" sz="1400" b="1" i="1" cap="none" spc="50">
            <a:ln w="13500">
              <a:solidFill>
                <a:schemeClr val="tx1">
                  <a:lumMod val="95000"/>
                  <a:lumOff val="5000"/>
                  <a:alpha val="6500"/>
                </a:schemeClr>
              </a:solidFill>
              <a:prstDash val="solid"/>
            </a:ln>
            <a:solidFill>
              <a:schemeClr val="bg1"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  <a:latin typeface="+mn-lt"/>
          </a:endParaRPr>
        </a:p>
      </xdr:txBody>
    </xdr:sp>
    <xdr:clientData/>
  </xdr:twoCellAnchor>
  <xdr:twoCellAnchor>
    <xdr:from>
      <xdr:col>0</xdr:col>
      <xdr:colOff>247651</xdr:colOff>
      <xdr:row>0</xdr:row>
      <xdr:rowOff>161926</xdr:rowOff>
    </xdr:from>
    <xdr:to>
      <xdr:col>1</xdr:col>
      <xdr:colOff>457201</xdr:colOff>
      <xdr:row>3</xdr:row>
      <xdr:rowOff>104776</xdr:rowOff>
    </xdr:to>
    <xdr:sp macro="[0]!accueil" textlink="">
      <xdr:nvSpPr>
        <xdr:cNvPr id="12" name="Rectangle à coins arrondis 11"/>
        <xdr:cNvSpPr/>
      </xdr:nvSpPr>
      <xdr:spPr>
        <a:xfrm>
          <a:off x="247651" y="161926"/>
          <a:ext cx="971550" cy="514350"/>
        </a:xfrm>
        <a:prstGeom prst="roundRect">
          <a:avLst/>
        </a:prstGeom>
        <a:solidFill>
          <a:schemeClr val="accent1">
            <a:lumMod val="40000"/>
            <a:lumOff val="60000"/>
            <a:alpha val="82000"/>
          </a:schemeClr>
        </a:solidFill>
        <a:ln>
          <a:solidFill>
            <a:schemeClr val="accent1">
              <a:shade val="50000"/>
              <a:alpha val="57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300" b="0" i="1">
              <a:solidFill>
                <a:schemeClr val="bg1"/>
              </a:solidFill>
              <a:latin typeface="+mn-lt"/>
              <a:ea typeface="+mn-ea"/>
              <a:cs typeface="+mn-cs"/>
            </a:rPr>
            <a:t>Accueil</a:t>
          </a:r>
        </a:p>
      </xdr:txBody>
    </xdr:sp>
    <xdr:clientData/>
  </xdr:twoCellAnchor>
  <xdr:twoCellAnchor>
    <xdr:from>
      <xdr:col>4</xdr:col>
      <xdr:colOff>161925</xdr:colOff>
      <xdr:row>17</xdr:row>
      <xdr:rowOff>57150</xdr:rowOff>
    </xdr:from>
    <xdr:to>
      <xdr:col>6</xdr:col>
      <xdr:colOff>304801</xdr:colOff>
      <xdr:row>19</xdr:row>
      <xdr:rowOff>76200</xdr:rowOff>
    </xdr:to>
    <xdr:sp macro="" textlink="">
      <xdr:nvSpPr>
        <xdr:cNvPr id="13" name="ZoneTexte 12"/>
        <xdr:cNvSpPr txBox="1"/>
      </xdr:nvSpPr>
      <xdr:spPr>
        <a:xfrm>
          <a:off x="3209925" y="3295650"/>
          <a:ext cx="1666876" cy="400050"/>
        </a:xfrm>
        <a:prstGeom prst="rect">
          <a:avLst/>
        </a:prstGeom>
        <a:noFill/>
        <a:ln w="9525" cmpd="sng">
          <a:noFill/>
        </a:ln>
        <a:effectLst>
          <a:outerShdw blurRad="50800" dist="38100" algn="l" rotWithShape="0">
            <a:prstClr val="black">
              <a:alpha val="40000"/>
            </a:prstClr>
          </a:outerShdw>
          <a:reflection blurRad="6350" stA="50000" endA="300" endPos="38500" dist="50800" dir="5400000" sy="-100000" algn="bl" rotWithShape="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 i="1" cap="none" spc="50">
              <a:ln w="13500">
                <a:solidFill>
                  <a:schemeClr val="tx1">
                    <a:lumMod val="95000"/>
                    <a:lumOff val="5000"/>
                    <a:alpha val="6500"/>
                  </a:schemeClr>
                </a:solidFill>
                <a:prstDash val="solid"/>
              </a:ln>
              <a:solidFill>
                <a:schemeClr val="bg1"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  <a:latin typeface="+mn-lt"/>
            </a:rPr>
            <a:t>Choix</a:t>
          </a:r>
          <a:r>
            <a:rPr lang="fr-FR" sz="1400" b="1" i="1" cap="none" spc="50" baseline="0">
              <a:ln w="13500">
                <a:solidFill>
                  <a:schemeClr val="tx1">
                    <a:lumMod val="95000"/>
                    <a:lumOff val="5000"/>
                    <a:alpha val="6500"/>
                  </a:schemeClr>
                </a:solidFill>
                <a:prstDash val="solid"/>
              </a:ln>
              <a:solidFill>
                <a:schemeClr val="bg1"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  <a:latin typeface="+mn-lt"/>
            </a:rPr>
            <a:t> du véhicule</a:t>
          </a:r>
          <a:endParaRPr lang="fr-FR" sz="1400" b="1" i="1" cap="none" spc="50">
            <a:ln w="13500">
              <a:solidFill>
                <a:schemeClr val="tx1">
                  <a:lumMod val="95000"/>
                  <a:lumOff val="5000"/>
                  <a:alpha val="6500"/>
                </a:schemeClr>
              </a:solidFill>
              <a:prstDash val="solid"/>
            </a:ln>
            <a:solidFill>
              <a:schemeClr val="bg1"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  <a:latin typeface="+mn-lt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Excel%20V15bi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administrateur"/>
      <sheetName val="client"/>
      <sheetName val="conducteur"/>
      <sheetName val="vehicule"/>
      <sheetName val="produit"/>
      <sheetName val="parametre"/>
      <sheetName val="devis"/>
      <sheetName val="planning"/>
      <sheetName val="listeville"/>
      <sheetName val="distancier"/>
      <sheetName val="ProjetExcel V15bis"/>
    </sheetNames>
    <definedNames>
      <definedName name="accueil"/>
      <definedName name="ajout_vehicule"/>
      <definedName name="page_administrateur_sansMDP"/>
      <definedName name="suppression_conducteur"/>
    </definedNames>
    <sheetDataSet>
      <sheetData sheetId="0"/>
      <sheetData sheetId="1"/>
      <sheetData sheetId="2"/>
      <sheetData sheetId="3"/>
      <sheetData sheetId="4"/>
      <sheetData sheetId="5">
        <row r="7">
          <cell r="C7" t="str">
            <v>Venus</v>
          </cell>
          <cell r="D7">
            <v>1.3</v>
          </cell>
          <cell r="E7" t="str">
            <v>4,25*2,5</v>
          </cell>
          <cell r="F7" t="str">
            <v>A</v>
          </cell>
          <cell r="G7">
            <v>1</v>
          </cell>
          <cell r="H7">
            <v>5418</v>
          </cell>
          <cell r="I7">
            <v>0</v>
          </cell>
        </row>
        <row r="8">
          <cell r="C8" t="str">
            <v>Marte</v>
          </cell>
          <cell r="D8">
            <v>1.7</v>
          </cell>
          <cell r="E8" t="str">
            <v>7,25*3,30</v>
          </cell>
          <cell r="F8" t="str">
            <v>A</v>
          </cell>
          <cell r="G8">
            <v>1</v>
          </cell>
          <cell r="H8">
            <v>8121</v>
          </cell>
          <cell r="I8">
            <v>0</v>
          </cell>
        </row>
        <row r="9">
          <cell r="C9" t="str">
            <v>Atenea 8</v>
          </cell>
          <cell r="D9">
            <v>1.67</v>
          </cell>
          <cell r="E9" t="str">
            <v>8,50*3,50</v>
          </cell>
          <cell r="F9" t="str">
            <v>B</v>
          </cell>
          <cell r="G9">
            <v>2</v>
          </cell>
          <cell r="H9">
            <v>9121</v>
          </cell>
          <cell r="I9">
            <v>0</v>
          </cell>
        </row>
        <row r="10">
          <cell r="C10" t="str">
            <v>Tierra 8</v>
          </cell>
          <cell r="D10">
            <v>1.67</v>
          </cell>
          <cell r="E10" t="str">
            <v>8,60*4,25</v>
          </cell>
          <cell r="F10" t="str">
            <v>B</v>
          </cell>
          <cell r="G10">
            <v>2</v>
          </cell>
          <cell r="H10">
            <v>9300</v>
          </cell>
          <cell r="I10">
            <v>0</v>
          </cell>
        </row>
        <row r="11">
          <cell r="C11" t="str">
            <v>Dianna 8</v>
          </cell>
          <cell r="D11">
            <v>1.67</v>
          </cell>
          <cell r="E11" t="str">
            <v>8,50*3,50</v>
          </cell>
          <cell r="F11" t="str">
            <v>B</v>
          </cell>
          <cell r="G11">
            <v>2</v>
          </cell>
          <cell r="H11">
            <v>9121</v>
          </cell>
          <cell r="I11">
            <v>0</v>
          </cell>
        </row>
        <row r="12">
          <cell r="C12" t="str">
            <v>Gala</v>
          </cell>
          <cell r="D12">
            <v>1.5</v>
          </cell>
          <cell r="E12" t="str">
            <v>7,40*3,40</v>
          </cell>
          <cell r="F12" t="str">
            <v>A</v>
          </cell>
          <cell r="G12">
            <v>1</v>
          </cell>
          <cell r="H12">
            <v>8330</v>
          </cell>
          <cell r="I12">
            <v>0</v>
          </cell>
        </row>
        <row r="13">
          <cell r="C13" t="str">
            <v>Altea</v>
          </cell>
          <cell r="D13">
            <v>1.2</v>
          </cell>
          <cell r="E13" t="str">
            <v>4 (diametre)</v>
          </cell>
          <cell r="F13" t="str">
            <v>A</v>
          </cell>
          <cell r="G13">
            <v>1</v>
          </cell>
          <cell r="H13">
            <v>5588</v>
          </cell>
          <cell r="I13">
            <v>0</v>
          </cell>
        </row>
        <row r="14">
          <cell r="C14" t="str">
            <v>Jupiter</v>
          </cell>
          <cell r="D14">
            <v>1.48</v>
          </cell>
          <cell r="E14" t="str">
            <v>9*3,85</v>
          </cell>
          <cell r="F14" t="str">
            <v>C</v>
          </cell>
          <cell r="G14">
            <v>3</v>
          </cell>
          <cell r="H14">
            <v>10171</v>
          </cell>
          <cell r="I14">
            <v>0</v>
          </cell>
        </row>
        <row r="15">
          <cell r="C15" t="str">
            <v>Atenea 9</v>
          </cell>
          <cell r="D15">
            <v>1.77</v>
          </cell>
          <cell r="E15" t="str">
            <v>9,50*3,80</v>
          </cell>
          <cell r="F15" t="str">
            <v>C</v>
          </cell>
          <cell r="G15">
            <v>3</v>
          </cell>
          <cell r="H15">
            <v>10830</v>
          </cell>
          <cell r="I15">
            <v>0</v>
          </cell>
        </row>
        <row r="16">
          <cell r="C16" t="str">
            <v>Tierra 9</v>
          </cell>
          <cell r="D16">
            <v>1.77</v>
          </cell>
          <cell r="E16" t="str">
            <v>9,60*4,50</v>
          </cell>
          <cell r="F16" t="str">
            <v>C</v>
          </cell>
          <cell r="G16">
            <v>3</v>
          </cell>
          <cell r="H16">
            <v>11093</v>
          </cell>
          <cell r="I16">
            <v>0</v>
          </cell>
        </row>
        <row r="17">
          <cell r="C17" t="str">
            <v>Dianna 9</v>
          </cell>
          <cell r="D17">
            <v>1.77</v>
          </cell>
          <cell r="E17" t="str">
            <v>9,50*3,80</v>
          </cell>
          <cell r="F17" t="str">
            <v>B</v>
          </cell>
          <cell r="G17">
            <v>2</v>
          </cell>
          <cell r="H17">
            <v>10830</v>
          </cell>
          <cell r="I17">
            <v>0</v>
          </cell>
        </row>
        <row r="18">
          <cell r="C18" t="str">
            <v>Optima</v>
          </cell>
          <cell r="D18">
            <v>1.5</v>
          </cell>
          <cell r="E18" t="str">
            <v>9,25*4,20</v>
          </cell>
          <cell r="F18" t="str">
            <v>C</v>
          </cell>
          <cell r="G18">
            <v>3</v>
          </cell>
          <cell r="H18">
            <v>11804</v>
          </cell>
          <cell r="I18">
            <v>0</v>
          </cell>
        </row>
        <row r="19">
          <cell r="C19" t="str">
            <v>Hera</v>
          </cell>
          <cell r="D19">
            <v>1.6</v>
          </cell>
          <cell r="E19" t="str">
            <v>4,20*2,5</v>
          </cell>
          <cell r="F19" t="str">
            <v>B</v>
          </cell>
          <cell r="G19">
            <v>2</v>
          </cell>
          <cell r="H19">
            <v>8725</v>
          </cell>
          <cell r="I19">
            <v>0</v>
          </cell>
        </row>
        <row r="20">
          <cell r="C20">
            <v>0</v>
          </cell>
        </row>
        <row r="24">
          <cell r="F24" t="str">
            <v/>
          </cell>
          <cell r="G24" t="str">
            <v/>
          </cell>
        </row>
        <row r="25">
          <cell r="F25" t="str">
            <v/>
          </cell>
          <cell r="G25" t="str">
            <v/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hyperlink" Target="http://forum.excel-pratique.com/excel/liste-deroulante-et-choix-de-donnees-t27746.html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8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showGridLines="0" zoomScaleNormal="100" workbookViewId="0">
      <selection activeCell="H6" sqref="H6"/>
    </sheetView>
  </sheetViews>
  <sheetFormatPr baseColWidth="10" defaultRowHeight="15"/>
  <sheetData/>
  <phoneticPr fontId="0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2"/>
  <dimension ref="A1"/>
  <sheetViews>
    <sheetView workbookViewId="0">
      <selection activeCell="K20" sqref="K20"/>
    </sheetView>
  </sheetViews>
  <sheetFormatPr baseColWidth="10" defaultRowHeight="15"/>
  <sheetData/>
  <phoneticPr fontId="0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C1:K34"/>
  <sheetViews>
    <sheetView showGridLines="0" zoomScale="85" zoomScaleNormal="85" workbookViewId="0">
      <selection activeCell="B4" sqref="B4"/>
    </sheetView>
  </sheetViews>
  <sheetFormatPr baseColWidth="10" defaultRowHeight="15"/>
  <cols>
    <col min="3" max="3" width="11.7109375" style="1" bestFit="1" customWidth="1"/>
    <col min="4" max="4" width="14.28515625" style="1" bestFit="1" customWidth="1"/>
    <col min="5" max="5" width="20.140625" style="1" bestFit="1" customWidth="1"/>
    <col min="6" max="6" width="14.140625" style="1" bestFit="1" customWidth="1"/>
    <col min="7" max="7" width="18.28515625" style="1" bestFit="1" customWidth="1"/>
    <col min="8" max="8" width="21.42578125" style="3" bestFit="1" customWidth="1"/>
    <col min="9" max="9" width="19.42578125" style="3" bestFit="1" customWidth="1"/>
  </cols>
  <sheetData>
    <row r="1" spans="3:11">
      <c r="C1" s="89" t="s">
        <v>0</v>
      </c>
      <c r="D1" s="90"/>
      <c r="E1" s="90"/>
      <c r="F1" s="90"/>
      <c r="G1" s="90"/>
      <c r="H1" s="90"/>
      <c r="I1" s="90"/>
    </row>
    <row r="2" spans="3:11" ht="15" customHeight="1">
      <c r="C2" s="91"/>
      <c r="D2" s="92"/>
      <c r="E2" s="92"/>
      <c r="F2" s="92"/>
      <c r="G2" s="92"/>
      <c r="H2" s="92"/>
      <c r="I2" s="92"/>
    </row>
    <row r="3" spans="3:11" ht="15" customHeight="1">
      <c r="C3" s="91"/>
      <c r="D3" s="92"/>
      <c r="E3" s="92"/>
      <c r="F3" s="92"/>
      <c r="G3" s="92"/>
      <c r="H3" s="92"/>
      <c r="I3" s="92"/>
    </row>
    <row r="4" spans="3:11" ht="15" customHeight="1">
      <c r="C4" s="91"/>
      <c r="D4" s="92"/>
      <c r="E4" s="92"/>
      <c r="F4" s="92"/>
      <c r="G4" s="92"/>
      <c r="H4" s="92"/>
      <c r="I4" s="92"/>
      <c r="K4" s="4"/>
    </row>
    <row r="5" spans="3:11" ht="15.75" thickBot="1">
      <c r="C5" s="93"/>
      <c r="D5" s="94"/>
      <c r="E5" s="94"/>
      <c r="F5" s="94"/>
      <c r="G5" s="94"/>
      <c r="H5" s="94"/>
      <c r="I5" s="94"/>
    </row>
    <row r="6" spans="3:11" ht="18.75" customHeight="1">
      <c r="C6" s="55" t="s">
        <v>1</v>
      </c>
      <c r="D6" s="55" t="s">
        <v>2</v>
      </c>
      <c r="E6" s="55" t="s">
        <v>86</v>
      </c>
      <c r="F6" s="55" t="s">
        <v>85</v>
      </c>
      <c r="G6" s="55" t="s">
        <v>8</v>
      </c>
      <c r="H6" s="56" t="s">
        <v>84</v>
      </c>
      <c r="I6" s="56" t="s">
        <v>82</v>
      </c>
    </row>
    <row r="7" spans="3:11">
      <c r="C7" s="57"/>
      <c r="D7" s="57"/>
      <c r="E7" s="58"/>
      <c r="F7" s="57"/>
      <c r="G7" s="57"/>
      <c r="H7" s="59"/>
      <c r="I7" s="60"/>
    </row>
    <row r="8" spans="3:11" ht="15.75">
      <c r="C8" s="41"/>
      <c r="D8" s="41"/>
      <c r="E8" s="48"/>
      <c r="F8" s="41"/>
      <c r="G8" s="41"/>
      <c r="H8" s="42"/>
      <c r="I8" s="49"/>
    </row>
    <row r="9" spans="3:11" ht="15.75">
      <c r="C9" s="41"/>
      <c r="D9" s="41"/>
      <c r="E9" s="48"/>
      <c r="F9" s="41"/>
      <c r="G9" s="41"/>
      <c r="H9" s="42"/>
      <c r="I9" s="42"/>
    </row>
    <row r="10" spans="3:11" ht="15.75">
      <c r="C10" s="41"/>
      <c r="D10" s="41"/>
      <c r="E10" s="48"/>
      <c r="F10" s="41"/>
      <c r="G10" s="41"/>
      <c r="H10" s="42"/>
      <c r="I10" s="42"/>
    </row>
    <row r="11" spans="3:11" ht="15.75">
      <c r="C11" s="41"/>
      <c r="D11" s="41"/>
      <c r="E11" s="48"/>
      <c r="F11" s="41"/>
      <c r="G11" s="41"/>
      <c r="H11" s="42"/>
      <c r="I11" s="42"/>
    </row>
    <row r="12" spans="3:11" ht="15.75">
      <c r="C12" s="41"/>
      <c r="D12" s="41"/>
      <c r="E12" s="48"/>
      <c r="F12" s="41"/>
      <c r="G12" s="41"/>
      <c r="H12" s="42"/>
      <c r="I12" s="49"/>
    </row>
    <row r="13" spans="3:11" ht="15.75">
      <c r="C13" s="41"/>
      <c r="D13" s="41"/>
      <c r="E13" s="48"/>
      <c r="F13" s="41"/>
      <c r="G13" s="41"/>
      <c r="H13" s="42"/>
      <c r="I13" s="42"/>
    </row>
    <row r="14" spans="3:11" ht="15.75">
      <c r="C14" s="41"/>
      <c r="D14" s="41"/>
      <c r="E14" s="48"/>
      <c r="F14" s="41"/>
      <c r="G14" s="41"/>
      <c r="H14" s="42"/>
      <c r="I14" s="42"/>
    </row>
    <row r="15" spans="3:11" ht="15.75">
      <c r="C15" s="41"/>
      <c r="D15" s="41"/>
      <c r="E15" s="48"/>
      <c r="F15" s="41"/>
      <c r="G15" s="41"/>
      <c r="H15" s="42"/>
      <c r="I15" s="42"/>
    </row>
    <row r="16" spans="3:11" ht="15.75">
      <c r="C16" s="41"/>
      <c r="D16" s="41"/>
      <c r="E16" s="48"/>
      <c r="F16" s="41"/>
      <c r="G16" s="41"/>
      <c r="H16" s="42"/>
      <c r="I16" s="42"/>
    </row>
    <row r="17" spans="3:9" ht="15.75">
      <c r="C17" s="41"/>
      <c r="D17" s="41"/>
      <c r="E17" s="48"/>
      <c r="F17" s="41"/>
      <c r="G17" s="41"/>
      <c r="H17" s="42"/>
      <c r="I17" s="42"/>
    </row>
    <row r="18" spans="3:9" ht="15.75">
      <c r="C18" s="41"/>
      <c r="D18" s="41"/>
      <c r="E18" s="48"/>
      <c r="F18" s="41"/>
      <c r="G18" s="41"/>
      <c r="H18" s="42"/>
      <c r="I18" s="42"/>
    </row>
    <row r="19" spans="3:9" ht="15.75">
      <c r="C19" s="41"/>
      <c r="D19" s="41"/>
      <c r="E19" s="41"/>
      <c r="F19" s="41"/>
      <c r="G19" s="41"/>
      <c r="H19" s="42"/>
      <c r="I19" s="42"/>
    </row>
    <row r="20" spans="3:9" ht="15.75">
      <c r="C20" s="41"/>
      <c r="D20" s="41"/>
      <c r="E20" s="41"/>
      <c r="F20" s="41"/>
      <c r="G20" s="41"/>
      <c r="H20" s="42"/>
      <c r="I20" s="42"/>
    </row>
    <row r="21" spans="3:9" ht="15.75">
      <c r="C21" s="41"/>
      <c r="D21" s="41"/>
      <c r="E21" s="41"/>
      <c r="F21" s="41"/>
      <c r="G21" s="41"/>
      <c r="H21" s="42"/>
      <c r="I21" s="42"/>
    </row>
    <row r="22" spans="3:9" ht="15.75">
      <c r="C22" s="41"/>
      <c r="D22" s="41"/>
      <c r="E22" s="41"/>
      <c r="F22" s="41"/>
      <c r="G22" s="41"/>
      <c r="H22" s="42"/>
      <c r="I22" s="42"/>
    </row>
    <row r="23" spans="3:9" ht="15.75">
      <c r="C23" s="41"/>
      <c r="D23" s="41"/>
      <c r="E23" s="41"/>
      <c r="F23" s="41"/>
      <c r="G23" s="41"/>
      <c r="H23" s="42"/>
      <c r="I23" s="42"/>
    </row>
    <row r="24" spans="3:9" ht="15.75">
      <c r="C24" s="41"/>
      <c r="D24" s="41"/>
      <c r="E24" s="41"/>
      <c r="F24" s="41"/>
      <c r="G24" s="41"/>
      <c r="H24" s="42"/>
      <c r="I24" s="42"/>
    </row>
    <row r="25" spans="3:9" ht="15.75">
      <c r="C25" s="41"/>
      <c r="D25" s="41"/>
      <c r="E25" s="41"/>
      <c r="F25" s="41"/>
      <c r="G25" s="41"/>
      <c r="H25" s="42"/>
      <c r="I25" s="42"/>
    </row>
    <row r="26" spans="3:9">
      <c r="C26" s="50"/>
      <c r="D26" s="51"/>
      <c r="E26" s="51"/>
      <c r="F26" s="52"/>
      <c r="G26" s="52"/>
      <c r="H26" s="53"/>
      <c r="I26" s="54"/>
    </row>
    <row r="27" spans="3:9" ht="15.75">
      <c r="C27" s="43"/>
      <c r="D27" s="43"/>
      <c r="E27" s="43"/>
      <c r="F27" s="43"/>
      <c r="G27" s="43"/>
      <c r="H27" s="44"/>
      <c r="I27" s="44"/>
    </row>
    <row r="28" spans="3:9" ht="15.75">
      <c r="C28" s="41"/>
      <c r="D28" s="41"/>
      <c r="E28" s="41"/>
      <c r="F28" s="41"/>
      <c r="G28" s="41"/>
      <c r="H28" s="42"/>
      <c r="I28" s="42"/>
    </row>
    <row r="29" spans="3:9" ht="15.75">
      <c r="C29" s="41"/>
      <c r="D29" s="41"/>
      <c r="E29" s="41"/>
      <c r="F29" s="41"/>
      <c r="G29" s="41"/>
      <c r="H29" s="42"/>
      <c r="I29" s="42"/>
    </row>
    <row r="30" spans="3:9" ht="15.75">
      <c r="C30" s="41"/>
      <c r="D30" s="41"/>
      <c r="E30" s="41"/>
      <c r="F30" s="41"/>
      <c r="G30" s="41"/>
      <c r="H30" s="42"/>
      <c r="I30" s="42"/>
    </row>
    <row r="31" spans="3:9" ht="15.75">
      <c r="C31" s="41"/>
      <c r="D31" s="41"/>
      <c r="E31" s="41"/>
      <c r="F31" s="41"/>
      <c r="G31" s="41"/>
      <c r="H31" s="42"/>
      <c r="I31" s="42"/>
    </row>
    <row r="32" spans="3:9" ht="15.75">
      <c r="C32" s="41"/>
      <c r="D32" s="41"/>
      <c r="E32" s="41"/>
      <c r="F32" s="41"/>
      <c r="G32" s="41"/>
      <c r="H32" s="42"/>
      <c r="I32" s="42"/>
    </row>
    <row r="33" spans="3:9" ht="15.75">
      <c r="C33" s="41"/>
      <c r="D33" s="41"/>
      <c r="E33" s="41"/>
      <c r="F33" s="41"/>
      <c r="G33" s="41"/>
      <c r="H33" s="42"/>
      <c r="I33" s="42"/>
    </row>
    <row r="34" spans="3:9" ht="15.75">
      <c r="C34" s="41"/>
      <c r="D34" s="41"/>
      <c r="E34" s="41"/>
      <c r="F34" s="41"/>
      <c r="G34" s="41"/>
      <c r="H34" s="42"/>
      <c r="I34" s="42"/>
    </row>
  </sheetData>
  <autoFilter ref="C6:I6"/>
  <mergeCells count="1">
    <mergeCell ref="C1:I5"/>
  </mergeCells>
  <phoneticPr fontId="0" type="noConversion"/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C1:N12"/>
  <sheetViews>
    <sheetView showGridLines="0" zoomScale="85" zoomScaleNormal="85" workbookViewId="0">
      <selection sqref="A1:IV65536"/>
    </sheetView>
  </sheetViews>
  <sheetFormatPr baseColWidth="10" defaultRowHeight="15"/>
  <cols>
    <col min="1" max="1" width="11.42578125" style="39"/>
    <col min="2" max="2" width="13.140625" style="39" customWidth="1"/>
    <col min="3" max="3" width="11.7109375" style="38" bestFit="1" customWidth="1"/>
    <col min="4" max="4" width="14.28515625" style="38" bestFit="1" customWidth="1"/>
    <col min="5" max="5" width="24.140625" style="38" bestFit="1" customWidth="1"/>
    <col min="6" max="6" width="11" style="38" bestFit="1" customWidth="1"/>
    <col min="7" max="7" width="18.140625" style="38" bestFit="1" customWidth="1"/>
    <col min="8" max="8" width="17.140625" style="87" bestFit="1" customWidth="1"/>
    <col min="9" max="9" width="19" style="38" bestFit="1" customWidth="1"/>
    <col min="10" max="10" width="20.28515625" style="72" bestFit="1" customWidth="1"/>
    <col min="11" max="11" width="11.42578125" style="39"/>
    <col min="12" max="12" width="14.28515625" style="39" customWidth="1"/>
    <col min="13" max="13" width="22.85546875" style="39" bestFit="1" customWidth="1"/>
    <col min="14" max="14" width="13.28515625" style="39" bestFit="1" customWidth="1"/>
    <col min="15" max="16384" width="11.42578125" style="39"/>
  </cols>
  <sheetData>
    <row r="1" spans="3:14" ht="15" customHeight="1">
      <c r="C1" s="95"/>
      <c r="D1" s="95"/>
      <c r="E1" s="95"/>
      <c r="F1" s="95"/>
      <c r="G1" s="95"/>
      <c r="H1" s="95"/>
      <c r="I1" s="95"/>
      <c r="J1" s="95"/>
    </row>
    <row r="2" spans="3:14" ht="15" customHeight="1">
      <c r="C2" s="95"/>
      <c r="D2" s="95"/>
      <c r="E2" s="95"/>
      <c r="F2" s="95"/>
      <c r="G2" s="95"/>
      <c r="H2" s="95"/>
      <c r="I2" s="95"/>
      <c r="J2" s="95"/>
      <c r="M2" s="84"/>
      <c r="N2" s="84"/>
    </row>
    <row r="3" spans="3:14" ht="15" customHeight="1">
      <c r="C3" s="95"/>
      <c r="D3" s="95"/>
      <c r="E3" s="95"/>
      <c r="F3" s="95"/>
      <c r="G3" s="95"/>
      <c r="H3" s="95"/>
      <c r="I3" s="95"/>
      <c r="J3" s="95"/>
      <c r="M3" s="38"/>
      <c r="N3" s="72"/>
    </row>
    <row r="4" spans="3:14" ht="15" customHeight="1">
      <c r="C4" s="95"/>
      <c r="D4" s="95"/>
      <c r="E4" s="95"/>
      <c r="F4" s="95"/>
      <c r="G4" s="95"/>
      <c r="H4" s="95"/>
      <c r="I4" s="95"/>
      <c r="J4" s="95"/>
      <c r="M4" s="38"/>
      <c r="N4" s="72"/>
    </row>
    <row r="5" spans="3:14" ht="15.75" customHeight="1">
      <c r="C5" s="95"/>
      <c r="D5" s="95"/>
      <c r="E5" s="95"/>
      <c r="F5" s="95"/>
      <c r="G5" s="95"/>
      <c r="H5" s="95"/>
      <c r="I5" s="95"/>
      <c r="J5" s="95"/>
      <c r="M5" s="38"/>
      <c r="N5" s="72"/>
    </row>
    <row r="6" spans="3:14" ht="15.75">
      <c r="C6" s="68"/>
      <c r="D6" s="68"/>
      <c r="E6" s="68"/>
      <c r="F6" s="68"/>
      <c r="G6" s="68"/>
      <c r="H6" s="85"/>
      <c r="I6" s="68"/>
      <c r="J6" s="69"/>
    </row>
    <row r="7" spans="3:14" ht="15.75">
      <c r="C7" s="70"/>
      <c r="D7" s="70"/>
      <c r="E7" s="70"/>
      <c r="F7" s="70"/>
      <c r="G7" s="70"/>
      <c r="H7" s="86"/>
      <c r="I7" s="70"/>
      <c r="J7" s="71"/>
      <c r="M7" s="84"/>
      <c r="N7" s="38"/>
    </row>
    <row r="8" spans="3:14">
      <c r="C8" s="70"/>
      <c r="D8" s="70"/>
      <c r="E8" s="70"/>
      <c r="F8" s="70"/>
      <c r="G8" s="70"/>
      <c r="H8" s="86"/>
      <c r="I8" s="70"/>
      <c r="J8" s="71"/>
    </row>
    <row r="9" spans="3:14">
      <c r="C9" s="70"/>
      <c r="D9" s="70"/>
      <c r="E9" s="70"/>
      <c r="F9" s="70"/>
      <c r="G9" s="70"/>
      <c r="H9" s="86"/>
      <c r="I9" s="70"/>
      <c r="J9" s="71"/>
    </row>
    <row r="10" spans="3:14">
      <c r="C10" s="70"/>
      <c r="D10" s="70"/>
      <c r="E10" s="70"/>
      <c r="F10" s="70"/>
      <c r="G10" s="70"/>
      <c r="H10" s="86"/>
      <c r="I10" s="70"/>
      <c r="J10" s="71"/>
    </row>
    <row r="11" spans="3:14">
      <c r="C11" s="70"/>
      <c r="D11" s="70"/>
      <c r="E11" s="70"/>
      <c r="F11" s="70"/>
      <c r="G11" s="70"/>
      <c r="H11" s="86"/>
      <c r="I11" s="70"/>
      <c r="J11" s="71"/>
    </row>
    <row r="12" spans="3:14">
      <c r="C12" s="70"/>
      <c r="D12" s="70"/>
      <c r="E12" s="70"/>
      <c r="F12" s="70"/>
      <c r="G12" s="70"/>
      <c r="H12" s="86"/>
      <c r="I12" s="70"/>
      <c r="J12" s="71"/>
    </row>
  </sheetData>
  <mergeCells count="1">
    <mergeCell ref="C1:J5"/>
  </mergeCells>
  <phoneticPr fontId="0" type="noConversion"/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C1:J15"/>
  <sheetViews>
    <sheetView showGridLines="0" zoomScale="85" zoomScaleNormal="85" workbookViewId="0">
      <selection activeCell="C47" sqref="C47"/>
    </sheetView>
  </sheetViews>
  <sheetFormatPr baseColWidth="10" defaultRowHeight="15"/>
  <cols>
    <col min="3" max="3" width="25.5703125" style="1" customWidth="1"/>
    <col min="4" max="4" width="22.42578125" style="1" customWidth="1"/>
    <col min="5" max="5" width="14.140625" style="1" bestFit="1" customWidth="1"/>
    <col min="6" max="6" width="14.42578125" style="1" bestFit="1" customWidth="1"/>
    <col min="7" max="8" width="16" style="1" bestFit="1" customWidth="1"/>
    <col min="9" max="9" width="17.85546875" style="79" bestFit="1" customWidth="1"/>
    <col min="10" max="10" width="18.7109375" style="80" customWidth="1"/>
  </cols>
  <sheetData>
    <row r="1" spans="3:10">
      <c r="C1" s="89" t="s">
        <v>90</v>
      </c>
      <c r="D1" s="90"/>
      <c r="E1" s="90"/>
      <c r="F1" s="90"/>
      <c r="G1" s="90"/>
      <c r="H1" s="90"/>
      <c r="I1" s="90"/>
      <c r="J1" s="96"/>
    </row>
    <row r="2" spans="3:10" ht="15" customHeight="1">
      <c r="C2" s="91"/>
      <c r="D2" s="92"/>
      <c r="E2" s="92"/>
      <c r="F2" s="92"/>
      <c r="G2" s="92"/>
      <c r="H2" s="92"/>
      <c r="I2" s="92"/>
      <c r="J2" s="97"/>
    </row>
    <row r="3" spans="3:10" ht="15" customHeight="1">
      <c r="C3" s="91"/>
      <c r="D3" s="92"/>
      <c r="E3" s="92"/>
      <c r="F3" s="92"/>
      <c r="G3" s="92"/>
      <c r="H3" s="92"/>
      <c r="I3" s="92"/>
      <c r="J3" s="97"/>
    </row>
    <row r="4" spans="3:10" ht="15" customHeight="1">
      <c r="C4" s="91"/>
      <c r="D4" s="92"/>
      <c r="E4" s="92"/>
      <c r="F4" s="92"/>
      <c r="G4" s="92"/>
      <c r="H4" s="92"/>
      <c r="I4" s="92"/>
      <c r="J4" s="97"/>
    </row>
    <row r="5" spans="3:10" ht="15" customHeight="1" thickBot="1">
      <c r="C5" s="93"/>
      <c r="D5" s="94"/>
      <c r="E5" s="94"/>
      <c r="F5" s="94"/>
      <c r="G5" s="94"/>
      <c r="H5" s="94"/>
      <c r="I5" s="94"/>
      <c r="J5" s="98"/>
    </row>
    <row r="6" spans="3:10" ht="36" customHeight="1">
      <c r="C6" s="55" t="s">
        <v>91</v>
      </c>
      <c r="D6" s="55" t="s">
        <v>92</v>
      </c>
      <c r="E6" s="55" t="s">
        <v>93</v>
      </c>
      <c r="F6" s="55" t="s">
        <v>94</v>
      </c>
      <c r="G6" s="73" t="s">
        <v>95</v>
      </c>
      <c r="H6" s="73" t="s">
        <v>96</v>
      </c>
      <c r="I6" s="74" t="s">
        <v>97</v>
      </c>
      <c r="J6" s="75" t="s">
        <v>98</v>
      </c>
    </row>
    <row r="7" spans="3:10">
      <c r="C7" s="76" t="s">
        <v>99</v>
      </c>
      <c r="D7" s="76" t="s">
        <v>100</v>
      </c>
      <c r="E7" s="76" t="s">
        <v>101</v>
      </c>
      <c r="F7" s="76" t="s">
        <v>102</v>
      </c>
      <c r="G7" s="76" t="s">
        <v>9</v>
      </c>
      <c r="H7" s="76" t="s">
        <v>9</v>
      </c>
      <c r="I7" s="77">
        <v>0.15</v>
      </c>
      <c r="J7" s="78">
        <v>100</v>
      </c>
    </row>
    <row r="8" spans="3:10">
      <c r="C8" s="76" t="s">
        <v>99</v>
      </c>
      <c r="D8" s="76" t="s">
        <v>103</v>
      </c>
      <c r="E8" s="76" t="s">
        <v>101</v>
      </c>
      <c r="F8" s="76" t="s">
        <v>102</v>
      </c>
      <c r="G8" s="76" t="s">
        <v>9</v>
      </c>
      <c r="H8" s="76" t="s">
        <v>9</v>
      </c>
      <c r="I8" s="77">
        <v>0.15</v>
      </c>
      <c r="J8" s="78">
        <v>100</v>
      </c>
    </row>
    <row r="9" spans="3:10">
      <c r="C9" s="76" t="s">
        <v>104</v>
      </c>
      <c r="D9" s="76" t="s">
        <v>105</v>
      </c>
      <c r="E9" s="76" t="s">
        <v>106</v>
      </c>
      <c r="F9" s="76" t="s">
        <v>107</v>
      </c>
      <c r="G9" s="76" t="s">
        <v>10</v>
      </c>
      <c r="H9" s="76" t="s">
        <v>10</v>
      </c>
      <c r="I9" s="77">
        <v>0.25</v>
      </c>
      <c r="J9" s="78">
        <v>125</v>
      </c>
    </row>
    <row r="10" spans="3:10">
      <c r="C10" s="76" t="s">
        <v>104</v>
      </c>
      <c r="D10" s="76" t="s">
        <v>108</v>
      </c>
      <c r="E10" s="76" t="s">
        <v>106</v>
      </c>
      <c r="F10" s="76" t="s">
        <v>107</v>
      </c>
      <c r="G10" s="76" t="s">
        <v>10</v>
      </c>
      <c r="H10" s="76" t="s">
        <v>10</v>
      </c>
      <c r="I10" s="77">
        <v>0.25</v>
      </c>
      <c r="J10" s="78">
        <v>125</v>
      </c>
    </row>
    <row r="11" spans="3:10">
      <c r="C11" s="76" t="s">
        <v>104</v>
      </c>
      <c r="D11" s="76" t="s">
        <v>109</v>
      </c>
      <c r="E11" s="76" t="s">
        <v>106</v>
      </c>
      <c r="F11" s="76" t="s">
        <v>107</v>
      </c>
      <c r="G11" s="76" t="s">
        <v>10</v>
      </c>
      <c r="H11" s="76" t="s">
        <v>10</v>
      </c>
      <c r="I11" s="77">
        <v>0.25</v>
      </c>
      <c r="J11" s="78">
        <v>125</v>
      </c>
    </row>
    <row r="12" spans="3:10">
      <c r="C12" s="76" t="s">
        <v>110</v>
      </c>
      <c r="D12" s="76" t="s">
        <v>111</v>
      </c>
      <c r="E12" s="76" t="s">
        <v>112</v>
      </c>
      <c r="F12" s="76" t="s">
        <v>113</v>
      </c>
      <c r="G12" s="76" t="s">
        <v>11</v>
      </c>
      <c r="H12" s="76" t="s">
        <v>11</v>
      </c>
      <c r="I12" s="77">
        <v>0.3</v>
      </c>
      <c r="J12" s="78">
        <v>150</v>
      </c>
    </row>
    <row r="13" spans="3:10">
      <c r="C13" s="76" t="s">
        <v>110</v>
      </c>
      <c r="D13" s="76" t="s">
        <v>114</v>
      </c>
      <c r="E13" s="76" t="s">
        <v>112</v>
      </c>
      <c r="F13" s="76" t="s">
        <v>113</v>
      </c>
      <c r="G13" s="6" t="s">
        <v>11</v>
      </c>
      <c r="H13" s="76" t="s">
        <v>11</v>
      </c>
      <c r="I13" s="77">
        <v>0.3</v>
      </c>
      <c r="J13" s="78">
        <v>150</v>
      </c>
    </row>
    <row r="14" spans="3:10">
      <c r="C14" s="76" t="s">
        <v>115</v>
      </c>
      <c r="D14" s="76" t="s">
        <v>116</v>
      </c>
      <c r="E14" s="76" t="s">
        <v>117</v>
      </c>
      <c r="F14" s="76">
        <v>207</v>
      </c>
      <c r="G14" s="76" t="s">
        <v>118</v>
      </c>
      <c r="H14" s="76" t="s">
        <v>9</v>
      </c>
      <c r="I14" s="77">
        <v>0.09</v>
      </c>
      <c r="J14" s="78">
        <v>50</v>
      </c>
    </row>
    <row r="15" spans="3:10">
      <c r="C15" s="76" t="s">
        <v>115</v>
      </c>
      <c r="D15" s="76" t="s">
        <v>119</v>
      </c>
      <c r="E15" s="76" t="s">
        <v>117</v>
      </c>
      <c r="F15" s="76">
        <v>207</v>
      </c>
      <c r="G15" s="76" t="s">
        <v>118</v>
      </c>
      <c r="H15" s="76" t="s">
        <v>9</v>
      </c>
      <c r="I15" s="77">
        <v>0.09</v>
      </c>
      <c r="J15" s="78">
        <v>50</v>
      </c>
    </row>
  </sheetData>
  <mergeCells count="1">
    <mergeCell ref="C1:J5"/>
  </mergeCells>
  <phoneticPr fontId="0" type="noConversion"/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C1:J25"/>
  <sheetViews>
    <sheetView showGridLines="0" zoomScale="85" zoomScaleNormal="85" workbookViewId="0">
      <selection activeCell="C1" sqref="C1:I5"/>
    </sheetView>
  </sheetViews>
  <sheetFormatPr baseColWidth="10" defaultRowHeight="15"/>
  <cols>
    <col min="3" max="3" width="16.42578125" style="1" bestFit="1" customWidth="1"/>
    <col min="4" max="4" width="18" style="1" bestFit="1" customWidth="1"/>
    <col min="5" max="5" width="24" style="1" bestFit="1" customWidth="1"/>
    <col min="6" max="6" width="16" style="1" bestFit="1" customWidth="1"/>
    <col min="7" max="7" width="24.5703125" style="1" customWidth="1"/>
    <col min="8" max="8" width="12.140625" style="5" bestFit="1" customWidth="1"/>
    <col min="9" max="9" width="19" style="1" bestFit="1" customWidth="1"/>
    <col min="10" max="10" width="18.140625" style="1" bestFit="1" customWidth="1"/>
  </cols>
  <sheetData>
    <row r="1" spans="3:10" ht="15" customHeight="1">
      <c r="C1" s="89" t="s">
        <v>120</v>
      </c>
      <c r="D1" s="90"/>
      <c r="E1" s="90"/>
      <c r="F1" s="90"/>
      <c r="G1" s="90"/>
      <c r="H1" s="90"/>
      <c r="I1" s="96"/>
    </row>
    <row r="2" spans="3:10" ht="15" customHeight="1">
      <c r="C2" s="91"/>
      <c r="D2" s="92"/>
      <c r="E2" s="92"/>
      <c r="F2" s="92"/>
      <c r="G2" s="92"/>
      <c r="H2" s="92"/>
      <c r="I2" s="97"/>
    </row>
    <row r="3" spans="3:10" ht="15" customHeight="1">
      <c r="C3" s="91"/>
      <c r="D3" s="92"/>
      <c r="E3" s="92"/>
      <c r="F3" s="92"/>
      <c r="G3" s="92"/>
      <c r="H3" s="92"/>
      <c r="I3" s="97"/>
    </row>
    <row r="4" spans="3:10" ht="15" customHeight="1">
      <c r="C4" s="91"/>
      <c r="D4" s="92"/>
      <c r="E4" s="92"/>
      <c r="F4" s="92"/>
      <c r="G4" s="92"/>
      <c r="H4" s="92"/>
      <c r="I4" s="97"/>
    </row>
    <row r="5" spans="3:10" ht="15.75" customHeight="1" thickBot="1">
      <c r="C5" s="93"/>
      <c r="D5" s="94"/>
      <c r="E5" s="94"/>
      <c r="F5" s="94"/>
      <c r="G5" s="94"/>
      <c r="H5" s="94"/>
      <c r="I5" s="98"/>
    </row>
    <row r="6" spans="3:10" ht="15.75">
      <c r="C6" s="55" t="s">
        <v>121</v>
      </c>
      <c r="D6" s="55" t="s">
        <v>77</v>
      </c>
      <c r="E6" s="55" t="s">
        <v>76</v>
      </c>
      <c r="F6" s="55" t="s">
        <v>122</v>
      </c>
      <c r="G6" s="73" t="s">
        <v>123</v>
      </c>
      <c r="H6" s="61" t="s">
        <v>124</v>
      </c>
      <c r="I6" s="55" t="s">
        <v>125</v>
      </c>
      <c r="J6"/>
    </row>
    <row r="7" spans="3:10">
      <c r="C7" s="81" t="s">
        <v>126</v>
      </c>
      <c r="D7" s="81">
        <v>1.3</v>
      </c>
      <c r="E7" s="81" t="s">
        <v>127</v>
      </c>
      <c r="F7" s="81" t="s">
        <v>9</v>
      </c>
      <c r="G7" s="82">
        <v>1</v>
      </c>
      <c r="H7" s="83">
        <v>5418</v>
      </c>
      <c r="I7" s="81"/>
      <c r="J7"/>
    </row>
    <row r="8" spans="3:10">
      <c r="C8" s="57" t="s">
        <v>128</v>
      </c>
      <c r="D8" s="57">
        <v>1.7</v>
      </c>
      <c r="E8" s="57" t="s">
        <v>129</v>
      </c>
      <c r="F8" s="57" t="s">
        <v>9</v>
      </c>
      <c r="G8" s="57">
        <v>1</v>
      </c>
      <c r="H8" s="60">
        <v>8121</v>
      </c>
      <c r="I8" s="57"/>
    </row>
    <row r="9" spans="3:10">
      <c r="C9" s="57" t="s">
        <v>130</v>
      </c>
      <c r="D9" s="57">
        <v>1.67</v>
      </c>
      <c r="E9" s="57" t="s">
        <v>131</v>
      </c>
      <c r="F9" s="57" t="s">
        <v>10</v>
      </c>
      <c r="G9" s="57">
        <v>2</v>
      </c>
      <c r="H9" s="60">
        <v>9121</v>
      </c>
      <c r="I9" s="57"/>
    </row>
    <row r="10" spans="3:10">
      <c r="C10" s="57" t="s">
        <v>75</v>
      </c>
      <c r="D10" s="57">
        <v>1.67</v>
      </c>
      <c r="E10" s="57" t="s">
        <v>132</v>
      </c>
      <c r="F10" s="57" t="s">
        <v>10</v>
      </c>
      <c r="G10" s="57">
        <v>2</v>
      </c>
      <c r="H10" s="60">
        <v>9300</v>
      </c>
      <c r="I10" s="57"/>
    </row>
    <row r="11" spans="3:10">
      <c r="C11" s="57" t="s">
        <v>133</v>
      </c>
      <c r="D11" s="57">
        <v>1.67</v>
      </c>
      <c r="E11" s="57" t="s">
        <v>131</v>
      </c>
      <c r="F11" s="57" t="s">
        <v>10</v>
      </c>
      <c r="G11" s="57">
        <v>2</v>
      </c>
      <c r="H11" s="60">
        <v>9121</v>
      </c>
      <c r="I11" s="57"/>
    </row>
    <row r="12" spans="3:10">
      <c r="C12" s="57" t="s">
        <v>134</v>
      </c>
      <c r="D12" s="57">
        <v>1.5</v>
      </c>
      <c r="E12" s="57" t="s">
        <v>135</v>
      </c>
      <c r="F12" s="57" t="s">
        <v>9</v>
      </c>
      <c r="G12" s="57">
        <v>1</v>
      </c>
      <c r="H12" s="60">
        <v>8330</v>
      </c>
      <c r="I12" s="57"/>
    </row>
    <row r="13" spans="3:10">
      <c r="C13" s="57" t="s">
        <v>136</v>
      </c>
      <c r="D13" s="57">
        <v>1.2</v>
      </c>
      <c r="E13" s="57" t="s">
        <v>137</v>
      </c>
      <c r="F13" s="57" t="s">
        <v>9</v>
      </c>
      <c r="G13" s="57">
        <v>1</v>
      </c>
      <c r="H13" s="60">
        <v>5588</v>
      </c>
      <c r="I13" s="57"/>
    </row>
    <row r="14" spans="3:10">
      <c r="C14" s="57" t="s">
        <v>138</v>
      </c>
      <c r="D14" s="57">
        <v>1.48</v>
      </c>
      <c r="E14" s="57" t="s">
        <v>139</v>
      </c>
      <c r="F14" s="57" t="s">
        <v>11</v>
      </c>
      <c r="G14" s="57">
        <v>3</v>
      </c>
      <c r="H14" s="60">
        <v>10171</v>
      </c>
      <c r="I14" s="57"/>
    </row>
    <row r="15" spans="3:10">
      <c r="C15" s="57" t="s">
        <v>140</v>
      </c>
      <c r="D15" s="57">
        <v>1.77</v>
      </c>
      <c r="E15" s="57" t="s">
        <v>141</v>
      </c>
      <c r="F15" s="57" t="s">
        <v>11</v>
      </c>
      <c r="G15" s="57">
        <v>3</v>
      </c>
      <c r="H15" s="60">
        <v>10830</v>
      </c>
      <c r="I15" s="57"/>
    </row>
    <row r="16" spans="3:10">
      <c r="C16" s="57" t="s">
        <v>142</v>
      </c>
      <c r="D16" s="57">
        <v>1.77</v>
      </c>
      <c r="E16" s="57" t="s">
        <v>143</v>
      </c>
      <c r="F16" s="57" t="s">
        <v>11</v>
      </c>
      <c r="G16" s="57">
        <v>3</v>
      </c>
      <c r="H16" s="60">
        <v>11093</v>
      </c>
      <c r="I16" s="57"/>
    </row>
    <row r="17" spans="3:9" customFormat="1">
      <c r="C17" s="57" t="s">
        <v>144</v>
      </c>
      <c r="D17" s="57">
        <v>1.77</v>
      </c>
      <c r="E17" s="57" t="s">
        <v>141</v>
      </c>
      <c r="F17" s="57" t="s">
        <v>10</v>
      </c>
      <c r="G17" s="57">
        <v>2</v>
      </c>
      <c r="H17" s="60">
        <v>10830</v>
      </c>
      <c r="I17" s="57"/>
    </row>
    <row r="18" spans="3:9" customFormat="1">
      <c r="C18" s="57" t="s">
        <v>145</v>
      </c>
      <c r="D18" s="57">
        <v>1.5</v>
      </c>
      <c r="E18" s="57" t="s">
        <v>146</v>
      </c>
      <c r="F18" s="57" t="s">
        <v>11</v>
      </c>
      <c r="G18" s="57">
        <v>3</v>
      </c>
      <c r="H18" s="60">
        <v>11804</v>
      </c>
      <c r="I18" s="57"/>
    </row>
    <row r="19" spans="3:9" customFormat="1">
      <c r="C19" s="57" t="s">
        <v>147</v>
      </c>
      <c r="D19" s="57">
        <v>1.6</v>
      </c>
      <c r="E19" s="57" t="s">
        <v>148</v>
      </c>
      <c r="F19" s="57" t="s">
        <v>10</v>
      </c>
      <c r="G19" s="57">
        <v>2</v>
      </c>
      <c r="H19" s="60">
        <v>8725</v>
      </c>
      <c r="I19" s="57"/>
    </row>
    <row r="20" spans="3:9" customFormat="1">
      <c r="C20" s="1"/>
      <c r="D20" s="1"/>
      <c r="E20" s="1"/>
      <c r="F20" s="1"/>
      <c r="G20" s="1"/>
      <c r="H20" s="5"/>
      <c r="I20" s="1"/>
    </row>
    <row r="24" spans="3:9" customFormat="1">
      <c r="C24" s="1"/>
      <c r="D24" s="1"/>
      <c r="E24" s="1"/>
      <c r="F24" s="1" t="str">
        <f>IF(B24="","",VLOOKUP(B24,[1]produit!C7:I98,3,FALSE))</f>
        <v/>
      </c>
      <c r="G24" s="1" t="str">
        <f>IF(B24="","",VLOOKUP(B24,[1]produit!C7:I98,6,FALSE))</f>
        <v/>
      </c>
      <c r="H24" s="5"/>
      <c r="I24" s="1"/>
    </row>
    <row r="25" spans="3:9" customFormat="1">
      <c r="C25" s="1"/>
      <c r="D25" s="1"/>
      <c r="E25" s="1"/>
      <c r="F25" s="1" t="str">
        <f>IF(B25="","",VLOOKUP(B25,[1]produit!C7:I99,3,FALSE))</f>
        <v/>
      </c>
      <c r="G25" s="1" t="str">
        <f>IF(B25="","",VLOOKUP(B25,[1]produit!C7:I99,6,FALSE))</f>
        <v/>
      </c>
      <c r="H25" s="5"/>
      <c r="I25" s="1"/>
    </row>
  </sheetData>
  <mergeCells count="1">
    <mergeCell ref="C1:I5"/>
  </mergeCells>
  <phoneticPr fontId="0" type="noConversion"/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I2:O12"/>
  <sheetViews>
    <sheetView showGridLines="0" tabSelected="1" zoomScaleNormal="100" workbookViewId="0">
      <selection activeCell="O2" sqref="O2"/>
    </sheetView>
  </sheetViews>
  <sheetFormatPr baseColWidth="10" defaultRowHeight="15"/>
  <cols>
    <col min="8" max="8" width="5.7109375" customWidth="1"/>
  </cols>
  <sheetData>
    <row r="2" spans="9:15">
      <c r="O2" s="88" t="s">
        <v>149</v>
      </c>
    </row>
    <row r="11" spans="9:15">
      <c r="I11" s="99"/>
      <c r="J11" s="99"/>
    </row>
    <row r="12" spans="9:15">
      <c r="I12" s="99"/>
      <c r="J12" s="99"/>
    </row>
  </sheetData>
  <mergeCells count="1">
    <mergeCell ref="I11:J12"/>
  </mergeCells>
  <phoneticPr fontId="0" type="noConversion"/>
  <hyperlinks>
    <hyperlink ref="O2" r:id="rId1"/>
  </hyperlinks>
  <pageMargins left="0.7" right="0.7" top="0.75" bottom="0.75" header="0.3" footer="0.3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B1:I54"/>
  <sheetViews>
    <sheetView showGridLines="0" showRuler="0" showWhiteSpace="0" view="pageLayout" zoomScaleNormal="100" workbookViewId="0">
      <selection activeCell="B27" sqref="B27"/>
    </sheetView>
  </sheetViews>
  <sheetFormatPr baseColWidth="10" defaultRowHeight="15"/>
  <cols>
    <col min="1" max="1" width="4.140625" style="10" customWidth="1"/>
    <col min="2" max="2" width="21.7109375" style="10" customWidth="1"/>
    <col min="3" max="3" width="7.7109375" style="10" customWidth="1"/>
    <col min="4" max="4" width="11.42578125" style="10"/>
    <col min="5" max="5" width="12.85546875" style="10" bestFit="1" customWidth="1"/>
    <col min="6" max="6" width="26.42578125" style="10" bestFit="1" customWidth="1"/>
    <col min="7" max="7" width="14.7109375" style="10" customWidth="1"/>
    <col min="8" max="16384" width="11.42578125" style="10"/>
  </cols>
  <sheetData>
    <row r="1" spans="2:8">
      <c r="B1" s="13" t="s">
        <v>68</v>
      </c>
      <c r="C1" s="12"/>
      <c r="D1" s="12"/>
      <c r="E1" s="12"/>
      <c r="F1" s="12"/>
      <c r="G1" s="12"/>
      <c r="H1" s="11"/>
    </row>
    <row r="2" spans="2:8">
      <c r="B2" s="13" t="s">
        <v>65</v>
      </c>
      <c r="C2" s="12"/>
      <c r="D2" s="12"/>
      <c r="E2" s="12"/>
      <c r="F2" s="12"/>
      <c r="G2" s="12"/>
      <c r="H2" s="11"/>
    </row>
    <row r="3" spans="2:8">
      <c r="B3" s="13" t="s">
        <v>66</v>
      </c>
      <c r="C3" s="13"/>
      <c r="D3" s="13"/>
      <c r="E3" s="13"/>
      <c r="F3" s="13"/>
      <c r="G3" s="13"/>
      <c r="H3" s="11"/>
    </row>
    <row r="4" spans="2:8">
      <c r="B4" s="13" t="s">
        <v>79</v>
      </c>
      <c r="C4" s="13"/>
      <c r="D4" s="13"/>
      <c r="E4" s="13"/>
      <c r="F4" s="13"/>
      <c r="G4" s="13"/>
      <c r="H4" s="11"/>
    </row>
    <row r="5" spans="2:8">
      <c r="B5" s="13" t="s">
        <v>80</v>
      </c>
      <c r="C5" s="13"/>
      <c r="D5" s="13"/>
      <c r="E5" s="13"/>
      <c r="F5" s="13"/>
      <c r="G5" s="13"/>
      <c r="H5" s="11"/>
    </row>
    <row r="6" spans="2:8">
      <c r="B6" s="13"/>
      <c r="C6" s="13"/>
      <c r="D6" s="13"/>
      <c r="H6" s="11"/>
    </row>
    <row r="7" spans="2:8">
      <c r="B7" s="13"/>
      <c r="C7" s="13"/>
      <c r="D7" s="13"/>
      <c r="H7" s="11"/>
    </row>
    <row r="8" spans="2:8">
      <c r="C8" s="13"/>
      <c r="D8" s="13"/>
      <c r="E8" s="14" t="s">
        <v>67</v>
      </c>
      <c r="F8" s="15" t="s">
        <v>34</v>
      </c>
      <c r="G8" s="13"/>
      <c r="H8" s="11"/>
    </row>
    <row r="9" spans="2:8">
      <c r="C9" s="13"/>
      <c r="D9" s="13"/>
      <c r="E9" s="16" t="s">
        <v>63</v>
      </c>
      <c r="F9" s="17">
        <f ca="1">TODAY()</f>
        <v>40916</v>
      </c>
      <c r="G9" s="13"/>
      <c r="H9" s="11"/>
    </row>
    <row r="10" spans="2:8">
      <c r="C10" s="13"/>
      <c r="D10" s="13"/>
      <c r="E10" s="16"/>
      <c r="F10" s="17"/>
      <c r="G10" s="13"/>
      <c r="H10" s="11"/>
    </row>
    <row r="11" spans="2:8">
      <c r="C11" s="13"/>
      <c r="D11" s="13"/>
      <c r="E11" s="21" t="s">
        <v>74</v>
      </c>
      <c r="F11" s="23" t="s">
        <v>87</v>
      </c>
      <c r="G11" s="13"/>
      <c r="H11" s="11"/>
    </row>
    <row r="12" spans="2:8">
      <c r="C12" s="13"/>
      <c r="D12" s="13"/>
      <c r="E12" s="21" t="s">
        <v>2</v>
      </c>
      <c r="F12" s="23" t="s">
        <v>88</v>
      </c>
      <c r="G12" s="15"/>
      <c r="H12" s="11"/>
    </row>
    <row r="13" spans="2:8">
      <c r="B13" s="13"/>
      <c r="C13" s="13"/>
      <c r="D13" s="13"/>
      <c r="E13" s="21" t="s">
        <v>3</v>
      </c>
      <c r="F13" s="23" t="s">
        <v>89</v>
      </c>
      <c r="G13" s="13"/>
      <c r="H13" s="11"/>
    </row>
    <row r="14" spans="2:8">
      <c r="B14" s="13"/>
      <c r="C14" s="13"/>
      <c r="D14" s="13"/>
      <c r="E14" s="21" t="s">
        <v>16</v>
      </c>
      <c r="F14" s="22"/>
      <c r="G14" s="19"/>
      <c r="H14" s="11"/>
    </row>
    <row r="15" spans="2:8">
      <c r="B15" s="13"/>
      <c r="C15" s="13"/>
      <c r="D15" s="13"/>
      <c r="E15" s="21" t="s">
        <v>4</v>
      </c>
      <c r="F15" s="22">
        <v>64100</v>
      </c>
      <c r="G15" s="19"/>
      <c r="H15" s="11"/>
    </row>
    <row r="16" spans="2:8">
      <c r="B16" s="13"/>
      <c r="C16" s="13"/>
      <c r="D16" s="13"/>
      <c r="E16" s="21" t="s">
        <v>7</v>
      </c>
      <c r="F16" s="22" t="s">
        <v>62</v>
      </c>
      <c r="G16" s="19"/>
      <c r="H16" s="11"/>
    </row>
    <row r="17" spans="2:9">
      <c r="B17" s="13"/>
      <c r="C17" s="13"/>
      <c r="D17" s="13"/>
      <c r="E17" s="45" t="s">
        <v>5</v>
      </c>
      <c r="F17" s="46">
        <v>453879872</v>
      </c>
      <c r="G17" s="19"/>
      <c r="H17" s="11"/>
    </row>
    <row r="18" spans="2:9">
      <c r="B18" s="13"/>
      <c r="C18" s="13"/>
      <c r="D18" s="13"/>
      <c r="E18" s="16"/>
      <c r="F18" s="18"/>
      <c r="G18" s="18"/>
      <c r="H18" s="11"/>
    </row>
    <row r="19" spans="2:9">
      <c r="B19" s="13"/>
      <c r="C19" s="13"/>
      <c r="D19" s="13"/>
      <c r="E19" s="16"/>
      <c r="F19" s="13"/>
      <c r="G19" s="13"/>
      <c r="H19" s="11"/>
    </row>
    <row r="20" spans="2:9" ht="17.25" customHeight="1">
      <c r="B20" s="106" t="s">
        <v>64</v>
      </c>
      <c r="C20" s="106"/>
      <c r="D20" s="106"/>
      <c r="E20" s="47">
        <v>3</v>
      </c>
      <c r="F20" s="109"/>
      <c r="G20" s="109"/>
      <c r="H20" s="11"/>
    </row>
    <row r="21" spans="2:9">
      <c r="B21" s="13"/>
      <c r="C21" s="13"/>
      <c r="D21" s="13"/>
      <c r="E21" s="16"/>
      <c r="F21" s="13"/>
      <c r="G21" s="13"/>
      <c r="H21" s="11"/>
    </row>
    <row r="22" spans="2:9">
      <c r="B22" s="105" t="s">
        <v>19</v>
      </c>
      <c r="C22" s="105"/>
      <c r="D22" s="105"/>
      <c r="E22" s="105"/>
      <c r="F22" s="105"/>
      <c r="G22" s="105"/>
      <c r="H22" s="11"/>
    </row>
    <row r="23" spans="2:9">
      <c r="B23" s="13"/>
      <c r="C23" s="13"/>
      <c r="D23" s="13"/>
      <c r="E23" s="16"/>
      <c r="F23" s="13"/>
      <c r="G23" s="13"/>
      <c r="H23" s="11" t="str">
        <f ca="1">IF(F23="","",VLOOKUP(F23,produit!G4:K97,2,FALSE))</f>
        <v/>
      </c>
    </row>
    <row r="24" spans="2:9">
      <c r="B24" s="107" t="s">
        <v>78</v>
      </c>
      <c r="C24" s="107"/>
      <c r="D24" s="107" t="s">
        <v>77</v>
      </c>
      <c r="E24" s="107"/>
      <c r="F24" s="35" t="s">
        <v>76</v>
      </c>
      <c r="G24" s="35" t="s">
        <v>18</v>
      </c>
      <c r="H24" s="11"/>
    </row>
    <row r="25" spans="2:9">
      <c r="B25" s="37"/>
      <c r="C25" s="12"/>
      <c r="D25" s="12"/>
      <c r="E25" s="12"/>
      <c r="F25" s="12"/>
      <c r="G25" s="12"/>
      <c r="H25" s="11"/>
    </row>
    <row r="26" spans="2:9">
      <c r="B26" s="66" t="s">
        <v>130</v>
      </c>
      <c r="C26" s="67" t="str">
        <f ca="1">IF(B26="","",VLOOKUP(B26,produit!C7:H100,4,FALSE))</f>
        <v>B</v>
      </c>
      <c r="D26" s="108">
        <f ca="1">IF(B26="","",VLOOKUP(B26,produit!C7:H100,2,FALSE))</f>
        <v>1.67</v>
      </c>
      <c r="E26" s="108"/>
      <c r="F26" s="63" t="str">
        <f ca="1">IF(B26="","",VLOOKUP(B26,produit!C7:H100,3,FALSE))</f>
        <v>8,50*3,50</v>
      </c>
      <c r="G26" s="65">
        <f ca="1">IF(B26="","",VLOOKUP(B26,produit!C7:H100,6,FALSE))</f>
        <v>9121</v>
      </c>
      <c r="H26" s="11"/>
    </row>
    <row r="27" spans="2:9">
      <c r="B27" s="29"/>
      <c r="C27" s="29"/>
      <c r="D27" s="29"/>
      <c r="E27" s="29"/>
      <c r="F27" s="12"/>
      <c r="G27" s="30"/>
      <c r="H27" s="11"/>
      <c r="I27" s="10" t="str">
        <f ca="1">IF(G27="","",VLOOKUP(G27,produit!H8:L101,2,FALSE))</f>
        <v/>
      </c>
    </row>
    <row r="28" spans="2:9">
      <c r="B28" s="105" t="s">
        <v>20</v>
      </c>
      <c r="C28" s="105"/>
      <c r="D28" s="105"/>
      <c r="E28" s="105"/>
      <c r="F28" s="105"/>
      <c r="G28" s="105"/>
      <c r="H28" s="11"/>
    </row>
    <row r="29" spans="2:9" ht="18.75">
      <c r="B29" s="27"/>
      <c r="C29" s="27"/>
      <c r="D29" s="27"/>
      <c r="E29" s="27"/>
      <c r="F29" s="27"/>
      <c r="G29" s="27"/>
      <c r="H29" s="11"/>
    </row>
    <row r="30" spans="2:9">
      <c r="B30" s="107" t="s">
        <v>22</v>
      </c>
      <c r="C30" s="107"/>
      <c r="D30" s="107" t="s">
        <v>17</v>
      </c>
      <c r="E30" s="107"/>
      <c r="F30" s="35" t="s">
        <v>23</v>
      </c>
      <c r="G30" s="35" t="s">
        <v>24</v>
      </c>
      <c r="H30" s="11"/>
    </row>
    <row r="31" spans="2:9">
      <c r="B31" s="13"/>
      <c r="C31" s="13"/>
      <c r="D31" s="13"/>
      <c r="E31" s="13"/>
      <c r="F31" s="13"/>
      <c r="G31" s="13"/>
      <c r="H31" s="11"/>
    </row>
    <row r="32" spans="2:9">
      <c r="B32" s="101" t="s">
        <v>25</v>
      </c>
      <c r="C32" s="102"/>
      <c r="D32" s="103"/>
      <c r="E32" s="104"/>
      <c r="F32" s="31"/>
      <c r="G32" s="40">
        <f>D32*F32</f>
        <v>0</v>
      </c>
      <c r="H32" s="11"/>
    </row>
    <row r="33" spans="2:8">
      <c r="B33" s="101" t="s">
        <v>26</v>
      </c>
      <c r="C33" s="102"/>
      <c r="D33" s="103" t="str">
        <f ca="1">IF(F14="","",VLOOKUP(F14,distancier!B4:C33,2,FALSE))</f>
        <v/>
      </c>
      <c r="E33" s="104"/>
      <c r="F33" s="31"/>
      <c r="G33" s="40" t="str">
        <f>IF(D33="","",D33*F33)</f>
        <v/>
      </c>
      <c r="H33" s="11"/>
    </row>
    <row r="34" spans="2:8">
      <c r="B34" s="101" t="s">
        <v>27</v>
      </c>
      <c r="C34" s="102"/>
      <c r="D34" s="103"/>
      <c r="E34" s="104"/>
      <c r="F34" s="31"/>
      <c r="G34" s="31">
        <f>D34*F34</f>
        <v>0</v>
      </c>
      <c r="H34" s="11"/>
    </row>
    <row r="35" spans="2:8">
      <c r="B35" s="13"/>
      <c r="C35" s="13"/>
      <c r="D35" s="13"/>
      <c r="E35" s="13"/>
      <c r="F35" s="13"/>
      <c r="G35" s="13"/>
      <c r="H35" s="11"/>
    </row>
    <row r="36" spans="2:8">
      <c r="B36" s="105" t="s">
        <v>24</v>
      </c>
      <c r="C36" s="105"/>
      <c r="D36" s="105" t="s">
        <v>21</v>
      </c>
      <c r="E36" s="105"/>
      <c r="F36" s="105"/>
      <c r="G36" s="105"/>
      <c r="H36" s="11"/>
    </row>
    <row r="37" spans="2:8">
      <c r="B37" s="13"/>
      <c r="C37" s="13"/>
      <c r="D37" s="20"/>
      <c r="E37" s="20"/>
      <c r="F37" s="20"/>
      <c r="G37" s="13"/>
      <c r="H37" s="11"/>
    </row>
    <row r="38" spans="2:8">
      <c r="B38" s="13"/>
      <c r="C38" s="13"/>
      <c r="D38" s="13"/>
      <c r="E38" s="13"/>
      <c r="F38" s="33" t="s">
        <v>28</v>
      </c>
      <c r="G38" s="28"/>
      <c r="H38" s="11"/>
    </row>
    <row r="39" spans="2:8">
      <c r="B39" s="13"/>
      <c r="C39" s="13"/>
      <c r="D39" s="13"/>
      <c r="E39" s="13"/>
      <c r="F39" s="33" t="s">
        <v>30</v>
      </c>
      <c r="G39" s="28">
        <f>IF(G38&gt;20000,G38-(G38*0.95),G38-(G38*0.98))</f>
        <v>0</v>
      </c>
      <c r="H39" s="11"/>
    </row>
    <row r="40" spans="2:8">
      <c r="B40" s="13"/>
      <c r="C40" s="13"/>
      <c r="D40" s="13"/>
      <c r="E40" s="13"/>
      <c r="F40" s="33" t="s">
        <v>31</v>
      </c>
      <c r="G40" s="28">
        <f>G38-G39</f>
        <v>0</v>
      </c>
      <c r="H40" s="11"/>
    </row>
    <row r="41" spans="2:8">
      <c r="B41" s="13"/>
      <c r="C41" s="13"/>
      <c r="D41" s="13"/>
      <c r="E41" s="13"/>
      <c r="F41" s="33" t="s">
        <v>32</v>
      </c>
      <c r="G41" s="28">
        <f>G40*1.196-G40</f>
        <v>0</v>
      </c>
      <c r="H41" s="11"/>
    </row>
    <row r="42" spans="2:8">
      <c r="B42" s="13"/>
      <c r="C42" s="13"/>
      <c r="D42" s="13"/>
      <c r="E42" s="13"/>
      <c r="F42" s="34" t="s">
        <v>29</v>
      </c>
      <c r="G42" s="32">
        <f>G40+G41</f>
        <v>0</v>
      </c>
      <c r="H42" s="11"/>
    </row>
    <row r="43" spans="2:8">
      <c r="B43" s="13"/>
      <c r="C43" s="13"/>
      <c r="D43" s="13"/>
      <c r="E43" s="13"/>
      <c r="F43" s="13"/>
      <c r="G43" s="13"/>
      <c r="H43" s="11"/>
    </row>
    <row r="44" spans="2:8">
      <c r="B44" s="13"/>
      <c r="C44" s="13"/>
      <c r="D44" s="13"/>
      <c r="E44" s="13"/>
      <c r="F44" s="13"/>
      <c r="G44" s="13"/>
      <c r="H44" s="11"/>
    </row>
    <row r="45" spans="2:8">
      <c r="B45" s="13"/>
      <c r="C45" s="13"/>
      <c r="D45" s="13"/>
      <c r="E45" s="13"/>
      <c r="F45" s="13"/>
      <c r="G45" s="13"/>
      <c r="H45" s="11"/>
    </row>
    <row r="46" spans="2:8">
      <c r="B46" s="24" t="s">
        <v>83</v>
      </c>
      <c r="C46" s="13"/>
      <c r="D46" s="13"/>
      <c r="E46" s="13"/>
      <c r="F46" s="13"/>
      <c r="G46" s="13"/>
      <c r="H46" s="11"/>
    </row>
    <row r="47" spans="2:8">
      <c r="B47" s="24" t="s">
        <v>69</v>
      </c>
      <c r="C47" s="13"/>
      <c r="D47" s="13"/>
      <c r="E47" s="13"/>
      <c r="F47" s="13"/>
      <c r="G47" s="13"/>
      <c r="H47" s="11"/>
    </row>
    <row r="48" spans="2:8">
      <c r="B48" s="24" t="s">
        <v>70</v>
      </c>
      <c r="C48" s="13"/>
      <c r="D48" s="13"/>
      <c r="E48" s="13"/>
      <c r="F48" s="13"/>
      <c r="G48" s="13"/>
      <c r="H48" s="11"/>
    </row>
    <row r="49" spans="2:8">
      <c r="B49" s="24"/>
      <c r="C49" s="13"/>
      <c r="D49" s="13"/>
      <c r="E49" s="13"/>
      <c r="F49" s="13"/>
      <c r="G49" s="13"/>
      <c r="H49" s="11"/>
    </row>
    <row r="50" spans="2:8">
      <c r="B50" s="25" t="s">
        <v>71</v>
      </c>
      <c r="C50" s="13"/>
      <c r="D50" s="13"/>
      <c r="E50" s="13"/>
      <c r="F50" s="13"/>
      <c r="G50" s="13"/>
      <c r="H50" s="11"/>
    </row>
    <row r="51" spans="2:8" ht="16.5" customHeight="1">
      <c r="B51" s="25" t="s">
        <v>72</v>
      </c>
      <c r="C51" s="24"/>
      <c r="D51" s="13"/>
      <c r="E51" s="13"/>
      <c r="F51" s="13"/>
      <c r="G51" s="13"/>
      <c r="H51" s="11"/>
    </row>
    <row r="52" spans="2:8">
      <c r="B52" s="13"/>
      <c r="C52" s="24"/>
      <c r="D52" s="13"/>
      <c r="E52" s="13"/>
      <c r="F52" s="13"/>
      <c r="G52" s="13"/>
      <c r="H52" s="11"/>
    </row>
    <row r="53" spans="2:8">
      <c r="B53" s="26"/>
      <c r="C53" s="26"/>
      <c r="D53" s="26"/>
      <c r="E53" s="26"/>
      <c r="F53" s="26"/>
      <c r="G53" s="26"/>
      <c r="H53" s="11"/>
    </row>
    <row r="54" spans="2:8">
      <c r="B54" s="100" t="s">
        <v>73</v>
      </c>
      <c r="C54" s="100"/>
      <c r="D54" s="100"/>
      <c r="E54" s="100"/>
      <c r="F54" s="100"/>
      <c r="G54" s="100"/>
      <c r="H54" s="11"/>
    </row>
  </sheetData>
  <mergeCells count="17">
    <mergeCell ref="B20:D20"/>
    <mergeCell ref="B30:C30"/>
    <mergeCell ref="D30:E30"/>
    <mergeCell ref="B22:G22"/>
    <mergeCell ref="B24:C24"/>
    <mergeCell ref="D24:E24"/>
    <mergeCell ref="B28:G28"/>
    <mergeCell ref="D26:E26"/>
    <mergeCell ref="F20:G20"/>
    <mergeCell ref="B54:G54"/>
    <mergeCell ref="B32:C32"/>
    <mergeCell ref="D32:E32"/>
    <mergeCell ref="B33:C33"/>
    <mergeCell ref="D33:E33"/>
    <mergeCell ref="B34:C34"/>
    <mergeCell ref="D34:E34"/>
    <mergeCell ref="B36:G36"/>
  </mergeCells>
  <phoneticPr fontId="0" type="noConversion"/>
  <pageMargins left="0" right="0.28125" top="0.29166666666666669" bottom="1.0416666666666666E-2" header="0.3" footer="0.3"/>
  <pageSetup paperSize="9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>
      <selection activeCell="G24" sqref="G24"/>
    </sheetView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C1:J36"/>
  <sheetViews>
    <sheetView workbookViewId="0">
      <selection activeCell="D17" sqref="D17"/>
    </sheetView>
  </sheetViews>
  <sheetFormatPr baseColWidth="10" defaultRowHeight="15"/>
  <cols>
    <col min="3" max="3" width="26.5703125" style="1" bestFit="1" customWidth="1"/>
    <col min="4" max="4" width="13.85546875" style="1" bestFit="1" customWidth="1"/>
    <col min="5" max="5" width="19.28515625" style="1" bestFit="1" customWidth="1"/>
    <col min="6" max="6" width="24.7109375" style="1" customWidth="1"/>
    <col min="7" max="7" width="17.28515625" style="1" bestFit="1" customWidth="1"/>
    <col min="8" max="8" width="16.140625" style="1" bestFit="1" customWidth="1"/>
    <col min="9" max="9" width="20.85546875" style="1" bestFit="1" customWidth="1"/>
  </cols>
  <sheetData>
    <row r="1" spans="3:10" ht="15.75" thickBot="1"/>
    <row r="2" spans="3:10">
      <c r="E2" s="110" t="s">
        <v>6</v>
      </c>
      <c r="F2" s="111"/>
      <c r="G2" s="112"/>
      <c r="H2" s="62"/>
    </row>
    <row r="3" spans="3:10">
      <c r="D3" s="62"/>
      <c r="E3" s="113"/>
      <c r="F3" s="114"/>
      <c r="G3" s="115"/>
      <c r="H3" s="62"/>
    </row>
    <row r="4" spans="3:10" ht="15.75" thickBot="1">
      <c r="D4" s="62"/>
      <c r="E4" s="116"/>
      <c r="F4" s="117"/>
      <c r="G4" s="118"/>
      <c r="H4" s="62"/>
    </row>
    <row r="6" spans="3:10" ht="15.75">
      <c r="C6" s="7" t="s">
        <v>59</v>
      </c>
      <c r="E6" s="2" t="s">
        <v>1</v>
      </c>
      <c r="F6" s="2" t="s">
        <v>7</v>
      </c>
      <c r="G6" s="2" t="s">
        <v>8</v>
      </c>
      <c r="J6" s="1"/>
    </row>
    <row r="7" spans="3:10">
      <c r="C7" s="6" t="s">
        <v>60</v>
      </c>
      <c r="E7" s="6" t="s">
        <v>12</v>
      </c>
      <c r="F7" s="6" t="s">
        <v>60</v>
      </c>
      <c r="G7" s="6">
        <v>33000</v>
      </c>
    </row>
    <row r="8" spans="3:10">
      <c r="C8" s="6" t="s">
        <v>61</v>
      </c>
      <c r="E8" s="6" t="s">
        <v>39</v>
      </c>
      <c r="F8" s="6" t="s">
        <v>60</v>
      </c>
      <c r="G8" s="6">
        <v>33110</v>
      </c>
      <c r="H8" s="36"/>
      <c r="I8" s="36"/>
      <c r="J8" s="36"/>
    </row>
    <row r="9" spans="3:10">
      <c r="C9" s="6" t="s">
        <v>62</v>
      </c>
      <c r="E9" s="6" t="s">
        <v>38</v>
      </c>
      <c r="F9" s="6" t="s">
        <v>60</v>
      </c>
      <c r="G9" s="6">
        <v>33130</v>
      </c>
      <c r="H9" s="36"/>
      <c r="I9" s="36"/>
      <c r="J9" s="36"/>
    </row>
    <row r="10" spans="3:10">
      <c r="E10" s="6" t="s">
        <v>40</v>
      </c>
      <c r="F10" s="6" t="s">
        <v>60</v>
      </c>
      <c r="G10" s="6">
        <v>33170</v>
      </c>
      <c r="H10" s="36"/>
      <c r="I10" s="36"/>
      <c r="J10" s="36"/>
    </row>
    <row r="11" spans="3:10">
      <c r="C11" s="9"/>
      <c r="E11" s="6" t="s">
        <v>36</v>
      </c>
      <c r="F11" s="6" t="s">
        <v>60</v>
      </c>
      <c r="G11" s="6">
        <v>33210</v>
      </c>
      <c r="H11" s="36"/>
      <c r="I11" s="36"/>
      <c r="J11" s="36"/>
    </row>
    <row r="12" spans="3:10">
      <c r="C12" s="9"/>
      <c r="E12" s="6" t="s">
        <v>41</v>
      </c>
      <c r="F12" s="6" t="s">
        <v>60</v>
      </c>
      <c r="G12" s="6">
        <v>33300</v>
      </c>
      <c r="H12" s="36"/>
      <c r="I12" s="36"/>
      <c r="J12" s="36"/>
    </row>
    <row r="13" spans="3:10">
      <c r="E13" s="6" t="s">
        <v>35</v>
      </c>
      <c r="F13" s="6" t="s">
        <v>60</v>
      </c>
      <c r="G13" s="6">
        <v>33400</v>
      </c>
    </row>
    <row r="14" spans="3:10">
      <c r="E14" s="6" t="s">
        <v>34</v>
      </c>
      <c r="F14" s="6" t="s">
        <v>60</v>
      </c>
      <c r="G14" s="6">
        <v>33600</v>
      </c>
    </row>
    <row r="15" spans="3:10">
      <c r="E15" s="6" t="s">
        <v>33</v>
      </c>
      <c r="F15" s="6" t="s">
        <v>60</v>
      </c>
      <c r="G15" s="6">
        <v>33700</v>
      </c>
    </row>
    <row r="16" spans="3:10">
      <c r="E16" s="6" t="s">
        <v>37</v>
      </c>
      <c r="F16" s="6" t="s">
        <v>60</v>
      </c>
      <c r="G16" s="6">
        <v>33850</v>
      </c>
    </row>
    <row r="17" spans="5:7">
      <c r="E17" s="6" t="s">
        <v>49</v>
      </c>
      <c r="F17" s="6" t="s">
        <v>61</v>
      </c>
      <c r="G17" s="6">
        <v>40000</v>
      </c>
    </row>
    <row r="18" spans="5:7">
      <c r="E18" s="6" t="s">
        <v>46</v>
      </c>
      <c r="F18" s="6" t="s">
        <v>61</v>
      </c>
      <c r="G18" s="6">
        <v>40130</v>
      </c>
    </row>
    <row r="19" spans="5:7">
      <c r="E19" s="6" t="s">
        <v>48</v>
      </c>
      <c r="F19" s="6" t="s">
        <v>61</v>
      </c>
      <c r="G19" s="6">
        <v>40140</v>
      </c>
    </row>
    <row r="20" spans="5:7">
      <c r="E20" s="6" t="s">
        <v>15</v>
      </c>
      <c r="F20" s="6" t="s">
        <v>61</v>
      </c>
      <c r="G20" s="6">
        <v>40180</v>
      </c>
    </row>
    <row r="21" spans="5:7">
      <c r="E21" s="6" t="s">
        <v>45</v>
      </c>
      <c r="F21" s="6" t="s">
        <v>61</v>
      </c>
      <c r="G21" s="6">
        <v>40200</v>
      </c>
    </row>
    <row r="22" spans="5:7">
      <c r="E22" s="6" t="s">
        <v>43</v>
      </c>
      <c r="F22" s="6" t="s">
        <v>61</v>
      </c>
      <c r="G22" s="6">
        <v>40220</v>
      </c>
    </row>
    <row r="23" spans="5:7">
      <c r="E23" s="6" t="s">
        <v>44</v>
      </c>
      <c r="F23" s="6" t="s">
        <v>61</v>
      </c>
      <c r="G23" s="6">
        <v>40280</v>
      </c>
    </row>
    <row r="24" spans="5:7">
      <c r="E24" s="6" t="s">
        <v>50</v>
      </c>
      <c r="F24" s="6" t="s">
        <v>61</v>
      </c>
      <c r="G24" s="6">
        <v>40600</v>
      </c>
    </row>
    <row r="25" spans="5:7">
      <c r="E25" s="6" t="s">
        <v>47</v>
      </c>
      <c r="F25" s="6" t="s">
        <v>61</v>
      </c>
      <c r="G25" s="6">
        <v>40800</v>
      </c>
    </row>
    <row r="26" spans="5:7">
      <c r="E26" s="6" t="s">
        <v>42</v>
      </c>
      <c r="F26" s="6" t="s">
        <v>61</v>
      </c>
      <c r="G26" s="6">
        <v>40990</v>
      </c>
    </row>
    <row r="27" spans="5:7">
      <c r="E27" s="6" t="s">
        <v>51</v>
      </c>
      <c r="F27" s="6" t="s">
        <v>62</v>
      </c>
      <c r="G27" s="6">
        <v>64000</v>
      </c>
    </row>
    <row r="28" spans="5:7">
      <c r="E28" s="6" t="s">
        <v>14</v>
      </c>
      <c r="F28" s="6" t="s">
        <v>62</v>
      </c>
      <c r="G28" s="6">
        <v>64100</v>
      </c>
    </row>
    <row r="29" spans="5:7">
      <c r="E29" s="6" t="s">
        <v>58</v>
      </c>
      <c r="F29" s="6" t="s">
        <v>62</v>
      </c>
      <c r="G29" s="64">
        <v>64140</v>
      </c>
    </row>
    <row r="30" spans="5:7">
      <c r="E30" s="6" t="s">
        <v>55</v>
      </c>
      <c r="F30" s="6" t="s">
        <v>62</v>
      </c>
      <c r="G30" s="64">
        <v>64150</v>
      </c>
    </row>
    <row r="31" spans="5:7">
      <c r="E31" s="6" t="s">
        <v>13</v>
      </c>
      <c r="F31" s="6" t="s">
        <v>62</v>
      </c>
      <c r="G31" s="6">
        <v>64200</v>
      </c>
    </row>
    <row r="32" spans="5:7">
      <c r="E32" s="6" t="s">
        <v>57</v>
      </c>
      <c r="F32" s="6" t="s">
        <v>62</v>
      </c>
      <c r="G32" s="6">
        <v>64300</v>
      </c>
    </row>
    <row r="33" spans="5:7">
      <c r="E33" s="6" t="s">
        <v>56</v>
      </c>
      <c r="F33" s="6" t="s">
        <v>62</v>
      </c>
      <c r="G33" s="6">
        <v>64400</v>
      </c>
    </row>
    <row r="34" spans="5:7">
      <c r="E34" s="6" t="s">
        <v>53</v>
      </c>
      <c r="F34" s="6" t="s">
        <v>62</v>
      </c>
      <c r="G34" s="6">
        <v>64500</v>
      </c>
    </row>
    <row r="35" spans="5:7">
      <c r="E35" s="6" t="s">
        <v>52</v>
      </c>
      <c r="F35" s="6" t="s">
        <v>62</v>
      </c>
      <c r="G35" s="6">
        <v>64600</v>
      </c>
    </row>
    <row r="36" spans="5:7">
      <c r="E36" s="6" t="s">
        <v>54</v>
      </c>
      <c r="F36" s="6" t="s">
        <v>62</v>
      </c>
      <c r="G36" s="6">
        <v>64700</v>
      </c>
    </row>
  </sheetData>
  <autoFilter ref="E6:G34"/>
  <mergeCells count="1">
    <mergeCell ref="E2:G4"/>
  </mergeCells>
  <phoneticPr fontId="0" type="noConversion"/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B1:AP86"/>
  <sheetViews>
    <sheetView zoomScaleNormal="100" workbookViewId="0">
      <selection activeCell="C24" sqref="C24"/>
    </sheetView>
  </sheetViews>
  <sheetFormatPr baseColWidth="10" defaultRowHeight="15"/>
  <cols>
    <col min="1" max="2" width="20" bestFit="1" customWidth="1"/>
    <col min="3" max="11" width="13.140625" customWidth="1"/>
    <col min="12" max="12" width="15.28515625" bestFit="1" customWidth="1"/>
    <col min="13" max="31" width="13.140625" customWidth="1"/>
  </cols>
  <sheetData>
    <row r="1" spans="2:42">
      <c r="B1" s="119" t="s">
        <v>81</v>
      </c>
      <c r="C1" s="119"/>
    </row>
    <row r="3" spans="2:42">
      <c r="B3" s="8"/>
      <c r="C3" s="6" t="s">
        <v>12</v>
      </c>
    </row>
    <row r="4" spans="2:42">
      <c r="B4" s="6" t="s">
        <v>12</v>
      </c>
      <c r="C4" s="8"/>
    </row>
    <row r="5" spans="2:42">
      <c r="B5" s="6" t="s">
        <v>33</v>
      </c>
      <c r="C5" s="6">
        <v>10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9"/>
      <c r="AG5" s="39"/>
      <c r="AH5" s="39"/>
      <c r="AI5" s="39"/>
      <c r="AJ5" s="39"/>
      <c r="AK5" s="39"/>
      <c r="AL5" s="39"/>
      <c r="AM5" s="39"/>
      <c r="AN5" s="39"/>
      <c r="AO5" s="39"/>
      <c r="AP5" s="39"/>
    </row>
    <row r="6" spans="2:42">
      <c r="B6" s="6" t="s">
        <v>34</v>
      </c>
      <c r="C6" s="6">
        <v>7</v>
      </c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</row>
    <row r="7" spans="2:42">
      <c r="B7" s="6" t="s">
        <v>35</v>
      </c>
      <c r="C7" s="6">
        <v>6</v>
      </c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</row>
    <row r="8" spans="2:42">
      <c r="B8" s="6" t="s">
        <v>41</v>
      </c>
      <c r="C8" s="6">
        <v>12</v>
      </c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9"/>
      <c r="AG8" s="39"/>
      <c r="AH8" s="39"/>
      <c r="AI8" s="39"/>
      <c r="AJ8" s="39"/>
      <c r="AK8" s="39"/>
      <c r="AL8" s="39"/>
      <c r="AM8" s="39"/>
      <c r="AN8" s="39"/>
      <c r="AO8" s="39"/>
      <c r="AP8" s="39"/>
    </row>
    <row r="9" spans="2:42">
      <c r="B9" s="6" t="s">
        <v>36</v>
      </c>
      <c r="C9" s="6">
        <v>15</v>
      </c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</row>
    <row r="10" spans="2:42">
      <c r="B10" s="6" t="s">
        <v>37</v>
      </c>
      <c r="C10" s="6">
        <v>67</v>
      </c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</row>
    <row r="11" spans="2:42">
      <c r="B11" s="6" t="s">
        <v>38</v>
      </c>
      <c r="C11" s="6">
        <v>7</v>
      </c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8"/>
      <c r="AE11" s="38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</row>
    <row r="12" spans="2:42">
      <c r="B12" s="6" t="s">
        <v>39</v>
      </c>
      <c r="C12" s="6">
        <v>5</v>
      </c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</row>
    <row r="13" spans="2:42">
      <c r="B13" s="6" t="s">
        <v>40</v>
      </c>
      <c r="C13" s="6">
        <v>9</v>
      </c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</row>
    <row r="14" spans="2:42">
      <c r="B14" s="6" t="s">
        <v>49</v>
      </c>
      <c r="C14" s="6">
        <v>134</v>
      </c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9"/>
      <c r="AG14" s="39"/>
      <c r="AH14" s="39"/>
      <c r="AI14" s="39"/>
      <c r="AJ14" s="39"/>
      <c r="AK14" s="39"/>
      <c r="AL14" s="39"/>
      <c r="AM14" s="39"/>
      <c r="AN14" s="39"/>
      <c r="AO14" s="39"/>
      <c r="AP14" s="39"/>
    </row>
    <row r="15" spans="2:42">
      <c r="B15" s="6" t="s">
        <v>15</v>
      </c>
      <c r="C15" s="6">
        <v>154</v>
      </c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</row>
    <row r="16" spans="2:42">
      <c r="B16" s="6" t="s">
        <v>42</v>
      </c>
      <c r="C16" s="6">
        <v>152</v>
      </c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</row>
    <row r="17" spans="2:42">
      <c r="B17" s="6" t="s">
        <v>43</v>
      </c>
      <c r="C17" s="6">
        <v>186</v>
      </c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</row>
    <row r="18" spans="2:42">
      <c r="B18" s="6" t="s">
        <v>50</v>
      </c>
      <c r="C18" s="6">
        <v>81</v>
      </c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</row>
    <row r="19" spans="2:42">
      <c r="B19" s="6" t="s">
        <v>44</v>
      </c>
      <c r="C19" s="6">
        <v>138</v>
      </c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</row>
    <row r="20" spans="2:42">
      <c r="B20" s="6" t="s">
        <v>45</v>
      </c>
      <c r="C20" s="6">
        <v>121</v>
      </c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</row>
    <row r="21" spans="2:42">
      <c r="B21" s="6" t="s">
        <v>46</v>
      </c>
      <c r="C21" s="6">
        <v>175</v>
      </c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</row>
    <row r="22" spans="2:42">
      <c r="B22" s="6" t="s">
        <v>47</v>
      </c>
      <c r="C22" s="6">
        <v>157</v>
      </c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</row>
    <row r="23" spans="2:42">
      <c r="B23" s="6" t="s">
        <v>48</v>
      </c>
      <c r="C23" s="6">
        <v>167</v>
      </c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</row>
    <row r="24" spans="2:42">
      <c r="B24" s="6" t="s">
        <v>51</v>
      </c>
      <c r="C24" s="6">
        <v>217</v>
      </c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</row>
    <row r="25" spans="2:42">
      <c r="B25" s="6" t="s">
        <v>14</v>
      </c>
      <c r="C25" s="6">
        <v>192</v>
      </c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</row>
    <row r="26" spans="2:42">
      <c r="B26" s="6" t="s">
        <v>52</v>
      </c>
      <c r="C26" s="6">
        <v>194</v>
      </c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</row>
    <row r="27" spans="2:42">
      <c r="B27" s="6" t="s">
        <v>13</v>
      </c>
      <c r="C27" s="6">
        <v>198</v>
      </c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</row>
    <row r="28" spans="2:42">
      <c r="B28" s="6" t="s">
        <v>58</v>
      </c>
      <c r="C28" s="6">
        <v>214</v>
      </c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</row>
    <row r="29" spans="2:42">
      <c r="B29" s="6" t="s">
        <v>53</v>
      </c>
      <c r="C29" s="6">
        <v>211</v>
      </c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</row>
    <row r="30" spans="2:42">
      <c r="B30" s="6" t="s">
        <v>54</v>
      </c>
      <c r="C30" s="6">
        <v>225</v>
      </c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</row>
    <row r="31" spans="2:42">
      <c r="B31" s="6" t="s">
        <v>55</v>
      </c>
      <c r="C31" s="6">
        <v>205</v>
      </c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</row>
    <row r="32" spans="2:42">
      <c r="B32" s="6" t="s">
        <v>56</v>
      </c>
      <c r="C32" s="6">
        <v>240</v>
      </c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</row>
    <row r="33" spans="2:42">
      <c r="B33" s="6" t="s">
        <v>57</v>
      </c>
      <c r="C33" s="6">
        <v>192</v>
      </c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</row>
    <row r="34" spans="2:42"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</row>
    <row r="35" spans="2:42"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</row>
    <row r="36" spans="2:42"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</row>
    <row r="37" spans="2:42"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</row>
    <row r="38" spans="2:42"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</row>
    <row r="39" spans="2:42"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</row>
    <row r="40" spans="2:42"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</row>
    <row r="41" spans="2:42"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</row>
    <row r="42" spans="2:42"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</row>
    <row r="43" spans="2:42"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</row>
    <row r="44" spans="2:42"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</row>
    <row r="45" spans="2:42"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</row>
    <row r="46" spans="2:42"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</row>
    <row r="47" spans="2:42"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</row>
    <row r="48" spans="2:42"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</row>
    <row r="49" spans="3:42"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39"/>
      <c r="AK49" s="39"/>
      <c r="AL49" s="39"/>
      <c r="AM49" s="39"/>
      <c r="AN49" s="39"/>
      <c r="AO49" s="39"/>
      <c r="AP49" s="39"/>
    </row>
    <row r="50" spans="3:42"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9"/>
      <c r="AJ50" s="39"/>
      <c r="AK50" s="39"/>
      <c r="AL50" s="39"/>
      <c r="AM50" s="39"/>
      <c r="AN50" s="39"/>
      <c r="AO50" s="39"/>
      <c r="AP50" s="39"/>
    </row>
    <row r="51" spans="3:42"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</row>
    <row r="52" spans="3:42"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  <c r="AL52" s="39"/>
      <c r="AM52" s="39"/>
      <c r="AN52" s="39"/>
      <c r="AO52" s="39"/>
      <c r="AP52" s="39"/>
    </row>
    <row r="53" spans="3:42"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</row>
    <row r="54" spans="3:42"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</row>
    <row r="55" spans="3:42"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</row>
    <row r="56" spans="3:42"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</row>
    <row r="57" spans="3:42"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39"/>
      <c r="AI57" s="39"/>
      <c r="AJ57" s="39"/>
      <c r="AK57" s="39"/>
      <c r="AL57" s="39"/>
      <c r="AM57" s="39"/>
      <c r="AN57" s="39"/>
      <c r="AO57" s="39"/>
      <c r="AP57" s="39"/>
    </row>
    <row r="58" spans="3:42"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</row>
    <row r="59" spans="3:42"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  <c r="AO59" s="39"/>
      <c r="AP59" s="39"/>
    </row>
    <row r="60" spans="3:42"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39"/>
      <c r="AL60" s="39"/>
      <c r="AM60" s="39"/>
      <c r="AN60" s="39"/>
      <c r="AO60" s="39"/>
      <c r="AP60" s="39"/>
    </row>
    <row r="61" spans="3:42"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</row>
    <row r="62" spans="3:42"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</row>
    <row r="63" spans="3:42"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</row>
    <row r="64" spans="3:42"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</row>
    <row r="65" spans="3:42"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</row>
    <row r="66" spans="3:42"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</row>
    <row r="67" spans="3:42"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</row>
    <row r="68" spans="3:42"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  <c r="AI68" s="39"/>
      <c r="AJ68" s="39"/>
      <c r="AK68" s="39"/>
      <c r="AL68" s="39"/>
      <c r="AM68" s="39"/>
      <c r="AN68" s="39"/>
      <c r="AO68" s="39"/>
      <c r="AP68" s="39"/>
    </row>
    <row r="69" spans="3:42"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39"/>
      <c r="AI69" s="39"/>
      <c r="AJ69" s="39"/>
      <c r="AK69" s="39"/>
      <c r="AL69" s="39"/>
      <c r="AM69" s="39"/>
      <c r="AN69" s="39"/>
      <c r="AO69" s="39"/>
      <c r="AP69" s="39"/>
    </row>
    <row r="70" spans="3:42"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39"/>
      <c r="AH70" s="39"/>
      <c r="AI70" s="39"/>
      <c r="AJ70" s="39"/>
      <c r="AK70" s="39"/>
      <c r="AL70" s="39"/>
      <c r="AM70" s="39"/>
      <c r="AN70" s="39"/>
      <c r="AO70" s="39"/>
      <c r="AP70" s="39"/>
    </row>
    <row r="71" spans="3:42"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39"/>
      <c r="AH71" s="39"/>
      <c r="AI71" s="39"/>
      <c r="AJ71" s="39"/>
      <c r="AK71" s="39"/>
      <c r="AL71" s="39"/>
      <c r="AM71" s="39"/>
      <c r="AN71" s="39"/>
      <c r="AO71" s="39"/>
      <c r="AP71" s="39"/>
    </row>
    <row r="72" spans="3:42"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39"/>
      <c r="AH72" s="39"/>
      <c r="AI72" s="39"/>
      <c r="AJ72" s="39"/>
      <c r="AK72" s="39"/>
      <c r="AL72" s="39"/>
      <c r="AM72" s="39"/>
      <c r="AN72" s="39"/>
      <c r="AO72" s="39"/>
      <c r="AP72" s="39"/>
    </row>
    <row r="73" spans="3:42"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39"/>
      <c r="AH73" s="39"/>
      <c r="AI73" s="39"/>
      <c r="AJ73" s="39"/>
      <c r="AK73" s="39"/>
      <c r="AL73" s="39"/>
      <c r="AM73" s="39"/>
      <c r="AN73" s="39"/>
      <c r="AO73" s="39"/>
      <c r="AP73" s="39"/>
    </row>
    <row r="74" spans="3:42"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39"/>
      <c r="AH74" s="39"/>
      <c r="AI74" s="39"/>
      <c r="AJ74" s="39"/>
      <c r="AK74" s="39"/>
      <c r="AL74" s="39"/>
      <c r="AM74" s="39"/>
      <c r="AN74" s="39"/>
      <c r="AO74" s="39"/>
      <c r="AP74" s="39"/>
    </row>
    <row r="75" spans="3:42"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39"/>
      <c r="AI75" s="39"/>
      <c r="AJ75" s="39"/>
      <c r="AK75" s="39"/>
      <c r="AL75" s="39"/>
      <c r="AM75" s="39"/>
      <c r="AN75" s="39"/>
      <c r="AO75" s="39"/>
      <c r="AP75" s="39"/>
    </row>
    <row r="76" spans="3:42"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9"/>
      <c r="AH76" s="39"/>
      <c r="AI76" s="39"/>
      <c r="AJ76" s="39"/>
      <c r="AK76" s="39"/>
      <c r="AL76" s="39"/>
      <c r="AM76" s="39"/>
      <c r="AN76" s="39"/>
      <c r="AO76" s="39"/>
      <c r="AP76" s="39"/>
    </row>
    <row r="77" spans="3:42"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39"/>
      <c r="AH77" s="39"/>
      <c r="AI77" s="39"/>
      <c r="AJ77" s="39"/>
      <c r="AK77" s="39"/>
      <c r="AL77" s="39"/>
      <c r="AM77" s="39"/>
      <c r="AN77" s="39"/>
      <c r="AO77" s="39"/>
      <c r="AP77" s="39"/>
    </row>
    <row r="78" spans="3:42"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39"/>
      <c r="AH78" s="39"/>
      <c r="AI78" s="39"/>
      <c r="AJ78" s="39"/>
      <c r="AK78" s="39"/>
      <c r="AL78" s="39"/>
      <c r="AM78" s="39"/>
      <c r="AN78" s="39"/>
      <c r="AO78" s="39"/>
      <c r="AP78" s="39"/>
    </row>
    <row r="79" spans="3:42"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  <c r="AO79" s="39"/>
      <c r="AP79" s="39"/>
    </row>
    <row r="80" spans="3:42"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39"/>
      <c r="AI80" s="39"/>
      <c r="AJ80" s="39"/>
      <c r="AK80" s="39"/>
      <c r="AL80" s="39"/>
      <c r="AM80" s="39"/>
      <c r="AN80" s="39"/>
      <c r="AO80" s="39"/>
      <c r="AP80" s="39"/>
    </row>
    <row r="81" spans="3:42"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39"/>
      <c r="AH81" s="39"/>
      <c r="AI81" s="39"/>
      <c r="AJ81" s="39"/>
      <c r="AK81" s="39"/>
      <c r="AL81" s="39"/>
      <c r="AM81" s="39"/>
      <c r="AN81" s="39"/>
      <c r="AO81" s="39"/>
      <c r="AP81" s="39"/>
    </row>
    <row r="82" spans="3:42"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</row>
    <row r="83" spans="3:42"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39"/>
      <c r="AO83" s="39"/>
      <c r="AP83" s="39"/>
    </row>
    <row r="84" spans="3:42"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  <c r="AI84" s="39"/>
      <c r="AJ84" s="39"/>
      <c r="AK84" s="39"/>
      <c r="AL84" s="39"/>
      <c r="AM84" s="39"/>
      <c r="AN84" s="39"/>
      <c r="AO84" s="39"/>
      <c r="AP84" s="39"/>
    </row>
    <row r="85" spans="3:42"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39"/>
      <c r="AH85" s="39"/>
      <c r="AI85" s="39"/>
      <c r="AJ85" s="39"/>
      <c r="AK85" s="39"/>
      <c r="AL85" s="39"/>
      <c r="AM85" s="39"/>
      <c r="AN85" s="39"/>
      <c r="AO85" s="39"/>
      <c r="AP85" s="39"/>
    </row>
    <row r="86" spans="3:42"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39"/>
      <c r="AC86" s="39"/>
      <c r="AD86" s="39"/>
      <c r="AE86" s="39"/>
      <c r="AF86" s="39"/>
      <c r="AG86" s="39"/>
      <c r="AH86" s="39"/>
      <c r="AI86" s="39"/>
      <c r="AJ86" s="39"/>
      <c r="AK86" s="39"/>
      <c r="AL86" s="39"/>
      <c r="AM86" s="39"/>
      <c r="AN86" s="39"/>
      <c r="AO86" s="39"/>
      <c r="AP86" s="39"/>
    </row>
  </sheetData>
  <mergeCells count="1">
    <mergeCell ref="B1:C1"/>
  </mergeCells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10</vt:i4>
      </vt:variant>
    </vt:vector>
  </HeadingPairs>
  <TitlesOfParts>
    <vt:vector size="21" baseType="lpstr">
      <vt:lpstr>accueil</vt:lpstr>
      <vt:lpstr>administrateur</vt:lpstr>
      <vt:lpstr>client</vt:lpstr>
      <vt:lpstr>conducteur</vt:lpstr>
      <vt:lpstr>vehicule</vt:lpstr>
      <vt:lpstr>produit</vt:lpstr>
      <vt:lpstr>parametre</vt:lpstr>
      <vt:lpstr>devis</vt:lpstr>
      <vt:lpstr>planning</vt:lpstr>
      <vt:lpstr>listeville</vt:lpstr>
      <vt:lpstr>distancier</vt:lpstr>
      <vt:lpstr>choixcategorie</vt:lpstr>
      <vt:lpstr>codep33</vt:lpstr>
      <vt:lpstr>codep40</vt:lpstr>
      <vt:lpstr>codep64</vt:lpstr>
      <vt:lpstr>departement</vt:lpstr>
      <vt:lpstr>nomcategorie</vt:lpstr>
      <vt:lpstr>ville33</vt:lpstr>
      <vt:lpstr>ville40</vt:lpstr>
      <vt:lpstr>ville64</vt:lpstr>
      <vt:lpstr>devis!Zone_d_impression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Michel</cp:lastModifiedBy>
  <cp:lastPrinted>2012-01-07T14:09:26Z</cp:lastPrinted>
  <dcterms:created xsi:type="dcterms:W3CDTF">2011-12-05T20:34:29Z</dcterms:created>
  <dcterms:modified xsi:type="dcterms:W3CDTF">2012-01-08T17:56:51Z</dcterms:modified>
</cp:coreProperties>
</file>