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6.xml" ContentType="application/vnd.openxmlformats-officedocument.spreadsheetml.table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trlProps/ctrlProp3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0" windowHeight="7755" tabRatio="646" activeTab="4"/>
  </bookViews>
  <sheets>
    <sheet name="Liste tableaux" sheetId="20" r:id="rId1"/>
    <sheet name="Matrice Point CC" sheetId="67" state="veryHidden" r:id="rId2"/>
    <sheet name="Formules" sheetId="68" r:id="rId3"/>
    <sheet name="Trimestre1" sheetId="90" r:id="rId4"/>
    <sheet name="Point CC T1" sheetId="91" r:id="rId5"/>
  </sheets>
  <definedNames>
    <definedName name="Chiffres" localSheetId="4">#REF!</definedName>
    <definedName name="Chiffres">#REF!</definedName>
    <definedName name="listecc" localSheetId="4">Tableau3[Conseillers]</definedName>
    <definedName name="listecc">Tableau3[Conseillers]</definedName>
    <definedName name="ListeT2" localSheetId="4">'Liste tableaux'!#REF!</definedName>
    <definedName name="ListeT2">'Liste tableaux'!#REF!</definedName>
    <definedName name="ListeTrimestre">'Liste tableaux'!$F$2:$F$5</definedName>
    <definedName name="Mois">'Liste tableaux'!$G$2:$G$13</definedName>
    <definedName name="trim1" localSheetId="4">Listetrim[Liste Objectifs]</definedName>
    <definedName name="trim1">Listetrim[Liste Objectifs]</definedName>
    <definedName name="Trim1DebDec" localSheetId="4">INDEX(#REF!,MATCH('Point CC T1'!$G$5&amp;'Point CC T1'!$E$12,#REF!&amp;#REF!,0))</definedName>
    <definedName name="Trim1DebDec">INDEX(#REF!,MATCH('Matrice Point CC'!$E$5&amp;'Matrice Point CC'!$C$12,#REF!&amp;#REF!,0))</definedName>
    <definedName name="Trim1DebFev" localSheetId="4">INDEX(#REF!,MATCH('Point CC T1'!$G$5&amp;'Point CC T1'!$E$14,#REF!&amp;#REF!,0))</definedName>
    <definedName name="Trim1DebFev">INDEX(#REF!,MATCH('Matrice Point CC'!$E$5&amp;'Matrice Point CC'!$C$14,#REF!&amp;#REF!,0))</definedName>
    <definedName name="Trim1DebJan" localSheetId="4">INDEX(#REF!,MATCH('Point CC T1'!$G$5&amp;'Point CC T1'!$E$13,#REF!&amp;#REF!,0))</definedName>
    <definedName name="Trim1DebJan">INDEX(#REF!,MATCH('Matrice Point CC'!$E$5&amp;'Matrice Point CC'!$C$13,#REF!&amp;#REF!,0))</definedName>
    <definedName name="Trim1OuvDec" localSheetId="4">INDEX(#REF!,MATCH('Point CC T1'!$G$5&amp;'Point CC T1'!$E$12,#REF!&amp;#REF!,0))</definedName>
    <definedName name="Trim1OuvDec">INDEX(#REF!,MATCH('Matrice Point CC'!$E$5&amp;'Matrice Point CC'!$C$12,#REF!&amp;#REF!,0))</definedName>
    <definedName name="Trim1Ouvfev" localSheetId="4">INDEX(#REF!,MATCH('Point CC T1'!$G$5&amp;'Point CC T1'!$E$14,#REF!&amp;#REF!,0))</definedName>
    <definedName name="Trim1Ouvfev">INDEX(#REF!,MATCH('Matrice Point CC'!$E$5&amp;'Matrice Point CC'!$C$14,#REF!&amp;#REF!,0))</definedName>
    <definedName name="Trim1OuvJan" localSheetId="4">INDEX(#REF!,MATCH('Point CC T1'!$G$5&amp;'Point CC T1'!$E$13,#REF!&amp;#REF!,0))</definedName>
    <definedName name="Trim1OuvJan">INDEX(#REF!,MATCH('Matrice Point CC'!$E$5&amp;'Matrice Point CC'!$C$13,#REF!&amp;#REF!,0))</definedName>
  </definedNames>
  <calcPr calcId="145621" iterate="1"/>
</workbook>
</file>

<file path=xl/calcChain.xml><?xml version="1.0" encoding="utf-8"?>
<calcChain xmlns="http://schemas.openxmlformats.org/spreadsheetml/2006/main">
  <c r="G21" i="91" l="1" a="1"/>
  <c r="G21" i="91" s="1"/>
  <c r="G22" i="91" a="1"/>
  <c r="G22" i="91" s="1"/>
  <c r="G23" i="91" a="1"/>
  <c r="G23" i="91" s="1"/>
  <c r="G13" i="91" a="1"/>
  <c r="G13" i="91" s="1"/>
  <c r="F12" i="91" l="1" a="1"/>
  <c r="F12" i="91" s="1"/>
  <c r="H14" i="91" a="1"/>
  <c r="H14" i="91" s="1"/>
  <c r="H13" i="91" a="1"/>
  <c r="H13" i="91" s="1"/>
  <c r="H12" i="91" a="1"/>
  <c r="H12" i="91" s="1"/>
  <c r="G14" i="91" a="1"/>
  <c r="G14" i="91" s="1"/>
  <c r="G12" i="91" a="1"/>
  <c r="G12" i="91" s="1"/>
  <c r="F14" i="91" a="1"/>
  <c r="F14" i="91" s="1"/>
  <c r="F13" i="91" a="1"/>
  <c r="F13" i="91" s="1"/>
  <c r="F23" i="91" l="1"/>
  <c r="F22" i="91"/>
  <c r="F21" i="91"/>
  <c r="J15" i="91"/>
  <c r="I15" i="91"/>
  <c r="H15" i="91"/>
  <c r="G15" i="91"/>
  <c r="E14" i="91"/>
  <c r="O5" i="91" s="1"/>
  <c r="E13" i="91"/>
  <c r="N5" i="91" s="1"/>
  <c r="E12" i="91"/>
  <c r="M5" i="91" s="1"/>
  <c r="M6" i="91" s="1" a="1"/>
  <c r="M6" i="91" s="1"/>
  <c r="F15" i="91" l="1"/>
  <c r="D23" i="67"/>
  <c r="D22" i="67"/>
  <c r="D21" i="67"/>
  <c r="C12" i="67"/>
  <c r="K5" i="67" l="1"/>
  <c r="C14" i="67"/>
  <c r="C13" i="67"/>
  <c r="L5" i="67" l="1"/>
  <c r="M5" i="67"/>
  <c r="H15" i="67"/>
  <c r="F15" i="67"/>
  <c r="G15" i="67" l="1"/>
  <c r="E15" i="67"/>
  <c r="D15" i="67" l="1"/>
</calcChain>
</file>

<file path=xl/sharedStrings.xml><?xml version="1.0" encoding="utf-8"?>
<sst xmlns="http://schemas.openxmlformats.org/spreadsheetml/2006/main" count="176" uniqueCount="102">
  <si>
    <t>BV</t>
  </si>
  <si>
    <t>Conseiller</t>
  </si>
  <si>
    <t>Septembre</t>
  </si>
  <si>
    <t>Octobre</t>
  </si>
  <si>
    <t>Novembre</t>
  </si>
  <si>
    <t>AURORE MERLIN</t>
  </si>
  <si>
    <t>MICHAEL CANONNE</t>
  </si>
  <si>
    <t>VIRGINIE CROES</t>
  </si>
  <si>
    <t>AXELLE DUGUE</t>
  </si>
  <si>
    <t>ALEXANDRE FERREIRA DOS SANTOS</t>
  </si>
  <si>
    <t>LYNDA FREARD</t>
  </si>
  <si>
    <t>ALEXANDRE GAILLARD</t>
  </si>
  <si>
    <t>SEVERINE GUAPO</t>
  </si>
  <si>
    <t>REMI HENNEGUY</t>
  </si>
  <si>
    <t>VERONIQUE LANNAULT</t>
  </si>
  <si>
    <t>MORGANE MANGIN</t>
  </si>
  <si>
    <t>STEPHANIE PONTIEUX</t>
  </si>
  <si>
    <t>Mois</t>
  </si>
  <si>
    <t>Trimestre 1</t>
  </si>
  <si>
    <t/>
  </si>
  <si>
    <t>Ouvertures</t>
  </si>
  <si>
    <t>Déblocages</t>
  </si>
  <si>
    <t>Ass 1 t</t>
  </si>
  <si>
    <t>Ass 2 t</t>
  </si>
  <si>
    <t>Total ventes</t>
  </si>
  <si>
    <t>Tx obj</t>
  </si>
  <si>
    <t>QRC</t>
  </si>
  <si>
    <t>RCP</t>
  </si>
  <si>
    <t>% ouv+ass/ventes</t>
  </si>
  <si>
    <t>%ass 2t / ass</t>
  </si>
  <si>
    <t>% demandes/appels</t>
  </si>
  <si>
    <t>Total Secteur</t>
  </si>
  <si>
    <t>Total Service</t>
  </si>
  <si>
    <t>Conseillers</t>
  </si>
  <si>
    <t>Liste Objectifs</t>
  </si>
  <si>
    <t>Trimestres</t>
  </si>
  <si>
    <t>VERONIQUE LAUMONT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</si>
  <si>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</si>
  <si>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</si>
  <si>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</si>
  <si>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</si>
  <si>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</si>
  <si>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</si>
  <si>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</si>
  <si>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</si>
  <si>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</si>
  <si>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Point mensuel</t>
  </si>
  <si>
    <t>Récap BV</t>
  </si>
  <si>
    <t>Assurance 1 T</t>
  </si>
  <si>
    <t>Assurance 2 T</t>
  </si>
  <si>
    <t>Total Ventes</t>
  </si>
  <si>
    <t>Montant BV</t>
  </si>
  <si>
    <t>Obectivation</t>
  </si>
  <si>
    <t>Colonne1</t>
  </si>
  <si>
    <t>Total</t>
  </si>
  <si>
    <t>trimestre1</t>
  </si>
  <si>
    <t>=INDEX(Trimestre1[Déblocages];EQUIV($G$5&amp;$E$12;Trimestre1[Conseiller]&amp;Trimestre1[Mois];0))</t>
  </si>
  <si>
    <t>=INDEX(Trimestre1[Ass 1 t];EQUIV($G$5&amp;$E$12;Trimestre1[Conseiller]&amp;Trimestre1[Mois];0))</t>
  </si>
  <si>
    <t>=INDEX(Trimestre1[Ass 2 t];EQUIV($G$5&amp;$E$12;Trimestre1[Conseiller]&amp;Trimestre1[Mois];0))</t>
  </si>
  <si>
    <t>=INDEX(Trimestre1[Total ventes];EQUIV($G$5&amp;$E$12;Trimestre1[Conseiller]&amp;Trimestre1[Mois];0))</t>
  </si>
  <si>
    <t>=INDEX(Trimestre1[BV];EQUIV($G$5&amp;$E$12;Trimestre1[Conseiller]&amp;Trimestre1[Mois];0))</t>
  </si>
  <si>
    <t>=INDEX(Trimestre1[Ouvertures];EQUIV($G$5&amp;$E$13;Trimestre1[Conseiller]&amp;Trimestre1[Mois];0))</t>
  </si>
  <si>
    <t>=INDEX(Trimestre1[Déblocages];EQUIV($G$5&amp;$E$13;Trimestre1[Conseiller]&amp;Trimestre1[Mois];0))</t>
  </si>
  <si>
    <t>=INDEX(Trimestre1[Ass 1 t];EQUIV($G$5&amp;$E$13;Trimestre1[Conseiller]&amp;Trimestre1[Mois];0))</t>
  </si>
  <si>
    <t>=INDEX(Trimestre1[Ass 2 t];EQUIV($G$5&amp;$E$13;Trimestre1[Conseiller]&amp;Trimestre1[Mois];0))</t>
  </si>
  <si>
    <t>=INDEX(Trimestre1[Total ventes];EQUIV($G$5&amp;$E$13;Trimestre1[Conseiller]&amp;Trimestre1[Mois];0))</t>
  </si>
  <si>
    <t>=INDEX(Trimestre1[BV];EQUIV($G$5&amp;$E$13;Trimestre1[Conseiller]&amp;Trimestre1[Mois];0))</t>
  </si>
  <si>
    <t>=INDEX(Trimestre1[Ouvertures];EQUIV($G$5&amp;$E$14;Trimestre1[Conseiller]&amp;Trimestre1[Mois];0))</t>
  </si>
  <si>
    <t>=INDEX(Trimestre1[Déblocages];EQUIV($G$5&amp;$E$14;Trimestre1[Conseiller]&amp;Trimestre1[Mois];0))</t>
  </si>
  <si>
    <t>=INDEX(Trimestre1[Ass 1 t];EQUIV($G$5&amp;$E$14;Trimestre1[Conseiller]&amp;Trimestre1[Mois];0))</t>
  </si>
  <si>
    <t>=INDEX(Trimestre1[Ass 2 t];EQUIV($G$5&amp;$E$14;Trimestre1[Conseiller]&amp;Trimestre1[Mois];0))</t>
  </si>
  <si>
    <t>=INDEX(Trimestre1[Total ventes];EQUIV($G$5&amp;$E$14;Trimestre1[Conseiller]&amp;Trimestre1[Mois];0))</t>
  </si>
  <si>
    <t>=INDEX(Trimestre1[BV];EQUIV($G$5&amp;$E$14;Trimestre1[Conseiller]&amp;Trimestre1[Mois];0))</t>
  </si>
  <si>
    <t>Trimestre</t>
  </si>
  <si>
    <t>Colonne2</t>
  </si>
  <si>
    <t>Colonne3</t>
  </si>
  <si>
    <t>Colonne4</t>
  </si>
  <si>
    <t>Récap Trimestre</t>
  </si>
  <si>
    <t>=INDEX(Trimestre1[Tx obj];EQUIV($G$5&amp;$M$5;Trimestre1[Conseiller]&amp;Trimestre1[Mois];0))</t>
  </si>
  <si>
    <t>=INDEX(Trimestre1[Tx obj];EQUIV($G$5&amp;$N$5;Trimestre1[Conseiller]&amp;Trimestre1[Mois];0))</t>
  </si>
  <si>
    <t>=INDEX(Trimestre1[Tx obj];EQUIV($G$5&amp;$O$5;Trimestre1[Conseiller]&amp;Trimestre1[Mois];0))</t>
  </si>
  <si>
    <t>=INDEX(Trimestre1[QRC];EQUIV($G$5&amp;$F$21;Trimestre1[Conseiller]&amp;Mois;0))</t>
  </si>
  <si>
    <t>=INDEX(Trimestre1[RCP];EQUIV($G$5&amp;$F$21;Trimestre1[Conseiller]&amp;Mois;0))</t>
  </si>
  <si>
    <t>=INDEX(Trimestre1[% ouv+ass/ventes];EQUIV($G$5&amp;$F$21;Trimestre1[Conseiller]&amp;Mois;0))</t>
  </si>
  <si>
    <t>=INDEX(Trimestre1[%ass 2t / ass];EQUIV($G$5&amp;$F$21;Trimestre1[Conseiller]&amp;Mois;0))</t>
  </si>
  <si>
    <t>=INDEX(Trimestre1[% demandes/appels];EQUIV($G$5&amp;$F$21;Trimestre1[Conseiller]&amp;Mois;0))</t>
  </si>
  <si>
    <t>=INDEX(Trimestre1[QRC];EQUIV($G$5&amp;$F$22;Trimestre1[Conseiller]&amp;Mois;0))</t>
  </si>
  <si>
    <t>=INDEX(Trimestre1[RCP];EQUIV($G$5&amp;$F$22;Trimestre1[Conseiller]&amp;Mois;0))</t>
  </si>
  <si>
    <t>=INDEX(Trimestre1[% ouv+ass/ventes];EQUIV($G$5&amp;$F$22;Trimestre1[Conseiller]&amp;Mois;0))</t>
  </si>
  <si>
    <t>=INDEX(Trimestre1[%ass 2t / ass];EQUIV($G$5&amp;$F$22;Trimestre1[Conseiller]&amp;Mois;0))</t>
  </si>
  <si>
    <t>=INDEX(Trimestre1[% demandes/appels];EQUIV($G$5&amp;$F$22;Trimestre1[Conseiller]&amp;Mois;0))</t>
  </si>
  <si>
    <t>=INDEX(Trimestre1[QRC];EQUIV($G$5&amp;$F$23;Trimestre1[Conseiller]&amp;Mois;0))</t>
  </si>
  <si>
    <t>=INDEX(Trimestre1[RCP];EQUIV($G$5&amp;$F$23;Trimestre1[Conseiller]&amp;Mois;0))</t>
  </si>
  <si>
    <t>=INDEX(Trimestre1[% ouv+ass/ventes];EQUIV($G$5&amp;$F$23;Trimestre1[Conseiller]&amp;Mois;0))</t>
  </si>
  <si>
    <t>=INDEX(Trimestre1[%ass 2t / ass];EQUIV($G$5&amp;$F$23;Trimestre1[Conseiller]&amp;Mois;0))</t>
  </si>
  <si>
    <t>=INDEX(Trimestre1[% demandes/appels];EQUIV($G$5&amp;$F$23;Trimestre1[Conseiller]&amp;Mois;0))</t>
  </si>
  <si>
    <t>Trimestre1</t>
  </si>
  <si>
    <t>Trimestre2</t>
  </si>
  <si>
    <t>Trimestre3</t>
  </si>
  <si>
    <t>Trimestre4</t>
  </si>
  <si>
    <t>=INDEX(Ouvertures;EQUIV($G$5&amp;$E$12;Trimestre1[Conseiller]&amp;Trimestre1[Mois];0))</t>
  </si>
  <si>
    <t>http://forum.excel-pratique.com/excel/formules-matricielles-qui-ne-se-valident-pas-t72421.html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</si>
</sst>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color theme="3" tint="0.3999755851924192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8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5" tint="-0.249977111117893"/>
      </left>
      <right/>
      <top style="thin">
        <color theme="5" tint="-0.249977111117893"/>
      </top>
      <bottom/>
      <diagonal/>
    </border>
    <border>
      <left style="thin">
        <color theme="5" tint="-0.249977111117893"/>
      </left>
      <right/>
      <top/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/>
      <right style="thin">
        <color theme="5" tint="-0.249977111117893"/>
      </right>
      <top style="thin">
        <color theme="5" tint="-0.249977111117893"/>
      </top>
      <bottom/>
      <diagonal/>
    </border>
    <border>
      <left/>
      <right style="thin">
        <color theme="5" tint="-0.249977111117893"/>
      </right>
      <top/>
      <bottom style="thin">
        <color theme="5" tint="-0.249977111117893"/>
      </bottom>
      <diagonal/>
    </border>
    <border>
      <left style="thick">
        <color theme="5" tint="-0.249977111117893"/>
      </left>
      <right/>
      <top style="thick">
        <color theme="5" tint="-0.249977111117893"/>
      </top>
      <bottom/>
      <diagonal/>
    </border>
    <border>
      <left/>
      <right/>
      <top style="thick">
        <color theme="5" tint="-0.249977111117893"/>
      </top>
      <bottom/>
      <diagonal/>
    </border>
    <border>
      <left/>
      <right style="thick">
        <color theme="5" tint="-0.249977111117893"/>
      </right>
      <top style="thick">
        <color theme="5" tint="-0.249977111117893"/>
      </top>
      <bottom/>
      <diagonal/>
    </border>
    <border>
      <left style="thick">
        <color theme="5" tint="-0.249977111117893"/>
      </left>
      <right/>
      <top/>
      <bottom/>
      <diagonal/>
    </border>
    <border>
      <left/>
      <right style="thick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/>
      <bottom style="thin">
        <color theme="5" tint="-0.249977111117893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/>
      <right style="thin">
        <color theme="5" tint="-0.24994659260841701"/>
      </right>
      <top/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/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n">
        <color theme="5" tint="-0.24994659260841701"/>
      </right>
      <top style="thin">
        <color theme="5" tint="-0.24994659260841701"/>
      </top>
      <bottom/>
      <diagonal/>
    </border>
    <border>
      <left style="thin">
        <color theme="5" tint="-0.24994659260841701"/>
      </left>
      <right style="thick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thick">
        <color theme="5" tint="-0.24994659260841701"/>
      </right>
      <top style="thin">
        <color theme="5" tint="-0.24994659260841701"/>
      </top>
      <bottom/>
      <diagonal/>
    </border>
    <border>
      <left style="thin">
        <color theme="7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7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1" xfId="0" applyFont="1" applyBorder="1"/>
    <xf numFmtId="0" fontId="3" fillId="3" borderId="0" xfId="0" applyFont="1" applyFill="1" applyBorder="1"/>
    <xf numFmtId="0" fontId="0" fillId="0" borderId="0" xfId="0" applyFont="1" applyBorder="1"/>
    <xf numFmtId="0" fontId="0" fillId="0" borderId="0" xfId="0" applyFont="1" applyAlignment="1">
      <alignment horizontal="left" wrapText="1"/>
    </xf>
    <xf numFmtId="0" fontId="0" fillId="0" borderId="0" xfId="0" applyBorder="1"/>
    <xf numFmtId="0" fontId="1" fillId="0" borderId="0" xfId="0" applyFont="1"/>
    <xf numFmtId="0" fontId="0" fillId="2" borderId="0" xfId="0" applyFill="1"/>
    <xf numFmtId="0" fontId="1" fillId="0" borderId="5" xfId="0" applyFont="1" applyBorder="1"/>
    <xf numFmtId="0" fontId="0" fillId="0" borderId="8" xfId="0" applyBorder="1"/>
    <xf numFmtId="0" fontId="1" fillId="0" borderId="14" xfId="0" applyFont="1" applyBorder="1"/>
    <xf numFmtId="0" fontId="1" fillId="0" borderId="4" xfId="0" applyFont="1" applyBorder="1"/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0" xfId="0" quotePrefix="1" applyNumberFormat="1"/>
    <xf numFmtId="0" fontId="0" fillId="0" borderId="0" xfId="0" quotePrefix="1"/>
    <xf numFmtId="0" fontId="0" fillId="0" borderId="16" xfId="0" applyBorder="1"/>
    <xf numFmtId="0" fontId="0" fillId="0" borderId="17" xfId="0" applyBorder="1"/>
    <xf numFmtId="0" fontId="1" fillId="0" borderId="18" xfId="0" applyFont="1" applyBorder="1"/>
    <xf numFmtId="0" fontId="1" fillId="0" borderId="20" xfId="0" applyFont="1" applyBorder="1"/>
    <xf numFmtId="9" fontId="0" fillId="0" borderId="21" xfId="0" applyNumberFormat="1" applyBorder="1"/>
    <xf numFmtId="10" fontId="0" fillId="0" borderId="19" xfId="0" applyNumberFormat="1" applyBorder="1"/>
    <xf numFmtId="10" fontId="0" fillId="0" borderId="21" xfId="0" applyNumberFormat="1" applyBorder="1"/>
    <xf numFmtId="0" fontId="9" fillId="0" borderId="20" xfId="0" applyFont="1" applyBorder="1"/>
    <xf numFmtId="10" fontId="0" fillId="0" borderId="19" xfId="0" quotePrefix="1" applyNumberFormat="1" applyBorder="1"/>
    <xf numFmtId="10" fontId="0" fillId="0" borderId="22" xfId="0" quotePrefix="1" applyNumberFormat="1" applyBorder="1"/>
    <xf numFmtId="10" fontId="0" fillId="0" borderId="21" xfId="0" quotePrefix="1" applyNumberFormat="1" applyBorder="1"/>
    <xf numFmtId="10" fontId="0" fillId="0" borderId="23" xfId="0" quotePrefix="1" applyNumberFormat="1" applyBorder="1"/>
    <xf numFmtId="0" fontId="9" fillId="0" borderId="7" xfId="0" applyFont="1" applyBorder="1"/>
    <xf numFmtId="0" fontId="0" fillId="0" borderId="13" xfId="0" quotePrefix="1" applyBorder="1"/>
    <xf numFmtId="0" fontId="0" fillId="0" borderId="6" xfId="0" applyBorder="1"/>
    <xf numFmtId="0" fontId="0" fillId="0" borderId="6" xfId="0" quotePrefix="1" applyBorder="1"/>
    <xf numFmtId="1" fontId="0" fillId="0" borderId="6" xfId="0" quotePrefix="1" applyNumberFormat="1" applyBorder="1" applyAlignment="1">
      <alignment horizontal="center" vertical="center"/>
    </xf>
    <xf numFmtId="0" fontId="3" fillId="5" borderId="24" xfId="0" applyFont="1" applyFill="1" applyBorder="1"/>
    <xf numFmtId="0" fontId="3" fillId="5" borderId="2" xfId="0" applyFont="1" applyFill="1" applyBorder="1"/>
    <xf numFmtId="1" fontId="0" fillId="6" borderId="25" xfId="0" applyNumberFormat="1" applyFont="1" applyFill="1" applyBorder="1"/>
    <xf numFmtId="1" fontId="0" fillId="6" borderId="26" xfId="0" applyNumberFormat="1" applyFont="1" applyFill="1" applyBorder="1"/>
    <xf numFmtId="1" fontId="0" fillId="6" borderId="27" xfId="0" applyNumberFormat="1" applyFont="1" applyFill="1" applyBorder="1"/>
    <xf numFmtId="0" fontId="1" fillId="0" borderId="7" xfId="0" applyFont="1" applyBorder="1"/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0" fillId="0" borderId="0" xfId="1"/>
  </cellXfs>
  <cellStyles count="2">
    <cellStyle name="Lien hypertexte" xfId="1" builtinId="8"/>
    <cellStyle name="Normal" xfId="0" builtinId="0"/>
  </cellStyles>
  <dxfs count="92"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3" formatCode="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5" tint="-0.24994659260841701"/>
        </right>
        <top style="thin">
          <color theme="5" tint="-0.24994659260841701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/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theme="5" tint="-0.249977111117893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/>
        <horizontal/>
      </border>
    </dxf>
    <dxf>
      <border outline="0">
        <top style="thin">
          <color rgb="FF963634"/>
        </top>
      </border>
    </dxf>
    <dxf>
      <border outline="0">
        <left style="thick">
          <color rgb="FF963634"/>
        </left>
        <right style="thick">
          <color rgb="FF963634"/>
        </right>
        <top style="thick">
          <color rgb="FF963634"/>
        </top>
        <bottom style="thick">
          <color rgb="FF96363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rgb="FF96363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5" tint="-0.249977111117893"/>
        </left>
        <right style="thin">
          <color theme="5" tint="-0.249977111117893"/>
        </right>
        <top/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border>
        <top style="thin">
          <color rgb="FF963634"/>
        </top>
      </border>
    </dxf>
    <dxf>
      <border diagonalUp="0" diagonalDown="0">
        <left style="thick">
          <color rgb="FF963634"/>
        </left>
        <right style="thick">
          <color rgb="FF963634"/>
        </right>
        <top style="thick">
          <color rgb="FF963634"/>
        </top>
        <bottom style="thick">
          <color rgb="FF963634"/>
        </bottom>
      </border>
    </dxf>
    <dxf>
      <border>
        <bottom style="thin">
          <color rgb="FF963634"/>
        </bottom>
      </border>
    </dxf>
    <dxf>
      <border diagonalUp="0" diagonalDown="0">
        <left style="thin">
          <color theme="5" tint="-0.24994659260841701"/>
        </left>
        <right style="thin">
          <color theme="5" tint="-0.24994659260841701"/>
        </right>
        <top/>
        <bottom/>
        <vertical style="thin">
          <color theme="5" tint="-0.24994659260841701"/>
        </vertical>
        <horizontal style="thin">
          <color theme="5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 style="thin">
          <color theme="7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top style="thin">
          <color theme="7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4" formatCode="0.0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numFmt numFmtId="13" formatCode="0%"/>
      <border diagonalUp="0" diagonalDown="0" outline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/>
      </border>
    </dxf>
    <dxf>
      <numFmt numFmtId="14" formatCode="0.00%"/>
      <border diagonalUp="0" diagonalDown="0">
        <left style="thin">
          <color theme="5" tint="-0.24994659260841701"/>
        </left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5" tint="-0.24994659260841701"/>
        </right>
        <top style="thin">
          <color theme="5" tint="-0.2499465926084170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5" tint="-0.24994659260841701"/>
        </right>
        <top style="thin">
          <color theme="5" tint="-0.24994659260841701"/>
        </top>
        <bottom style="thin">
          <color theme="5" tint="-0.24994659260841701"/>
        </bottom>
        <vertical style="thin">
          <color theme="5" tint="-0.24994659260841701"/>
        </vertical>
        <horizontal style="thin">
          <color theme="5" tint="-0.24994659260841701"/>
        </horizontal>
      </border>
    </dxf>
    <dxf>
      <border>
        <top style="thin">
          <color theme="5" tint="-0.24994659260841701"/>
        </top>
      </border>
    </dxf>
    <dxf>
      <border diagonalUp="0" diagonalDown="0">
        <left style="thick">
          <color theme="5" tint="-0.24994659260841701"/>
        </left>
        <right style="thick">
          <color theme="5" tint="-0.24994659260841701"/>
        </right>
        <top style="thick">
          <color theme="5" tint="-0.24994659260841701"/>
        </top>
        <bottom style="thick">
          <color theme="5" tint="-0.24994659260841701"/>
        </bottom>
      </border>
    </dxf>
    <dxf>
      <border>
        <bottom style="thin">
          <color theme="5" tint="-0.24994659260841701"/>
        </bottom>
      </border>
    </dxf>
    <dxf>
      <border diagonalUp="0" diagonalDown="0">
        <left style="thin">
          <color theme="5" tint="-0.24994659260841701"/>
        </left>
        <right style="thin">
          <color theme="5" tint="-0.24994659260841701"/>
        </right>
        <top/>
        <bottom/>
        <vertical style="thin">
          <color theme="5" tint="-0.24994659260841701"/>
        </vertical>
        <horizontal style="thin">
          <color theme="5" tint="-0.2499465926084170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/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 style="thin">
          <color theme="5" tint="-0.249977111117893"/>
        </vertical>
        <horizontal style="thin">
          <color theme="5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 style="thin">
          <color theme="5" tint="-0.249977111117893"/>
        </right>
        <top style="thin">
          <color theme="5" tint="-0.249977111117893"/>
        </top>
        <bottom style="thin">
          <color theme="5" tint="-0.249977111117893"/>
        </bottom>
        <vertical/>
        <horizontal/>
      </border>
    </dxf>
    <dxf>
      <border outline="0">
        <top style="thin">
          <color theme="5" tint="-0.249977111117893"/>
        </top>
      </border>
    </dxf>
    <dxf>
      <border outline="0">
        <left style="thick">
          <color theme="5" tint="-0.249977111117893"/>
        </left>
        <right style="thick">
          <color theme="5" tint="-0.249977111117893"/>
        </right>
        <top style="thick">
          <color theme="5" tint="-0.249977111117893"/>
        </top>
        <bottom style="thick">
          <color theme="5" tint="-0.249977111117893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5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5" tint="-0.249977111117893"/>
        </left>
        <right style="thin">
          <color theme="5" tint="-0.249977111117893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14</xdr:col>
          <xdr:colOff>142875</xdr:colOff>
          <xdr:row>10</xdr:row>
          <xdr:rowOff>57150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4</xdr:row>
          <xdr:rowOff>9525</xdr:rowOff>
        </xdr:from>
        <xdr:to>
          <xdr:col>19</xdr:col>
          <xdr:colOff>95250</xdr:colOff>
          <xdr:row>8</xdr:row>
          <xdr:rowOff>66675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Récap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752475</xdr:colOff>
          <xdr:row>10</xdr:row>
          <xdr:rowOff>9525</xdr:rowOff>
        </xdr:from>
        <xdr:to>
          <xdr:col>19</xdr:col>
          <xdr:colOff>114300</xdr:colOff>
          <xdr:row>14</xdr:row>
          <xdr:rowOff>38100</xdr:rowOff>
        </xdr:to>
        <xdr:sp macro="" textlink="">
          <xdr:nvSpPr>
            <xdr:cNvPr id="60418" name="Button 2" hidden="1">
              <a:extLst>
                <a:ext uri="{63B3BB69-23CF-44E3-9099-C40C66FF867C}">
                  <a14:compatExt spid="_x0000_s60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Point CC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647700</xdr:colOff>
      <xdr:row>7</xdr:row>
      <xdr:rowOff>76200</xdr:rowOff>
    </xdr:from>
    <xdr:to>
      <xdr:col>14</xdr:col>
      <xdr:colOff>438150</xdr:colOff>
      <xdr:row>13</xdr:row>
      <xdr:rowOff>76200</xdr:rowOff>
    </xdr:to>
    <xdr:sp macro="" textlink="">
      <xdr:nvSpPr>
        <xdr:cNvPr id="2" name="ZoneTexte 1"/>
        <xdr:cNvSpPr txBox="1"/>
      </xdr:nvSpPr>
      <xdr:spPr>
        <a:xfrm>
          <a:off x="7200900" y="1409700"/>
          <a:ext cx="568642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juste agrandi le tableau par la poignée</a:t>
          </a:r>
          <a:r>
            <a:rPr lang="fr-FR" sz="1100" baseline="0"/>
            <a:t> ici</a:t>
          </a:r>
          <a:endParaRPr lang="fr-FR" sz="1100"/>
        </a:p>
      </xdr:txBody>
    </xdr:sp>
    <xdr:clientData/>
  </xdr:twoCellAnchor>
  <xdr:twoCellAnchor>
    <xdr:from>
      <xdr:col>11</xdr:col>
      <xdr:colOff>1095375</xdr:colOff>
      <xdr:row>3</xdr:row>
      <xdr:rowOff>28575</xdr:rowOff>
    </xdr:from>
    <xdr:to>
      <xdr:col>13</xdr:col>
      <xdr:colOff>1362075</xdr:colOff>
      <xdr:row>8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9934575" y="600075"/>
          <a:ext cx="2466975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933450</xdr:colOff>
          <xdr:row>10</xdr:row>
          <xdr:rowOff>0</xdr:rowOff>
        </xdr:from>
        <xdr:to>
          <xdr:col>15</xdr:col>
          <xdr:colOff>28575</xdr:colOff>
          <xdr:row>13</xdr:row>
          <xdr:rowOff>28575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Calculs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200025</xdr:colOff>
      <xdr:row>26</xdr:row>
      <xdr:rowOff>19050</xdr:rowOff>
    </xdr:from>
    <xdr:to>
      <xdr:col>15</xdr:col>
      <xdr:colOff>647700</xdr:colOff>
      <xdr:row>35</xdr:row>
      <xdr:rowOff>57150</xdr:rowOff>
    </xdr:to>
    <xdr:sp macro="" textlink="">
      <xdr:nvSpPr>
        <xdr:cNvPr id="2" name="ZoneTexte 1"/>
        <xdr:cNvSpPr txBox="1"/>
      </xdr:nvSpPr>
      <xdr:spPr>
        <a:xfrm>
          <a:off x="9772650" y="5010150"/>
          <a:ext cx="4962525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Voir annotation dans la page "Trimestre1"</a:t>
          </a:r>
          <a:endParaRPr lang="fr-FR">
            <a:effectLst/>
          </a:endParaRP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2</a:t>
          </a:r>
          <a:r>
            <a:rPr lang="fr-FR" sz="1100" baseline="0"/>
            <a:t> - </a:t>
          </a:r>
          <a:r>
            <a:rPr lang="fr-FR" sz="1100"/>
            <a:t>Des formules non validées en matricielle</a:t>
          </a:r>
        </a:p>
        <a:p>
          <a:r>
            <a:rPr lang="fr-FR" sz="1100"/>
            <a:t>3 - La valeur G5 non figée dans las formules G21:G23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trim" displayName="Listetrim" ref="A1:A15" totalsRowShown="0" headerRowDxfId="91" dataDxfId="90" tableBorderDxfId="89">
  <autoFilter ref="A1:A15"/>
  <tableColumns count="1">
    <tableColumn id="1" name="Liste Objectifs" dataDxfId="88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C19" totalsRowShown="0" headerRowDxfId="87">
  <autoFilter ref="C1:C19"/>
  <tableColumns count="1">
    <tableColumn id="1" name="Conseillers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H2:K6" totalsRowShown="0">
  <autoFilter ref="H2:K6"/>
  <tableColumns count="4">
    <tableColumn id="1" name="Colonne1"/>
    <tableColumn id="2" name="Colonne2"/>
    <tableColumn id="3" name="Colonne3"/>
    <tableColumn id="4" name="Colonne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11:I15" totalsRowCount="1" headerRowDxfId="86" dataDxfId="84" headerRowBorderDxfId="85" tableBorderDxfId="83" totalsRowBorderDxfId="82">
  <autoFilter ref="C11:I14"/>
  <tableColumns count="7">
    <tableColumn id="1" name="Mois" totalsRowLabel="Total" dataDxfId="81" totalsRowDxfId="80">
      <calculatedColumnFormula>VLOOKUP($C$8,Tableau6[#All],3,FALSE)</calculatedColumnFormula>
    </tableColumn>
    <tableColumn id="2" name="Ouvertures" totalsRowFunction="sum" dataDxfId="79" totalsRowDxfId="78"/>
    <tableColumn id="3" name="Déblocages" totalsRowFunction="sum" dataDxfId="77" totalsRowDxfId="76"/>
    <tableColumn id="4" name="Assurance 1 T" totalsRowFunction="sum" dataDxfId="75" totalsRowDxfId="74"/>
    <tableColumn id="5" name="Assurance 2 T" totalsRowFunction="sum" dataDxfId="73" totalsRowDxfId="72"/>
    <tableColumn id="6" name="Total Ventes" totalsRowFunction="sum" dataDxfId="71" totalsRowDxfId="70"/>
    <tableColumn id="7" name="Montant BV" dataDxfId="69" totalsRowDxfId="6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D20:I24" totalsRowCount="1" headerRowDxfId="67" headerRowBorderDxfId="66" tableBorderDxfId="65" totalsRowBorderDxfId="64">
  <autoFilter ref="D20:I23"/>
  <tableColumns count="6">
    <tableColumn id="1" name="Mois" totalsRowLabel="Total" dataDxfId="63" totalsRowDxfId="62"/>
    <tableColumn id="2" name="QRC" dataDxfId="61" totalsRowDxfId="60"/>
    <tableColumn id="3" name="RCP" dataDxfId="59" totalsRowDxfId="58"/>
    <tableColumn id="4" name="% ouv+ass/ventes" dataDxfId="57" totalsRowDxfId="56"/>
    <tableColumn id="5" name="%ass 2t / ass" dataDxfId="55" totalsRowDxfId="54"/>
    <tableColumn id="6" name="% demandes/appels" dataDxfId="53" totalsRowDxfId="52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13" name="Trimestre1" displayName="Trimestre1" ref="A1:N3" totalsRowShown="0" headerRowDxfId="51" dataDxfId="50" tableBorderDxfId="49">
  <autoFilter ref="A1:N3"/>
  <tableColumns count="14">
    <tableColumn id="1" name="Conseiller" dataDxfId="48"/>
    <tableColumn id="2" name="Mois" dataDxfId="47"/>
    <tableColumn id="3" name="Ouvertures" dataDxfId="46"/>
    <tableColumn id="4" name="Déblocages" dataDxfId="45"/>
    <tableColumn id="5" name="Ass 1 t" dataDxfId="44"/>
    <tableColumn id="6" name="Ass 2 t" dataDxfId="43"/>
    <tableColumn id="7" name="Total ventes" dataDxfId="42"/>
    <tableColumn id="8" name="Tx obj" dataDxfId="41"/>
    <tableColumn id="9" name="BV" dataDxfId="40"/>
    <tableColumn id="10" name="QRC" dataDxfId="39"/>
    <tableColumn id="11" name="RCP" dataDxfId="38"/>
    <tableColumn id="12" name="% ouv+ass/ventes" dataDxfId="37"/>
    <tableColumn id="13" name="%ass 2t / ass" dataDxfId="36"/>
    <tableColumn id="14" name="% demandes/appels" dataDxfId="3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5" name="Tableau716" displayName="Tableau716" ref="F20:K24" totalsRowCount="1" headerRowDxfId="34" headerRowBorderDxfId="33" tableBorderDxfId="32" totalsRowBorderDxfId="31">
  <autoFilter ref="F20:K23"/>
  <tableColumns count="6">
    <tableColumn id="1" name="Mois" totalsRowLabel="Total" dataDxfId="30" totalsRowDxfId="6"/>
    <tableColumn id="2" name="QRC" dataDxfId="0" totalsRowDxfId="5">
      <calculatedColumnFormula array="1">INDEX(Trimestre1[QRC],MATCH($G$5&amp;Tableau716[[#This Row],[Mois]],Trimestre1[Conseiller]&amp;Trimestre1[Mois],0))</calculatedColumnFormula>
    </tableColumn>
    <tableColumn id="3" name="RCP" dataDxfId="29" totalsRowDxfId="4"/>
    <tableColumn id="4" name="% ouv+ass/ventes" dataDxfId="28" totalsRowDxfId="3"/>
    <tableColumn id="5" name="%ass 2t / ass" dataDxfId="27" totalsRowDxfId="2"/>
    <tableColumn id="6" name="% demandes/appels" dataDxfId="26" totalsRowDxfId="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14" name="Tableau415" displayName="Tableau415" ref="E11:K15" totalsRowCount="1" headerRowDxfId="25" dataDxfId="23" headerRowBorderDxfId="24" tableBorderDxfId="22" totalsRowBorderDxfId="21">
  <autoFilter ref="E11:K14"/>
  <tableColumns count="7">
    <tableColumn id="1" name="Mois" totalsRowLabel="Total" dataDxfId="20" totalsRowDxfId="13">
      <calculatedColumnFormula>VLOOKUP($E$8,Tableau6[#All],3,FALSE)</calculatedColumnFormula>
    </tableColumn>
    <tableColumn id="2" name="Ouvertures" totalsRowFunction="sum" dataDxfId="19" totalsRowDxfId="12"/>
    <tableColumn id="3" name="Déblocages" totalsRowFunction="sum" dataDxfId="18" totalsRowDxfId="11"/>
    <tableColumn id="4" name="Assurance 1 T" totalsRowFunction="sum" dataDxfId="17" totalsRowDxfId="10"/>
    <tableColumn id="5" name="Assurance 2 T" totalsRowFunction="sum" dataDxfId="16" totalsRowDxfId="9"/>
    <tableColumn id="6" name="Total Ventes" totalsRowFunction="sum" dataDxfId="15" totalsRowDxfId="8"/>
    <tableColumn id="7" name="Montant BV" dataDxfId="14" totalsRowDxfId="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table" Target="../tables/table8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formules-matricielles-qui-ne-se-valident-pas-t72421.html" TargetMode="External"/><Relationship Id="rId6" Type="http://schemas.openxmlformats.org/officeDocument/2006/relationships/table" Target="../tables/table7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"/>
  <sheetViews>
    <sheetView workbookViewId="0">
      <selection activeCell="O12" sqref="O12"/>
    </sheetView>
  </sheetViews>
  <sheetFormatPr baseColWidth="10" defaultRowHeight="15" x14ac:dyDescent="0.25"/>
  <cols>
    <col min="1" max="1" width="20" bestFit="1" customWidth="1"/>
    <col min="3" max="3" width="17.5703125" bestFit="1" customWidth="1"/>
    <col min="5" max="5" width="6.28515625" hidden="1" customWidth="1"/>
    <col min="6" max="7" width="11.42578125" hidden="1" customWidth="1"/>
    <col min="8" max="11" width="11.5703125" hidden="1" customWidth="1"/>
  </cols>
  <sheetData>
    <row r="1" spans="1:11" x14ac:dyDescent="0.25">
      <c r="A1" s="2" t="s">
        <v>34</v>
      </c>
      <c r="C1" s="2" t="s">
        <v>33</v>
      </c>
      <c r="F1" t="s">
        <v>35</v>
      </c>
      <c r="G1" t="s">
        <v>17</v>
      </c>
    </row>
    <row r="2" spans="1:11" x14ac:dyDescent="0.25">
      <c r="A2" s="1" t="s">
        <v>1</v>
      </c>
      <c r="C2" t="s">
        <v>11</v>
      </c>
      <c r="F2" t="s">
        <v>96</v>
      </c>
      <c r="G2" t="s">
        <v>37</v>
      </c>
      <c r="H2" t="s">
        <v>53</v>
      </c>
      <c r="I2" t="s">
        <v>74</v>
      </c>
      <c r="J2" t="s">
        <v>75</v>
      </c>
      <c r="K2" t="s">
        <v>76</v>
      </c>
    </row>
    <row r="3" spans="1:11" x14ac:dyDescent="0.25">
      <c r="A3" s="1" t="s">
        <v>17</v>
      </c>
      <c r="C3" t="s">
        <v>5</v>
      </c>
      <c r="F3" t="s">
        <v>97</v>
      </c>
      <c r="G3" t="s">
        <v>38</v>
      </c>
      <c r="H3" t="s">
        <v>96</v>
      </c>
      <c r="I3" t="s">
        <v>37</v>
      </c>
      <c r="J3" t="s">
        <v>38</v>
      </c>
      <c r="K3" t="s">
        <v>39</v>
      </c>
    </row>
    <row r="4" spans="1:11" ht="30" x14ac:dyDescent="0.25">
      <c r="A4" s="1" t="s">
        <v>20</v>
      </c>
      <c r="B4" t="s">
        <v>19</v>
      </c>
      <c r="C4" s="4" t="s">
        <v>6</v>
      </c>
      <c r="D4" t="s">
        <v>19</v>
      </c>
      <c r="E4" t="s">
        <v>19</v>
      </c>
      <c r="F4" t="s">
        <v>98</v>
      </c>
      <c r="G4" t="s">
        <v>39</v>
      </c>
      <c r="H4" t="s">
        <v>97</v>
      </c>
      <c r="I4" t="s">
        <v>40</v>
      </c>
      <c r="J4" t="s">
        <v>41</v>
      </c>
      <c r="K4" t="s">
        <v>42</v>
      </c>
    </row>
    <row r="5" spans="1:11" x14ac:dyDescent="0.25">
      <c r="A5" s="1" t="s">
        <v>21</v>
      </c>
      <c r="B5" t="s">
        <v>19</v>
      </c>
      <c r="C5" s="4" t="s">
        <v>7</v>
      </c>
      <c r="D5" t="s">
        <v>19</v>
      </c>
      <c r="E5" t="s">
        <v>19</v>
      </c>
      <c r="F5" t="s">
        <v>99</v>
      </c>
      <c r="G5" t="s">
        <v>40</v>
      </c>
      <c r="H5" t="s">
        <v>98</v>
      </c>
      <c r="I5" t="s">
        <v>43</v>
      </c>
      <c r="J5" t="s">
        <v>44</v>
      </c>
      <c r="K5" t="s">
        <v>45</v>
      </c>
    </row>
    <row r="6" spans="1:11" x14ac:dyDescent="0.25">
      <c r="A6" s="1" t="s">
        <v>22</v>
      </c>
      <c r="C6" s="4" t="s">
        <v>8</v>
      </c>
      <c r="G6" t="s">
        <v>41</v>
      </c>
      <c r="H6" t="s">
        <v>99</v>
      </c>
      <c r="I6" t="s">
        <v>2</v>
      </c>
      <c r="J6" t="s">
        <v>3</v>
      </c>
      <c r="K6" t="s">
        <v>4</v>
      </c>
    </row>
    <row r="7" spans="1:11" ht="45" x14ac:dyDescent="0.25">
      <c r="A7" s="1" t="s">
        <v>23</v>
      </c>
      <c r="C7" s="4" t="s">
        <v>9</v>
      </c>
      <c r="G7" t="s">
        <v>42</v>
      </c>
    </row>
    <row r="8" spans="1:11" x14ac:dyDescent="0.25">
      <c r="A8" s="1" t="s">
        <v>24</v>
      </c>
      <c r="C8" s="4" t="s">
        <v>10</v>
      </c>
      <c r="G8" t="s">
        <v>43</v>
      </c>
    </row>
    <row r="9" spans="1:11" ht="30" x14ac:dyDescent="0.25">
      <c r="A9" s="1" t="s">
        <v>25</v>
      </c>
      <c r="C9" s="4" t="s">
        <v>11</v>
      </c>
      <c r="G9" t="s">
        <v>44</v>
      </c>
    </row>
    <row r="10" spans="1:11" x14ac:dyDescent="0.25">
      <c r="A10" s="1" t="s">
        <v>0</v>
      </c>
      <c r="C10" s="4" t="s">
        <v>12</v>
      </c>
      <c r="G10" t="s">
        <v>45</v>
      </c>
    </row>
    <row r="11" spans="1:11" x14ac:dyDescent="0.25">
      <c r="A11" s="1" t="s">
        <v>26</v>
      </c>
      <c r="C11" s="4" t="s">
        <v>13</v>
      </c>
      <c r="G11" t="s">
        <v>2</v>
      </c>
    </row>
    <row r="12" spans="1:11" ht="30" x14ac:dyDescent="0.25">
      <c r="A12" s="1" t="s">
        <v>27</v>
      </c>
      <c r="C12" s="4" t="s">
        <v>14</v>
      </c>
      <c r="G12" t="s">
        <v>3</v>
      </c>
    </row>
    <row r="13" spans="1:11" ht="30" x14ac:dyDescent="0.25">
      <c r="A13" s="1" t="s">
        <v>28</v>
      </c>
      <c r="C13" s="4" t="s">
        <v>36</v>
      </c>
      <c r="G13" t="s">
        <v>4</v>
      </c>
    </row>
    <row r="14" spans="1:11" ht="30" x14ac:dyDescent="0.25">
      <c r="A14" s="1" t="s">
        <v>29</v>
      </c>
      <c r="C14" s="4" t="s">
        <v>15</v>
      </c>
    </row>
    <row r="15" spans="1:11" ht="30" x14ac:dyDescent="0.25">
      <c r="A15" s="1" t="s">
        <v>30</v>
      </c>
      <c r="C15" s="4" t="s">
        <v>16</v>
      </c>
    </row>
    <row r="16" spans="1:11" x14ac:dyDescent="0.25">
      <c r="A16" s="3"/>
      <c r="C16" s="4"/>
    </row>
    <row r="17" spans="1:3" x14ac:dyDescent="0.25">
      <c r="A17" s="3"/>
      <c r="C17" s="4"/>
    </row>
    <row r="18" spans="1:3" x14ac:dyDescent="0.25">
      <c r="A18" s="3"/>
      <c r="C18" t="s">
        <v>31</v>
      </c>
    </row>
    <row r="19" spans="1:3" x14ac:dyDescent="0.25">
      <c r="A19" s="3"/>
      <c r="C19" t="s">
        <v>32</v>
      </c>
    </row>
    <row r="20" spans="1:3" x14ac:dyDescent="0.25">
      <c r="A20" s="3"/>
    </row>
    <row r="21" spans="1:3" x14ac:dyDescent="0.25">
      <c r="A21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1">
          <controlPr defaultSize="0" autoLine="0" r:id="rId4">
            <anchor moveWithCells="1">
              <from>
                <xdr:col>11</xdr:col>
                <xdr:colOff>0</xdr:colOff>
                <xdr:row>7</xdr:row>
                <xdr:rowOff>0</xdr:rowOff>
              </from>
              <to>
                <xdr:col>14</xdr:col>
                <xdr:colOff>142875</xdr:colOff>
                <xdr:row>10</xdr:row>
                <xdr:rowOff>57150</xdr:rowOff>
              </to>
            </anchor>
          </controlPr>
        </control>
      </mc:Choice>
      <mc:Fallback>
        <control shapeId="7170" r:id="rId3" name="CommandButton1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M24"/>
  <sheetViews>
    <sheetView topLeftCell="A2" workbookViewId="0">
      <selection activeCell="K21" sqref="K21"/>
    </sheetView>
  </sheetViews>
  <sheetFormatPr baseColWidth="10" defaultRowHeight="15" x14ac:dyDescent="0.25"/>
  <cols>
    <col min="2" max="3" width="12.85546875" bestFit="1" customWidth="1"/>
    <col min="4" max="4" width="13.140625" customWidth="1"/>
    <col min="5" max="5" width="13.28515625" customWidth="1"/>
    <col min="6" max="6" width="19" customWidth="1"/>
    <col min="7" max="7" width="17" bestFit="1" customWidth="1"/>
    <col min="8" max="8" width="21.140625" customWidth="1"/>
    <col min="9" max="9" width="19.140625" bestFit="1" customWidth="1"/>
    <col min="10" max="10" width="14.28515625" customWidth="1"/>
  </cols>
  <sheetData>
    <row r="2" spans="1:13" x14ac:dyDescent="0.25">
      <c r="D2" s="46" t="s">
        <v>46</v>
      </c>
      <c r="E2" s="47"/>
      <c r="F2" s="47"/>
      <c r="G2" s="47"/>
      <c r="H2" s="47"/>
      <c r="I2" s="47"/>
    </row>
    <row r="3" spans="1:13" x14ac:dyDescent="0.25">
      <c r="D3" s="47"/>
      <c r="E3" s="47"/>
      <c r="F3" s="47"/>
      <c r="G3" s="47"/>
      <c r="H3" s="47"/>
      <c r="I3" s="47"/>
    </row>
    <row r="5" spans="1:13" x14ac:dyDescent="0.25">
      <c r="B5" s="48" t="s">
        <v>1</v>
      </c>
      <c r="C5" s="48"/>
      <c r="D5" s="48"/>
      <c r="E5" s="49" t="s">
        <v>11</v>
      </c>
      <c r="F5" s="49"/>
      <c r="G5" s="49"/>
      <c r="H5" s="49"/>
      <c r="K5" t="e">
        <f>C12</f>
        <v>#N/A</v>
      </c>
      <c r="L5" t="e">
        <f>C13</f>
        <v>#N/A</v>
      </c>
      <c r="M5" t="e">
        <f>C14</f>
        <v>#N/A</v>
      </c>
    </row>
    <row r="6" spans="1:13" x14ac:dyDescent="0.25">
      <c r="B6" s="48"/>
      <c r="C6" s="48"/>
      <c r="D6" s="48"/>
      <c r="E6" s="49"/>
      <c r="F6" s="49"/>
      <c r="G6" s="49"/>
      <c r="H6" s="49"/>
      <c r="J6" s="6" t="s">
        <v>52</v>
      </c>
      <c r="K6" s="7"/>
      <c r="L6" s="7"/>
      <c r="M6" s="7"/>
    </row>
    <row r="8" spans="1:13" ht="15.75" thickBot="1" x14ac:dyDescent="0.3">
      <c r="A8" s="48" t="s">
        <v>73</v>
      </c>
      <c r="B8" s="48"/>
      <c r="C8" s="50" t="s">
        <v>18</v>
      </c>
      <c r="D8" s="50"/>
      <c r="E8" s="5"/>
    </row>
    <row r="9" spans="1:13" ht="15.75" thickTop="1" x14ac:dyDescent="0.25">
      <c r="A9" s="48"/>
      <c r="B9" s="48"/>
      <c r="C9" s="50"/>
      <c r="D9" s="50"/>
      <c r="E9" s="40" t="s">
        <v>47</v>
      </c>
      <c r="F9" s="41"/>
      <c r="G9" s="41"/>
      <c r="H9" s="42"/>
      <c r="I9" s="5"/>
    </row>
    <row r="10" spans="1:13" x14ac:dyDescent="0.25">
      <c r="E10" s="43"/>
      <c r="F10" s="44"/>
      <c r="G10" s="44"/>
      <c r="H10" s="45"/>
      <c r="I10" s="5"/>
    </row>
    <row r="11" spans="1:13" x14ac:dyDescent="0.25">
      <c r="C11" s="9" t="s">
        <v>17</v>
      </c>
      <c r="D11" s="10" t="s">
        <v>20</v>
      </c>
      <c r="E11" s="10" t="s">
        <v>21</v>
      </c>
      <c r="F11" s="10" t="s">
        <v>48</v>
      </c>
      <c r="G11" s="10" t="s">
        <v>49</v>
      </c>
      <c r="H11" s="10" t="s">
        <v>50</v>
      </c>
      <c r="I11" s="11" t="s">
        <v>51</v>
      </c>
    </row>
    <row r="12" spans="1:13" x14ac:dyDescent="0.25">
      <c r="C12" s="8" t="e">
        <f>VLOOKUP($C$8,Tableau6[#All],2,FALSE)</f>
        <v>#N/A</v>
      </c>
      <c r="D12" s="31"/>
      <c r="E12" s="32"/>
      <c r="F12" s="32"/>
      <c r="G12" s="32"/>
      <c r="H12" s="32"/>
      <c r="I12" s="32"/>
    </row>
    <row r="13" spans="1:13" x14ac:dyDescent="0.25">
      <c r="C13" s="8" t="e">
        <f>VLOOKUP($C$8,Tableau6[#All],3,FALSE)</f>
        <v>#N/A</v>
      </c>
      <c r="D13" s="32"/>
      <c r="E13" s="32"/>
      <c r="F13" s="32"/>
      <c r="G13" s="32"/>
      <c r="H13" s="32"/>
      <c r="I13" s="32"/>
    </row>
    <row r="14" spans="1:13" x14ac:dyDescent="0.25">
      <c r="C14" s="8" t="e">
        <f>VLOOKUP($C$8,Tableau6[#All],4,FALSE)</f>
        <v>#N/A</v>
      </c>
      <c r="D14" s="32"/>
      <c r="E14" s="32"/>
      <c r="F14" s="32"/>
      <c r="G14" s="32"/>
      <c r="H14" s="32"/>
      <c r="I14" s="32"/>
    </row>
    <row r="15" spans="1:13" x14ac:dyDescent="0.25">
      <c r="C15" s="29" t="s">
        <v>54</v>
      </c>
      <c r="D15" s="14">
        <f>SUBTOTAL(109,Tableau4[Ouvertures])</f>
        <v>0</v>
      </c>
      <c r="E15" s="14">
        <f>SUBTOTAL(109,Tableau4[Déblocages])</f>
        <v>0</v>
      </c>
      <c r="F15" s="12">
        <f>SUBTOTAL(109,Tableau4[Assurance 1 T])</f>
        <v>0</v>
      </c>
      <c r="G15" s="12">
        <f>SUBTOTAL(109,Tableau4[Assurance 2 T])</f>
        <v>0</v>
      </c>
      <c r="H15" s="12">
        <f>SUBTOTAL(109,Tableau4[Total Ventes])</f>
        <v>0</v>
      </c>
      <c r="I15" s="13"/>
    </row>
    <row r="17" spans="4:9" ht="15.75" thickBot="1" x14ac:dyDescent="0.3"/>
    <row r="18" spans="4:9" ht="15.75" customHeight="1" thickTop="1" x14ac:dyDescent="0.25">
      <c r="E18" s="40" t="s">
        <v>77</v>
      </c>
      <c r="F18" s="41"/>
      <c r="G18" s="41"/>
      <c r="H18" s="42"/>
    </row>
    <row r="19" spans="4:9" ht="15" customHeight="1" x14ac:dyDescent="0.25">
      <c r="E19" s="43"/>
      <c r="F19" s="44"/>
      <c r="G19" s="44"/>
      <c r="H19" s="45"/>
    </row>
    <row r="20" spans="4:9" x14ac:dyDescent="0.25">
      <c r="D20" s="17" t="s">
        <v>17</v>
      </c>
      <c r="E20" s="18" t="s">
        <v>26</v>
      </c>
      <c r="F20" s="18" t="s">
        <v>27</v>
      </c>
      <c r="G20" s="18" t="s">
        <v>28</v>
      </c>
      <c r="H20" s="18" t="s">
        <v>29</v>
      </c>
      <c r="I20" s="18" t="s">
        <v>30</v>
      </c>
    </row>
    <row r="21" spans="4:9" x14ac:dyDescent="0.25">
      <c r="D21" s="19" t="e">
        <f>VLOOKUP($C$8,Tableau6[#All],2,FALSE)</f>
        <v>#N/A</v>
      </c>
      <c r="E21" s="22"/>
      <c r="F21" s="22"/>
      <c r="G21" s="22"/>
      <c r="H21" s="22"/>
      <c r="I21" s="22"/>
    </row>
    <row r="22" spans="4:9" x14ac:dyDescent="0.25">
      <c r="D22" s="19" t="e">
        <f>VLOOKUP($C$8,Tableau6[#All],3,FALSE)</f>
        <v>#N/A</v>
      </c>
      <c r="E22" s="22"/>
      <c r="F22" s="22"/>
      <c r="G22" s="22"/>
      <c r="H22" s="22"/>
      <c r="I22" s="22"/>
    </row>
    <row r="23" spans="4:9" x14ac:dyDescent="0.25">
      <c r="D23" s="20" t="e">
        <f>VLOOKUP($C$8,Tableau6[#All],4,FALSE)</f>
        <v>#N/A</v>
      </c>
      <c r="E23" s="22"/>
      <c r="F23" s="23"/>
      <c r="G23" s="23"/>
      <c r="H23" s="23"/>
      <c r="I23" s="23"/>
    </row>
    <row r="24" spans="4:9" x14ac:dyDescent="0.25">
      <c r="D24" s="24" t="s">
        <v>54</v>
      </c>
      <c r="E24" s="21"/>
      <c r="F24" s="23"/>
      <c r="G24" s="23"/>
      <c r="H24" s="23"/>
      <c r="I24" s="23"/>
    </row>
  </sheetData>
  <mergeCells count="7">
    <mergeCell ref="E18:H19"/>
    <mergeCell ref="D2:I3"/>
    <mergeCell ref="B5:D6"/>
    <mergeCell ref="E5:H6"/>
    <mergeCell ref="E9:H10"/>
    <mergeCell ref="A8:B9"/>
    <mergeCell ref="C8:D9"/>
  </mergeCells>
  <dataValidations count="2">
    <dataValidation type="list" allowBlank="1" showInputMessage="1" showErrorMessage="1" sqref="E5:H6">
      <formula1>listecc</formula1>
    </dataValidation>
    <dataValidation type="list" allowBlank="1" showInputMessage="1" showErrorMessage="1" sqref="C8:D9">
      <formula1>ListeTrimestre</formula1>
    </dataValidation>
  </dataValidations>
  <pageMargins left="0.7" right="0.7" top="0.75" bottom="0.75" header="0.3" footer="0.3"/>
  <pageSetup paperSize="9" scale="58" orientation="landscape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8"/>
  <sheetViews>
    <sheetView workbookViewId="0">
      <selection activeCell="A11" sqref="A11:F13"/>
    </sheetView>
  </sheetViews>
  <sheetFormatPr baseColWidth="10" defaultRowHeight="15" x14ac:dyDescent="0.25"/>
  <sheetData>
    <row r="1" spans="1:6" x14ac:dyDescent="0.25">
      <c r="A1" t="s">
        <v>55</v>
      </c>
    </row>
    <row r="2" spans="1:6" x14ac:dyDescent="0.25">
      <c r="A2" s="16" t="s">
        <v>78</v>
      </c>
    </row>
    <row r="3" spans="1:6" x14ac:dyDescent="0.25">
      <c r="A3" s="16" t="s">
        <v>79</v>
      </c>
    </row>
    <row r="4" spans="1:6" x14ac:dyDescent="0.25">
      <c r="A4" s="16" t="s">
        <v>80</v>
      </c>
    </row>
    <row r="5" spans="1:6" x14ac:dyDescent="0.25">
      <c r="A5" s="15"/>
    </row>
    <row r="6" spans="1:6" x14ac:dyDescent="0.25">
      <c r="A6" s="16"/>
    </row>
    <row r="7" spans="1:6" x14ac:dyDescent="0.25">
      <c r="A7" s="16"/>
    </row>
    <row r="8" spans="1:6" x14ac:dyDescent="0.25">
      <c r="A8" s="16"/>
    </row>
    <row r="9" spans="1:6" x14ac:dyDescent="0.25">
      <c r="A9" s="16"/>
    </row>
    <row r="10" spans="1:6" x14ac:dyDescent="0.25">
      <c r="A10" s="16"/>
    </row>
    <row r="11" spans="1:6" x14ac:dyDescent="0.25">
      <c r="A11" s="33" t="s">
        <v>100</v>
      </c>
      <c r="B11" s="16" t="s">
        <v>56</v>
      </c>
      <c r="C11" s="16" t="s">
        <v>57</v>
      </c>
      <c r="D11" s="16" t="s">
        <v>58</v>
      </c>
      <c r="E11" s="16" t="s">
        <v>59</v>
      </c>
      <c r="F11" s="30" t="s">
        <v>60</v>
      </c>
    </row>
    <row r="12" spans="1:6" x14ac:dyDescent="0.25">
      <c r="A12" s="16" t="s">
        <v>61</v>
      </c>
      <c r="B12" s="16" t="s">
        <v>62</v>
      </c>
      <c r="C12" s="16" t="s">
        <v>63</v>
      </c>
      <c r="D12" s="16" t="s">
        <v>64</v>
      </c>
      <c r="E12" s="16" t="s">
        <v>65</v>
      </c>
      <c r="F12" s="30" t="s">
        <v>66</v>
      </c>
    </row>
    <row r="13" spans="1:6" x14ac:dyDescent="0.25">
      <c r="A13" s="16" t="s">
        <v>67</v>
      </c>
      <c r="B13" s="16" t="s">
        <v>68</v>
      </c>
      <c r="C13" s="16" t="s">
        <v>69</v>
      </c>
      <c r="D13" s="16" t="s">
        <v>70</v>
      </c>
      <c r="E13" s="16" t="s">
        <v>71</v>
      </c>
      <c r="F13" s="30" t="s">
        <v>72</v>
      </c>
    </row>
    <row r="14" spans="1:6" x14ac:dyDescent="0.25">
      <c r="A14" s="16"/>
    </row>
    <row r="15" spans="1:6" x14ac:dyDescent="0.25">
      <c r="A15" s="16"/>
    </row>
    <row r="16" spans="1:6" x14ac:dyDescent="0.25">
      <c r="A16" s="25" t="s">
        <v>81</v>
      </c>
      <c r="B16" s="25" t="s">
        <v>82</v>
      </c>
      <c r="C16" s="25" t="s">
        <v>83</v>
      </c>
      <c r="D16" s="25" t="s">
        <v>84</v>
      </c>
      <c r="E16" s="25" t="s">
        <v>85</v>
      </c>
    </row>
    <row r="17" spans="1:5" x14ac:dyDescent="0.25">
      <c r="A17" s="25" t="s">
        <v>86</v>
      </c>
      <c r="B17" s="25" t="s">
        <v>87</v>
      </c>
      <c r="C17" s="25" t="s">
        <v>88</v>
      </c>
      <c r="D17" s="25" t="s">
        <v>89</v>
      </c>
      <c r="E17" s="26" t="s">
        <v>90</v>
      </c>
    </row>
    <row r="18" spans="1:5" x14ac:dyDescent="0.25">
      <c r="A18" s="25" t="s">
        <v>91</v>
      </c>
      <c r="B18" s="27" t="s">
        <v>92</v>
      </c>
      <c r="C18" s="27" t="s">
        <v>93</v>
      </c>
      <c r="D18" s="27" t="s">
        <v>94</v>
      </c>
      <c r="E18" s="28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N3"/>
  <sheetViews>
    <sheetView workbookViewId="0">
      <selection activeCell="K17" sqref="K17"/>
    </sheetView>
  </sheetViews>
  <sheetFormatPr baseColWidth="10" defaultRowHeight="15" x14ac:dyDescent="0.25"/>
  <cols>
    <col min="1" max="1" width="12.140625" customWidth="1"/>
    <col min="3" max="3" width="13.140625" customWidth="1"/>
    <col min="4" max="4" width="13.28515625" customWidth="1"/>
    <col min="7" max="7" width="14" customWidth="1"/>
    <col min="12" max="12" width="19" customWidth="1"/>
    <col min="13" max="13" width="14" customWidth="1"/>
    <col min="14" max="14" width="21.140625" customWidth="1"/>
  </cols>
  <sheetData>
    <row r="1" spans="1:14" x14ac:dyDescent="0.25">
      <c r="A1" s="34" t="s">
        <v>1</v>
      </c>
      <c r="B1" s="34" t="s">
        <v>17</v>
      </c>
      <c r="C1" s="34" t="s">
        <v>20</v>
      </c>
      <c r="D1" s="34" t="s">
        <v>21</v>
      </c>
      <c r="E1" s="34" t="s">
        <v>22</v>
      </c>
      <c r="F1" s="34" t="s">
        <v>23</v>
      </c>
      <c r="G1" s="34" t="s">
        <v>24</v>
      </c>
      <c r="H1" s="34" t="s">
        <v>25</v>
      </c>
      <c r="I1" s="34" t="s">
        <v>0</v>
      </c>
      <c r="J1" s="34" t="s">
        <v>26</v>
      </c>
      <c r="K1" s="34" t="s">
        <v>27</v>
      </c>
      <c r="L1" s="34" t="s">
        <v>28</v>
      </c>
      <c r="M1" s="34" t="s">
        <v>29</v>
      </c>
      <c r="N1" s="35" t="s">
        <v>30</v>
      </c>
    </row>
    <row r="2" spans="1:14" x14ac:dyDescent="0.25">
      <c r="A2" s="36" t="s">
        <v>11</v>
      </c>
      <c r="B2" s="37" t="s">
        <v>37</v>
      </c>
      <c r="C2" s="37">
        <v>1</v>
      </c>
      <c r="D2" s="37">
        <v>1</v>
      </c>
      <c r="E2" s="37">
        <v>1</v>
      </c>
      <c r="F2" s="37">
        <v>1</v>
      </c>
      <c r="G2" s="37">
        <v>5</v>
      </c>
      <c r="H2" s="37">
        <v>1</v>
      </c>
      <c r="I2" s="37">
        <v>1</v>
      </c>
      <c r="J2" s="37">
        <v>1</v>
      </c>
      <c r="K2" s="37">
        <v>1</v>
      </c>
      <c r="L2" s="37">
        <v>1</v>
      </c>
      <c r="M2" s="37">
        <v>1</v>
      </c>
      <c r="N2" s="38">
        <v>1</v>
      </c>
    </row>
    <row r="3" spans="1:14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créerrecap">
                <anchor moveWithCells="1" sizeWithCells="1">
                  <from>
                    <xdr:col>14</xdr:col>
                    <xdr:colOff>742950</xdr:colOff>
                    <xdr:row>4</xdr:row>
                    <xdr:rowOff>9525</xdr:rowOff>
                  </from>
                  <to>
                    <xdr:col>19</xdr:col>
                    <xdr:colOff>95250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18" r:id="rId5" name="Button 2">
              <controlPr defaultSize="0" print="0" autoFill="0" autoPict="0" macro="[0]!CreerpointCC1">
                <anchor moveWithCells="1" sizeWithCells="1">
                  <from>
                    <xdr:col>14</xdr:col>
                    <xdr:colOff>752475</xdr:colOff>
                    <xdr:row>10</xdr:row>
                    <xdr:rowOff>9525</xdr:rowOff>
                  </from>
                  <to>
                    <xdr:col>19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C2:O24"/>
  <sheetViews>
    <sheetView tabSelected="1" topLeftCell="A2" workbookViewId="0">
      <selection activeCell="J32" sqref="J32"/>
    </sheetView>
  </sheetViews>
  <sheetFormatPr baseColWidth="10" defaultRowHeight="15" x14ac:dyDescent="0.25"/>
  <cols>
    <col min="4" max="5" width="12.85546875" bestFit="1" customWidth="1"/>
    <col min="6" max="6" width="13.140625" customWidth="1"/>
    <col min="7" max="7" width="13.28515625" customWidth="1"/>
    <col min="8" max="8" width="19" customWidth="1"/>
    <col min="9" max="9" width="17" bestFit="1" customWidth="1"/>
    <col min="10" max="10" width="21.140625" customWidth="1"/>
    <col min="11" max="11" width="19.140625" bestFit="1" customWidth="1"/>
    <col min="12" max="12" width="14.28515625" customWidth="1"/>
  </cols>
  <sheetData>
    <row r="2" spans="3:15" x14ac:dyDescent="0.25">
      <c r="F2" s="46" t="s">
        <v>46</v>
      </c>
      <c r="G2" s="47"/>
      <c r="H2" s="47"/>
      <c r="I2" s="47"/>
      <c r="J2" s="47"/>
      <c r="K2" s="47"/>
      <c r="N2" s="51" t="s">
        <v>101</v>
      </c>
    </row>
    <row r="3" spans="3:15" x14ac:dyDescent="0.25">
      <c r="F3" s="47"/>
      <c r="G3" s="47"/>
      <c r="H3" s="47"/>
      <c r="I3" s="47"/>
      <c r="J3" s="47"/>
      <c r="K3" s="47"/>
    </row>
    <row r="5" spans="3:15" x14ac:dyDescent="0.25">
      <c r="D5" s="48" t="s">
        <v>1</v>
      </c>
      <c r="E5" s="48"/>
      <c r="F5" s="48"/>
      <c r="G5" s="49" t="s">
        <v>11</v>
      </c>
      <c r="H5" s="49"/>
      <c r="I5" s="49"/>
      <c r="J5" s="49"/>
      <c r="M5" t="str">
        <f>E12</f>
        <v>Décembre</v>
      </c>
      <c r="N5" t="str">
        <f>E13</f>
        <v>Janvier</v>
      </c>
      <c r="O5" t="str">
        <f>E14</f>
        <v>Février</v>
      </c>
    </row>
    <row r="6" spans="3:15" x14ac:dyDescent="0.25">
      <c r="D6" s="48"/>
      <c r="E6" s="48"/>
      <c r="F6" s="48"/>
      <c r="G6" s="49"/>
      <c r="H6" s="49"/>
      <c r="I6" s="49"/>
      <c r="J6" s="49"/>
      <c r="L6" s="6" t="s">
        <v>52</v>
      </c>
      <c r="M6" s="7">
        <f t="array" ref="M6">INDEX(Trimestre1[Tx obj],MATCH($G$5&amp;$M$5,Trimestre1[Conseiller]&amp;Trimestre1[Mois],0))</f>
        <v>1</v>
      </c>
      <c r="N6" s="7"/>
      <c r="O6" s="7"/>
    </row>
    <row r="8" spans="3:15" ht="15.75" thickBot="1" x14ac:dyDescent="0.3">
      <c r="C8" s="48" t="s">
        <v>73</v>
      </c>
      <c r="D8" s="48"/>
      <c r="E8" s="50" t="s">
        <v>96</v>
      </c>
      <c r="F8" s="50"/>
      <c r="G8" s="5"/>
    </row>
    <row r="9" spans="3:15" ht="15.75" thickTop="1" x14ac:dyDescent="0.25">
      <c r="C9" s="48"/>
      <c r="D9" s="48"/>
      <c r="E9" s="50"/>
      <c r="F9" s="50"/>
      <c r="G9" s="40" t="s">
        <v>47</v>
      </c>
      <c r="H9" s="41"/>
      <c r="I9" s="41"/>
      <c r="J9" s="42"/>
      <c r="K9" s="5"/>
    </row>
    <row r="10" spans="3:15" x14ac:dyDescent="0.25">
      <c r="G10" s="43"/>
      <c r="H10" s="44"/>
      <c r="I10" s="44"/>
      <c r="J10" s="45"/>
      <c r="K10" s="5"/>
    </row>
    <row r="11" spans="3:15" x14ac:dyDescent="0.25">
      <c r="E11" s="9" t="s">
        <v>17</v>
      </c>
      <c r="F11" s="10" t="s">
        <v>20</v>
      </c>
      <c r="G11" s="10" t="s">
        <v>21</v>
      </c>
      <c r="H11" s="10" t="s">
        <v>48</v>
      </c>
      <c r="I11" s="10" t="s">
        <v>49</v>
      </c>
      <c r="J11" s="10" t="s">
        <v>50</v>
      </c>
      <c r="K11" s="11" t="s">
        <v>51</v>
      </c>
    </row>
    <row r="12" spans="3:15" x14ac:dyDescent="0.25">
      <c r="E12" s="8" t="str">
        <f>VLOOKUP($E$8,Tableau6[#All],2,FALSE)</f>
        <v>Décembre</v>
      </c>
      <c r="F12" s="33">
        <f t="array" ref="F12">INDEX(Trimestre1[Ouvertures],MATCH($G$5&amp;$E$12,Trimestre1[Conseiller]&amp;Trimestre1[Mois],0))</f>
        <v>1</v>
      </c>
      <c r="G12" s="16">
        <f t="array" ref="G12">INDEX(Trimestre1[Déblocages],MATCH($G$5&amp;$E$12,Trimestre1[Conseiller]&amp;Trimestre1[Mois],0))</f>
        <v>1</v>
      </c>
      <c r="H12" s="16">
        <f t="array" ref="H12">INDEX(Trimestre1[Ass 1 t],MATCH($G$5&amp;$E$12,Trimestre1[Conseiller]&amp;Trimestre1[Mois],0))</f>
        <v>1</v>
      </c>
      <c r="I12" s="16"/>
      <c r="J12" s="16"/>
      <c r="K12" s="30"/>
    </row>
    <row r="13" spans="3:15" x14ac:dyDescent="0.25">
      <c r="E13" s="8" t="str">
        <f>VLOOKUP($E$8,Tableau6[#All],3,FALSE)</f>
        <v>Janvier</v>
      </c>
      <c r="F13" s="16" t="e">
        <f t="array" ref="F13">INDEX(Trimestre1[Ouvertures],MATCH($G$5&amp;$E$13,Trimestre1[Conseiller]&amp;Trimestre1[Mois],0))</f>
        <v>#N/A</v>
      </c>
      <c r="G13" s="16" t="e">
        <f t="array" ref="G13">INDEX(Trimestre1[Déblocages],MATCH($G$5&amp;$E$13,Trimestre1[Conseiller]&amp;Trimestre1[Mois],0))</f>
        <v>#N/A</v>
      </c>
      <c r="H13" s="16" t="e">
        <f t="array" ref="H13">INDEX(Trimestre1[Ass 1 t],MATCH($G$5&amp;$E$13,Trimestre1[Conseiller]&amp;Trimestre1[Mois],0))</f>
        <v>#N/A</v>
      </c>
      <c r="I13" s="16"/>
      <c r="J13" s="16"/>
      <c r="K13" s="30"/>
    </row>
    <row r="14" spans="3:15" x14ac:dyDescent="0.25">
      <c r="E14" s="8" t="str">
        <f>VLOOKUP($E$8,Tableau6[#All],4,FALSE)</f>
        <v>Février</v>
      </c>
      <c r="F14" s="16" t="e">
        <f t="array" ref="F14">INDEX(Trimestre1[Ouvertures],MATCH($G$5&amp;$E$14,Trimestre1[Conseiller]&amp;Trimestre1[Mois],0))</f>
        <v>#N/A</v>
      </c>
      <c r="G14" s="16" t="e">
        <f t="array" ref="G14">INDEX(Trimestre1[Déblocages],MATCH($G$5&amp;$E$14,Trimestre1[Conseiller]&amp;Trimestre1[Mois],0))</f>
        <v>#N/A</v>
      </c>
      <c r="H14" s="16" t="e">
        <f t="array" ref="H14">INDEX(Trimestre1[Déblocages],MATCH($G$5&amp;$E$14,Trimestre1[Conseiller]&amp;Trimestre1[Mois],0))</f>
        <v>#N/A</v>
      </c>
      <c r="I14" s="16"/>
      <c r="J14" s="16"/>
      <c r="K14" s="30"/>
    </row>
    <row r="15" spans="3:15" x14ac:dyDescent="0.25">
      <c r="E15" s="39" t="s">
        <v>54</v>
      </c>
      <c r="F15" s="14" t="e">
        <f>SUBTOTAL(109,Tableau415[Ouvertures])</f>
        <v>#N/A</v>
      </c>
      <c r="G15" s="14" t="e">
        <f>SUBTOTAL(109,Tableau415[Déblocages])</f>
        <v>#N/A</v>
      </c>
      <c r="H15" s="12" t="e">
        <f>SUBTOTAL(109,Tableau415[Assurance 1 T])</f>
        <v>#N/A</v>
      </c>
      <c r="I15" s="12">
        <f>SUBTOTAL(109,Tableau415[Assurance 2 T])</f>
        <v>0</v>
      </c>
      <c r="J15" s="12">
        <f>SUBTOTAL(109,Tableau415[Total Ventes])</f>
        <v>0</v>
      </c>
      <c r="K15" s="13"/>
    </row>
    <row r="17" spans="6:11" ht="15.75" thickBot="1" x14ac:dyDescent="0.3"/>
    <row r="18" spans="6:11" ht="15.75" customHeight="1" thickTop="1" x14ac:dyDescent="0.25">
      <c r="G18" s="40" t="s">
        <v>77</v>
      </c>
      <c r="H18" s="41"/>
      <c r="I18" s="41"/>
      <c r="J18" s="42"/>
    </row>
    <row r="19" spans="6:11" ht="15" customHeight="1" x14ac:dyDescent="0.25">
      <c r="G19" s="43"/>
      <c r="H19" s="44"/>
      <c r="I19" s="44"/>
      <c r="J19" s="45"/>
    </row>
    <row r="20" spans="6:11" x14ac:dyDescent="0.25">
      <c r="F20" s="17" t="s">
        <v>17</v>
      </c>
      <c r="G20" s="18" t="s">
        <v>26</v>
      </c>
      <c r="H20" s="18" t="s">
        <v>27</v>
      </c>
      <c r="I20" s="18" t="s">
        <v>28</v>
      </c>
      <c r="J20" s="18" t="s">
        <v>29</v>
      </c>
      <c r="K20" s="18" t="s">
        <v>30</v>
      </c>
    </row>
    <row r="21" spans="6:11" x14ac:dyDescent="0.25">
      <c r="F21" s="19" t="str">
        <f>VLOOKUP($E$8,Tableau6[#All],2,FALSE)</f>
        <v>Décembre</v>
      </c>
      <c r="G21" s="22">
        <f t="array" ref="G21">INDEX(Trimestre1[QRC],MATCH($G$5&amp;Tableau716[[#This Row],[Mois]],Trimestre1[Conseiller]&amp;Trimestre1[Mois],0))</f>
        <v>1</v>
      </c>
      <c r="H21" s="22"/>
      <c r="I21" s="22"/>
      <c r="J21" s="22"/>
      <c r="K21" s="22"/>
    </row>
    <row r="22" spans="6:11" x14ac:dyDescent="0.25">
      <c r="F22" s="19" t="str">
        <f>VLOOKUP($E$8,Tableau6[#All],3,FALSE)</f>
        <v>Janvier</v>
      </c>
      <c r="G22" s="22" t="e">
        <f t="array" ref="G22">INDEX(Trimestre1[QRC],MATCH($G$5&amp;Tableau716[[#This Row],[Mois]],Trimestre1[Conseiller]&amp;Trimestre1[Mois],0))</f>
        <v>#N/A</v>
      </c>
      <c r="H22" s="22"/>
      <c r="I22" s="22"/>
      <c r="J22" s="22"/>
      <c r="K22" s="22"/>
    </row>
    <row r="23" spans="6:11" x14ac:dyDescent="0.25">
      <c r="F23" s="20" t="str">
        <f>VLOOKUP($E$8,Tableau6[#All],4,FALSE)</f>
        <v>Février</v>
      </c>
      <c r="G23" s="22" t="e">
        <f t="array" ref="G23">INDEX(Trimestre1[QRC],MATCH($G$5&amp;Tableau716[[#This Row],[Mois]],Trimestre1[Conseiller]&amp;Trimestre1[Mois],0))</f>
        <v>#N/A</v>
      </c>
      <c r="H23" s="23"/>
      <c r="I23" s="23"/>
      <c r="J23" s="23"/>
      <c r="K23" s="23"/>
    </row>
    <row r="24" spans="6:11" x14ac:dyDescent="0.25">
      <c r="F24" s="24" t="s">
        <v>54</v>
      </c>
      <c r="G24" s="21"/>
      <c r="H24" s="23"/>
      <c r="I24" s="23"/>
      <c r="J24" s="23"/>
      <c r="K24" s="23"/>
    </row>
  </sheetData>
  <mergeCells count="7">
    <mergeCell ref="G18:J19"/>
    <mergeCell ref="F2:K3"/>
    <mergeCell ref="D5:F6"/>
    <mergeCell ref="G5:J6"/>
    <mergeCell ref="C8:D9"/>
    <mergeCell ref="E8:F9"/>
    <mergeCell ref="G9:J10"/>
  </mergeCells>
  <dataValidations count="2">
    <dataValidation type="list" allowBlank="1" showInputMessage="1" showErrorMessage="1" sqref="E8:F9">
      <formula1>ListeTrimestre</formula1>
    </dataValidation>
    <dataValidation type="list" allowBlank="1" showInputMessage="1" showErrorMessage="1" sqref="G5:J6">
      <formula1>listecc</formula1>
    </dataValidation>
  </dataValidations>
  <hyperlinks>
    <hyperlink ref="N2" r:id="rId1"/>
  </hyperlinks>
  <pageMargins left="0.7" right="0.7" top="0.75" bottom="0.75" header="0.3" footer="0.3"/>
  <pageSetup paperSize="9" scale="58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5" name="Button 1">
              <controlPr defaultSize="0" print="0" autoFill="0" autoPict="0">
                <anchor moveWithCells="1" sizeWithCells="1">
                  <from>
                    <xdr:col>11</xdr:col>
                    <xdr:colOff>933450</xdr:colOff>
                    <xdr:row>10</xdr:row>
                    <xdr:rowOff>0</xdr:rowOff>
                  </from>
                  <to>
                    <xdr:col>15</xdr:col>
                    <xdr:colOff>28575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Liste tableaux</vt:lpstr>
      <vt:lpstr>Formules</vt:lpstr>
      <vt:lpstr>Trimestre1</vt:lpstr>
      <vt:lpstr>Point CC T1</vt:lpstr>
      <vt:lpstr>'Point CC T1'!listecc</vt:lpstr>
      <vt:lpstr>listecc</vt:lpstr>
      <vt:lpstr>ListeTrimestre</vt:lpstr>
      <vt:lpstr>Mois</vt:lpstr>
      <vt:lpstr>'Point CC T1'!trim1</vt:lpstr>
      <vt:lpstr>trim1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Corinne</dc:creator>
  <cp:lastModifiedBy>Michel Zombaï</cp:lastModifiedBy>
  <cp:lastPrinted>2016-01-04T20:54:08Z</cp:lastPrinted>
  <dcterms:created xsi:type="dcterms:W3CDTF">2015-10-01T09:28:18Z</dcterms:created>
  <dcterms:modified xsi:type="dcterms:W3CDTF">2016-01-07T18:03:06Z</dcterms:modified>
</cp:coreProperties>
</file>