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440" windowHeight="12435"/>
  </bookViews>
  <sheets>
    <sheet name="BDC CCVS 1 Page" sheetId="4" r:id="rId1"/>
    <sheet name="BDC CCVS 2 Pages" sheetId="3" r:id="rId2"/>
    <sheet name="listes" sheetId="5" r:id="rId3"/>
  </sheets>
  <definedNames>
    <definedName name="_xlnm._FilterDatabase" localSheetId="1" hidden="1">'BDC CCVS 2 Pages'!$A$15:$J$49</definedName>
    <definedName name="_xlnm.Print_Area" localSheetId="0">'BDC CCVS 1 Page'!$B$1:$K$46</definedName>
    <definedName name="_xlnm.Print_Area" localSheetId="1">'BDC CCVS 2 Pages'!$A$1:$J$83</definedName>
  </definedNames>
  <calcPr calcId="145621"/>
</workbook>
</file>

<file path=xl/calcChain.xml><?xml version="1.0" encoding="utf-8"?>
<calcChain xmlns="http://schemas.openxmlformats.org/spreadsheetml/2006/main">
  <c r="G17" i="4" l="1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2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3" i="5"/>
  <c r="A3" i="5" s="1"/>
  <c r="G4" i="5"/>
  <c r="A4" i="5" s="1"/>
  <c r="G5" i="5"/>
  <c r="A5" i="5" s="1"/>
  <c r="G6" i="5"/>
  <c r="A6" i="5" s="1"/>
  <c r="G7" i="5"/>
  <c r="G2" i="5"/>
  <c r="D12" i="4" l="1"/>
  <c r="J35" i="4" l="1"/>
  <c r="G35" i="4" l="1"/>
  <c r="I54" i="3"/>
  <c r="I55" i="3"/>
  <c r="I56" i="3"/>
  <c r="I57" i="3"/>
  <c r="I58" i="3"/>
  <c r="I59" i="3"/>
  <c r="I60" i="3"/>
  <c r="I61" i="3"/>
  <c r="I62" i="3"/>
  <c r="I63" i="3"/>
  <c r="I64" i="3"/>
  <c r="I53" i="3"/>
  <c r="I18" i="3"/>
  <c r="I19" i="3"/>
  <c r="I20" i="3"/>
  <c r="I21" i="3"/>
  <c r="I22" i="3"/>
  <c r="I23" i="3"/>
  <c r="I24" i="3"/>
  <c r="I25" i="3"/>
  <c r="I26" i="3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17" i="3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K35" i="4"/>
  <c r="J17" i="4"/>
  <c r="F54" i="3"/>
  <c r="F55" i="3"/>
  <c r="F56" i="3"/>
  <c r="F57" i="3"/>
  <c r="F58" i="3"/>
  <c r="F59" i="3"/>
  <c r="F60" i="3"/>
  <c r="F61" i="3"/>
  <c r="F62" i="3"/>
  <c r="F63" i="3"/>
  <c r="F64" i="3"/>
  <c r="F53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17" i="3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J58" i="3" l="1"/>
  <c r="C12" i="3" l="1"/>
  <c r="J17" i="3"/>
  <c r="J18" i="3"/>
  <c r="J19" i="3"/>
  <c r="J20" i="3"/>
  <c r="J21" i="3"/>
  <c r="C44" i="3" l="1"/>
  <c r="G42" i="3"/>
  <c r="K33" i="4" l="1"/>
  <c r="K34" i="4"/>
  <c r="K18" i="4"/>
  <c r="K20" i="4"/>
  <c r="K21" i="4"/>
  <c r="K23" i="4"/>
  <c r="K24" i="4"/>
  <c r="K25" i="4"/>
  <c r="K26" i="4"/>
  <c r="K27" i="4"/>
  <c r="K28" i="4"/>
  <c r="K29" i="4"/>
  <c r="K30" i="4"/>
  <c r="K31" i="4"/>
  <c r="K17" i="4"/>
  <c r="K32" i="4"/>
  <c r="K22" i="4"/>
  <c r="K19" i="4"/>
  <c r="J54" i="3"/>
  <c r="J55" i="3"/>
  <c r="J56" i="3"/>
  <c r="J57" i="3"/>
  <c r="J59" i="3"/>
  <c r="J60" i="3"/>
  <c r="J61" i="3"/>
  <c r="J62" i="3"/>
  <c r="J63" i="3"/>
  <c r="J64" i="3"/>
  <c r="J53" i="3"/>
  <c r="J22" i="3"/>
  <c r="J23" i="3"/>
  <c r="J24" i="3"/>
  <c r="J25" i="3"/>
  <c r="J26" i="3"/>
  <c r="I78" i="3" l="1"/>
  <c r="I80" i="3" s="1"/>
  <c r="I82" i="3" s="1"/>
  <c r="J41" i="4"/>
  <c r="J43" i="4" s="1"/>
  <c r="C49" i="3"/>
  <c r="C48" i="3"/>
  <c r="C45" i="3"/>
  <c r="C46" i="3"/>
  <c r="C42" i="3"/>
  <c r="C41" i="3"/>
  <c r="G47" i="3"/>
  <c r="G46" i="3"/>
  <c r="G45" i="3"/>
  <c r="G44" i="3"/>
  <c r="G43" i="3"/>
  <c r="J45" i="4" l="1"/>
</calcChain>
</file>

<file path=xl/sharedStrings.xml><?xml version="1.0" encoding="utf-8"?>
<sst xmlns="http://schemas.openxmlformats.org/spreadsheetml/2006/main" count="193" uniqueCount="149">
  <si>
    <t>BON DE COMMANDE</t>
  </si>
  <si>
    <t>Prescripteur :</t>
  </si>
  <si>
    <t xml:space="preserve">Designation </t>
  </si>
  <si>
    <t xml:space="preserve">Référence </t>
  </si>
  <si>
    <t xml:space="preserve">Quantité </t>
  </si>
  <si>
    <t>PU HT</t>
  </si>
  <si>
    <t>Montant HT</t>
  </si>
  <si>
    <t>Date de commande :</t>
  </si>
  <si>
    <t xml:space="preserve">Adresse de facturation </t>
  </si>
  <si>
    <t>Adresse de livraison</t>
  </si>
  <si>
    <t xml:space="preserve">Cachet de la Collectivité et signature </t>
  </si>
  <si>
    <t>Numéro de client :</t>
  </si>
  <si>
    <t>Frais de port :</t>
  </si>
  <si>
    <r>
      <rPr>
        <u/>
        <sz val="11"/>
        <color indexed="8"/>
        <rFont val="Calibri"/>
        <family val="2"/>
      </rPr>
      <t>Conditions de règlement</t>
    </r>
    <r>
      <rPr>
        <sz val="11"/>
        <color theme="1"/>
        <rFont val="Calibri"/>
        <family val="2"/>
        <scheme val="minor"/>
      </rPr>
      <t xml:space="preserve"> :</t>
    </r>
  </si>
  <si>
    <t>TVA 20% :</t>
  </si>
  <si>
    <t>Total €HT :</t>
  </si>
  <si>
    <t>Total €TTC :</t>
  </si>
  <si>
    <t>Marché n° :</t>
  </si>
  <si>
    <t>Date de livraison:</t>
  </si>
  <si>
    <t>Fournisseur :</t>
  </si>
  <si>
    <t>établissement :</t>
  </si>
  <si>
    <t>CP ville</t>
  </si>
  <si>
    <t xml:space="preserve"> </t>
  </si>
  <si>
    <t xml:space="preserve">BON DE COMMANDE </t>
  </si>
  <si>
    <t>Devis n°</t>
  </si>
  <si>
    <t>Entreprise</t>
  </si>
  <si>
    <t>Rue 1</t>
  </si>
  <si>
    <t>Rue 2</t>
  </si>
  <si>
    <t>BP</t>
  </si>
  <si>
    <t>Désignation</t>
  </si>
  <si>
    <t>Fournisseurs</t>
  </si>
  <si>
    <t>Tél</t>
  </si>
  <si>
    <t>Fax</t>
  </si>
  <si>
    <t>Email</t>
  </si>
  <si>
    <t>Commerciaux</t>
  </si>
  <si>
    <t>Rue</t>
  </si>
  <si>
    <t>Code client</t>
  </si>
  <si>
    <t>Mr ou Mme.</t>
  </si>
  <si>
    <t xml:space="preserve"> N° :     </t>
  </si>
  <si>
    <t xml:space="preserve">TARIF </t>
  </si>
  <si>
    <t>rèf</t>
  </si>
  <si>
    <t>Demande :</t>
  </si>
  <si>
    <t>Stock</t>
  </si>
  <si>
    <t>Commande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</si>
  <si>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</si>
  <si>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</si>
  <si>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</si>
  <si>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</si>
  <si>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</si>
  <si>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</si>
  <si>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</si>
  <si>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</si>
  <si>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</si>
  <si>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</si>
  <si>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</si>
  <si>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</si>
  <si>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</si>
  <si>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</si>
  <si>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</si>
  <si>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</si>
  <si>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</si>
  <si>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</si>
  <si>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</si>
  <si>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</si>
  <si>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</si>
  <si>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</si>
  <si>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</si>
  <si>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</si>
  <si>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</si>
  <si>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</si>
  <si>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</si>
  <si>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</si>
  <si>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</si>
  <si>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</si>
  <si>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</si>
  <si>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</si>
  <si>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</si>
  <si>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</si>
  <si>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</si>
  <si>
    <t>produit36</t>
  </si>
  <si>
    <t>produit37</t>
  </si>
  <si>
    <t>produit38</t>
  </si>
  <si>
    <t>produit39</t>
  </si>
  <si>
    <t>produit40</t>
  </si>
  <si>
    <t>produit41</t>
  </si>
  <si>
    <t>produit42</t>
  </si>
  <si>
    <t>produit43</t>
  </si>
  <si>
    <t>produit44</t>
  </si>
  <si>
    <t>produit45</t>
  </si>
  <si>
    <t>produit46</t>
  </si>
  <si>
    <t>produit47</t>
  </si>
  <si>
    <t>produit48</t>
  </si>
  <si>
    <t>produit49</t>
  </si>
  <si>
    <t>produit50</t>
  </si>
  <si>
    <t>produit51</t>
  </si>
  <si>
    <t>produit52</t>
  </si>
  <si>
    <t>produit53</t>
  </si>
  <si>
    <t>produit54</t>
  </si>
  <si>
    <t>produit55</t>
  </si>
  <si>
    <t>produit56</t>
  </si>
  <si>
    <t>produit57</t>
  </si>
  <si>
    <t>produit58</t>
  </si>
  <si>
    <t>produit59</t>
  </si>
  <si>
    <t>produit60</t>
  </si>
  <si>
    <t>produit61</t>
  </si>
  <si>
    <t>produit62</t>
  </si>
  <si>
    <t>produit63</t>
  </si>
  <si>
    <t>produit64</t>
  </si>
  <si>
    <t>produit65</t>
  </si>
  <si>
    <t>produit66</t>
  </si>
  <si>
    <t>produit67</t>
  </si>
  <si>
    <t>produit68</t>
  </si>
  <si>
    <t>produit69</t>
  </si>
  <si>
    <t>produit70</t>
  </si>
  <si>
    <t>produit71</t>
  </si>
  <si>
    <t>produit72</t>
  </si>
  <si>
    <t>produit73</t>
  </si>
  <si>
    <t>produit74</t>
  </si>
  <si>
    <t>produit75</t>
  </si>
  <si>
    <t>produit76</t>
  </si>
  <si>
    <t>produit77</t>
  </si>
  <si>
    <t>produit78</t>
  </si>
  <si>
    <t>produit79</t>
  </si>
  <si>
    <t>produit80</t>
  </si>
  <si>
    <t>produit81</t>
  </si>
  <si>
    <t>produit82</t>
  </si>
  <si>
    <t>produit83</t>
  </si>
  <si>
    <t>produit84</t>
  </si>
  <si>
    <t>produit85</t>
  </si>
  <si>
    <t>produit86</t>
  </si>
  <si>
    <t>produit87</t>
  </si>
  <si>
    <t>produit88</t>
  </si>
  <si>
    <t>produit89</t>
  </si>
  <si>
    <t>produit90</t>
  </si>
  <si>
    <t>produit91</t>
  </si>
  <si>
    <t>produit92</t>
  </si>
  <si>
    <t>produit93</t>
  </si>
  <si>
    <t>produit94</t>
  </si>
  <si>
    <t>produit95</t>
  </si>
  <si>
    <t>produit96</t>
  </si>
  <si>
    <t>produit97</t>
  </si>
  <si>
    <t>produit98</t>
  </si>
  <si>
    <t>produit99</t>
  </si>
  <si>
    <t>produit100</t>
  </si>
  <si>
    <t>produit101</t>
  </si>
  <si>
    <t xml:space="preserve">PIERRE </t>
  </si>
  <si>
    <t xml:space="preserve">PHILIPPE </t>
  </si>
  <si>
    <t xml:space="preserve"> avenue Morillons</t>
  </si>
  <si>
    <t>http://forum.excel-pratique.com/excel/bon-de-commande-userform-ameliorations-t70940.html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</si>
</sst>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.00\ &quot;€&quot;"/>
    <numFmt numFmtId="166" formatCode="0_ ;\-0\ "/>
    <numFmt numFmtId="167" formatCode="###\ ##0.00"/>
  </numFmts>
  <fonts count="17" x14ac:knownFonts="1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/>
      <top style="hair">
        <color indexed="64"/>
      </top>
      <bottom style="dotted">
        <color theme="0" tint="-4.9989318521683403E-2"/>
      </bottom>
      <diagonal/>
    </border>
    <border>
      <left/>
      <right/>
      <top style="hair">
        <color indexed="64"/>
      </top>
      <bottom style="dotted">
        <color theme="0" tint="-4.9989318521683403E-2"/>
      </bottom>
      <diagonal/>
    </border>
    <border>
      <left/>
      <right style="hair">
        <color indexed="64"/>
      </right>
      <top style="hair">
        <color indexed="64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 style="hair">
        <color indexed="64"/>
      </right>
      <top style="dotted">
        <color theme="0" tint="-4.9989318521683403E-2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hair">
        <color indexed="64"/>
      </bottom>
      <diagonal/>
    </border>
    <border>
      <left/>
      <right/>
      <top style="dotted">
        <color theme="0" tint="-4.9989318521683403E-2"/>
      </top>
      <bottom style="hair">
        <color indexed="64"/>
      </bottom>
      <diagonal/>
    </border>
    <border>
      <left/>
      <right style="hair">
        <color indexed="64"/>
      </right>
      <top style="dotted">
        <color theme="0" tint="-4.9989318521683403E-2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theme="1"/>
      </left>
      <right/>
      <top/>
      <bottom/>
      <diagonal/>
    </border>
    <border>
      <left style="thin">
        <color theme="0" tint="-0.499984740745262"/>
      </left>
      <right style="dotted">
        <color theme="0" tint="-0.499984740745262"/>
      </right>
      <top style="hair">
        <color auto="1"/>
      </top>
      <bottom style="hair">
        <color auto="1"/>
      </bottom>
      <diagonal/>
    </border>
    <border>
      <left style="dotted">
        <color theme="0" tint="-0.499984740745262"/>
      </left>
      <right style="dotted">
        <color theme="0" tint="-0.499984740745262"/>
      </right>
      <top style="hair">
        <color auto="1"/>
      </top>
      <bottom style="hair">
        <color auto="1"/>
      </bottom>
      <diagonal/>
    </border>
    <border>
      <left style="dotted">
        <color theme="0" tint="-0.499984740745262"/>
      </left>
      <right style="thin">
        <color theme="0" tint="-0.499984740745262"/>
      </right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otted">
        <color theme="0" tint="-0.499984740745262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499984740745262"/>
      </left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0" xfId="0" applyProtection="1"/>
    <xf numFmtId="0" fontId="5" fillId="0" borderId="0" xfId="0" applyFont="1" applyProtection="1"/>
    <xf numFmtId="0" fontId="5" fillId="0" borderId="0" xfId="0" applyFont="1" applyAlignment="1" applyProtection="1">
      <alignment vertical="top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" fillId="0" borderId="0" xfId="0" applyFont="1" applyProtection="1"/>
    <xf numFmtId="0" fontId="0" fillId="0" borderId="0" xfId="0" applyAlignment="1" applyProtection="1"/>
    <xf numFmtId="0" fontId="0" fillId="0" borderId="0" xfId="0" applyBorder="1" applyProtection="1"/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44" fontId="2" fillId="0" borderId="32" xfId="2" applyFont="1" applyBorder="1" applyAlignment="1" applyProtection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8" xfId="0" applyBorder="1" applyAlignment="1" applyProtection="1">
      <alignment horizontal="center" vertical="center" wrapText="1"/>
      <protection locked="0" hidden="1"/>
    </xf>
    <xf numFmtId="0" fontId="0" fillId="0" borderId="40" xfId="0" applyBorder="1" applyAlignment="1" applyProtection="1">
      <alignment horizontal="center" vertical="center" wrapText="1"/>
      <protection locked="0" hidden="1"/>
    </xf>
    <xf numFmtId="1" fontId="2" fillId="0" borderId="7" xfId="2" applyNumberFormat="1" applyFont="1" applyBorder="1" applyAlignment="1" applyProtection="1">
      <alignment horizontal="center" vertical="center"/>
      <protection locked="0"/>
    </xf>
    <xf numFmtId="3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vertical="center"/>
    </xf>
    <xf numFmtId="49" fontId="0" fillId="0" borderId="0" xfId="0" applyNumberFormat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0" fontId="4" fillId="0" borderId="0" xfId="0" applyFont="1" applyAlignment="1" applyProtection="1">
      <alignment vertical="center"/>
    </xf>
    <xf numFmtId="165" fontId="9" fillId="0" borderId="28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 wrapText="1"/>
    </xf>
    <xf numFmtId="165" fontId="9" fillId="0" borderId="42" xfId="0" applyNumberFormat="1" applyFont="1" applyBorder="1" applyAlignment="1">
      <alignment horizontal="center" vertical="center" wrapText="1"/>
    </xf>
    <xf numFmtId="2" fontId="2" fillId="0" borderId="31" xfId="2" applyNumberFormat="1" applyFont="1" applyBorder="1" applyAlignment="1" applyProtection="1">
      <alignment horizontal="center" vertical="center"/>
      <protection locked="0"/>
    </xf>
    <xf numFmtId="0" fontId="13" fillId="0" borderId="0" xfId="0" applyFont="1" applyProtection="1"/>
    <xf numFmtId="0" fontId="0" fillId="0" borderId="28" xfId="0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/>
      <protection locked="0" hidden="1"/>
    </xf>
    <xf numFmtId="0" fontId="12" fillId="0" borderId="39" xfId="3" applyBorder="1" applyAlignment="1" applyProtection="1">
      <alignment horizontal="center" vertical="center"/>
      <protection locked="0" hidden="1"/>
    </xf>
    <xf numFmtId="0" fontId="0" fillId="0" borderId="39" xfId="0" applyBorder="1" applyAlignment="1" applyProtection="1">
      <alignment horizontal="center" vertical="center"/>
      <protection locked="0" hidden="1"/>
    </xf>
    <xf numFmtId="0" fontId="0" fillId="0" borderId="40" xfId="0" applyBorder="1" applyAlignment="1" applyProtection="1">
      <alignment horizontal="center" vertical="center"/>
      <protection locked="0" hidden="1"/>
    </xf>
    <xf numFmtId="0" fontId="12" fillId="0" borderId="41" xfId="3" applyBorder="1" applyAlignment="1" applyProtection="1">
      <alignment horizontal="center" vertical="center"/>
      <protection locked="0" hidden="1"/>
    </xf>
    <xf numFmtId="0" fontId="8" fillId="0" borderId="28" xfId="0" applyFont="1" applyBorder="1" applyAlignment="1" applyProtection="1">
      <alignment horizontal="center" vertical="center"/>
    </xf>
    <xf numFmtId="0" fontId="8" fillId="0" borderId="28" xfId="0" applyFont="1" applyBorder="1" applyAlignment="1" applyProtection="1">
      <alignment horizontal="center" vertical="center"/>
      <protection hidden="1"/>
    </xf>
    <xf numFmtId="165" fontId="10" fillId="0" borderId="34" xfId="0" applyNumberFormat="1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/>
      <protection hidden="1"/>
    </xf>
    <xf numFmtId="0" fontId="11" fillId="0" borderId="36" xfId="0" applyFont="1" applyBorder="1" applyAlignment="1" applyProtection="1">
      <alignment horizontal="center" vertical="center"/>
      <protection hidden="1"/>
    </xf>
    <xf numFmtId="0" fontId="11" fillId="0" borderId="37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9" fillId="0" borderId="28" xfId="0" applyFont="1" applyBorder="1" applyAlignment="1" applyProtection="1">
      <alignment horizontal="center" vertical="center"/>
      <protection hidden="1"/>
    </xf>
    <xf numFmtId="165" fontId="10" fillId="0" borderId="34" xfId="0" applyNumberFormat="1" applyFont="1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165" fontId="10" fillId="0" borderId="28" xfId="0" applyNumberFormat="1" applyFont="1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</xf>
    <xf numFmtId="165" fontId="10" fillId="0" borderId="0" xfId="0" applyNumberFormat="1" applyFont="1" applyAlignment="1" applyProtection="1">
      <alignment horizontal="center" vertical="center"/>
      <protection hidden="1"/>
    </xf>
    <xf numFmtId="0" fontId="9" fillId="0" borderId="28" xfId="0" applyNumberFormat="1" applyFont="1" applyBorder="1" applyAlignment="1" applyProtection="1">
      <alignment horizontal="center" vertical="center"/>
    </xf>
    <xf numFmtId="1" fontId="2" fillId="0" borderId="7" xfId="2" applyNumberFormat="1" applyFont="1" applyBorder="1" applyAlignment="1" applyProtection="1">
      <alignment horizontal="center" vertical="center"/>
    </xf>
    <xf numFmtId="0" fontId="1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</xf>
    <xf numFmtId="49" fontId="13" fillId="0" borderId="0" xfId="0" applyNumberFormat="1" applyFont="1" applyProtection="1"/>
    <xf numFmtId="1" fontId="2" fillId="0" borderId="49" xfId="2" applyNumberFormat="1" applyFont="1" applyBorder="1" applyAlignment="1" applyProtection="1">
      <alignment horizontal="center" vertical="center"/>
      <protection locked="0"/>
    </xf>
    <xf numFmtId="44" fontId="0" fillId="0" borderId="49" xfId="2" applyFont="1" applyBorder="1" applyAlignment="1" applyProtection="1">
      <alignment horizontal="left" vertical="center"/>
    </xf>
    <xf numFmtId="44" fontId="2" fillId="0" borderId="50" xfId="2" applyFont="1" applyBorder="1" applyAlignment="1" applyProtection="1">
      <alignment horizontal="left" vertical="center"/>
    </xf>
    <xf numFmtId="166" fontId="0" fillId="0" borderId="53" xfId="1" applyNumberFormat="1" applyFont="1" applyBorder="1" applyAlignment="1" applyProtection="1">
      <alignment horizontal="center" vertical="center"/>
    </xf>
    <xf numFmtId="167" fontId="4" fillId="4" borderId="28" xfId="0" applyNumberFormat="1" applyFont="1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5" fontId="16" fillId="0" borderId="34" xfId="0" applyNumberFormat="1" applyFont="1" applyBorder="1" applyAlignment="1" applyProtection="1">
      <alignment horizontal="center" vertical="center"/>
      <protection hidden="1"/>
    </xf>
    <xf numFmtId="165" fontId="16" fillId="0" borderId="28" xfId="0" applyNumberFormat="1" applyFont="1" applyBorder="1" applyAlignment="1" applyProtection="1">
      <alignment horizontal="center" vertical="center"/>
      <protection hidden="1"/>
    </xf>
    <xf numFmtId="0" fontId="9" fillId="0" borderId="28" xfId="0" applyFont="1" applyBorder="1" applyAlignment="1" applyProtection="1">
      <alignment horizontal="center" vertical="center"/>
    </xf>
    <xf numFmtId="165" fontId="15" fillId="0" borderId="34" xfId="0" applyNumberFormat="1" applyFont="1" applyBorder="1" applyAlignment="1" applyProtection="1">
      <alignment horizontal="center" vertical="center" wrapText="1"/>
      <protection hidden="1"/>
    </xf>
    <xf numFmtId="0" fontId="12" fillId="0" borderId="0" xfId="3" applyProtection="1"/>
    <xf numFmtId="49" fontId="4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49" fontId="0" fillId="2" borderId="9" xfId="0" applyNumberFormat="1" applyFill="1" applyBorder="1" applyAlignment="1" applyProtection="1">
      <alignment horizontal="left" vertical="center"/>
      <protection locked="0"/>
    </xf>
    <xf numFmtId="49" fontId="4" fillId="0" borderId="1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164" fontId="0" fillId="0" borderId="12" xfId="0" applyNumberFormat="1" applyFill="1" applyBorder="1" applyAlignment="1" applyProtection="1">
      <alignment horizontal="left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49" fontId="0" fillId="2" borderId="9" xfId="0" applyNumberFormat="1" applyFill="1" applyBorder="1" applyAlignment="1" applyProtection="1">
      <alignment horizontal="center" vertical="center"/>
    </xf>
    <xf numFmtId="0" fontId="0" fillId="2" borderId="9" xfId="0" applyNumberFormat="1" applyFill="1" applyBorder="1" applyAlignment="1" applyProtection="1">
      <alignment horizontal="center" vertical="center"/>
    </xf>
    <xf numFmtId="49" fontId="0" fillId="0" borderId="51" xfId="0" applyNumberFormat="1" applyBorder="1" applyAlignment="1" applyProtection="1">
      <alignment horizontal="left" vertical="center" wrapText="1"/>
    </xf>
    <xf numFmtId="49" fontId="0" fillId="0" borderId="52" xfId="0" applyNumberFormat="1" applyBorder="1" applyAlignment="1" applyProtection="1">
      <alignment horizontal="left" vertical="center" wrapText="1"/>
    </xf>
    <xf numFmtId="49" fontId="0" fillId="0" borderId="53" xfId="0" applyNumberFormat="1" applyBorder="1" applyAlignment="1" applyProtection="1">
      <alignment horizontal="left" vertical="center" wrapText="1"/>
    </xf>
    <xf numFmtId="166" fontId="0" fillId="0" borderId="56" xfId="1" applyNumberFormat="1" applyFont="1" applyBorder="1" applyAlignment="1" applyProtection="1">
      <alignment horizontal="center" vertical="center"/>
    </xf>
    <xf numFmtId="166" fontId="0" fillId="0" borderId="53" xfId="1" applyNumberFormat="1" applyFont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left" vertical="center"/>
      <protection locked="0"/>
    </xf>
    <xf numFmtId="0" fontId="6" fillId="3" borderId="45" xfId="0" applyFont="1" applyFill="1" applyBorder="1" applyAlignment="1" applyProtection="1">
      <alignment horizontal="center" vertical="center"/>
    </xf>
    <xf numFmtId="0" fontId="6" fillId="3" borderId="33" xfId="0" applyFont="1" applyFill="1" applyBorder="1" applyAlignment="1" applyProtection="1">
      <alignment horizontal="center" vertical="center"/>
    </xf>
    <xf numFmtId="0" fontId="6" fillId="3" borderId="54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46" xfId="0" applyFont="1" applyFill="1" applyBorder="1" applyAlignment="1" applyProtection="1">
      <alignment horizontal="center" vertical="center"/>
    </xf>
    <xf numFmtId="0" fontId="6" fillId="3" borderId="55" xfId="0" applyFont="1" applyFill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left" vertical="center"/>
    </xf>
    <xf numFmtId="44" fontId="7" fillId="0" borderId="7" xfId="2" applyFont="1" applyBorder="1" applyAlignment="1" applyProtection="1">
      <alignment horizontal="left" vertical="center"/>
    </xf>
    <xf numFmtId="44" fontId="7" fillId="0" borderId="8" xfId="2" applyFont="1" applyBorder="1" applyAlignment="1" applyProtection="1">
      <alignment horizontal="left" vertic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49" fontId="0" fillId="0" borderId="48" xfId="0" applyNumberFormat="1" applyBorder="1" applyAlignment="1" applyProtection="1">
      <alignment horizontal="left" vertical="center" wrapText="1"/>
      <protection locked="0"/>
    </xf>
    <xf numFmtId="49" fontId="0" fillId="0" borderId="49" xfId="0" applyNumberFormat="1" applyBorder="1" applyAlignment="1" applyProtection="1">
      <alignment horizontal="left" vertical="center" wrapText="1"/>
      <protection locked="0"/>
    </xf>
    <xf numFmtId="166" fontId="0" fillId="0" borderId="49" xfId="1" applyNumberFormat="1" applyFont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49" fontId="0" fillId="0" borderId="13" xfId="0" applyNumberFormat="1" applyBorder="1" applyAlignment="1" applyProtection="1">
      <alignment horizontal="left" vertical="center" wrapText="1"/>
      <protection locked="0"/>
    </xf>
    <xf numFmtId="49" fontId="0" fillId="0" borderId="7" xfId="0" applyNumberFormat="1" applyBorder="1" applyAlignment="1" applyProtection="1">
      <alignment horizontal="left" vertical="center" wrapText="1"/>
      <protection locked="0"/>
    </xf>
    <xf numFmtId="166" fontId="0" fillId="0" borderId="29" xfId="1" applyNumberFormat="1" applyFont="1" applyBorder="1" applyAlignment="1" applyProtection="1">
      <alignment horizontal="center" vertical="center"/>
    </xf>
    <xf numFmtId="166" fontId="0" fillId="0" borderId="30" xfId="1" applyNumberFormat="1" applyFont="1" applyBorder="1" applyAlignment="1" applyProtection="1">
      <alignment horizontal="center" vertical="center"/>
    </xf>
    <xf numFmtId="49" fontId="0" fillId="0" borderId="43" xfId="0" applyNumberFormat="1" applyBorder="1" applyAlignment="1" applyProtection="1">
      <alignment horizontal="left" vertical="center" wrapText="1"/>
      <protection locked="0"/>
    </xf>
    <xf numFmtId="49" fontId="0" fillId="0" borderId="44" xfId="0" applyNumberFormat="1" applyBorder="1" applyAlignment="1" applyProtection="1">
      <alignment horizontal="left" vertical="center" wrapText="1"/>
      <protection locked="0"/>
    </xf>
    <xf numFmtId="49" fontId="0" fillId="0" borderId="30" xfId="0" applyNumberFormat="1" applyBorder="1" applyAlignment="1" applyProtection="1">
      <alignment horizontal="left" vertical="center" wrapText="1"/>
      <protection locked="0"/>
    </xf>
    <xf numFmtId="49" fontId="0" fillId="0" borderId="51" xfId="0" applyNumberFormat="1" applyBorder="1" applyAlignment="1" applyProtection="1">
      <alignment horizontal="left" vertical="center" wrapText="1"/>
      <protection locked="0"/>
    </xf>
    <xf numFmtId="49" fontId="0" fillId="0" borderId="52" xfId="0" applyNumberFormat="1" applyBorder="1" applyAlignment="1" applyProtection="1">
      <alignment horizontal="left" vertical="center" wrapText="1"/>
      <protection locked="0"/>
    </xf>
    <xf numFmtId="49" fontId="0" fillId="0" borderId="53" xfId="0" applyNumberFormat="1" applyBorder="1" applyAlignment="1" applyProtection="1">
      <alignment horizontal="left" vertical="center" wrapText="1"/>
      <protection locked="0"/>
    </xf>
    <xf numFmtId="164" fontId="0" fillId="0" borderId="12" xfId="0" applyNumberForma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49" fontId="0" fillId="2" borderId="26" xfId="0" applyNumberFormat="1" applyFill="1" applyBorder="1" applyAlignment="1" applyProtection="1">
      <alignment horizontal="center" vertical="center"/>
      <protection locked="0"/>
    </xf>
    <xf numFmtId="49" fontId="0" fillId="2" borderId="27" xfId="0" applyNumberForma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49" fontId="0" fillId="2" borderId="9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6" fillId="3" borderId="47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49" fontId="0" fillId="0" borderId="17" xfId="0" applyNumberFormat="1" applyFill="1" applyBorder="1" applyAlignment="1" applyProtection="1">
      <alignment horizontal="left" vertical="center"/>
    </xf>
    <xf numFmtId="49" fontId="0" fillId="0" borderId="18" xfId="0" applyNumberFormat="1" applyFill="1" applyBorder="1" applyAlignment="1" applyProtection="1">
      <alignment horizontal="left" vertical="center"/>
    </xf>
    <xf numFmtId="49" fontId="0" fillId="0" borderId="19" xfId="0" applyNumberFormat="1" applyFill="1" applyBorder="1" applyAlignment="1" applyProtection="1">
      <alignment horizontal="left" vertical="center"/>
    </xf>
    <xf numFmtId="49" fontId="0" fillId="0" borderId="20" xfId="0" applyNumberFormat="1" applyFill="1" applyBorder="1" applyAlignment="1" applyProtection="1">
      <alignment horizontal="left" vertical="center"/>
    </xf>
    <xf numFmtId="49" fontId="0" fillId="0" borderId="21" xfId="0" applyNumberFormat="1" applyFill="1" applyBorder="1" applyAlignment="1" applyProtection="1">
      <alignment horizontal="left" vertical="center"/>
    </xf>
    <xf numFmtId="49" fontId="0" fillId="0" borderId="22" xfId="0" applyNumberFormat="1" applyFill="1" applyBorder="1" applyAlignment="1" applyProtection="1">
      <alignment horizontal="left" vertical="center"/>
    </xf>
    <xf numFmtId="49" fontId="0" fillId="0" borderId="14" xfId="0" applyNumberFormat="1" applyFill="1" applyBorder="1" applyAlignment="1" applyProtection="1">
      <alignment horizontal="left" vertical="center"/>
    </xf>
    <xf numFmtId="49" fontId="0" fillId="0" borderId="15" xfId="0" applyNumberFormat="1" applyFill="1" applyBorder="1" applyAlignment="1" applyProtection="1">
      <alignment horizontal="left" vertical="center"/>
    </xf>
    <xf numFmtId="49" fontId="0" fillId="0" borderId="16" xfId="0" applyNumberForma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2</xdr:col>
      <xdr:colOff>703743</xdr:colOff>
      <xdr:row>2</xdr:row>
      <xdr:rowOff>56029</xdr:rowOff>
    </xdr:to>
    <xdr:sp macro="[0]!lance_userform" textlink="">
      <xdr:nvSpPr>
        <xdr:cNvPr id="2" name="BP_Image_IPR"/>
        <xdr:cNvSpPr/>
      </xdr:nvSpPr>
      <xdr:spPr>
        <a:xfrm>
          <a:off x="95250" y="19050"/>
          <a:ext cx="1513368" cy="703729"/>
        </a:xfrm>
        <a:prstGeom prst="roundRect">
          <a:avLst/>
        </a:prstGeom>
        <a:solidFill>
          <a:srgbClr val="FFC0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  <a:r>
            <a:rPr lang="fr-FR" sz="1200" b="1" baseline="0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référence</a:t>
          </a:r>
          <a:endParaRPr lang="fr-FR" sz="1200" b="1">
            <a:solidFill>
              <a:srgbClr val="002060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  <xdr:twoCellAnchor>
    <xdr:from>
      <xdr:col>12</xdr:col>
      <xdr:colOff>638175</xdr:colOff>
      <xdr:row>7</xdr:row>
      <xdr:rowOff>104775</xdr:rowOff>
    </xdr:from>
    <xdr:to>
      <xdr:col>21</xdr:col>
      <xdr:colOff>504825</xdr:colOff>
      <xdr:row>20</xdr:row>
      <xdr:rowOff>0</xdr:rowOff>
    </xdr:to>
    <xdr:sp macro="" textlink="">
      <xdr:nvSpPr>
        <xdr:cNvPr id="3" name="ZoneTexte 2"/>
        <xdr:cNvSpPr txBox="1"/>
      </xdr:nvSpPr>
      <xdr:spPr>
        <a:xfrm>
          <a:off x="9753600" y="1724025"/>
          <a:ext cx="672465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et toutes.</a:t>
          </a:r>
          <a:br>
            <a:rPr lang="fr-FR"/>
          </a:br>
          <a:r>
            <a:rPr lang="fr-FR"/>
            <a:t>J'ai pris un fichier excel, un bon de commande très bien fait d’ailleurs, et j'aimerais avoir quelques améliorations :</a:t>
          </a:r>
          <a:br>
            <a:rPr lang="fr-FR"/>
          </a:br>
          <a:r>
            <a:rPr lang="fr-FR"/>
            <a:t>- J'aimerais que mes textbox se remplissent suivant ma sélection du produit dans la listbox. (Source : feuille 3 colonne E, F et G. respectivement : le stock, la demande, la commande du produit sélectionnè dans la listbox . ) (textbox45, 46 et 47)</a:t>
          </a:r>
          <a:br>
            <a:rPr lang="fr-FR"/>
          </a:br>
          <a:r>
            <a:rPr lang="fr-FR"/>
            <a:t>Je suis pas très fort dans le domaine des userforms, et je vois sur ce forum des personnes beaucoup plus compétentes que moi dans ce domaine.</a:t>
          </a:r>
          <a:br>
            <a:rPr lang="fr-FR"/>
          </a:br>
          <a:r>
            <a:rPr lang="fr-FR"/>
            <a:t>Merci de m'aider à résoudre ce problème, où m'indiquer le chemin à suivre pour y arriver...</a:t>
          </a:r>
          <a:br>
            <a:rPr lang="fr-FR"/>
          </a:br>
          <a:r>
            <a:rPr lang="fr-FR"/>
            <a:t>A bientôt</a:t>
          </a:r>
          <a:br>
            <a:rPr lang="fr-FR"/>
          </a:br>
          <a:r>
            <a:rPr lang="fr-FR"/>
            <a:t>Bonne journée à vous.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703743</xdr:colOff>
      <xdr:row>2</xdr:row>
      <xdr:rowOff>84604</xdr:rowOff>
    </xdr:to>
    <xdr:sp macro="[0]!lance_userform" textlink="">
      <xdr:nvSpPr>
        <xdr:cNvPr id="2" name="BP_Image_IPR"/>
        <xdr:cNvSpPr/>
      </xdr:nvSpPr>
      <xdr:spPr>
        <a:xfrm>
          <a:off x="0" y="47625"/>
          <a:ext cx="1513368" cy="703729"/>
        </a:xfrm>
        <a:prstGeom prst="roundRect">
          <a:avLst/>
        </a:prstGeom>
        <a:solidFill>
          <a:srgbClr val="FFC0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  <a:r>
            <a:rPr lang="fr-FR" sz="1200" b="1" baseline="0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référence</a:t>
          </a:r>
          <a:endParaRPr lang="fr-FR" sz="1200" b="1">
            <a:solidFill>
              <a:srgbClr val="002060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n-de-commande-userform-ameliorations-t7094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B1:P46"/>
  <sheetViews>
    <sheetView showGridLines="0" tabSelected="1" zoomScaleNormal="100" zoomScaleSheetLayoutView="55" zoomScalePageLayoutView="80" workbookViewId="0">
      <selection activeCell="I21" sqref="I21"/>
    </sheetView>
  </sheetViews>
  <sheetFormatPr baseColWidth="10" defaultColWidth="11.42578125" defaultRowHeight="15" x14ac:dyDescent="0.25"/>
  <cols>
    <col min="1" max="1" width="1.28515625" style="1" customWidth="1"/>
    <col min="2" max="2" width="11.42578125" style="1" customWidth="1"/>
    <col min="3" max="4" width="11.42578125" style="1"/>
    <col min="5" max="5" width="17.85546875" style="1" customWidth="1"/>
    <col min="6" max="6" width="15" style="1" customWidth="1"/>
    <col min="7" max="7" width="7.42578125" style="1" customWidth="1"/>
    <col min="8" max="8" width="11.42578125" style="1" customWidth="1"/>
    <col min="9" max="10" width="11.42578125" style="1"/>
    <col min="11" max="11" width="15.140625" style="1" customWidth="1"/>
    <col min="12" max="12" width="11.42578125" style="1"/>
    <col min="13" max="13" width="11.42578125" style="1" customWidth="1"/>
    <col min="14" max="16384" width="11.42578125" style="1"/>
  </cols>
  <sheetData>
    <row r="1" spans="2:16" ht="21" x14ac:dyDescent="0.35">
      <c r="D1" s="2"/>
      <c r="O1" s="80" t="s">
        <v>148</v>
      </c>
    </row>
    <row r="2" spans="2:16" ht="31.5" x14ac:dyDescent="0.5">
      <c r="D2" s="3"/>
      <c r="H2" s="4" t="s">
        <v>23</v>
      </c>
      <c r="I2" s="5"/>
      <c r="J2" s="5"/>
      <c r="K2" s="5"/>
    </row>
    <row r="3" spans="2:16" x14ac:dyDescent="0.25">
      <c r="H3" s="66" t="s">
        <v>38</v>
      </c>
      <c r="I3" s="81"/>
      <c r="J3" s="81"/>
      <c r="K3" s="6"/>
      <c r="L3" s="37"/>
      <c r="M3" s="37"/>
      <c r="N3" s="37"/>
      <c r="O3" s="37"/>
      <c r="P3" s="37"/>
    </row>
    <row r="4" spans="2:16" x14ac:dyDescent="0.25">
      <c r="H4" s="7" t="s">
        <v>19</v>
      </c>
      <c r="I4" s="82"/>
      <c r="J4" s="82"/>
      <c r="L4" s="37"/>
      <c r="M4" s="37"/>
      <c r="N4" s="37"/>
      <c r="O4" s="37"/>
      <c r="P4" s="37"/>
    </row>
    <row r="5" spans="2:16" x14ac:dyDescent="0.25">
      <c r="B5" s="8" t="s">
        <v>24</v>
      </c>
      <c r="D5" s="83"/>
      <c r="E5" s="83"/>
      <c r="L5" s="37"/>
      <c r="M5" s="37"/>
      <c r="N5" s="37"/>
      <c r="O5" s="37"/>
      <c r="P5" s="37"/>
    </row>
    <row r="6" spans="2:16" x14ac:dyDescent="0.25">
      <c r="B6" s="8" t="s">
        <v>17</v>
      </c>
      <c r="C6" s="9"/>
      <c r="D6" s="83" t="s">
        <v>22</v>
      </c>
      <c r="E6" s="83"/>
      <c r="H6" s="27" t="s">
        <v>37</v>
      </c>
      <c r="I6" s="84"/>
      <c r="J6" s="84"/>
      <c r="K6" s="84"/>
      <c r="L6" s="37"/>
      <c r="M6" s="37"/>
      <c r="N6" s="37"/>
      <c r="O6" s="37"/>
      <c r="P6" s="37"/>
    </row>
    <row r="7" spans="2:16" x14ac:dyDescent="0.25">
      <c r="B7" s="10"/>
      <c r="C7" s="11"/>
      <c r="D7" s="11"/>
      <c r="H7" s="29" t="s">
        <v>25</v>
      </c>
      <c r="I7" s="87"/>
      <c r="J7" s="87"/>
      <c r="K7" s="87"/>
      <c r="L7" s="37"/>
      <c r="M7" s="37"/>
      <c r="N7" s="37"/>
      <c r="O7" s="37"/>
      <c r="P7" s="37"/>
    </row>
    <row r="8" spans="2:16" x14ac:dyDescent="0.25">
      <c r="B8" s="85" t="s">
        <v>11</v>
      </c>
      <c r="C8" s="85"/>
      <c r="D8" s="88"/>
      <c r="E8" s="89"/>
      <c r="H8" s="29" t="s">
        <v>26</v>
      </c>
      <c r="I8" s="87"/>
      <c r="J8" s="87"/>
      <c r="K8" s="87"/>
      <c r="L8" s="37"/>
      <c r="M8" s="67"/>
      <c r="N8" s="37"/>
      <c r="O8" s="37"/>
      <c r="P8" s="37"/>
    </row>
    <row r="9" spans="2:16" x14ac:dyDescent="0.25">
      <c r="B9" s="85" t="s">
        <v>1</v>
      </c>
      <c r="C9" s="85"/>
      <c r="D9" s="83"/>
      <c r="E9" s="83"/>
      <c r="H9" s="29" t="s">
        <v>27</v>
      </c>
      <c r="I9" s="87"/>
      <c r="J9" s="87"/>
      <c r="K9" s="87"/>
      <c r="L9" s="37"/>
      <c r="M9" s="37"/>
      <c r="N9" s="37"/>
      <c r="O9" s="37"/>
      <c r="P9" s="37"/>
    </row>
    <row r="10" spans="2:16" x14ac:dyDescent="0.25">
      <c r="B10" s="85" t="s">
        <v>20</v>
      </c>
      <c r="C10" s="85"/>
      <c r="D10" s="83"/>
      <c r="E10" s="83"/>
      <c r="H10" s="29" t="s">
        <v>28</v>
      </c>
      <c r="I10" s="87"/>
      <c r="J10" s="87"/>
      <c r="K10" s="87"/>
      <c r="L10" s="37"/>
      <c r="M10" s="37"/>
      <c r="N10" s="37"/>
      <c r="O10" s="37"/>
      <c r="P10" s="37"/>
    </row>
    <row r="11" spans="2:16" x14ac:dyDescent="0.25">
      <c r="B11" s="10"/>
      <c r="C11" s="10"/>
      <c r="D11" s="10"/>
      <c r="H11" s="29" t="s">
        <v>21</v>
      </c>
      <c r="I11" s="87"/>
      <c r="J11" s="87"/>
      <c r="K11" s="87"/>
      <c r="L11" s="37"/>
      <c r="M11" s="37"/>
      <c r="N11" s="37"/>
      <c r="O11" s="37"/>
      <c r="P11" s="37"/>
    </row>
    <row r="12" spans="2:16" x14ac:dyDescent="0.25">
      <c r="B12" s="85" t="s">
        <v>7</v>
      </c>
      <c r="C12" s="85"/>
      <c r="D12" s="86">
        <f ca="1">TODAY()</f>
        <v>42333</v>
      </c>
      <c r="E12" s="86"/>
      <c r="H12" s="10"/>
      <c r="I12" s="10"/>
      <c r="J12" s="10"/>
      <c r="K12" s="10"/>
      <c r="L12" s="37"/>
      <c r="M12" s="37"/>
      <c r="N12" s="37"/>
      <c r="O12" s="37"/>
      <c r="P12" s="37"/>
    </row>
    <row r="13" spans="2:16" x14ac:dyDescent="0.25">
      <c r="B13" s="85" t="s">
        <v>18</v>
      </c>
      <c r="C13" s="85"/>
      <c r="D13" s="95"/>
      <c r="E13" s="95"/>
      <c r="L13" s="37"/>
      <c r="M13" s="37"/>
      <c r="N13" s="37"/>
      <c r="O13" s="37"/>
      <c r="P13" s="37"/>
    </row>
    <row r="14" spans="2:16" x14ac:dyDescent="0.25">
      <c r="B14" s="12"/>
      <c r="C14" s="12"/>
      <c r="D14" s="13"/>
      <c r="E14" s="13"/>
      <c r="L14" s="37"/>
      <c r="M14" s="37"/>
      <c r="N14" s="37"/>
      <c r="O14" s="37"/>
      <c r="P14" s="37"/>
    </row>
    <row r="15" spans="2:16" x14ac:dyDescent="0.25">
      <c r="B15" s="96" t="s">
        <v>2</v>
      </c>
      <c r="C15" s="97"/>
      <c r="D15" s="97"/>
      <c r="E15" s="97"/>
      <c r="F15" s="97"/>
      <c r="G15" s="97" t="s">
        <v>3</v>
      </c>
      <c r="H15" s="97"/>
      <c r="I15" s="97" t="s">
        <v>4</v>
      </c>
      <c r="J15" s="97" t="s">
        <v>5</v>
      </c>
      <c r="K15" s="100" t="s">
        <v>6</v>
      </c>
    </row>
    <row r="16" spans="2:16" x14ac:dyDescent="0.25">
      <c r="B16" s="98"/>
      <c r="C16" s="99"/>
      <c r="D16" s="99"/>
      <c r="E16" s="99"/>
      <c r="F16" s="99"/>
      <c r="G16" s="99"/>
      <c r="H16" s="99"/>
      <c r="I16" s="99"/>
      <c r="J16" s="99"/>
      <c r="K16" s="101"/>
    </row>
    <row r="17" spans="2:11" ht="25.5" customHeight="1" x14ac:dyDescent="0.25">
      <c r="B17" s="90"/>
      <c r="C17" s="91"/>
      <c r="D17" s="91"/>
      <c r="E17" s="91"/>
      <c r="F17" s="92"/>
      <c r="G17" s="93" t="str">
        <f>IF(B17&gt;"",VLOOKUP(B17,listes!$A$2:$B$104,2,FALSE),"")</f>
        <v/>
      </c>
      <c r="H17" s="94"/>
      <c r="I17" s="68"/>
      <c r="J17" s="69" t="str">
        <f>IF(B17&gt;"",VLOOKUP(B17,listes!$A$2:$C$104,3,FALSE),"")</f>
        <v/>
      </c>
      <c r="K17" s="70" t="str">
        <f>IF(I17&gt;0,I17*J17,"")</f>
        <v/>
      </c>
    </row>
    <row r="18" spans="2:11" ht="25.5" customHeight="1" x14ac:dyDescent="0.25">
      <c r="B18" s="90"/>
      <c r="C18" s="91"/>
      <c r="D18" s="91"/>
      <c r="E18" s="91"/>
      <c r="F18" s="92"/>
      <c r="G18" s="93" t="str">
        <f>IF(B18&gt;"",VLOOKUP(B18,listes!$A$2:$B$104,2,FALSE),"")</f>
        <v/>
      </c>
      <c r="H18" s="94"/>
      <c r="I18" s="68"/>
      <c r="J18" s="69" t="str">
        <f>IF(B18&gt;"",VLOOKUP(B18,listes!$A$2:$C$104,3,FALSE),"")</f>
        <v/>
      </c>
      <c r="K18" s="70" t="str">
        <f t="shared" ref="K18:K35" si="0">IF(I18&gt;0,I18*J18,"")</f>
        <v/>
      </c>
    </row>
    <row r="19" spans="2:11" ht="25.5" customHeight="1" x14ac:dyDescent="0.25">
      <c r="B19" s="90"/>
      <c r="C19" s="91"/>
      <c r="D19" s="91"/>
      <c r="E19" s="91"/>
      <c r="F19" s="92"/>
      <c r="G19" s="93" t="str">
        <f>IF(B19&gt;"",VLOOKUP(B19,listes!$A$2:$B$104,2,FALSE),"")</f>
        <v/>
      </c>
      <c r="H19" s="94"/>
      <c r="I19" s="68"/>
      <c r="J19" s="69" t="str">
        <f>IF(B19&gt;"",VLOOKUP(B19,listes!$A$2:$C$104,3,FALSE),"")</f>
        <v/>
      </c>
      <c r="K19" s="70" t="str">
        <f t="shared" si="0"/>
        <v/>
      </c>
    </row>
    <row r="20" spans="2:11" ht="25.5" customHeight="1" x14ac:dyDescent="0.25">
      <c r="B20" s="90"/>
      <c r="C20" s="91"/>
      <c r="D20" s="91"/>
      <c r="E20" s="91"/>
      <c r="F20" s="92"/>
      <c r="G20" s="93" t="str">
        <f>IF(B20&gt;"",VLOOKUP(B20,listes!$A$2:$B$104,2,FALSE),"")</f>
        <v/>
      </c>
      <c r="H20" s="94"/>
      <c r="I20" s="68"/>
      <c r="J20" s="69" t="str">
        <f>IF(B20&gt;"",VLOOKUP(B20,listes!$A$2:$C$104,3,FALSE),"")</f>
        <v/>
      </c>
      <c r="K20" s="70" t="str">
        <f t="shared" si="0"/>
        <v/>
      </c>
    </row>
    <row r="21" spans="2:11" ht="25.5" customHeight="1" x14ac:dyDescent="0.25">
      <c r="B21" s="90"/>
      <c r="C21" s="91"/>
      <c r="D21" s="91"/>
      <c r="E21" s="91"/>
      <c r="F21" s="92"/>
      <c r="G21" s="93" t="str">
        <f>IF(B21&gt;"",VLOOKUP(B21,listes!$A$2:$B$104,2,FALSE),"")</f>
        <v/>
      </c>
      <c r="H21" s="94"/>
      <c r="I21" s="68"/>
      <c r="J21" s="69" t="str">
        <f>IF(B21&gt;"",VLOOKUP(B21,listes!$A$2:$C$104,3,FALSE),"")</f>
        <v/>
      </c>
      <c r="K21" s="70" t="str">
        <f t="shared" si="0"/>
        <v/>
      </c>
    </row>
    <row r="22" spans="2:11" ht="25.5" customHeight="1" x14ac:dyDescent="0.25">
      <c r="B22" s="90"/>
      <c r="C22" s="91"/>
      <c r="D22" s="91"/>
      <c r="E22" s="91"/>
      <c r="F22" s="92"/>
      <c r="G22" s="93" t="str">
        <f>IF(B22&gt;"",VLOOKUP(B22,listes!$A$2:$B$104,2,FALSE),"")</f>
        <v/>
      </c>
      <c r="H22" s="94"/>
      <c r="I22" s="68"/>
      <c r="J22" s="69" t="str">
        <f>IF(B22&gt;"",VLOOKUP(B22,listes!$A$2:$C$104,3,FALSE),"")</f>
        <v/>
      </c>
      <c r="K22" s="70" t="str">
        <f t="shared" si="0"/>
        <v/>
      </c>
    </row>
    <row r="23" spans="2:11" ht="25.5" customHeight="1" x14ac:dyDescent="0.25">
      <c r="B23" s="90"/>
      <c r="C23" s="91"/>
      <c r="D23" s="91"/>
      <c r="E23" s="91"/>
      <c r="F23" s="92"/>
      <c r="G23" s="93" t="str">
        <f>IF(B23&gt;"",VLOOKUP(B23,listes!$A$2:$B$104,2,FALSE),"")</f>
        <v/>
      </c>
      <c r="H23" s="94"/>
      <c r="I23" s="68"/>
      <c r="J23" s="69" t="str">
        <f>IF(B23&gt;"",VLOOKUP(B23,listes!$A$2:$C$104,3,FALSE),"")</f>
        <v/>
      </c>
      <c r="K23" s="70" t="str">
        <f t="shared" si="0"/>
        <v/>
      </c>
    </row>
    <row r="24" spans="2:11" ht="25.5" customHeight="1" x14ac:dyDescent="0.25">
      <c r="B24" s="90"/>
      <c r="C24" s="91"/>
      <c r="D24" s="91"/>
      <c r="E24" s="91"/>
      <c r="F24" s="92"/>
      <c r="G24" s="93" t="str">
        <f>IF(B24&gt;"",VLOOKUP(B24,listes!$A$2:$B$104,2,FALSE),"")</f>
        <v/>
      </c>
      <c r="H24" s="94"/>
      <c r="I24" s="68"/>
      <c r="J24" s="69" t="str">
        <f>IF(B24&gt;"",VLOOKUP(B24,listes!$A$2:$C$104,3,FALSE),"")</f>
        <v/>
      </c>
      <c r="K24" s="70" t="str">
        <f t="shared" si="0"/>
        <v/>
      </c>
    </row>
    <row r="25" spans="2:11" ht="25.5" customHeight="1" x14ac:dyDescent="0.25">
      <c r="B25" s="90"/>
      <c r="C25" s="91"/>
      <c r="D25" s="91"/>
      <c r="E25" s="91"/>
      <c r="F25" s="92"/>
      <c r="G25" s="93" t="str">
        <f>IF(B25&gt;"",VLOOKUP(B25,listes!$A$2:$B$104,2,FALSE),"")</f>
        <v/>
      </c>
      <c r="H25" s="94"/>
      <c r="I25" s="68"/>
      <c r="J25" s="69" t="str">
        <f>IF(B25&gt;"",VLOOKUP(B25,listes!$A$2:$C$104,3,FALSE),"")</f>
        <v/>
      </c>
      <c r="K25" s="70" t="str">
        <f t="shared" si="0"/>
        <v/>
      </c>
    </row>
    <row r="26" spans="2:11" ht="25.5" customHeight="1" x14ac:dyDescent="0.25">
      <c r="B26" s="90"/>
      <c r="C26" s="91"/>
      <c r="D26" s="91"/>
      <c r="E26" s="91"/>
      <c r="F26" s="92"/>
      <c r="G26" s="93" t="str">
        <f>IF(B26&gt;"",VLOOKUP(B26,listes!$A$2:$B$104,2,FALSE),"")</f>
        <v/>
      </c>
      <c r="H26" s="94"/>
      <c r="I26" s="68"/>
      <c r="J26" s="69" t="str">
        <f>IF(B26&gt;"",VLOOKUP(B26,listes!$A$2:$C$104,3,FALSE),"")</f>
        <v/>
      </c>
      <c r="K26" s="70" t="str">
        <f t="shared" si="0"/>
        <v/>
      </c>
    </row>
    <row r="27" spans="2:11" ht="25.5" customHeight="1" x14ac:dyDescent="0.25">
      <c r="B27" s="90"/>
      <c r="C27" s="91"/>
      <c r="D27" s="91"/>
      <c r="E27" s="91"/>
      <c r="F27" s="92"/>
      <c r="G27" s="93" t="str">
        <f>IF(B27&gt;"",VLOOKUP(B27,listes!$A$2:$B$104,2,FALSE),"")</f>
        <v/>
      </c>
      <c r="H27" s="94"/>
      <c r="I27" s="68"/>
      <c r="J27" s="69" t="str">
        <f>IF(B27&gt;"",VLOOKUP(B27,listes!$A$2:$C$104,3,FALSE),"")</f>
        <v/>
      </c>
      <c r="K27" s="70" t="str">
        <f t="shared" si="0"/>
        <v/>
      </c>
    </row>
    <row r="28" spans="2:11" ht="25.5" customHeight="1" x14ac:dyDescent="0.25">
      <c r="B28" s="90"/>
      <c r="C28" s="91"/>
      <c r="D28" s="91"/>
      <c r="E28" s="91"/>
      <c r="F28" s="92"/>
      <c r="G28" s="93" t="str">
        <f>IF(B28&gt;"",VLOOKUP(B28,listes!$A$2:$B$104,2,FALSE),"")</f>
        <v/>
      </c>
      <c r="H28" s="94"/>
      <c r="I28" s="68"/>
      <c r="J28" s="69" t="str">
        <f>IF(B28&gt;"",VLOOKUP(B28,listes!$A$2:$C$104,3,FALSE),"")</f>
        <v/>
      </c>
      <c r="K28" s="70" t="str">
        <f t="shared" si="0"/>
        <v/>
      </c>
    </row>
    <row r="29" spans="2:11" ht="25.5" customHeight="1" x14ac:dyDescent="0.25">
      <c r="B29" s="90"/>
      <c r="C29" s="91"/>
      <c r="D29" s="91"/>
      <c r="E29" s="91"/>
      <c r="F29" s="92"/>
      <c r="G29" s="93" t="str">
        <f>IF(B29&gt;"",VLOOKUP(B29,listes!$A$2:$B$104,2,FALSE),"")</f>
        <v/>
      </c>
      <c r="H29" s="94"/>
      <c r="I29" s="68"/>
      <c r="J29" s="69" t="str">
        <f>IF(B29&gt;"",VLOOKUP(B29,listes!$A$2:$C$104,3,FALSE),"")</f>
        <v/>
      </c>
      <c r="K29" s="70" t="str">
        <f t="shared" si="0"/>
        <v/>
      </c>
    </row>
    <row r="30" spans="2:11" ht="25.5" customHeight="1" x14ac:dyDescent="0.25">
      <c r="B30" s="90"/>
      <c r="C30" s="91"/>
      <c r="D30" s="91"/>
      <c r="E30" s="91"/>
      <c r="F30" s="92"/>
      <c r="G30" s="93" t="str">
        <f>IF(B30&gt;"",VLOOKUP(B30,listes!$A$2:$B$104,2,FALSE),"")</f>
        <v/>
      </c>
      <c r="H30" s="94"/>
      <c r="I30" s="68"/>
      <c r="J30" s="69" t="str">
        <f>IF(B30&gt;"",VLOOKUP(B30,listes!$A$2:$C$104,3,FALSE),"")</f>
        <v/>
      </c>
      <c r="K30" s="70" t="str">
        <f t="shared" si="0"/>
        <v/>
      </c>
    </row>
    <row r="31" spans="2:11" ht="25.5" customHeight="1" x14ac:dyDescent="0.25">
      <c r="B31" s="90"/>
      <c r="C31" s="91"/>
      <c r="D31" s="91"/>
      <c r="E31" s="91"/>
      <c r="F31" s="92"/>
      <c r="G31" s="93" t="str">
        <f>IF(B31&gt;"",VLOOKUP(B31,listes!$A$2:$B$104,2,FALSE),"")</f>
        <v/>
      </c>
      <c r="H31" s="94"/>
      <c r="I31" s="68"/>
      <c r="J31" s="69" t="str">
        <f>IF(B31&gt;"",VLOOKUP(B31,listes!$A$2:$C$104,3,FALSE),"")</f>
        <v/>
      </c>
      <c r="K31" s="70" t="str">
        <f t="shared" si="0"/>
        <v/>
      </c>
    </row>
    <row r="32" spans="2:11" ht="25.5" customHeight="1" x14ac:dyDescent="0.25">
      <c r="B32" s="90"/>
      <c r="C32" s="91"/>
      <c r="D32" s="91"/>
      <c r="E32" s="91"/>
      <c r="F32" s="92"/>
      <c r="G32" s="93" t="str">
        <f>IF(B32&gt;"",VLOOKUP(B32,listes!$A$2:$B$104,2,FALSE),"")</f>
        <v/>
      </c>
      <c r="H32" s="94"/>
      <c r="I32" s="68"/>
      <c r="J32" s="69" t="str">
        <f>IF(B32&gt;"",VLOOKUP(B32,listes!$A$2:$C$104,3,FALSE),"")</f>
        <v/>
      </c>
      <c r="K32" s="70" t="str">
        <f t="shared" si="0"/>
        <v/>
      </c>
    </row>
    <row r="33" spans="2:11" ht="25.5" customHeight="1" x14ac:dyDescent="0.25">
      <c r="B33" s="90"/>
      <c r="C33" s="91"/>
      <c r="D33" s="91"/>
      <c r="E33" s="91"/>
      <c r="F33" s="92"/>
      <c r="G33" s="93" t="str">
        <f>IF(B33&gt;"",VLOOKUP(B33,listes!$A$2:$B$104,2,FALSE),"")</f>
        <v/>
      </c>
      <c r="H33" s="94"/>
      <c r="I33" s="68"/>
      <c r="J33" s="69" t="str">
        <f>IF(B33&gt;"",VLOOKUP(B33,listes!$A$2:$C$104,3,FALSE),"")</f>
        <v/>
      </c>
      <c r="K33" s="70" t="str">
        <f t="shared" si="0"/>
        <v/>
      </c>
    </row>
    <row r="34" spans="2:11" ht="25.5" customHeight="1" x14ac:dyDescent="0.25">
      <c r="B34" s="90"/>
      <c r="C34" s="91"/>
      <c r="D34" s="91"/>
      <c r="E34" s="91"/>
      <c r="F34" s="92"/>
      <c r="G34" s="93" t="str">
        <f>IF(B34&gt;"",VLOOKUP(B34,listes!$A$2:$B$104,2,FALSE),"")</f>
        <v/>
      </c>
      <c r="H34" s="94"/>
      <c r="I34" s="68"/>
      <c r="J34" s="69" t="str">
        <f>IF(B34&gt;"",VLOOKUP(B34,listes!$A$2:$C$104,3,FALSE),"")</f>
        <v/>
      </c>
      <c r="K34" s="70" t="str">
        <f t="shared" si="0"/>
        <v/>
      </c>
    </row>
    <row r="35" spans="2:11" ht="25.5" customHeight="1" x14ac:dyDescent="0.25">
      <c r="B35" s="90"/>
      <c r="C35" s="91"/>
      <c r="D35" s="91"/>
      <c r="E35" s="91"/>
      <c r="F35" s="92"/>
      <c r="G35" s="93" t="str">
        <f>IF(B35&gt;"",VLOOKUP(B35,listes!$A$2:$B$104,2,FALSE),"")</f>
        <v/>
      </c>
      <c r="H35" s="94"/>
      <c r="I35" s="71"/>
      <c r="J35" s="69" t="str">
        <f>IF(B35&gt;"",VLOOKUP(B35,listes!$A$2:$C$104,3,FALSE),"")</f>
        <v/>
      </c>
      <c r="K35" s="70" t="str">
        <f t="shared" si="0"/>
        <v/>
      </c>
    </row>
    <row r="37" spans="2:11" x14ac:dyDescent="0.25">
      <c r="B37" s="82" t="s">
        <v>13</v>
      </c>
      <c r="C37" s="82"/>
      <c r="D37" s="82"/>
      <c r="E37" s="82"/>
      <c r="F37" s="82"/>
      <c r="G37" s="82"/>
      <c r="H37" s="82"/>
      <c r="I37" s="82"/>
    </row>
    <row r="39" spans="2:11" ht="15" customHeight="1" x14ac:dyDescent="0.25">
      <c r="B39" s="106" t="s">
        <v>10</v>
      </c>
      <c r="C39" s="107"/>
      <c r="D39" s="107"/>
      <c r="E39" s="107"/>
      <c r="F39" s="108"/>
      <c r="H39" s="102" t="s">
        <v>12</v>
      </c>
      <c r="I39" s="103"/>
      <c r="J39" s="104">
        <v>0</v>
      </c>
      <c r="K39" s="105"/>
    </row>
    <row r="40" spans="2:11" ht="15" customHeight="1" x14ac:dyDescent="0.25">
      <c r="B40" s="15"/>
      <c r="C40" s="10"/>
      <c r="D40" s="10"/>
      <c r="E40" s="10"/>
      <c r="F40" s="16"/>
      <c r="H40" s="102"/>
      <c r="I40" s="103"/>
      <c r="J40" s="104"/>
      <c r="K40" s="105"/>
    </row>
    <row r="41" spans="2:11" ht="15" customHeight="1" x14ac:dyDescent="0.25">
      <c r="B41" s="15"/>
      <c r="C41" s="10"/>
      <c r="D41" s="10"/>
      <c r="E41" s="10"/>
      <c r="F41" s="16"/>
      <c r="H41" s="102" t="s">
        <v>15</v>
      </c>
      <c r="I41" s="103"/>
      <c r="J41" s="104">
        <f>SUM(K17:K35)+J39</f>
        <v>0</v>
      </c>
      <c r="K41" s="105"/>
    </row>
    <row r="42" spans="2:11" ht="15" customHeight="1" x14ac:dyDescent="0.25">
      <c r="B42" s="15"/>
      <c r="C42" s="10"/>
      <c r="D42" s="10"/>
      <c r="E42" s="10"/>
      <c r="F42" s="16"/>
      <c r="H42" s="102"/>
      <c r="I42" s="103"/>
      <c r="J42" s="104"/>
      <c r="K42" s="105"/>
    </row>
    <row r="43" spans="2:11" x14ac:dyDescent="0.25">
      <c r="B43" s="15"/>
      <c r="C43" s="10"/>
      <c r="D43" s="10"/>
      <c r="E43" s="10"/>
      <c r="F43" s="16"/>
      <c r="H43" s="102" t="s">
        <v>14</v>
      </c>
      <c r="I43" s="103"/>
      <c r="J43" s="104">
        <f>J41*0.2</f>
        <v>0</v>
      </c>
      <c r="K43" s="105"/>
    </row>
    <row r="44" spans="2:11" x14ac:dyDescent="0.25">
      <c r="B44" s="15"/>
      <c r="C44" s="10"/>
      <c r="D44" s="10"/>
      <c r="E44" s="10"/>
      <c r="F44" s="16"/>
      <c r="H44" s="102"/>
      <c r="I44" s="103"/>
      <c r="J44" s="104"/>
      <c r="K44" s="105"/>
    </row>
    <row r="45" spans="2:11" x14ac:dyDescent="0.25">
      <c r="B45" s="15"/>
      <c r="C45" s="10"/>
      <c r="D45" s="10"/>
      <c r="E45" s="10"/>
      <c r="F45" s="16"/>
      <c r="H45" s="102" t="s">
        <v>16</v>
      </c>
      <c r="I45" s="103"/>
      <c r="J45" s="104">
        <f>SUM(J41:K44)</f>
        <v>0</v>
      </c>
      <c r="K45" s="105"/>
    </row>
    <row r="46" spans="2:11" x14ac:dyDescent="0.25">
      <c r="B46" s="17"/>
      <c r="C46" s="18"/>
      <c r="D46" s="18"/>
      <c r="E46" s="18"/>
      <c r="F46" s="19"/>
      <c r="H46" s="102"/>
      <c r="I46" s="103"/>
      <c r="J46" s="104"/>
      <c r="K46" s="105"/>
    </row>
  </sheetData>
  <sheetProtection sort="0" autoFilter="0" pivotTables="0"/>
  <protectedRanges>
    <protectedRange sqref="D5:E6 D8:E10 D12:E13 I3 J39 H7:K11 I6:K6" name="BDC 1 page"/>
    <protectedRange sqref="B17:I35" name="BDC 2 Pages"/>
  </protectedRanges>
  <mergeCells count="74">
    <mergeCell ref="H43:I44"/>
    <mergeCell ref="J43:K44"/>
    <mergeCell ref="H45:I46"/>
    <mergeCell ref="J45:K46"/>
    <mergeCell ref="B37:C37"/>
    <mergeCell ref="B39:F39"/>
    <mergeCell ref="H39:I40"/>
    <mergeCell ref="J39:K40"/>
    <mergeCell ref="H41:I42"/>
    <mergeCell ref="J41:K42"/>
    <mergeCell ref="D37:I37"/>
    <mergeCell ref="B30:F30"/>
    <mergeCell ref="G30:H30"/>
    <mergeCell ref="B31:F31"/>
    <mergeCell ref="G31:H31"/>
    <mergeCell ref="B35:F35"/>
    <mergeCell ref="G35:H35"/>
    <mergeCell ref="B32:F32"/>
    <mergeCell ref="G32:H32"/>
    <mergeCell ref="B33:F33"/>
    <mergeCell ref="G33:H33"/>
    <mergeCell ref="B34:F34"/>
    <mergeCell ref="G34:H34"/>
    <mergeCell ref="B26:F26"/>
    <mergeCell ref="G26:H26"/>
    <mergeCell ref="B27:F27"/>
    <mergeCell ref="G27:H27"/>
    <mergeCell ref="B29:F29"/>
    <mergeCell ref="G29:H29"/>
    <mergeCell ref="B28:F28"/>
    <mergeCell ref="G28:H28"/>
    <mergeCell ref="B23:F23"/>
    <mergeCell ref="G23:H23"/>
    <mergeCell ref="B24:F24"/>
    <mergeCell ref="G24:H24"/>
    <mergeCell ref="B25:F25"/>
    <mergeCell ref="G25:H25"/>
    <mergeCell ref="B20:F20"/>
    <mergeCell ref="G20:H20"/>
    <mergeCell ref="B21:F21"/>
    <mergeCell ref="G21:H21"/>
    <mergeCell ref="B22:F22"/>
    <mergeCell ref="G22:H22"/>
    <mergeCell ref="K15:K16"/>
    <mergeCell ref="B17:F17"/>
    <mergeCell ref="G17:H17"/>
    <mergeCell ref="B18:F18"/>
    <mergeCell ref="I15:I16"/>
    <mergeCell ref="J15:J16"/>
    <mergeCell ref="B19:F19"/>
    <mergeCell ref="G19:H19"/>
    <mergeCell ref="B13:C13"/>
    <mergeCell ref="D13:E13"/>
    <mergeCell ref="B15:F16"/>
    <mergeCell ref="G15:H16"/>
    <mergeCell ref="G18:H18"/>
    <mergeCell ref="B8:C8"/>
    <mergeCell ref="D8:E8"/>
    <mergeCell ref="B9:C9"/>
    <mergeCell ref="D9:E9"/>
    <mergeCell ref="I7:K7"/>
    <mergeCell ref="I8:K8"/>
    <mergeCell ref="I9:K9"/>
    <mergeCell ref="B10:C10"/>
    <mergeCell ref="D10:E10"/>
    <mergeCell ref="B12:C12"/>
    <mergeCell ref="D12:E12"/>
    <mergeCell ref="I10:K10"/>
    <mergeCell ref="I11:K11"/>
    <mergeCell ref="I3:J3"/>
    <mergeCell ref="I4:J4"/>
    <mergeCell ref="D5:E5"/>
    <mergeCell ref="D6:E6"/>
    <mergeCell ref="I6:K6"/>
  </mergeCells>
  <hyperlinks>
    <hyperlink ref="O1" r:id="rId1"/>
  </hyperlinks>
  <pageMargins left="0.24" right="0.24" top="0.75" bottom="0.75" header="0.3" footer="0.3"/>
  <pageSetup paperSize="9" scale="78" orientation="portrait" verticalDpi="300" r:id="rId2"/>
  <headerFooter>
    <oddFooter>&amp;Rpages &amp;P/&amp;N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listes!$H$2:$H$14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79998168889431442"/>
  </sheetPr>
  <dimension ref="A1:S137"/>
  <sheetViews>
    <sheetView showGridLines="0" topLeftCell="A55" zoomScale="110" zoomScaleNormal="110" zoomScaleSheetLayoutView="55" workbookViewId="0">
      <selection activeCell="E73" sqref="E73"/>
    </sheetView>
  </sheetViews>
  <sheetFormatPr baseColWidth="10" defaultColWidth="11.42578125" defaultRowHeight="15" x14ac:dyDescent="0.25"/>
  <cols>
    <col min="1" max="3" width="11.42578125" style="1"/>
    <col min="4" max="4" width="17.85546875" style="1" customWidth="1"/>
    <col min="5" max="5" width="15" style="1" customWidth="1"/>
    <col min="6" max="6" width="7.42578125" style="25" customWidth="1"/>
    <col min="7" max="7" width="12" style="1" customWidth="1"/>
    <col min="8" max="8" width="13.5703125" style="1" customWidth="1"/>
    <col min="9" max="9" width="11.42578125" style="1"/>
    <col min="10" max="10" width="16.28515625" style="1" customWidth="1"/>
    <col min="20" max="16384" width="11.42578125" style="1"/>
  </cols>
  <sheetData>
    <row r="1" spans="1:10" ht="21" x14ac:dyDescent="0.35">
      <c r="C1" s="2"/>
    </row>
    <row r="2" spans="1:10" ht="31.5" x14ac:dyDescent="0.5">
      <c r="C2" s="3"/>
      <c r="G2" s="4" t="s">
        <v>23</v>
      </c>
      <c r="H2" s="5"/>
      <c r="I2" s="5"/>
      <c r="J2" s="5"/>
    </row>
    <row r="3" spans="1:10" x14ac:dyDescent="0.25">
      <c r="G3" s="66" t="s">
        <v>38</v>
      </c>
      <c r="H3" s="81"/>
      <c r="I3" s="81"/>
      <c r="J3" s="20"/>
    </row>
    <row r="4" spans="1:10" x14ac:dyDescent="0.25">
      <c r="C4" s="26"/>
      <c r="D4" s="26"/>
      <c r="G4" s="7" t="s">
        <v>19</v>
      </c>
      <c r="H4" s="131"/>
      <c r="I4" s="131"/>
    </row>
    <row r="5" spans="1:10" ht="15" customHeight="1" x14ac:dyDescent="0.25">
      <c r="A5" s="8" t="s">
        <v>24</v>
      </c>
      <c r="C5" s="130"/>
      <c r="D5" s="130"/>
    </row>
    <row r="6" spans="1:10" ht="15" customHeight="1" x14ac:dyDescent="0.25">
      <c r="A6" s="8" t="s">
        <v>17</v>
      </c>
      <c r="B6" s="9"/>
      <c r="C6" s="127"/>
      <c r="D6" s="127"/>
      <c r="G6" s="27" t="s">
        <v>37</v>
      </c>
      <c r="H6" s="84"/>
      <c r="I6" s="84"/>
      <c r="J6" s="84"/>
    </row>
    <row r="7" spans="1:10" ht="15" customHeight="1" x14ac:dyDescent="0.25">
      <c r="A7" s="10"/>
      <c r="B7" s="11"/>
      <c r="C7" s="28"/>
      <c r="D7" s="26"/>
      <c r="G7" s="29" t="s">
        <v>25</v>
      </c>
      <c r="H7" s="87"/>
      <c r="I7" s="87"/>
      <c r="J7" s="87"/>
    </row>
    <row r="8" spans="1:10" ht="15" customHeight="1" x14ac:dyDescent="0.25">
      <c r="A8" s="85" t="s">
        <v>11</v>
      </c>
      <c r="B8" s="85"/>
      <c r="C8" s="88"/>
      <c r="D8" s="132"/>
      <c r="G8" s="29" t="s">
        <v>26</v>
      </c>
      <c r="H8" s="87"/>
      <c r="I8" s="87"/>
      <c r="J8" s="87"/>
    </row>
    <row r="9" spans="1:10" ht="15" customHeight="1" x14ac:dyDescent="0.25">
      <c r="A9" s="85" t="s">
        <v>1</v>
      </c>
      <c r="B9" s="85"/>
      <c r="C9" s="127"/>
      <c r="D9" s="127"/>
      <c r="G9" s="29" t="s">
        <v>27</v>
      </c>
      <c r="H9" s="87"/>
      <c r="I9" s="87"/>
      <c r="J9" s="87"/>
    </row>
    <row r="10" spans="1:10" ht="15" customHeight="1" x14ac:dyDescent="0.25">
      <c r="A10" s="85" t="s">
        <v>20</v>
      </c>
      <c r="B10" s="85"/>
      <c r="C10" s="128"/>
      <c r="D10" s="128"/>
      <c r="G10" s="29" t="s">
        <v>28</v>
      </c>
      <c r="H10" s="87"/>
      <c r="I10" s="87"/>
      <c r="J10" s="87"/>
    </row>
    <row r="11" spans="1:10" ht="15" customHeight="1" x14ac:dyDescent="0.25">
      <c r="A11" s="10"/>
      <c r="B11" s="10"/>
      <c r="C11" s="28"/>
      <c r="D11" s="26"/>
      <c r="G11" s="29" t="s">
        <v>21</v>
      </c>
      <c r="H11" s="87"/>
      <c r="I11" s="87"/>
      <c r="J11" s="87"/>
    </row>
    <row r="12" spans="1:10" ht="15" customHeight="1" x14ac:dyDescent="0.25">
      <c r="A12" s="85" t="s">
        <v>7</v>
      </c>
      <c r="B12" s="85"/>
      <c r="C12" s="125">
        <f ca="1">TODAY()</f>
        <v>42333</v>
      </c>
      <c r="D12" s="125"/>
      <c r="G12" s="10"/>
    </row>
    <row r="13" spans="1:10" ht="15" customHeight="1" x14ac:dyDescent="0.25">
      <c r="A13" s="85" t="s">
        <v>18</v>
      </c>
      <c r="B13" s="85"/>
      <c r="C13" s="129"/>
      <c r="D13" s="129"/>
    </row>
    <row r="14" spans="1:10" ht="15" customHeight="1" x14ac:dyDescent="0.25"/>
    <row r="15" spans="1:10" ht="15" customHeight="1" x14ac:dyDescent="0.25">
      <c r="A15" s="134" t="s">
        <v>2</v>
      </c>
      <c r="B15" s="99"/>
      <c r="C15" s="99"/>
      <c r="D15" s="99"/>
      <c r="E15" s="99"/>
      <c r="F15" s="99" t="s">
        <v>3</v>
      </c>
      <c r="G15" s="99"/>
      <c r="H15" s="99" t="s">
        <v>4</v>
      </c>
      <c r="I15" s="99" t="s">
        <v>5</v>
      </c>
      <c r="J15" s="148" t="s">
        <v>6</v>
      </c>
    </row>
    <row r="16" spans="1:10" ht="15" customHeight="1" x14ac:dyDescent="0.25">
      <c r="A16" s="134"/>
      <c r="B16" s="99"/>
      <c r="C16" s="99"/>
      <c r="D16" s="99"/>
      <c r="E16" s="99"/>
      <c r="F16" s="99"/>
      <c r="G16" s="99"/>
      <c r="H16" s="99"/>
      <c r="I16" s="99"/>
      <c r="J16" s="148"/>
    </row>
    <row r="17" spans="1:10" ht="35.25" customHeight="1" x14ac:dyDescent="0.25">
      <c r="A17" s="109"/>
      <c r="B17" s="110"/>
      <c r="C17" s="110"/>
      <c r="D17" s="110"/>
      <c r="E17" s="110"/>
      <c r="F17" s="111" t="str">
        <f>IF(A17&gt;"",VLOOKUP(A17,listes!$A$2:$B$104,2,FALSE),"")</f>
        <v/>
      </c>
      <c r="G17" s="111"/>
      <c r="H17" s="68"/>
      <c r="I17" s="69" t="str">
        <f>IF(A17&gt;"",VLOOKUP(A17,listes!$A$2:$C$104,3,FALSE),"")</f>
        <v/>
      </c>
      <c r="J17" s="70" t="str">
        <f t="shared" ref="J17:J36" si="0">IF(H17&gt;0,H17*I17,"")</f>
        <v/>
      </c>
    </row>
    <row r="18" spans="1:10" ht="35.25" customHeight="1" x14ac:dyDescent="0.25">
      <c r="A18" s="109"/>
      <c r="B18" s="110"/>
      <c r="C18" s="110"/>
      <c r="D18" s="110"/>
      <c r="E18" s="110"/>
      <c r="F18" s="111" t="str">
        <f>IF(A18&gt;"",VLOOKUP(A18,listes!$A$2:$B$104,2,FALSE),"")</f>
        <v/>
      </c>
      <c r="G18" s="111"/>
      <c r="H18" s="68"/>
      <c r="I18" s="69" t="str">
        <f>IF(A18&gt;"",VLOOKUP(A18,listes!$A$2:$C$104,3,FALSE),"")</f>
        <v/>
      </c>
      <c r="J18" s="70" t="str">
        <f t="shared" si="0"/>
        <v/>
      </c>
    </row>
    <row r="19" spans="1:10" ht="35.25" customHeight="1" x14ac:dyDescent="0.25">
      <c r="A19" s="109"/>
      <c r="B19" s="110"/>
      <c r="C19" s="110"/>
      <c r="D19" s="110"/>
      <c r="E19" s="110"/>
      <c r="F19" s="111" t="str">
        <f>IF(A19&gt;"",VLOOKUP(A19,listes!$A$2:$B$104,2,FALSE),"")</f>
        <v/>
      </c>
      <c r="G19" s="111"/>
      <c r="H19" s="68"/>
      <c r="I19" s="69" t="str">
        <f>IF(A19&gt;"",VLOOKUP(A19,listes!$A$2:$C$104,3,FALSE),"")</f>
        <v/>
      </c>
      <c r="J19" s="70" t="str">
        <f t="shared" si="0"/>
        <v/>
      </c>
    </row>
    <row r="20" spans="1:10" ht="35.25" customHeight="1" x14ac:dyDescent="0.25">
      <c r="A20" s="109"/>
      <c r="B20" s="110"/>
      <c r="C20" s="110"/>
      <c r="D20" s="110"/>
      <c r="E20" s="110"/>
      <c r="F20" s="111" t="str">
        <f>IF(A20&gt;"",VLOOKUP(A20,listes!$A$2:$B$104,2,FALSE),"")</f>
        <v/>
      </c>
      <c r="G20" s="111"/>
      <c r="H20" s="68"/>
      <c r="I20" s="69" t="str">
        <f>IF(A20&gt;"",VLOOKUP(A20,listes!$A$2:$C$104,3,FALSE),"")</f>
        <v/>
      </c>
      <c r="J20" s="70" t="str">
        <f t="shared" si="0"/>
        <v/>
      </c>
    </row>
    <row r="21" spans="1:10" ht="35.25" customHeight="1" x14ac:dyDescent="0.25">
      <c r="A21" s="109"/>
      <c r="B21" s="110"/>
      <c r="C21" s="110"/>
      <c r="D21" s="110"/>
      <c r="E21" s="110"/>
      <c r="F21" s="111" t="str">
        <f>IF(A21&gt;"",VLOOKUP(A21,listes!$A$2:$B$104,2,FALSE),"")</f>
        <v/>
      </c>
      <c r="G21" s="111"/>
      <c r="H21" s="68"/>
      <c r="I21" s="69" t="str">
        <f>IF(A21&gt;"",VLOOKUP(A21,listes!$A$2:$C$104,3,FALSE),"")</f>
        <v/>
      </c>
      <c r="J21" s="70" t="str">
        <f t="shared" si="0"/>
        <v/>
      </c>
    </row>
    <row r="22" spans="1:10" ht="35.25" customHeight="1" x14ac:dyDescent="0.25">
      <c r="A22" s="109"/>
      <c r="B22" s="110"/>
      <c r="C22" s="110"/>
      <c r="D22" s="110"/>
      <c r="E22" s="110"/>
      <c r="F22" s="111" t="str">
        <f>IF(A22&gt;"",VLOOKUP(A22,listes!$A$2:$B$104,2,FALSE),"")</f>
        <v/>
      </c>
      <c r="G22" s="111"/>
      <c r="H22" s="68"/>
      <c r="I22" s="69" t="str">
        <f>IF(A22&gt;"",VLOOKUP(A22,listes!$A$2:$C$104,3,FALSE),"")</f>
        <v/>
      </c>
      <c r="J22" s="70" t="str">
        <f t="shared" si="0"/>
        <v/>
      </c>
    </row>
    <row r="23" spans="1:10" ht="35.25" customHeight="1" x14ac:dyDescent="0.25">
      <c r="A23" s="109"/>
      <c r="B23" s="110"/>
      <c r="C23" s="110"/>
      <c r="D23" s="110"/>
      <c r="E23" s="110"/>
      <c r="F23" s="111" t="str">
        <f>IF(A23&gt;"",VLOOKUP(A23,listes!$A$2:$B$104,2,FALSE),"")</f>
        <v/>
      </c>
      <c r="G23" s="111"/>
      <c r="H23" s="68"/>
      <c r="I23" s="69" t="str">
        <f>IF(A23&gt;"",VLOOKUP(A23,listes!$A$2:$C$104,3,FALSE),"")</f>
        <v/>
      </c>
      <c r="J23" s="70" t="str">
        <f t="shared" si="0"/>
        <v/>
      </c>
    </row>
    <row r="24" spans="1:10" ht="35.25" customHeight="1" x14ac:dyDescent="0.25">
      <c r="A24" s="109"/>
      <c r="B24" s="110"/>
      <c r="C24" s="110"/>
      <c r="D24" s="110"/>
      <c r="E24" s="110"/>
      <c r="F24" s="111" t="str">
        <f>IF(A24&gt;"",VLOOKUP(A24,listes!$A$2:$B$104,2,FALSE),"")</f>
        <v/>
      </c>
      <c r="G24" s="111"/>
      <c r="H24" s="68"/>
      <c r="I24" s="69" t="str">
        <f>IF(A24&gt;"",VLOOKUP(A24,listes!$A$2:$C$104,3,FALSE),"")</f>
        <v/>
      </c>
      <c r="J24" s="70" t="str">
        <f t="shared" si="0"/>
        <v/>
      </c>
    </row>
    <row r="25" spans="1:10" ht="35.25" customHeight="1" x14ac:dyDescent="0.25">
      <c r="A25" s="109"/>
      <c r="B25" s="110"/>
      <c r="C25" s="110"/>
      <c r="D25" s="110"/>
      <c r="E25" s="110"/>
      <c r="F25" s="111" t="str">
        <f>IF(A25&gt;"",VLOOKUP(A25,listes!$A$2:$B$104,2,FALSE),"")</f>
        <v/>
      </c>
      <c r="G25" s="111"/>
      <c r="H25" s="68"/>
      <c r="I25" s="69" t="str">
        <f>IF(A25&gt;"",VLOOKUP(A25,listes!$A$2:$C$104,3,FALSE),"")</f>
        <v/>
      </c>
      <c r="J25" s="70" t="str">
        <f t="shared" si="0"/>
        <v/>
      </c>
    </row>
    <row r="26" spans="1:10" ht="35.25" customHeight="1" x14ac:dyDescent="0.25">
      <c r="A26" s="109"/>
      <c r="B26" s="110"/>
      <c r="C26" s="110"/>
      <c r="D26" s="110"/>
      <c r="E26" s="110"/>
      <c r="F26" s="111" t="str">
        <f>IF(A26&gt;"",VLOOKUP(A26,listes!$A$2:$B$104,2,FALSE),"")</f>
        <v/>
      </c>
      <c r="G26" s="111"/>
      <c r="H26" s="68"/>
      <c r="I26" s="69" t="str">
        <f>IF(A26&gt;"",VLOOKUP(A26,listes!$A$2:$C$104,3,FALSE),"")</f>
        <v/>
      </c>
      <c r="J26" s="70" t="str">
        <f t="shared" si="0"/>
        <v/>
      </c>
    </row>
    <row r="27" spans="1:10" ht="35.25" customHeight="1" x14ac:dyDescent="0.25">
      <c r="A27" s="109"/>
      <c r="B27" s="110"/>
      <c r="C27" s="110"/>
      <c r="D27" s="110"/>
      <c r="E27" s="110"/>
      <c r="F27" s="111" t="str">
        <f>IF(A27&gt;"",VLOOKUP(A27,listes!$A$2:$B$104,2,FALSE),"")</f>
        <v/>
      </c>
      <c r="G27" s="111"/>
      <c r="H27" s="68"/>
      <c r="I27" s="69" t="str">
        <f>IF(A27&gt;"",VLOOKUP(A27,listes!$A$2:$C$104,3,FALSE),"")</f>
        <v/>
      </c>
      <c r="J27" s="70" t="str">
        <f t="shared" si="0"/>
        <v/>
      </c>
    </row>
    <row r="28" spans="1:10" ht="36" customHeight="1" x14ac:dyDescent="0.25">
      <c r="A28" s="109"/>
      <c r="B28" s="110"/>
      <c r="C28" s="110"/>
      <c r="D28" s="110"/>
      <c r="E28" s="110"/>
      <c r="F28" s="111" t="str">
        <f>IF(A28&gt;"",VLOOKUP(A28,listes!$A$2:$B$104,2,FALSE),"")</f>
        <v/>
      </c>
      <c r="G28" s="111"/>
      <c r="H28" s="68"/>
      <c r="I28" s="69" t="str">
        <f>IF(A28&gt;"",VLOOKUP(A28,listes!$A$2:$C$104,3,FALSE),"")</f>
        <v/>
      </c>
      <c r="J28" s="70" t="str">
        <f t="shared" si="0"/>
        <v/>
      </c>
    </row>
    <row r="29" spans="1:10" ht="36" customHeight="1" x14ac:dyDescent="0.25">
      <c r="A29" s="109"/>
      <c r="B29" s="110"/>
      <c r="C29" s="110"/>
      <c r="D29" s="110"/>
      <c r="E29" s="110"/>
      <c r="F29" s="111" t="str">
        <f>IF(A29&gt;"",VLOOKUP(A29,listes!$A$2:$B$104,2,FALSE),"")</f>
        <v/>
      </c>
      <c r="G29" s="111"/>
      <c r="H29" s="68"/>
      <c r="I29" s="69" t="str">
        <f>IF(A29&gt;"",VLOOKUP(A29,listes!$A$2:$C$104,3,FALSE),"")</f>
        <v/>
      </c>
      <c r="J29" s="70" t="str">
        <f t="shared" si="0"/>
        <v/>
      </c>
    </row>
    <row r="30" spans="1:10" ht="36" customHeight="1" x14ac:dyDescent="0.25">
      <c r="A30" s="109"/>
      <c r="B30" s="110"/>
      <c r="C30" s="110"/>
      <c r="D30" s="110"/>
      <c r="E30" s="110"/>
      <c r="F30" s="111" t="str">
        <f>IF(A30&gt;"",VLOOKUP(A30,listes!$A$2:$B$104,2,FALSE),"")</f>
        <v/>
      </c>
      <c r="G30" s="111"/>
      <c r="H30" s="68"/>
      <c r="I30" s="69" t="str">
        <f>IF(A30&gt;"",VLOOKUP(A30,listes!$A$2:$C$104,3,FALSE),"")</f>
        <v/>
      </c>
      <c r="J30" s="70" t="str">
        <f t="shared" si="0"/>
        <v/>
      </c>
    </row>
    <row r="31" spans="1:10" ht="36" customHeight="1" x14ac:dyDescent="0.25">
      <c r="A31" s="109"/>
      <c r="B31" s="110"/>
      <c r="C31" s="110"/>
      <c r="D31" s="110"/>
      <c r="E31" s="110"/>
      <c r="F31" s="111" t="str">
        <f>IF(A31&gt;"",VLOOKUP(A31,listes!$A$2:$B$104,2,FALSE),"")</f>
        <v/>
      </c>
      <c r="G31" s="111"/>
      <c r="H31" s="68"/>
      <c r="I31" s="69" t="str">
        <f>IF(A31&gt;"",VLOOKUP(A31,listes!$A$2:$C$104,3,FALSE),"")</f>
        <v/>
      </c>
      <c r="J31" s="70" t="str">
        <f t="shared" si="0"/>
        <v/>
      </c>
    </row>
    <row r="32" spans="1:10" ht="36" customHeight="1" x14ac:dyDescent="0.25">
      <c r="A32" s="122"/>
      <c r="B32" s="123"/>
      <c r="C32" s="123"/>
      <c r="D32" s="123"/>
      <c r="E32" s="124"/>
      <c r="F32" s="111" t="str">
        <f>IF(A32&gt;"",VLOOKUP(A32,listes!$A$2:$B$104,2,FALSE),"")</f>
        <v/>
      </c>
      <c r="G32" s="111"/>
      <c r="H32" s="68"/>
      <c r="I32" s="69" t="str">
        <f>IF(A32&gt;"",VLOOKUP(A32,listes!$A$2:$C$104,3,FALSE),"")</f>
        <v/>
      </c>
      <c r="J32" s="70" t="str">
        <f t="shared" si="0"/>
        <v/>
      </c>
    </row>
    <row r="33" spans="1:10" ht="36" customHeight="1" x14ac:dyDescent="0.25">
      <c r="A33" s="109"/>
      <c r="B33" s="110"/>
      <c r="C33" s="110"/>
      <c r="D33" s="110"/>
      <c r="E33" s="110"/>
      <c r="F33" s="111" t="str">
        <f>IF(A33&gt;"",VLOOKUP(A33,listes!$A$2:$B$104,2,FALSE),"")</f>
        <v/>
      </c>
      <c r="G33" s="111"/>
      <c r="H33" s="68"/>
      <c r="I33" s="69" t="str">
        <f>IF(A33&gt;"",VLOOKUP(A33,listes!$A$2:$C$104,3,FALSE),"")</f>
        <v/>
      </c>
      <c r="J33" s="70" t="str">
        <f t="shared" si="0"/>
        <v/>
      </c>
    </row>
    <row r="34" spans="1:10" ht="36" customHeight="1" x14ac:dyDescent="0.25">
      <c r="A34" s="109"/>
      <c r="B34" s="110"/>
      <c r="C34" s="110"/>
      <c r="D34" s="110"/>
      <c r="E34" s="110"/>
      <c r="F34" s="111" t="str">
        <f>IF(A34&gt;"",VLOOKUP(A34,listes!$A$2:$B$104,2,FALSE),"")</f>
        <v/>
      </c>
      <c r="G34" s="111"/>
      <c r="H34" s="68"/>
      <c r="I34" s="69" t="str">
        <f>IF(A34&gt;"",VLOOKUP(A34,listes!$A$2:$C$104,3,FALSE),"")</f>
        <v/>
      </c>
      <c r="J34" s="70" t="str">
        <f t="shared" si="0"/>
        <v/>
      </c>
    </row>
    <row r="35" spans="1:10" ht="36" customHeight="1" x14ac:dyDescent="0.25">
      <c r="A35" s="109"/>
      <c r="B35" s="110"/>
      <c r="C35" s="110"/>
      <c r="D35" s="110"/>
      <c r="E35" s="110"/>
      <c r="F35" s="111" t="str">
        <f>IF(A35&gt;"",VLOOKUP(A35,listes!$A$2:$B$104,2,FALSE),"")</f>
        <v/>
      </c>
      <c r="G35" s="111"/>
      <c r="H35" s="68"/>
      <c r="I35" s="69" t="str">
        <f>IF(A35&gt;"",VLOOKUP(A35,listes!$A$2:$C$104,3,FALSE),"")</f>
        <v/>
      </c>
      <c r="J35" s="70" t="str">
        <f t="shared" si="0"/>
        <v/>
      </c>
    </row>
    <row r="36" spans="1:10" ht="36" customHeight="1" x14ac:dyDescent="0.25">
      <c r="A36" s="109"/>
      <c r="B36" s="110"/>
      <c r="C36" s="110"/>
      <c r="D36" s="110"/>
      <c r="E36" s="110"/>
      <c r="F36" s="111" t="str">
        <f>IF(A36&gt;"",VLOOKUP(A36,listes!$A$2:$B$104,2,FALSE),"")</f>
        <v/>
      </c>
      <c r="G36" s="111"/>
      <c r="H36" s="68"/>
      <c r="I36" s="69" t="str">
        <f>IF(A36&gt;"",VLOOKUP(A36,listes!$A$2:$C$104,3,FALSE),"")</f>
        <v/>
      </c>
      <c r="J36" s="70" t="str">
        <f t="shared" si="0"/>
        <v/>
      </c>
    </row>
    <row r="37" spans="1:10" ht="21" x14ac:dyDescent="0.35">
      <c r="C37" s="2"/>
    </row>
    <row r="38" spans="1:10" ht="31.5" x14ac:dyDescent="0.5">
      <c r="C38" s="3"/>
      <c r="G38" s="4" t="s">
        <v>0</v>
      </c>
      <c r="H38" s="5"/>
      <c r="I38" s="5"/>
      <c r="J38" s="5"/>
    </row>
    <row r="39" spans="1:10" x14ac:dyDescent="0.25">
      <c r="G39" s="66" t="s">
        <v>38</v>
      </c>
      <c r="H39" s="81"/>
      <c r="I39" s="81"/>
      <c r="J39" s="30"/>
    </row>
    <row r="40" spans="1:10" x14ac:dyDescent="0.25">
      <c r="C40" s="5"/>
      <c r="D40" s="5"/>
      <c r="G40" s="7" t="s">
        <v>19</v>
      </c>
      <c r="H40" s="32"/>
    </row>
    <row r="41" spans="1:10" x14ac:dyDescent="0.25">
      <c r="A41" s="8" t="s">
        <v>24</v>
      </c>
      <c r="C41" s="88" t="str">
        <f>T(C5)</f>
        <v/>
      </c>
      <c r="D41" s="88"/>
    </row>
    <row r="42" spans="1:10" x14ac:dyDescent="0.25">
      <c r="A42" s="8" t="s">
        <v>17</v>
      </c>
      <c r="B42" s="9"/>
      <c r="C42" s="88" t="str">
        <f>T(C6)</f>
        <v/>
      </c>
      <c r="D42" s="88"/>
      <c r="G42" s="27" t="str">
        <f t="shared" ref="G42:G47" si="1">T(G6)</f>
        <v>Mr ou Mme.</v>
      </c>
      <c r="H42" s="84"/>
      <c r="I42" s="84"/>
      <c r="J42" s="84"/>
    </row>
    <row r="43" spans="1:10" x14ac:dyDescent="0.25">
      <c r="A43" s="10"/>
      <c r="B43" s="11"/>
      <c r="C43" s="28"/>
      <c r="D43" s="5"/>
      <c r="G43" s="29" t="str">
        <f t="shared" si="1"/>
        <v>Entreprise</v>
      </c>
      <c r="H43" s="87"/>
      <c r="I43" s="87"/>
      <c r="J43" s="87"/>
    </row>
    <row r="44" spans="1:10" x14ac:dyDescent="0.25">
      <c r="A44" s="85" t="s">
        <v>11</v>
      </c>
      <c r="B44" s="85"/>
      <c r="C44" s="133">
        <f>C8</f>
        <v>0</v>
      </c>
      <c r="D44" s="133"/>
      <c r="G44" s="29" t="str">
        <f t="shared" si="1"/>
        <v>Rue 1</v>
      </c>
      <c r="H44" s="87"/>
      <c r="I44" s="87"/>
      <c r="J44" s="87"/>
    </row>
    <row r="45" spans="1:10" x14ac:dyDescent="0.25">
      <c r="A45" s="85" t="s">
        <v>1</v>
      </c>
      <c r="B45" s="85"/>
      <c r="C45" s="88" t="str">
        <f>T(C9)</f>
        <v/>
      </c>
      <c r="D45" s="88"/>
      <c r="G45" s="29" t="str">
        <f t="shared" si="1"/>
        <v>Rue 2</v>
      </c>
      <c r="H45" s="87"/>
      <c r="I45" s="87"/>
      <c r="J45" s="87"/>
    </row>
    <row r="46" spans="1:10" x14ac:dyDescent="0.25">
      <c r="A46" s="85" t="s">
        <v>20</v>
      </c>
      <c r="B46" s="85"/>
      <c r="C46" s="88" t="str">
        <f>T(C10)</f>
        <v/>
      </c>
      <c r="D46" s="88"/>
      <c r="G46" s="29" t="str">
        <f t="shared" si="1"/>
        <v>BP</v>
      </c>
      <c r="H46" s="87"/>
      <c r="I46" s="87"/>
      <c r="J46" s="87"/>
    </row>
    <row r="47" spans="1:10" x14ac:dyDescent="0.25">
      <c r="A47" s="10"/>
      <c r="B47" s="10"/>
      <c r="C47" s="31"/>
      <c r="D47" s="5"/>
      <c r="G47" s="29" t="str">
        <f t="shared" si="1"/>
        <v>CP ville</v>
      </c>
      <c r="H47" s="87"/>
      <c r="I47" s="87"/>
      <c r="J47" s="87"/>
    </row>
    <row r="48" spans="1:10" x14ac:dyDescent="0.25">
      <c r="A48" s="85" t="s">
        <v>7</v>
      </c>
      <c r="B48" s="85"/>
      <c r="C48" s="125">
        <f ca="1">IF(C12="", "", C12)</f>
        <v>42333</v>
      </c>
      <c r="D48" s="125"/>
      <c r="G48" s="10"/>
      <c r="H48" s="10"/>
      <c r="I48" s="10"/>
      <c r="J48" s="10"/>
    </row>
    <row r="49" spans="1:10" x14ac:dyDescent="0.25">
      <c r="A49" s="85" t="s">
        <v>18</v>
      </c>
      <c r="B49" s="85"/>
      <c r="C49" s="126" t="str">
        <f>IF(C13="", "", C13)</f>
        <v/>
      </c>
      <c r="D49" s="126"/>
    </row>
    <row r="50" spans="1:10" x14ac:dyDescent="0.25">
      <c r="A50" s="21"/>
      <c r="B50" s="21"/>
      <c r="C50" s="13"/>
      <c r="D50" s="13"/>
    </row>
    <row r="51" spans="1:10" x14ac:dyDescent="0.25">
      <c r="A51" s="112" t="s">
        <v>2</v>
      </c>
      <c r="B51" s="99"/>
      <c r="C51" s="99"/>
      <c r="D51" s="99"/>
      <c r="E51" s="99"/>
      <c r="F51" s="99" t="s">
        <v>3</v>
      </c>
      <c r="G51" s="99"/>
      <c r="H51" s="99" t="s">
        <v>4</v>
      </c>
      <c r="I51" s="99" t="s">
        <v>5</v>
      </c>
      <c r="J51" s="148" t="s">
        <v>6</v>
      </c>
    </row>
    <row r="52" spans="1:10" x14ac:dyDescent="0.25">
      <c r="A52" s="113"/>
      <c r="B52" s="114"/>
      <c r="C52" s="114"/>
      <c r="D52" s="114"/>
      <c r="E52" s="114"/>
      <c r="F52" s="114"/>
      <c r="G52" s="114"/>
      <c r="H52" s="114"/>
      <c r="I52" s="114"/>
      <c r="J52" s="149"/>
    </row>
    <row r="53" spans="1:10" ht="36" customHeight="1" x14ac:dyDescent="0.25">
      <c r="A53" s="115"/>
      <c r="B53" s="116"/>
      <c r="C53" s="116"/>
      <c r="D53" s="116"/>
      <c r="E53" s="116"/>
      <c r="F53" s="117" t="str">
        <f>IF(A53&gt;"",VLOOKUP(A53,listes!$A$2:$B$104,2,FALSE),"")</f>
        <v/>
      </c>
      <c r="G53" s="118"/>
      <c r="H53" s="24"/>
      <c r="I53" s="64" t="str">
        <f>IF(A53&gt;"",VLOOKUP(A53,listes!$A$2:$C$104,3,FALSE),"")</f>
        <v/>
      </c>
      <c r="J53" s="14" t="str">
        <f t="shared" ref="J53:J64" si="2">IF(H53&gt;0,H53*I53,"")</f>
        <v/>
      </c>
    </row>
    <row r="54" spans="1:10" ht="36" customHeight="1" x14ac:dyDescent="0.25">
      <c r="A54" s="115"/>
      <c r="B54" s="116"/>
      <c r="C54" s="116"/>
      <c r="D54" s="116"/>
      <c r="E54" s="116"/>
      <c r="F54" s="117" t="str">
        <f>IF(A54&gt;"",VLOOKUP(A54,listes!$A$2:$B$104,2,FALSE),"")</f>
        <v/>
      </c>
      <c r="G54" s="118"/>
      <c r="H54" s="24"/>
      <c r="I54" s="64" t="str">
        <f>IF(A54&gt;"",VLOOKUP(A54,listes!$A$2:$C$104,3,FALSE),"")</f>
        <v/>
      </c>
      <c r="J54" s="14" t="str">
        <f t="shared" si="2"/>
        <v/>
      </c>
    </row>
    <row r="55" spans="1:10" ht="36" customHeight="1" x14ac:dyDescent="0.25">
      <c r="A55" s="115"/>
      <c r="B55" s="116"/>
      <c r="C55" s="116"/>
      <c r="D55" s="116"/>
      <c r="E55" s="116"/>
      <c r="F55" s="117" t="str">
        <f>IF(A55&gt;"",VLOOKUP(A55,listes!$A$2:$B$104,2,FALSE),"")</f>
        <v/>
      </c>
      <c r="G55" s="118"/>
      <c r="H55" s="24"/>
      <c r="I55" s="64" t="str">
        <f>IF(A55&gt;"",VLOOKUP(A55,listes!$A$2:$C$104,3,FALSE),"")</f>
        <v/>
      </c>
      <c r="J55" s="14" t="str">
        <f t="shared" si="2"/>
        <v/>
      </c>
    </row>
    <row r="56" spans="1:10" ht="36" customHeight="1" x14ac:dyDescent="0.25">
      <c r="A56" s="115"/>
      <c r="B56" s="116"/>
      <c r="C56" s="116"/>
      <c r="D56" s="116"/>
      <c r="E56" s="116"/>
      <c r="F56" s="117" t="str">
        <f>IF(A56&gt;"",VLOOKUP(A56,listes!$A$2:$B$104,2,FALSE),"")</f>
        <v/>
      </c>
      <c r="G56" s="118"/>
      <c r="H56" s="24"/>
      <c r="I56" s="64" t="str">
        <f>IF(A56&gt;"",VLOOKUP(A56,listes!$A$2:$C$104,3,FALSE),"")</f>
        <v/>
      </c>
      <c r="J56" s="14" t="str">
        <f t="shared" si="2"/>
        <v/>
      </c>
    </row>
    <row r="57" spans="1:10" ht="36" customHeight="1" x14ac:dyDescent="0.25">
      <c r="A57" s="115"/>
      <c r="B57" s="116"/>
      <c r="C57" s="116"/>
      <c r="D57" s="116"/>
      <c r="E57" s="116"/>
      <c r="F57" s="117" t="str">
        <f>IF(A57&gt;"",VLOOKUP(A57,listes!$A$2:$B$104,2,FALSE),"")</f>
        <v/>
      </c>
      <c r="G57" s="118"/>
      <c r="H57" s="24"/>
      <c r="I57" s="64" t="str">
        <f>IF(A57&gt;"",VLOOKUP(A57,listes!$A$2:$C$104,3,FALSE),"")</f>
        <v/>
      </c>
      <c r="J57" s="14" t="str">
        <f t="shared" si="2"/>
        <v/>
      </c>
    </row>
    <row r="58" spans="1:10" ht="36" customHeight="1" x14ac:dyDescent="0.25">
      <c r="A58" s="119"/>
      <c r="B58" s="120"/>
      <c r="C58" s="120"/>
      <c r="D58" s="120"/>
      <c r="E58" s="121"/>
      <c r="F58" s="117" t="str">
        <f>IF(A58&gt;"",VLOOKUP(A58,listes!$A$2:$B$104,2,FALSE),"")</f>
        <v/>
      </c>
      <c r="G58" s="118"/>
      <c r="H58" s="24"/>
      <c r="I58" s="64" t="str">
        <f>IF(A58&gt;"",VLOOKUP(A58,listes!$A$2:$C$104,3,FALSE),"")</f>
        <v/>
      </c>
      <c r="J58" s="14" t="str">
        <f t="shared" si="2"/>
        <v/>
      </c>
    </row>
    <row r="59" spans="1:10" ht="36" customHeight="1" x14ac:dyDescent="0.25">
      <c r="A59" s="115"/>
      <c r="B59" s="116"/>
      <c r="C59" s="116"/>
      <c r="D59" s="116"/>
      <c r="E59" s="116"/>
      <c r="F59" s="117" t="str">
        <f>IF(A59&gt;"",VLOOKUP(A59,listes!$A$2:$B$104,2,FALSE),"")</f>
        <v/>
      </c>
      <c r="G59" s="118"/>
      <c r="H59" s="24"/>
      <c r="I59" s="64" t="str">
        <f>IF(A59&gt;"",VLOOKUP(A59,listes!$A$2:$C$104,3,FALSE),"")</f>
        <v/>
      </c>
      <c r="J59" s="14" t="str">
        <f t="shared" si="2"/>
        <v/>
      </c>
    </row>
    <row r="60" spans="1:10" ht="36" customHeight="1" x14ac:dyDescent="0.25">
      <c r="A60" s="115"/>
      <c r="B60" s="116"/>
      <c r="C60" s="116"/>
      <c r="D60" s="116"/>
      <c r="E60" s="116"/>
      <c r="F60" s="117" t="str">
        <f>IF(A60&gt;"",VLOOKUP(A60,listes!$A$2:$B$104,2,FALSE),"")</f>
        <v/>
      </c>
      <c r="G60" s="118"/>
      <c r="H60" s="24"/>
      <c r="I60" s="64" t="str">
        <f>IF(A60&gt;"",VLOOKUP(A60,listes!$A$2:$C$104,3,FALSE),"")</f>
        <v/>
      </c>
      <c r="J60" s="14" t="str">
        <f t="shared" si="2"/>
        <v/>
      </c>
    </row>
    <row r="61" spans="1:10" ht="36" customHeight="1" x14ac:dyDescent="0.25">
      <c r="A61" s="115"/>
      <c r="B61" s="116"/>
      <c r="C61" s="116"/>
      <c r="D61" s="116"/>
      <c r="E61" s="116"/>
      <c r="F61" s="117" t="str">
        <f>IF(A61&gt;"",VLOOKUP(A61,listes!$A$2:$B$104,2,FALSE),"")</f>
        <v/>
      </c>
      <c r="G61" s="118"/>
      <c r="H61" s="24"/>
      <c r="I61" s="64" t="str">
        <f>IF(A61&gt;"",VLOOKUP(A61,listes!$A$2:$C$104,3,FALSE),"")</f>
        <v/>
      </c>
      <c r="J61" s="14" t="str">
        <f t="shared" si="2"/>
        <v/>
      </c>
    </row>
    <row r="62" spans="1:10" ht="36" customHeight="1" x14ac:dyDescent="0.25">
      <c r="A62" s="115"/>
      <c r="B62" s="116"/>
      <c r="C62" s="116"/>
      <c r="D62" s="116"/>
      <c r="E62" s="116"/>
      <c r="F62" s="117" t="str">
        <f>IF(A62&gt;"",VLOOKUP(A62,listes!$A$2:$B$104,2,FALSE),"")</f>
        <v/>
      </c>
      <c r="G62" s="118"/>
      <c r="H62" s="24"/>
      <c r="I62" s="64" t="str">
        <f>IF(A62&gt;"",VLOOKUP(A62,listes!$A$2:$C$104,3,FALSE),"")</f>
        <v/>
      </c>
      <c r="J62" s="14" t="str">
        <f t="shared" si="2"/>
        <v/>
      </c>
    </row>
    <row r="63" spans="1:10" ht="36" customHeight="1" x14ac:dyDescent="0.25">
      <c r="A63" s="115"/>
      <c r="B63" s="116"/>
      <c r="C63" s="116"/>
      <c r="D63" s="116"/>
      <c r="E63" s="116"/>
      <c r="F63" s="117" t="str">
        <f>IF(A63&gt;"",VLOOKUP(A63,listes!$A$2:$B$104,2,FALSE),"")</f>
        <v/>
      </c>
      <c r="G63" s="118"/>
      <c r="H63" s="24"/>
      <c r="I63" s="64" t="str">
        <f>IF(A63&gt;"",VLOOKUP(A63,listes!$A$2:$C$104,3,FALSE),"")</f>
        <v/>
      </c>
      <c r="J63" s="14" t="str">
        <f t="shared" si="2"/>
        <v/>
      </c>
    </row>
    <row r="64" spans="1:10" ht="36" customHeight="1" x14ac:dyDescent="0.25">
      <c r="A64" s="115"/>
      <c r="B64" s="116"/>
      <c r="C64" s="116"/>
      <c r="D64" s="116"/>
      <c r="E64" s="116"/>
      <c r="F64" s="117" t="str">
        <f>IF(A64&gt;"",VLOOKUP(A64,listes!$A$2:$B$104,2,FALSE),"")</f>
        <v/>
      </c>
      <c r="G64" s="118"/>
      <c r="H64" s="24"/>
      <c r="I64" s="64" t="str">
        <f>IF(A64&gt;"",VLOOKUP(A64,listes!$A$2:$C$104,3,FALSE),"")</f>
        <v/>
      </c>
      <c r="J64" s="14" t="str">
        <f t="shared" si="2"/>
        <v/>
      </c>
    </row>
    <row r="65" spans="1:10" ht="15" customHeight="1" x14ac:dyDescent="0.25"/>
    <row r="66" spans="1:10" ht="15" customHeight="1" x14ac:dyDescent="0.25">
      <c r="A66" s="147" t="s">
        <v>9</v>
      </c>
      <c r="B66" s="147"/>
      <c r="C66" s="147"/>
      <c r="D66" s="147"/>
      <c r="F66" s="146" t="s">
        <v>8</v>
      </c>
      <c r="G66" s="146"/>
      <c r="H66" s="146"/>
      <c r="I66" s="146"/>
      <c r="J66" s="146"/>
    </row>
    <row r="67" spans="1:10" ht="15" customHeight="1" x14ac:dyDescent="0.25">
      <c r="A67" s="143"/>
      <c r="B67" s="144"/>
      <c r="C67" s="144"/>
      <c r="D67" s="145"/>
      <c r="F67" s="143"/>
      <c r="G67" s="144"/>
      <c r="H67" s="144"/>
      <c r="I67" s="144"/>
      <c r="J67" s="145"/>
    </row>
    <row r="68" spans="1:10" ht="15" customHeight="1" x14ac:dyDescent="0.25">
      <c r="A68" s="137"/>
      <c r="B68" s="138"/>
      <c r="C68" s="138"/>
      <c r="D68" s="139"/>
      <c r="F68" s="137"/>
      <c r="G68" s="138"/>
      <c r="H68" s="138"/>
      <c r="I68" s="138"/>
      <c r="J68" s="139"/>
    </row>
    <row r="69" spans="1:10" ht="15" customHeight="1" x14ac:dyDescent="0.25">
      <c r="A69" s="137"/>
      <c r="B69" s="138"/>
      <c r="C69" s="138"/>
      <c r="D69" s="139"/>
      <c r="F69" s="137"/>
      <c r="G69" s="138"/>
      <c r="H69" s="138"/>
      <c r="I69" s="138"/>
      <c r="J69" s="139"/>
    </row>
    <row r="70" spans="1:10" ht="15" customHeight="1" x14ac:dyDescent="0.25">
      <c r="A70" s="137"/>
      <c r="B70" s="138"/>
      <c r="C70" s="138"/>
      <c r="D70" s="139"/>
      <c r="F70" s="137"/>
      <c r="G70" s="138"/>
      <c r="H70" s="138"/>
      <c r="I70" s="138"/>
      <c r="J70" s="139"/>
    </row>
    <row r="71" spans="1:10" ht="15" customHeight="1" x14ac:dyDescent="0.25">
      <c r="A71" s="137"/>
      <c r="B71" s="138"/>
      <c r="C71" s="138"/>
      <c r="D71" s="139"/>
      <c r="F71" s="137"/>
      <c r="G71" s="138"/>
      <c r="H71" s="138"/>
      <c r="I71" s="138"/>
      <c r="J71" s="139"/>
    </row>
    <row r="72" spans="1:10" ht="15" customHeight="1" x14ac:dyDescent="0.25">
      <c r="A72" s="140"/>
      <c r="B72" s="141"/>
      <c r="C72" s="141"/>
      <c r="D72" s="142"/>
      <c r="F72" s="140"/>
      <c r="G72" s="141"/>
      <c r="H72" s="141"/>
      <c r="I72" s="141"/>
      <c r="J72" s="142"/>
    </row>
    <row r="74" spans="1:10" x14ac:dyDescent="0.25">
      <c r="A74" s="82" t="s">
        <v>13</v>
      </c>
      <c r="B74" s="82"/>
      <c r="C74" s="135"/>
      <c r="D74" s="136"/>
      <c r="E74" s="136"/>
      <c r="F74" s="136"/>
      <c r="G74" s="136"/>
    </row>
    <row r="76" spans="1:10" ht="15" customHeight="1" x14ac:dyDescent="0.25">
      <c r="A76" s="106" t="s">
        <v>10</v>
      </c>
      <c r="B76" s="107"/>
      <c r="C76" s="107"/>
      <c r="D76" s="107"/>
      <c r="E76" s="108"/>
      <c r="G76" s="102" t="s">
        <v>12</v>
      </c>
      <c r="H76" s="103"/>
      <c r="I76" s="104">
        <v>0</v>
      </c>
      <c r="J76" s="105"/>
    </row>
    <row r="77" spans="1:10" ht="15" customHeight="1" x14ac:dyDescent="0.25">
      <c r="A77" s="15"/>
      <c r="B77" s="10"/>
      <c r="C77" s="10"/>
      <c r="D77" s="10"/>
      <c r="E77" s="16"/>
      <c r="G77" s="102"/>
      <c r="H77" s="103"/>
      <c r="I77" s="104"/>
      <c r="J77" s="105"/>
    </row>
    <row r="78" spans="1:10" ht="15" customHeight="1" x14ac:dyDescent="0.25">
      <c r="A78" s="15"/>
      <c r="B78" s="10"/>
      <c r="C78" s="10"/>
      <c r="D78" s="10"/>
      <c r="E78" s="16"/>
      <c r="G78" s="102" t="s">
        <v>15</v>
      </c>
      <c r="H78" s="103"/>
      <c r="I78" s="104">
        <f>SUM(J53:J64,J17:J36)+I76</f>
        <v>0</v>
      </c>
      <c r="J78" s="105"/>
    </row>
    <row r="79" spans="1:10" ht="15" customHeight="1" x14ac:dyDescent="0.25">
      <c r="A79" s="15"/>
      <c r="B79" s="10"/>
      <c r="C79" s="10"/>
      <c r="D79" s="10"/>
      <c r="E79" s="16"/>
      <c r="G79" s="102"/>
      <c r="H79" s="103"/>
      <c r="I79" s="104"/>
      <c r="J79" s="105"/>
    </row>
    <row r="80" spans="1:10" x14ac:dyDescent="0.25">
      <c r="A80" s="15"/>
      <c r="B80" s="10"/>
      <c r="C80" s="10"/>
      <c r="D80" s="10"/>
      <c r="E80" s="16"/>
      <c r="G80" s="102" t="s">
        <v>14</v>
      </c>
      <c r="H80" s="103"/>
      <c r="I80" s="104">
        <f>I78*0.2</f>
        <v>0</v>
      </c>
      <c r="J80" s="105"/>
    </row>
    <row r="81" spans="1:10" x14ac:dyDescent="0.25">
      <c r="A81" s="15"/>
      <c r="B81" s="10"/>
      <c r="C81" s="10"/>
      <c r="D81" s="10"/>
      <c r="E81" s="16"/>
      <c r="G81" s="102"/>
      <c r="H81" s="103"/>
      <c r="I81" s="104"/>
      <c r="J81" s="105"/>
    </row>
    <row r="82" spans="1:10" x14ac:dyDescent="0.25">
      <c r="A82" s="15"/>
      <c r="B82" s="10"/>
      <c r="C82" s="10"/>
      <c r="D82" s="10"/>
      <c r="E82" s="16"/>
      <c r="G82" s="102" t="s">
        <v>16</v>
      </c>
      <c r="H82" s="103"/>
      <c r="I82" s="104">
        <f>(SUM(I80,I78))</f>
        <v>0</v>
      </c>
      <c r="J82" s="105"/>
    </row>
    <row r="83" spans="1:10" x14ac:dyDescent="0.25">
      <c r="A83" s="17"/>
      <c r="B83" s="18"/>
      <c r="C83" s="18"/>
      <c r="D83" s="18"/>
      <c r="E83" s="19"/>
      <c r="G83" s="102"/>
      <c r="H83" s="103"/>
      <c r="I83" s="104"/>
      <c r="J83" s="105"/>
    </row>
    <row r="113" ht="15" customHeight="1" x14ac:dyDescent="0.25"/>
    <row r="116" ht="15" customHeight="1" x14ac:dyDescent="0.25"/>
    <row r="117" ht="51" customHeight="1" x14ac:dyDescent="0.25"/>
    <row r="135" ht="15" customHeight="1" x14ac:dyDescent="0.25"/>
    <row r="137" ht="15" customHeight="1" x14ac:dyDescent="0.25"/>
  </sheetData>
  <sheetProtection formatCells="0" insertColumns="0" insertRows="0" insertHyperlinks="0" deleteColumns="0" deleteRows="0" selectLockedCells="1" sort="0" autoFilter="0" pivotTables="0"/>
  <protectedRanges>
    <protectedRange sqref="C5:D6 C9:D10 C12:D13 I76 G6:G11 A17:H36 A53:H64 A67:D72" name="BDC 2 Pages"/>
    <protectedRange sqref="H3" name="BDC 1 page"/>
    <protectedRange sqref="H39" name="BDC 1 page_1"/>
    <protectedRange sqref="H42:J42" name="BDC 1 page_2"/>
    <protectedRange sqref="H6:J11 H43:J47" name="BDC 1 page_3"/>
  </protectedRanges>
  <sortState ref="D83:H199">
    <sortCondition ref="D83"/>
  </sortState>
  <mergeCells count="138">
    <mergeCell ref="C74:G74"/>
    <mergeCell ref="H11:J11"/>
    <mergeCell ref="H7:J7"/>
    <mergeCell ref="A71:D71"/>
    <mergeCell ref="A72:D72"/>
    <mergeCell ref="F67:J67"/>
    <mergeCell ref="F68:J68"/>
    <mergeCell ref="F69:J69"/>
    <mergeCell ref="F70:J70"/>
    <mergeCell ref="F71:J71"/>
    <mergeCell ref="F72:J72"/>
    <mergeCell ref="F66:J66"/>
    <mergeCell ref="A66:D66"/>
    <mergeCell ref="A67:D67"/>
    <mergeCell ref="A68:D68"/>
    <mergeCell ref="A69:D69"/>
    <mergeCell ref="A70:D70"/>
    <mergeCell ref="J15:J16"/>
    <mergeCell ref="H39:I39"/>
    <mergeCell ref="C42:D42"/>
    <mergeCell ref="A17:E17"/>
    <mergeCell ref="F17:G17"/>
    <mergeCell ref="J51:J52"/>
    <mergeCell ref="A63:E63"/>
    <mergeCell ref="H46:J46"/>
    <mergeCell ref="H45:J45"/>
    <mergeCell ref="H3:I3"/>
    <mergeCell ref="H4:I4"/>
    <mergeCell ref="A8:B8"/>
    <mergeCell ref="A9:B9"/>
    <mergeCell ref="A10:B10"/>
    <mergeCell ref="C8:D8"/>
    <mergeCell ref="A44:B44"/>
    <mergeCell ref="C44:D44"/>
    <mergeCell ref="A45:B45"/>
    <mergeCell ref="C45:D45"/>
    <mergeCell ref="A18:E18"/>
    <mergeCell ref="F18:G18"/>
    <mergeCell ref="A34:E34"/>
    <mergeCell ref="F34:G34"/>
    <mergeCell ref="I15:I16"/>
    <mergeCell ref="H43:J43"/>
    <mergeCell ref="H42:J42"/>
    <mergeCell ref="F22:G22"/>
    <mergeCell ref="A23:E23"/>
    <mergeCell ref="F23:G23"/>
    <mergeCell ref="F19:G19"/>
    <mergeCell ref="A15:E16"/>
    <mergeCell ref="C5:D5"/>
    <mergeCell ref="A56:E56"/>
    <mergeCell ref="F56:G56"/>
    <mergeCell ref="A46:B46"/>
    <mergeCell ref="C46:D46"/>
    <mergeCell ref="A26:E26"/>
    <mergeCell ref="F26:G26"/>
    <mergeCell ref="A27:E27"/>
    <mergeCell ref="F27:G27"/>
    <mergeCell ref="A55:E55"/>
    <mergeCell ref="F55:G55"/>
    <mergeCell ref="A21:E21"/>
    <mergeCell ref="F21:G21"/>
    <mergeCell ref="A22:E22"/>
    <mergeCell ref="A19:E19"/>
    <mergeCell ref="A28:E28"/>
    <mergeCell ref="F28:G28"/>
    <mergeCell ref="F15:G16"/>
    <mergeCell ref="H44:J44"/>
    <mergeCell ref="A54:E54"/>
    <mergeCell ref="F54:G54"/>
    <mergeCell ref="C9:D9"/>
    <mergeCell ref="C10:D10"/>
    <mergeCell ref="C6:D6"/>
    <mergeCell ref="F33:G33"/>
    <mergeCell ref="C41:D41"/>
    <mergeCell ref="A20:E20"/>
    <mergeCell ref="F20:G20"/>
    <mergeCell ref="A12:B12"/>
    <mergeCell ref="A13:B13"/>
    <mergeCell ref="C12:D12"/>
    <mergeCell ref="C13:D13"/>
    <mergeCell ref="A24:E24"/>
    <mergeCell ref="F24:G24"/>
    <mergeCell ref="A25:E25"/>
    <mergeCell ref="F25:G25"/>
    <mergeCell ref="H15:H16"/>
    <mergeCell ref="H6:J6"/>
    <mergeCell ref="H8:J8"/>
    <mergeCell ref="H9:J9"/>
    <mergeCell ref="H10:J10"/>
    <mergeCell ref="H47:J47"/>
    <mergeCell ref="G80:H81"/>
    <mergeCell ref="I80:J81"/>
    <mergeCell ref="G82:H83"/>
    <mergeCell ref="I82:J83"/>
    <mergeCell ref="A29:E29"/>
    <mergeCell ref="F29:G29"/>
    <mergeCell ref="A74:B74"/>
    <mergeCell ref="G76:H77"/>
    <mergeCell ref="I76:J77"/>
    <mergeCell ref="A76:E76"/>
    <mergeCell ref="F63:G63"/>
    <mergeCell ref="A64:E64"/>
    <mergeCell ref="F64:G64"/>
    <mergeCell ref="A60:E60"/>
    <mergeCell ref="F60:G60"/>
    <mergeCell ref="A61:E61"/>
    <mergeCell ref="F61:G61"/>
    <mergeCell ref="A62:E62"/>
    <mergeCell ref="F62:G62"/>
    <mergeCell ref="A48:B48"/>
    <mergeCell ref="C48:D48"/>
    <mergeCell ref="A49:B49"/>
    <mergeCell ref="C49:D49"/>
    <mergeCell ref="A33:E33"/>
    <mergeCell ref="G78:H79"/>
    <mergeCell ref="I78:J79"/>
    <mergeCell ref="A30:E30"/>
    <mergeCell ref="F30:G30"/>
    <mergeCell ref="A35:E35"/>
    <mergeCell ref="F35:G35"/>
    <mergeCell ref="A36:E36"/>
    <mergeCell ref="F36:G36"/>
    <mergeCell ref="A31:E31"/>
    <mergeCell ref="F31:G31"/>
    <mergeCell ref="A51:E52"/>
    <mergeCell ref="F51:G52"/>
    <mergeCell ref="H51:H52"/>
    <mergeCell ref="I51:I52"/>
    <mergeCell ref="A57:E57"/>
    <mergeCell ref="F57:G57"/>
    <mergeCell ref="A59:E59"/>
    <mergeCell ref="F59:G59"/>
    <mergeCell ref="A53:E53"/>
    <mergeCell ref="F53:G53"/>
    <mergeCell ref="A58:E58"/>
    <mergeCell ref="F58:G58"/>
    <mergeCell ref="F32:G32"/>
    <mergeCell ref="A32:E32"/>
  </mergeCells>
  <pageMargins left="0.25" right="0.25" top="0.75" bottom="0.75" header="0.3" footer="0.3"/>
  <pageSetup paperSize="9" scale="76" orientation="portrait" verticalDpi="300" r:id="rId1"/>
  <headerFooter>
    <oddFooter>&amp;Rpages &amp;P/&amp;N</oddFooter>
  </headerFooter>
  <rowBreaks count="1" manualBreakCount="1">
    <brk id="36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listes!$H$2:$H$17</xm:f>
          </x14:formula1>
          <xm:sqref>H4:I4</xm:sqref>
        </x14:dataValidation>
        <x14:dataValidation type="list" allowBlank="1" showInputMessage="1" showErrorMessage="1">
          <x14:formula1>
            <xm:f>listes!#REF!</xm:f>
          </x14:formula1>
          <xm:sqref>J86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3"/>
  <sheetViews>
    <sheetView zoomScale="115" zoomScaleNormal="115"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61.140625" style="61" bestFit="1" customWidth="1"/>
    <col min="2" max="2" width="10.85546875" style="60" customWidth="1"/>
    <col min="3" max="3" width="9.85546875" style="62" customWidth="1"/>
    <col min="4" max="4" width="61.140625" style="62" hidden="1" customWidth="1"/>
    <col min="5" max="7" width="9.85546875" style="62" customWidth="1"/>
    <col min="8" max="8" width="14.140625" style="26" customWidth="1"/>
    <col min="9" max="10" width="17" style="26" customWidth="1"/>
    <col min="11" max="13" width="16.85546875" style="26" customWidth="1"/>
    <col min="14" max="14" width="16" style="26" customWidth="1"/>
    <col min="15" max="15" width="13.7109375" style="26" customWidth="1"/>
    <col min="16" max="16" width="11.42578125" style="26"/>
    <col min="17" max="16384" width="11.42578125" style="51"/>
  </cols>
  <sheetData>
    <row r="1" spans="1:16" ht="18.75" x14ac:dyDescent="0.25">
      <c r="A1" s="45" t="s">
        <v>29</v>
      </c>
      <c r="B1" s="46" t="s">
        <v>40</v>
      </c>
      <c r="C1" s="47" t="s">
        <v>39</v>
      </c>
      <c r="D1" s="79" t="s">
        <v>29</v>
      </c>
      <c r="E1" s="72" t="s">
        <v>41</v>
      </c>
      <c r="F1" s="72" t="s">
        <v>42</v>
      </c>
      <c r="G1" s="72" t="s">
        <v>43</v>
      </c>
      <c r="H1" s="48" t="s">
        <v>30</v>
      </c>
      <c r="I1" s="49" t="s">
        <v>34</v>
      </c>
      <c r="J1" s="49" t="s">
        <v>36</v>
      </c>
      <c r="K1" s="49" t="s">
        <v>35</v>
      </c>
      <c r="L1" s="49" t="s">
        <v>28</v>
      </c>
      <c r="M1" s="49" t="s">
        <v>21</v>
      </c>
      <c r="N1" s="49" t="s">
        <v>31</v>
      </c>
      <c r="O1" s="49" t="s">
        <v>32</v>
      </c>
      <c r="P1" s="50" t="s">
        <v>33</v>
      </c>
    </row>
    <row r="2" spans="1:16" x14ac:dyDescent="0.25">
      <c r="A2" s="52" t="str">
        <f>IF(G2&gt;0,D2,"")</f>
        <v>produit1</v>
      </c>
      <c r="B2" s="63">
        <v>394036</v>
      </c>
      <c r="C2" s="53">
        <v>19.914698789999999</v>
      </c>
      <c r="D2" s="76" t="s">
        <v>44</v>
      </c>
      <c r="E2" s="73">
        <v>50</v>
      </c>
      <c r="F2" s="74">
        <v>0</v>
      </c>
      <c r="G2" s="75">
        <f>IF(E2&lt;F2,"",E2-F2)</f>
        <v>50</v>
      </c>
      <c r="H2" s="54" t="s">
        <v>145</v>
      </c>
      <c r="I2" s="65" t="s">
        <v>146</v>
      </c>
      <c r="J2" s="38">
        <v>123</v>
      </c>
      <c r="K2" s="38" t="s">
        <v>147</v>
      </c>
      <c r="L2" s="38">
        <v>80</v>
      </c>
      <c r="M2" s="38"/>
      <c r="N2" s="38"/>
      <c r="O2" s="38"/>
      <c r="P2" s="39"/>
    </row>
    <row r="3" spans="1:16" x14ac:dyDescent="0.25">
      <c r="A3" s="52" t="str">
        <f t="shared" ref="A3:A66" si="0">IF(G3&gt;0,D3,"")</f>
        <v>produit2</v>
      </c>
      <c r="B3" s="63">
        <v>152692</v>
      </c>
      <c r="C3" s="55">
        <v>5.4479615399999988</v>
      </c>
      <c r="D3" s="76" t="s">
        <v>45</v>
      </c>
      <c r="E3" s="73"/>
      <c r="F3" s="74">
        <v>25</v>
      </c>
      <c r="G3" s="75" t="str">
        <f t="shared" ref="G3:G66" si="1">IF(E3&lt;F3,"",E3-F3)</f>
        <v/>
      </c>
      <c r="H3" s="56"/>
      <c r="I3" s="22"/>
      <c r="J3" s="22"/>
      <c r="K3" s="22"/>
      <c r="L3" s="22"/>
      <c r="M3" s="22"/>
      <c r="N3" s="40"/>
      <c r="O3" s="40"/>
      <c r="P3" s="41"/>
    </row>
    <row r="4" spans="1:16" x14ac:dyDescent="0.25">
      <c r="A4" s="52" t="str">
        <f t="shared" si="0"/>
        <v>produit3</v>
      </c>
      <c r="B4" s="63">
        <v>394033</v>
      </c>
      <c r="C4" s="55">
        <v>21.707162820000001</v>
      </c>
      <c r="D4" s="76" t="s">
        <v>46</v>
      </c>
      <c r="E4" s="73"/>
      <c r="F4" s="74">
        <v>70</v>
      </c>
      <c r="G4" s="75" t="str">
        <f t="shared" si="1"/>
        <v/>
      </c>
      <c r="H4" s="56"/>
      <c r="I4" s="40"/>
      <c r="J4" s="40"/>
      <c r="K4" s="22"/>
      <c r="L4" s="22"/>
      <c r="M4" s="22"/>
      <c r="N4" s="40"/>
      <c r="O4" s="40"/>
      <c r="P4" s="41"/>
    </row>
    <row r="5" spans="1:16" x14ac:dyDescent="0.25">
      <c r="A5" s="52" t="str">
        <f t="shared" si="0"/>
        <v/>
      </c>
      <c r="B5" s="63">
        <v>394061</v>
      </c>
      <c r="C5" s="34">
        <v>2.0880000000000001</v>
      </c>
      <c r="D5" s="76" t="s">
        <v>47</v>
      </c>
      <c r="E5" s="73"/>
      <c r="F5" s="74">
        <v>0</v>
      </c>
      <c r="G5" s="75">
        <f t="shared" si="1"/>
        <v>0</v>
      </c>
      <c r="H5" s="56"/>
      <c r="I5" s="40"/>
      <c r="J5" s="40"/>
      <c r="K5" s="22"/>
      <c r="L5" s="22"/>
      <c r="M5" s="22"/>
      <c r="N5" s="40"/>
      <c r="O5" s="40"/>
      <c r="P5" s="42"/>
    </row>
    <row r="6" spans="1:16" x14ac:dyDescent="0.25">
      <c r="A6" s="52" t="str">
        <f t="shared" si="0"/>
        <v/>
      </c>
      <c r="B6" s="63">
        <v>394037</v>
      </c>
      <c r="C6" s="35">
        <v>3.64</v>
      </c>
      <c r="D6" s="76" t="s">
        <v>48</v>
      </c>
      <c r="E6" s="73"/>
      <c r="F6" s="74">
        <v>0</v>
      </c>
      <c r="G6" s="75">
        <f t="shared" si="1"/>
        <v>0</v>
      </c>
      <c r="H6" s="56"/>
      <c r="I6" s="40"/>
      <c r="J6" s="40"/>
      <c r="K6" s="22"/>
      <c r="L6" s="22"/>
      <c r="M6" s="22"/>
      <c r="N6" s="40"/>
      <c r="O6" s="40"/>
      <c r="P6" s="42"/>
    </row>
    <row r="7" spans="1:16" x14ac:dyDescent="0.25">
      <c r="A7" s="52" t="str">
        <f t="shared" si="0"/>
        <v>produit6</v>
      </c>
      <c r="B7" s="63">
        <v>180077</v>
      </c>
      <c r="C7" s="33">
        <v>3.2559999999999998</v>
      </c>
      <c r="D7" s="76" t="s">
        <v>49</v>
      </c>
      <c r="E7" s="73">
        <v>20</v>
      </c>
      <c r="F7" s="74">
        <v>7</v>
      </c>
      <c r="G7" s="75">
        <f t="shared" si="1"/>
        <v>13</v>
      </c>
      <c r="H7" s="56"/>
      <c r="I7" s="40"/>
      <c r="J7" s="40"/>
      <c r="K7" s="22"/>
      <c r="L7" s="22"/>
      <c r="M7" s="22"/>
      <c r="N7" s="40"/>
      <c r="O7" s="40"/>
      <c r="P7" s="42"/>
    </row>
    <row r="8" spans="1:16" x14ac:dyDescent="0.25">
      <c r="A8" s="52" t="str">
        <f t="shared" si="0"/>
        <v>produit7</v>
      </c>
      <c r="B8" s="63">
        <v>180078</v>
      </c>
      <c r="C8" s="55">
        <v>24.162979679999999</v>
      </c>
      <c r="D8" s="76" t="s">
        <v>50</v>
      </c>
      <c r="E8" s="73">
        <v>10</v>
      </c>
      <c r="F8" s="74">
        <v>20</v>
      </c>
      <c r="G8" s="75" t="str">
        <f t="shared" si="1"/>
        <v/>
      </c>
      <c r="H8" s="56"/>
      <c r="I8" s="40"/>
      <c r="J8" s="40"/>
      <c r="K8" s="22"/>
      <c r="L8" s="22"/>
      <c r="M8" s="22"/>
      <c r="N8" s="40"/>
      <c r="O8" s="40"/>
      <c r="P8" s="42"/>
    </row>
    <row r="9" spans="1:16" x14ac:dyDescent="0.25">
      <c r="A9" s="52" t="str">
        <f t="shared" si="0"/>
        <v>produit8</v>
      </c>
      <c r="B9" s="63">
        <v>394057</v>
      </c>
      <c r="C9" s="55">
        <v>21.834187829999998</v>
      </c>
      <c r="D9" s="76" t="s">
        <v>51</v>
      </c>
      <c r="E9" s="73"/>
      <c r="F9" s="74">
        <v>9</v>
      </c>
      <c r="G9" s="75" t="str">
        <f t="shared" si="1"/>
        <v/>
      </c>
      <c r="H9" s="56"/>
      <c r="I9" s="40"/>
      <c r="J9" s="40"/>
      <c r="K9" s="22"/>
      <c r="L9" s="22"/>
      <c r="M9" s="22"/>
      <c r="N9" s="40"/>
      <c r="O9" s="40"/>
      <c r="P9" s="42"/>
    </row>
    <row r="10" spans="1:16" x14ac:dyDescent="0.25">
      <c r="A10" s="52" t="str">
        <f t="shared" si="0"/>
        <v>produit9</v>
      </c>
      <c r="B10" s="63">
        <v>396107</v>
      </c>
      <c r="C10" s="55">
        <v>126.27697382999999</v>
      </c>
      <c r="D10" s="76" t="s">
        <v>52</v>
      </c>
      <c r="E10" s="73"/>
      <c r="F10" s="74">
        <v>25</v>
      </c>
      <c r="G10" s="75" t="str">
        <f t="shared" si="1"/>
        <v/>
      </c>
      <c r="H10" s="56"/>
      <c r="I10" s="40"/>
      <c r="J10" s="40"/>
      <c r="K10" s="22"/>
      <c r="L10" s="22"/>
      <c r="M10" s="22"/>
      <c r="N10" s="40"/>
      <c r="O10" s="40"/>
      <c r="P10" s="42"/>
    </row>
    <row r="11" spans="1:16" ht="15.75" thickBot="1" x14ac:dyDescent="0.3">
      <c r="A11" s="52" t="str">
        <f t="shared" si="0"/>
        <v>produit10</v>
      </c>
      <c r="B11" s="63">
        <v>393128</v>
      </c>
      <c r="C11" s="36">
        <v>7.14</v>
      </c>
      <c r="D11" s="76" t="s">
        <v>53</v>
      </c>
      <c r="E11" s="73"/>
      <c r="F11" s="74">
        <v>3</v>
      </c>
      <c r="G11" s="75" t="str">
        <f t="shared" si="1"/>
        <v/>
      </c>
      <c r="H11" s="56"/>
      <c r="I11" s="22"/>
      <c r="J11" s="43"/>
      <c r="K11" s="23"/>
      <c r="L11" s="23"/>
      <c r="M11" s="23"/>
      <c r="N11" s="43"/>
      <c r="O11" s="43"/>
      <c r="P11" s="44"/>
    </row>
    <row r="12" spans="1:16" x14ac:dyDescent="0.25">
      <c r="A12" s="52" t="str">
        <f t="shared" si="0"/>
        <v>produit11</v>
      </c>
      <c r="B12" s="63">
        <v>394044</v>
      </c>
      <c r="C12" s="55">
        <v>26.971643789999998</v>
      </c>
      <c r="D12" s="76" t="s">
        <v>54</v>
      </c>
      <c r="E12" s="73"/>
      <c r="F12" s="74">
        <v>4</v>
      </c>
      <c r="G12" s="75" t="str">
        <f t="shared" si="1"/>
        <v/>
      </c>
      <c r="H12" s="57"/>
      <c r="I12" s="57"/>
      <c r="J12" s="57"/>
      <c r="K12" s="57"/>
      <c r="L12" s="57"/>
      <c r="M12" s="57"/>
      <c r="N12" s="57"/>
      <c r="O12" s="57"/>
      <c r="P12" s="57"/>
    </row>
    <row r="13" spans="1:16" x14ac:dyDescent="0.25">
      <c r="A13" s="52" t="str">
        <f t="shared" si="0"/>
        <v>produit12</v>
      </c>
      <c r="B13" s="63">
        <v>109511</v>
      </c>
      <c r="C13" s="55">
        <v>15.341798429999997</v>
      </c>
      <c r="D13" s="76" t="s">
        <v>55</v>
      </c>
      <c r="E13" s="73"/>
      <c r="F13" s="74">
        <v>6</v>
      </c>
      <c r="G13" s="75" t="str">
        <f t="shared" si="1"/>
        <v/>
      </c>
      <c r="H13" s="57"/>
      <c r="I13" s="57"/>
      <c r="J13" s="57"/>
      <c r="K13" s="57"/>
      <c r="L13" s="57"/>
      <c r="M13" s="57"/>
      <c r="N13" s="57"/>
      <c r="O13" s="57"/>
      <c r="P13" s="57"/>
    </row>
    <row r="14" spans="1:16" x14ac:dyDescent="0.25">
      <c r="A14" s="52" t="str">
        <f t="shared" si="0"/>
        <v>produit13</v>
      </c>
      <c r="B14" s="63">
        <v>394046</v>
      </c>
      <c r="C14" s="55">
        <v>26.421202079999997</v>
      </c>
      <c r="D14" s="76" t="s">
        <v>56</v>
      </c>
      <c r="E14" s="73"/>
      <c r="F14" s="74">
        <v>8</v>
      </c>
      <c r="G14" s="75" t="str">
        <f t="shared" si="1"/>
        <v/>
      </c>
      <c r="H14" s="57"/>
      <c r="I14" s="57"/>
      <c r="J14" s="57"/>
      <c r="K14" s="57"/>
      <c r="L14" s="57"/>
      <c r="M14" s="57"/>
      <c r="N14" s="57"/>
      <c r="O14" s="57"/>
      <c r="P14" s="57"/>
    </row>
    <row r="15" spans="1:16" x14ac:dyDescent="0.25">
      <c r="A15" s="52" t="str">
        <f t="shared" si="0"/>
        <v>produit14</v>
      </c>
      <c r="B15" s="63">
        <v>394045</v>
      </c>
      <c r="C15" s="55">
        <v>16.132176269999999</v>
      </c>
      <c r="D15" s="76" t="s">
        <v>57</v>
      </c>
      <c r="E15" s="73"/>
      <c r="F15" s="74">
        <v>8</v>
      </c>
      <c r="G15" s="75" t="str">
        <f t="shared" si="1"/>
        <v/>
      </c>
      <c r="H15" s="57"/>
      <c r="I15" s="57"/>
      <c r="J15" s="57"/>
      <c r="K15" s="57"/>
      <c r="L15" s="57"/>
      <c r="M15" s="57"/>
      <c r="N15" s="57"/>
      <c r="O15" s="57"/>
      <c r="P15" s="57"/>
    </row>
    <row r="16" spans="1:16" x14ac:dyDescent="0.25">
      <c r="A16" s="52" t="str">
        <f t="shared" si="0"/>
        <v>produit15</v>
      </c>
      <c r="B16" s="63">
        <v>126589</v>
      </c>
      <c r="C16" s="55">
        <v>55.086512669999998</v>
      </c>
      <c r="D16" s="76" t="s">
        <v>58</v>
      </c>
      <c r="E16" s="73"/>
      <c r="F16" s="74">
        <v>12</v>
      </c>
      <c r="G16" s="75" t="str">
        <f t="shared" si="1"/>
        <v/>
      </c>
      <c r="H16" s="57"/>
      <c r="I16" s="57"/>
      <c r="J16" s="57"/>
      <c r="K16" s="57"/>
      <c r="L16" s="57"/>
      <c r="M16" s="57"/>
      <c r="N16" s="57"/>
      <c r="O16" s="57"/>
      <c r="P16" s="57"/>
    </row>
    <row r="17" spans="1:16" x14ac:dyDescent="0.25">
      <c r="A17" s="52" t="str">
        <f t="shared" si="0"/>
        <v>produit16</v>
      </c>
      <c r="B17" s="63">
        <v>109563</v>
      </c>
      <c r="C17" s="55">
        <v>64.768641209999998</v>
      </c>
      <c r="D17" s="76" t="s">
        <v>59</v>
      </c>
      <c r="E17" s="73"/>
      <c r="F17" s="74">
        <v>20</v>
      </c>
      <c r="G17" s="75" t="str">
        <f t="shared" si="1"/>
        <v/>
      </c>
      <c r="H17" s="57"/>
      <c r="I17" s="57"/>
      <c r="J17" s="57"/>
      <c r="K17" s="57"/>
      <c r="L17" s="57"/>
      <c r="M17" s="57"/>
      <c r="N17" s="57"/>
      <c r="O17" s="57"/>
      <c r="P17" s="57"/>
    </row>
    <row r="18" spans="1:16" x14ac:dyDescent="0.25">
      <c r="A18" s="52" t="str">
        <f t="shared" si="0"/>
        <v>produit17</v>
      </c>
      <c r="B18" s="63">
        <v>109487</v>
      </c>
      <c r="C18" s="55">
        <v>14.480851139999999</v>
      </c>
      <c r="D18" s="76" t="s">
        <v>60</v>
      </c>
      <c r="E18" s="73">
        <v>40</v>
      </c>
      <c r="F18" s="74">
        <v>18</v>
      </c>
      <c r="G18" s="75">
        <f t="shared" si="1"/>
        <v>22</v>
      </c>
      <c r="H18" s="57"/>
      <c r="I18" s="57"/>
      <c r="J18" s="57"/>
      <c r="K18" s="57"/>
      <c r="L18" s="57"/>
      <c r="M18" s="57"/>
      <c r="N18" s="57"/>
      <c r="O18" s="57"/>
      <c r="P18" s="57"/>
    </row>
    <row r="19" spans="1:16" x14ac:dyDescent="0.25">
      <c r="A19" s="52" t="str">
        <f t="shared" si="0"/>
        <v>produit18</v>
      </c>
      <c r="B19" s="63">
        <v>393110</v>
      </c>
      <c r="C19" s="55">
        <v>22.299946200000001</v>
      </c>
      <c r="D19" s="76" t="s">
        <v>61</v>
      </c>
      <c r="E19" s="73">
        <v>3</v>
      </c>
      <c r="F19" s="74">
        <v>0</v>
      </c>
      <c r="G19" s="75">
        <f t="shared" si="1"/>
        <v>3</v>
      </c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52" t="str">
        <f t="shared" si="0"/>
        <v/>
      </c>
      <c r="B20" s="63">
        <v>109586</v>
      </c>
      <c r="C20" s="55">
        <v>15.807556799999999</v>
      </c>
      <c r="D20" s="76" t="s">
        <v>62</v>
      </c>
      <c r="E20" s="73"/>
      <c r="F20" s="74">
        <v>0</v>
      </c>
      <c r="G20" s="75">
        <f t="shared" si="1"/>
        <v>0</v>
      </c>
      <c r="M20" s="59"/>
    </row>
    <row r="21" spans="1:16" x14ac:dyDescent="0.25">
      <c r="A21" s="52" t="str">
        <f t="shared" si="0"/>
        <v/>
      </c>
      <c r="B21" s="63">
        <v>111517</v>
      </c>
      <c r="C21" s="55">
        <v>67.11154694999999</v>
      </c>
      <c r="D21" s="76" t="s">
        <v>63</v>
      </c>
      <c r="E21" s="73"/>
      <c r="F21" s="74">
        <v>0</v>
      </c>
      <c r="G21" s="75">
        <f t="shared" si="1"/>
        <v>0</v>
      </c>
      <c r="M21" s="59"/>
    </row>
    <row r="22" spans="1:16" x14ac:dyDescent="0.25">
      <c r="A22" s="52" t="str">
        <f t="shared" si="0"/>
        <v/>
      </c>
      <c r="B22" s="63">
        <v>113094</v>
      </c>
      <c r="C22" s="55"/>
      <c r="D22" s="76" t="s">
        <v>64</v>
      </c>
      <c r="E22" s="73"/>
      <c r="F22" s="74">
        <v>0</v>
      </c>
      <c r="G22" s="75">
        <f t="shared" si="1"/>
        <v>0</v>
      </c>
    </row>
    <row r="23" spans="1:16" x14ac:dyDescent="0.25">
      <c r="A23" s="52" t="str">
        <f t="shared" si="0"/>
        <v/>
      </c>
      <c r="B23" s="63">
        <v>152061</v>
      </c>
      <c r="C23" s="55"/>
      <c r="D23" s="76" t="s">
        <v>65</v>
      </c>
      <c r="E23" s="73"/>
      <c r="F23" s="74">
        <v>0</v>
      </c>
      <c r="G23" s="75">
        <f t="shared" si="1"/>
        <v>0</v>
      </c>
    </row>
    <row r="24" spans="1:16" x14ac:dyDescent="0.25">
      <c r="A24" s="52" t="str">
        <f t="shared" si="0"/>
        <v>produit23</v>
      </c>
      <c r="B24" s="63">
        <v>111577</v>
      </c>
      <c r="C24" s="55"/>
      <c r="D24" s="76" t="s">
        <v>66</v>
      </c>
      <c r="E24" s="73"/>
      <c r="F24" s="74">
        <v>3</v>
      </c>
      <c r="G24" s="75" t="str">
        <f t="shared" si="1"/>
        <v/>
      </c>
    </row>
    <row r="25" spans="1:16" x14ac:dyDescent="0.25">
      <c r="A25" s="52" t="str">
        <f t="shared" si="0"/>
        <v>produit24</v>
      </c>
      <c r="B25" s="63">
        <v>111423</v>
      </c>
      <c r="C25" s="55"/>
      <c r="D25" s="76" t="s">
        <v>67</v>
      </c>
      <c r="E25" s="73"/>
      <c r="F25" s="74">
        <v>1</v>
      </c>
      <c r="G25" s="75" t="str">
        <f t="shared" si="1"/>
        <v/>
      </c>
    </row>
    <row r="26" spans="1:16" x14ac:dyDescent="0.25">
      <c r="A26" s="52" t="str">
        <f t="shared" si="0"/>
        <v/>
      </c>
      <c r="B26" s="63">
        <v>151949</v>
      </c>
      <c r="C26" s="55"/>
      <c r="D26" s="76" t="s">
        <v>68</v>
      </c>
      <c r="E26" s="73"/>
      <c r="F26" s="74">
        <v>0</v>
      </c>
      <c r="G26" s="75">
        <f t="shared" si="1"/>
        <v>0</v>
      </c>
    </row>
    <row r="27" spans="1:16" x14ac:dyDescent="0.25">
      <c r="A27" s="52" t="str">
        <f t="shared" si="0"/>
        <v/>
      </c>
      <c r="B27" s="63">
        <v>111525</v>
      </c>
      <c r="C27" s="55"/>
      <c r="D27" s="76" t="s">
        <v>69</v>
      </c>
      <c r="E27" s="73"/>
      <c r="F27" s="74">
        <v>0</v>
      </c>
      <c r="G27" s="75">
        <f t="shared" si="1"/>
        <v>0</v>
      </c>
    </row>
    <row r="28" spans="1:16" x14ac:dyDescent="0.25">
      <c r="A28" s="52" t="str">
        <f t="shared" si="0"/>
        <v/>
      </c>
      <c r="B28" s="63">
        <v>152068</v>
      </c>
      <c r="C28" s="55"/>
      <c r="D28" s="76" t="s">
        <v>70</v>
      </c>
      <c r="E28" s="73"/>
      <c r="F28" s="74">
        <v>0</v>
      </c>
      <c r="G28" s="75">
        <f t="shared" si="1"/>
        <v>0</v>
      </c>
    </row>
    <row r="29" spans="1:16" x14ac:dyDescent="0.25">
      <c r="A29" s="52" t="str">
        <f t="shared" si="0"/>
        <v>produit28</v>
      </c>
      <c r="B29" s="63">
        <v>393453</v>
      </c>
      <c r="C29" s="55"/>
      <c r="D29" s="76" t="s">
        <v>71</v>
      </c>
      <c r="E29" s="73">
        <v>10</v>
      </c>
      <c r="F29" s="74">
        <v>4</v>
      </c>
      <c r="G29" s="75">
        <f t="shared" si="1"/>
        <v>6</v>
      </c>
    </row>
    <row r="30" spans="1:16" x14ac:dyDescent="0.25">
      <c r="A30" s="52" t="str">
        <f t="shared" si="0"/>
        <v>produit29</v>
      </c>
      <c r="B30" s="63">
        <v>393434</v>
      </c>
      <c r="C30" s="55"/>
      <c r="D30" s="76" t="s">
        <v>72</v>
      </c>
      <c r="E30" s="73">
        <v>40</v>
      </c>
      <c r="F30" s="74">
        <v>8</v>
      </c>
      <c r="G30" s="75">
        <f t="shared" si="1"/>
        <v>32</v>
      </c>
    </row>
    <row r="31" spans="1:16" x14ac:dyDescent="0.25">
      <c r="A31" s="52" t="str">
        <f t="shared" si="0"/>
        <v>produit30</v>
      </c>
      <c r="B31" s="63">
        <v>393418</v>
      </c>
      <c r="C31" s="55"/>
      <c r="D31" s="76" t="s">
        <v>73</v>
      </c>
      <c r="E31" s="73">
        <v>15</v>
      </c>
      <c r="F31" s="74">
        <v>9</v>
      </c>
      <c r="G31" s="75">
        <f t="shared" si="1"/>
        <v>6</v>
      </c>
    </row>
    <row r="32" spans="1:16" x14ac:dyDescent="0.25">
      <c r="A32" s="52" t="str">
        <f t="shared" si="0"/>
        <v>produit31</v>
      </c>
      <c r="B32" s="63">
        <v>393408</v>
      </c>
      <c r="C32" s="55"/>
      <c r="D32" s="76" t="s">
        <v>74</v>
      </c>
      <c r="E32" s="73">
        <v>20</v>
      </c>
      <c r="F32" s="74">
        <v>0</v>
      </c>
      <c r="G32" s="75">
        <f t="shared" si="1"/>
        <v>20</v>
      </c>
    </row>
    <row r="33" spans="1:7" x14ac:dyDescent="0.25">
      <c r="A33" s="52" t="str">
        <f t="shared" si="0"/>
        <v>produit32</v>
      </c>
      <c r="B33" s="63">
        <v>393401</v>
      </c>
      <c r="C33" s="55"/>
      <c r="D33" s="76" t="s">
        <v>75</v>
      </c>
      <c r="E33" s="73"/>
      <c r="F33" s="74">
        <v>8</v>
      </c>
      <c r="G33" s="75" t="str">
        <f t="shared" si="1"/>
        <v/>
      </c>
    </row>
    <row r="34" spans="1:7" x14ac:dyDescent="0.25">
      <c r="A34" s="52" t="str">
        <f t="shared" si="0"/>
        <v>produit33</v>
      </c>
      <c r="B34" s="63">
        <v>135640</v>
      </c>
      <c r="C34" s="55"/>
      <c r="D34" s="76" t="s">
        <v>76</v>
      </c>
      <c r="E34" s="73">
        <v>10</v>
      </c>
      <c r="F34" s="74">
        <v>8</v>
      </c>
      <c r="G34" s="75">
        <f t="shared" si="1"/>
        <v>2</v>
      </c>
    </row>
    <row r="35" spans="1:7" x14ac:dyDescent="0.25">
      <c r="A35" s="52" t="str">
        <f t="shared" si="0"/>
        <v>produit34</v>
      </c>
      <c r="B35" s="63">
        <v>129633</v>
      </c>
      <c r="C35" s="55"/>
      <c r="D35" s="76" t="s">
        <v>77</v>
      </c>
      <c r="E35" s="73"/>
      <c r="F35" s="74">
        <v>13</v>
      </c>
      <c r="G35" s="75" t="str">
        <f t="shared" si="1"/>
        <v/>
      </c>
    </row>
    <row r="36" spans="1:7" x14ac:dyDescent="0.25">
      <c r="A36" s="52" t="str">
        <f t="shared" si="0"/>
        <v>produit35</v>
      </c>
      <c r="B36" s="63">
        <v>192776</v>
      </c>
      <c r="C36" s="55"/>
      <c r="D36" s="76" t="s">
        <v>78</v>
      </c>
      <c r="E36" s="73">
        <v>32</v>
      </c>
      <c r="F36" s="74">
        <v>0</v>
      </c>
      <c r="G36" s="75">
        <f t="shared" si="1"/>
        <v>32</v>
      </c>
    </row>
    <row r="37" spans="1:7" x14ac:dyDescent="0.25">
      <c r="A37" s="52" t="str">
        <f t="shared" si="0"/>
        <v>produit36</v>
      </c>
      <c r="B37" s="63">
        <v>390253</v>
      </c>
      <c r="C37" s="55"/>
      <c r="D37" s="76" t="s">
        <v>79</v>
      </c>
      <c r="E37" s="73"/>
      <c r="F37" s="74">
        <v>1</v>
      </c>
      <c r="G37" s="75" t="str">
        <f t="shared" si="1"/>
        <v/>
      </c>
    </row>
    <row r="38" spans="1:7" x14ac:dyDescent="0.25">
      <c r="A38" s="52" t="str">
        <f t="shared" si="0"/>
        <v/>
      </c>
      <c r="B38" s="63">
        <v>391051</v>
      </c>
      <c r="C38" s="55"/>
      <c r="D38" s="76" t="s">
        <v>80</v>
      </c>
      <c r="E38" s="73">
        <v>1</v>
      </c>
      <c r="F38" s="74">
        <v>1</v>
      </c>
      <c r="G38" s="75">
        <f t="shared" si="1"/>
        <v>0</v>
      </c>
    </row>
    <row r="39" spans="1:7" x14ac:dyDescent="0.25">
      <c r="A39" s="52" t="str">
        <f t="shared" si="0"/>
        <v>produit38</v>
      </c>
      <c r="B39" s="63">
        <v>134815</v>
      </c>
      <c r="C39" s="55"/>
      <c r="D39" s="76" t="s">
        <v>81</v>
      </c>
      <c r="E39" s="73">
        <v>50</v>
      </c>
      <c r="F39" s="74">
        <v>16</v>
      </c>
      <c r="G39" s="75">
        <f t="shared" si="1"/>
        <v>34</v>
      </c>
    </row>
    <row r="40" spans="1:7" x14ac:dyDescent="0.25">
      <c r="A40" s="52" t="str">
        <f t="shared" si="0"/>
        <v/>
      </c>
      <c r="B40" s="63">
        <v>118757</v>
      </c>
      <c r="C40" s="55"/>
      <c r="D40" s="76" t="s">
        <v>82</v>
      </c>
      <c r="E40" s="73"/>
      <c r="F40" s="74">
        <v>0</v>
      </c>
      <c r="G40" s="75">
        <f t="shared" si="1"/>
        <v>0</v>
      </c>
    </row>
    <row r="41" spans="1:7" x14ac:dyDescent="0.25">
      <c r="A41" s="52" t="str">
        <f t="shared" si="0"/>
        <v>produit40</v>
      </c>
      <c r="B41" s="63">
        <v>114573</v>
      </c>
      <c r="C41" s="55"/>
      <c r="D41" s="76" t="s">
        <v>83</v>
      </c>
      <c r="E41" s="73">
        <v>30</v>
      </c>
      <c r="F41" s="74">
        <v>14</v>
      </c>
      <c r="G41" s="75">
        <f t="shared" si="1"/>
        <v>16</v>
      </c>
    </row>
    <row r="42" spans="1:7" x14ac:dyDescent="0.25">
      <c r="A42" s="52" t="str">
        <f t="shared" si="0"/>
        <v>produit41</v>
      </c>
      <c r="B42" s="63">
        <v>392041</v>
      </c>
      <c r="C42" s="55"/>
      <c r="D42" s="76" t="s">
        <v>84</v>
      </c>
      <c r="E42" s="73">
        <v>70</v>
      </c>
      <c r="F42" s="74">
        <v>37</v>
      </c>
      <c r="G42" s="75">
        <f t="shared" si="1"/>
        <v>33</v>
      </c>
    </row>
    <row r="43" spans="1:7" x14ac:dyDescent="0.25">
      <c r="A43" s="52" t="str">
        <f t="shared" si="0"/>
        <v>produit42</v>
      </c>
      <c r="B43" s="63">
        <v>107339</v>
      </c>
      <c r="C43" s="55"/>
      <c r="D43" s="76" t="s">
        <v>85</v>
      </c>
      <c r="E43" s="73">
        <v>30</v>
      </c>
      <c r="F43" s="74">
        <v>6</v>
      </c>
      <c r="G43" s="75">
        <f t="shared" si="1"/>
        <v>24</v>
      </c>
    </row>
    <row r="44" spans="1:7" x14ac:dyDescent="0.25">
      <c r="A44" s="52" t="str">
        <f t="shared" si="0"/>
        <v>produit43</v>
      </c>
      <c r="B44" s="63">
        <v>393815</v>
      </c>
      <c r="C44" s="55"/>
      <c r="D44" s="76" t="s">
        <v>86</v>
      </c>
      <c r="E44" s="73">
        <v>1</v>
      </c>
      <c r="F44" s="74">
        <v>14</v>
      </c>
      <c r="G44" s="75" t="str">
        <f t="shared" si="1"/>
        <v/>
      </c>
    </row>
    <row r="45" spans="1:7" x14ac:dyDescent="0.25">
      <c r="A45" s="52" t="str">
        <f t="shared" si="0"/>
        <v>produit44</v>
      </c>
      <c r="B45" s="63">
        <v>393816</v>
      </c>
      <c r="C45" s="55"/>
      <c r="D45" s="76" t="s">
        <v>87</v>
      </c>
      <c r="E45" s="73"/>
      <c r="F45" s="74">
        <v>9</v>
      </c>
      <c r="G45" s="75" t="str">
        <f t="shared" si="1"/>
        <v/>
      </c>
    </row>
    <row r="46" spans="1:7" x14ac:dyDescent="0.25">
      <c r="A46" s="52" t="str">
        <f t="shared" si="0"/>
        <v>produit45</v>
      </c>
      <c r="B46" s="63">
        <v>393820</v>
      </c>
      <c r="C46" s="55"/>
      <c r="D46" s="76" t="s">
        <v>88</v>
      </c>
      <c r="E46" s="73"/>
      <c r="F46" s="74">
        <v>21</v>
      </c>
      <c r="G46" s="75" t="str">
        <f t="shared" si="1"/>
        <v/>
      </c>
    </row>
    <row r="47" spans="1:7" x14ac:dyDescent="0.25">
      <c r="A47" s="52" t="str">
        <f t="shared" si="0"/>
        <v>produit46</v>
      </c>
      <c r="B47" s="63">
        <v>105333</v>
      </c>
      <c r="C47" s="55"/>
      <c r="D47" s="76" t="s">
        <v>89</v>
      </c>
      <c r="E47" s="73"/>
      <c r="F47" s="74">
        <v>20</v>
      </c>
      <c r="G47" s="75" t="str">
        <f t="shared" si="1"/>
        <v/>
      </c>
    </row>
    <row r="48" spans="1:7" x14ac:dyDescent="0.25">
      <c r="A48" s="52" t="str">
        <f t="shared" si="0"/>
        <v>produit47</v>
      </c>
      <c r="B48" s="63">
        <v>105346</v>
      </c>
      <c r="C48" s="55"/>
      <c r="D48" s="76" t="s">
        <v>90</v>
      </c>
      <c r="E48" s="73"/>
      <c r="F48" s="74">
        <v>17</v>
      </c>
      <c r="G48" s="75" t="str">
        <f t="shared" si="1"/>
        <v/>
      </c>
    </row>
    <row r="49" spans="1:7" x14ac:dyDescent="0.25">
      <c r="A49" s="52" t="str">
        <f t="shared" si="0"/>
        <v>produit48</v>
      </c>
      <c r="B49" s="63">
        <v>106304</v>
      </c>
      <c r="C49" s="55"/>
      <c r="D49" s="76" t="s">
        <v>91</v>
      </c>
      <c r="E49" s="73">
        <v>20</v>
      </c>
      <c r="F49" s="74">
        <v>0</v>
      </c>
      <c r="G49" s="75">
        <f t="shared" si="1"/>
        <v>20</v>
      </c>
    </row>
    <row r="50" spans="1:7" x14ac:dyDescent="0.25">
      <c r="A50" s="52" t="str">
        <f t="shared" si="0"/>
        <v>produit49</v>
      </c>
      <c r="B50" s="63">
        <v>106278</v>
      </c>
      <c r="C50" s="55"/>
      <c r="D50" s="76" t="s">
        <v>92</v>
      </c>
      <c r="E50" s="73">
        <v>60</v>
      </c>
      <c r="F50" s="74">
        <v>4</v>
      </c>
      <c r="G50" s="75">
        <f t="shared" si="1"/>
        <v>56</v>
      </c>
    </row>
    <row r="51" spans="1:7" x14ac:dyDescent="0.25">
      <c r="A51" s="52" t="str">
        <f t="shared" si="0"/>
        <v>produit50</v>
      </c>
      <c r="B51" s="63">
        <v>106310</v>
      </c>
      <c r="C51" s="55"/>
      <c r="D51" s="76" t="s">
        <v>93</v>
      </c>
      <c r="E51" s="73">
        <v>70</v>
      </c>
      <c r="F51" s="74">
        <v>13</v>
      </c>
      <c r="G51" s="75">
        <f t="shared" si="1"/>
        <v>57</v>
      </c>
    </row>
    <row r="52" spans="1:7" x14ac:dyDescent="0.25">
      <c r="A52" s="52" t="str">
        <f t="shared" si="0"/>
        <v>produit51</v>
      </c>
      <c r="B52" s="63">
        <v>393763</v>
      </c>
      <c r="C52" s="55"/>
      <c r="D52" s="76" t="s">
        <v>94</v>
      </c>
      <c r="E52" s="73"/>
      <c r="F52" s="74">
        <v>11</v>
      </c>
      <c r="G52" s="75" t="str">
        <f t="shared" si="1"/>
        <v/>
      </c>
    </row>
    <row r="53" spans="1:7" x14ac:dyDescent="0.25">
      <c r="A53" s="52" t="str">
        <f t="shared" si="0"/>
        <v>produit52</v>
      </c>
      <c r="B53" s="63">
        <v>111730</v>
      </c>
      <c r="C53" s="55"/>
      <c r="D53" s="76" t="s">
        <v>95</v>
      </c>
      <c r="E53" s="73"/>
      <c r="F53" s="74">
        <v>7</v>
      </c>
      <c r="G53" s="75" t="str">
        <f t="shared" si="1"/>
        <v/>
      </c>
    </row>
    <row r="54" spans="1:7" x14ac:dyDescent="0.25">
      <c r="A54" s="52" t="str">
        <f t="shared" si="0"/>
        <v>produit53</v>
      </c>
      <c r="B54" s="63">
        <v>111726</v>
      </c>
      <c r="C54" s="55"/>
      <c r="D54" s="76" t="s">
        <v>96</v>
      </c>
      <c r="E54" s="73"/>
      <c r="F54" s="74">
        <v>5</v>
      </c>
      <c r="G54" s="75" t="str">
        <f t="shared" si="1"/>
        <v/>
      </c>
    </row>
    <row r="55" spans="1:7" x14ac:dyDescent="0.25">
      <c r="A55" s="52" t="str">
        <f t="shared" si="0"/>
        <v>produit54</v>
      </c>
      <c r="B55" s="63">
        <v>111731</v>
      </c>
      <c r="C55" s="55"/>
      <c r="D55" s="76" t="s">
        <v>97</v>
      </c>
      <c r="E55" s="73"/>
      <c r="F55" s="74">
        <v>7</v>
      </c>
      <c r="G55" s="75" t="str">
        <f t="shared" si="1"/>
        <v/>
      </c>
    </row>
    <row r="56" spans="1:7" x14ac:dyDescent="0.25">
      <c r="A56" s="52" t="str">
        <f t="shared" si="0"/>
        <v/>
      </c>
      <c r="B56" s="63">
        <v>111800</v>
      </c>
      <c r="C56" s="55"/>
      <c r="D56" s="76" t="s">
        <v>98</v>
      </c>
      <c r="E56" s="73"/>
      <c r="F56" s="74">
        <v>0</v>
      </c>
      <c r="G56" s="75">
        <f t="shared" si="1"/>
        <v>0</v>
      </c>
    </row>
    <row r="57" spans="1:7" x14ac:dyDescent="0.25">
      <c r="A57" s="52" t="str">
        <f t="shared" si="0"/>
        <v/>
      </c>
      <c r="B57" s="63">
        <v>111830</v>
      </c>
      <c r="C57" s="55"/>
      <c r="D57" s="76" t="s">
        <v>99</v>
      </c>
      <c r="E57" s="73"/>
      <c r="F57" s="74">
        <v>0</v>
      </c>
      <c r="G57" s="75">
        <f t="shared" si="1"/>
        <v>0</v>
      </c>
    </row>
    <row r="58" spans="1:7" x14ac:dyDescent="0.25">
      <c r="A58" s="52" t="str">
        <f t="shared" si="0"/>
        <v>produit57</v>
      </c>
      <c r="B58" s="63">
        <v>188712</v>
      </c>
      <c r="C58" s="55"/>
      <c r="D58" s="76" t="s">
        <v>100</v>
      </c>
      <c r="E58" s="73">
        <v>60</v>
      </c>
      <c r="F58" s="74">
        <v>66</v>
      </c>
      <c r="G58" s="75" t="str">
        <f t="shared" si="1"/>
        <v/>
      </c>
    </row>
    <row r="59" spans="1:7" x14ac:dyDescent="0.25">
      <c r="A59" s="52" t="str">
        <f t="shared" si="0"/>
        <v>produit58</v>
      </c>
      <c r="B59" s="63">
        <v>109608</v>
      </c>
      <c r="C59" s="55"/>
      <c r="D59" s="76" t="s">
        <v>101</v>
      </c>
      <c r="E59" s="73">
        <v>60</v>
      </c>
      <c r="F59" s="74">
        <v>21</v>
      </c>
      <c r="G59" s="75">
        <f t="shared" si="1"/>
        <v>39</v>
      </c>
    </row>
    <row r="60" spans="1:7" x14ac:dyDescent="0.25">
      <c r="A60" s="52" t="str">
        <f t="shared" si="0"/>
        <v>produit59</v>
      </c>
      <c r="B60" s="63">
        <v>393074</v>
      </c>
      <c r="C60" s="55"/>
      <c r="D60" s="76" t="s">
        <v>102</v>
      </c>
      <c r="E60" s="73">
        <v>2</v>
      </c>
      <c r="F60" s="74">
        <v>0</v>
      </c>
      <c r="G60" s="75">
        <f t="shared" si="1"/>
        <v>2</v>
      </c>
    </row>
    <row r="61" spans="1:7" x14ac:dyDescent="0.25">
      <c r="A61" s="52" t="str">
        <f t="shared" si="0"/>
        <v>produit60</v>
      </c>
      <c r="B61" s="63">
        <v>184415</v>
      </c>
      <c r="C61" s="55"/>
      <c r="D61" s="76" t="s">
        <v>103</v>
      </c>
      <c r="E61" s="73"/>
      <c r="F61" s="74">
        <v>10</v>
      </c>
      <c r="G61" s="75" t="str">
        <f t="shared" si="1"/>
        <v/>
      </c>
    </row>
    <row r="62" spans="1:7" x14ac:dyDescent="0.25">
      <c r="A62" s="52" t="str">
        <f t="shared" si="0"/>
        <v>produit61</v>
      </c>
      <c r="B62" s="63">
        <v>393741</v>
      </c>
      <c r="C62" s="55"/>
      <c r="D62" s="76" t="s">
        <v>104</v>
      </c>
      <c r="E62" s="73"/>
      <c r="F62" s="74">
        <v>30</v>
      </c>
      <c r="G62" s="75" t="str">
        <f t="shared" si="1"/>
        <v/>
      </c>
    </row>
    <row r="63" spans="1:7" x14ac:dyDescent="0.25">
      <c r="A63" s="52" t="str">
        <f t="shared" si="0"/>
        <v>produit62</v>
      </c>
      <c r="B63" s="63">
        <v>115180</v>
      </c>
      <c r="C63" s="55"/>
      <c r="D63" s="76" t="s">
        <v>105</v>
      </c>
      <c r="E63" s="73">
        <v>50</v>
      </c>
      <c r="F63" s="74">
        <v>12</v>
      </c>
      <c r="G63" s="75">
        <f t="shared" si="1"/>
        <v>38</v>
      </c>
    </row>
    <row r="64" spans="1:7" x14ac:dyDescent="0.25">
      <c r="A64" s="52" t="str">
        <f t="shared" si="0"/>
        <v/>
      </c>
      <c r="B64" s="63">
        <v>122944</v>
      </c>
      <c r="C64" s="55"/>
      <c r="D64" s="76" t="s">
        <v>106</v>
      </c>
      <c r="E64" s="73"/>
      <c r="F64" s="74">
        <v>0</v>
      </c>
      <c r="G64" s="75">
        <f t="shared" si="1"/>
        <v>0</v>
      </c>
    </row>
    <row r="65" spans="1:7" x14ac:dyDescent="0.25">
      <c r="A65" s="52" t="str">
        <f t="shared" si="0"/>
        <v>produit64</v>
      </c>
      <c r="B65" s="63">
        <v>185238</v>
      </c>
      <c r="C65" s="55"/>
      <c r="D65" s="76" t="s">
        <v>107</v>
      </c>
      <c r="E65" s="73"/>
      <c r="F65" s="74">
        <v>9</v>
      </c>
      <c r="G65" s="75" t="str">
        <f t="shared" si="1"/>
        <v/>
      </c>
    </row>
    <row r="66" spans="1:7" x14ac:dyDescent="0.25">
      <c r="A66" s="52" t="str">
        <f t="shared" si="0"/>
        <v>produit65</v>
      </c>
      <c r="B66" s="63">
        <v>390237</v>
      </c>
      <c r="C66" s="55"/>
      <c r="D66" s="76" t="s">
        <v>108</v>
      </c>
      <c r="E66" s="73"/>
      <c r="F66" s="74">
        <v>10</v>
      </c>
      <c r="G66" s="75" t="str">
        <f t="shared" si="1"/>
        <v/>
      </c>
    </row>
    <row r="67" spans="1:7" x14ac:dyDescent="0.25">
      <c r="A67" s="52" t="str">
        <f t="shared" ref="A67:A102" si="2">IF(G67&gt;0,D67,"")</f>
        <v>produit66</v>
      </c>
      <c r="B67" s="63">
        <v>394052</v>
      </c>
      <c r="C67" s="55"/>
      <c r="D67" s="76" t="s">
        <v>109</v>
      </c>
      <c r="E67" s="73">
        <v>10</v>
      </c>
      <c r="F67" s="74">
        <v>5</v>
      </c>
      <c r="G67" s="75">
        <f t="shared" ref="G67:G102" si="3">IF(E67&lt;F67,"",E67-F67)</f>
        <v>5</v>
      </c>
    </row>
    <row r="68" spans="1:7" x14ac:dyDescent="0.25">
      <c r="A68" s="52" t="str">
        <f t="shared" si="2"/>
        <v>produit67</v>
      </c>
      <c r="B68" s="63">
        <v>393752</v>
      </c>
      <c r="C68" s="55"/>
      <c r="D68" s="76" t="s">
        <v>110</v>
      </c>
      <c r="E68" s="73"/>
      <c r="F68" s="74">
        <v>7</v>
      </c>
      <c r="G68" s="75" t="str">
        <f t="shared" si="3"/>
        <v/>
      </c>
    </row>
    <row r="69" spans="1:7" x14ac:dyDescent="0.25">
      <c r="A69" s="52" t="str">
        <f t="shared" si="2"/>
        <v>produit68</v>
      </c>
      <c r="B69" s="63">
        <v>390013</v>
      </c>
      <c r="C69" s="55"/>
      <c r="D69" s="76" t="s">
        <v>111</v>
      </c>
      <c r="E69" s="73">
        <v>25</v>
      </c>
      <c r="F69" s="74">
        <v>3</v>
      </c>
      <c r="G69" s="75">
        <f t="shared" si="3"/>
        <v>22</v>
      </c>
    </row>
    <row r="70" spans="1:7" x14ac:dyDescent="0.25">
      <c r="A70" s="52" t="str">
        <f t="shared" si="2"/>
        <v/>
      </c>
      <c r="B70" s="63">
        <v>390008</v>
      </c>
      <c r="C70" s="55"/>
      <c r="D70" s="76" t="s">
        <v>112</v>
      </c>
      <c r="E70" s="73"/>
      <c r="F70" s="74">
        <v>0</v>
      </c>
      <c r="G70" s="75">
        <f t="shared" si="3"/>
        <v>0</v>
      </c>
    </row>
    <row r="71" spans="1:7" x14ac:dyDescent="0.25">
      <c r="A71" s="52" t="str">
        <f t="shared" si="2"/>
        <v/>
      </c>
      <c r="B71" s="63">
        <v>393728</v>
      </c>
      <c r="C71" s="55"/>
      <c r="D71" s="76" t="s">
        <v>113</v>
      </c>
      <c r="E71" s="73"/>
      <c r="F71" s="74">
        <v>0</v>
      </c>
      <c r="G71" s="75">
        <f t="shared" si="3"/>
        <v>0</v>
      </c>
    </row>
    <row r="72" spans="1:7" x14ac:dyDescent="0.25">
      <c r="A72" s="52" t="str">
        <f t="shared" si="2"/>
        <v>produit71</v>
      </c>
      <c r="B72" s="63">
        <v>391009</v>
      </c>
      <c r="C72" s="55"/>
      <c r="D72" s="76" t="s">
        <v>114</v>
      </c>
      <c r="E72" s="73">
        <v>1</v>
      </c>
      <c r="F72" s="74">
        <v>3</v>
      </c>
      <c r="G72" s="75" t="str">
        <f t="shared" si="3"/>
        <v/>
      </c>
    </row>
    <row r="73" spans="1:7" x14ac:dyDescent="0.25">
      <c r="A73" s="52" t="str">
        <f t="shared" si="2"/>
        <v>produit72</v>
      </c>
      <c r="B73" s="63">
        <v>391102</v>
      </c>
      <c r="C73" s="55"/>
      <c r="D73" s="76" t="s">
        <v>115</v>
      </c>
      <c r="E73" s="73">
        <v>16</v>
      </c>
      <c r="F73" s="74">
        <v>2</v>
      </c>
      <c r="G73" s="75">
        <f t="shared" si="3"/>
        <v>14</v>
      </c>
    </row>
    <row r="74" spans="1:7" x14ac:dyDescent="0.25">
      <c r="A74" s="52" t="str">
        <f t="shared" si="2"/>
        <v>produit73</v>
      </c>
      <c r="B74" s="63">
        <v>390313</v>
      </c>
      <c r="C74" s="55"/>
      <c r="D74" s="76" t="s">
        <v>116</v>
      </c>
      <c r="E74" s="73">
        <v>10</v>
      </c>
      <c r="F74" s="74">
        <v>6</v>
      </c>
      <c r="G74" s="75">
        <f t="shared" si="3"/>
        <v>4</v>
      </c>
    </row>
    <row r="75" spans="1:7" x14ac:dyDescent="0.25">
      <c r="A75" s="52" t="str">
        <f t="shared" si="2"/>
        <v/>
      </c>
      <c r="B75" s="63">
        <v>135877</v>
      </c>
      <c r="C75" s="55"/>
      <c r="D75" s="76" t="s">
        <v>117</v>
      </c>
      <c r="E75" s="73"/>
      <c r="F75" s="74">
        <v>0</v>
      </c>
      <c r="G75" s="75">
        <f t="shared" si="3"/>
        <v>0</v>
      </c>
    </row>
    <row r="76" spans="1:7" x14ac:dyDescent="0.25">
      <c r="A76" s="52" t="str">
        <f t="shared" si="2"/>
        <v>produit75</v>
      </c>
      <c r="B76" s="63">
        <v>390302</v>
      </c>
      <c r="C76" s="55"/>
      <c r="D76" s="76" t="s">
        <v>118</v>
      </c>
      <c r="E76" s="73">
        <v>10</v>
      </c>
      <c r="F76" s="74">
        <v>13</v>
      </c>
      <c r="G76" s="75" t="str">
        <f t="shared" si="3"/>
        <v/>
      </c>
    </row>
    <row r="77" spans="1:7" x14ac:dyDescent="0.25">
      <c r="A77" s="52" t="str">
        <f t="shared" si="2"/>
        <v>produit76</v>
      </c>
      <c r="B77" s="63">
        <v>393657</v>
      </c>
      <c r="C77" s="55"/>
      <c r="D77" s="76" t="s">
        <v>119</v>
      </c>
      <c r="E77" s="73">
        <v>10</v>
      </c>
      <c r="F77" s="74">
        <v>2</v>
      </c>
      <c r="G77" s="75">
        <f t="shared" si="3"/>
        <v>8</v>
      </c>
    </row>
    <row r="78" spans="1:7" x14ac:dyDescent="0.25">
      <c r="A78" s="52" t="str">
        <f t="shared" si="2"/>
        <v>produit77</v>
      </c>
      <c r="B78" s="63">
        <v>390200</v>
      </c>
      <c r="C78" s="55"/>
      <c r="D78" s="76" t="s">
        <v>120</v>
      </c>
      <c r="E78" s="73"/>
      <c r="F78" s="74">
        <v>6</v>
      </c>
      <c r="G78" s="75" t="str">
        <f t="shared" si="3"/>
        <v/>
      </c>
    </row>
    <row r="79" spans="1:7" x14ac:dyDescent="0.25">
      <c r="A79" s="52" t="str">
        <f t="shared" si="2"/>
        <v>produit78</v>
      </c>
      <c r="B79" s="63">
        <v>390320</v>
      </c>
      <c r="C79" s="55"/>
      <c r="D79" s="76" t="s">
        <v>121</v>
      </c>
      <c r="E79" s="73"/>
      <c r="F79" s="74">
        <v>7</v>
      </c>
      <c r="G79" s="75" t="str">
        <f t="shared" si="3"/>
        <v/>
      </c>
    </row>
    <row r="80" spans="1:7" x14ac:dyDescent="0.25">
      <c r="A80" s="52" t="str">
        <f t="shared" si="2"/>
        <v>produit79</v>
      </c>
      <c r="B80" s="63">
        <v>391101</v>
      </c>
      <c r="C80" s="55"/>
      <c r="D80" s="76" t="s">
        <v>122</v>
      </c>
      <c r="E80" s="73"/>
      <c r="F80" s="74">
        <v>13</v>
      </c>
      <c r="G80" s="75" t="str">
        <f t="shared" si="3"/>
        <v/>
      </c>
    </row>
    <row r="81" spans="1:7" x14ac:dyDescent="0.25">
      <c r="A81" s="52" t="str">
        <f t="shared" si="2"/>
        <v>produit80</v>
      </c>
      <c r="B81" s="63">
        <v>390311</v>
      </c>
      <c r="C81" s="55"/>
      <c r="D81" s="76" t="s">
        <v>123</v>
      </c>
      <c r="E81" s="73">
        <v>10</v>
      </c>
      <c r="F81" s="74">
        <v>11</v>
      </c>
      <c r="G81" s="75" t="str">
        <f t="shared" si="3"/>
        <v/>
      </c>
    </row>
    <row r="82" spans="1:7" x14ac:dyDescent="0.25">
      <c r="A82" s="52" t="str">
        <f t="shared" si="2"/>
        <v>produit81</v>
      </c>
      <c r="B82" s="63">
        <v>391100</v>
      </c>
      <c r="C82" s="55"/>
      <c r="D82" s="76" t="s">
        <v>124</v>
      </c>
      <c r="E82" s="73"/>
      <c r="F82" s="74">
        <v>5</v>
      </c>
      <c r="G82" s="75" t="str">
        <f t="shared" si="3"/>
        <v/>
      </c>
    </row>
    <row r="83" spans="1:7" x14ac:dyDescent="0.25">
      <c r="A83" s="52" t="str">
        <f t="shared" si="2"/>
        <v>produit82</v>
      </c>
      <c r="B83" s="63">
        <v>105764</v>
      </c>
      <c r="C83" s="55"/>
      <c r="D83" s="76" t="s">
        <v>125</v>
      </c>
      <c r="E83" s="73">
        <v>20</v>
      </c>
      <c r="F83" s="74">
        <v>4</v>
      </c>
      <c r="G83" s="75">
        <f t="shared" si="3"/>
        <v>16</v>
      </c>
    </row>
    <row r="84" spans="1:7" x14ac:dyDescent="0.25">
      <c r="A84" s="52" t="str">
        <f t="shared" si="2"/>
        <v/>
      </c>
      <c r="B84" s="63">
        <v>390342</v>
      </c>
      <c r="C84" s="55"/>
      <c r="D84" s="76" t="s">
        <v>126</v>
      </c>
      <c r="E84" s="73"/>
      <c r="F84" s="74">
        <v>0</v>
      </c>
      <c r="G84" s="75">
        <f t="shared" si="3"/>
        <v>0</v>
      </c>
    </row>
    <row r="85" spans="1:7" x14ac:dyDescent="0.25">
      <c r="A85" s="52" t="str">
        <f t="shared" si="2"/>
        <v>produit84</v>
      </c>
      <c r="B85" s="63">
        <v>391002</v>
      </c>
      <c r="C85" s="55"/>
      <c r="D85" s="76" t="s">
        <v>127</v>
      </c>
      <c r="E85" s="73"/>
      <c r="F85" s="74">
        <v>6</v>
      </c>
      <c r="G85" s="75" t="str">
        <f t="shared" si="3"/>
        <v/>
      </c>
    </row>
    <row r="86" spans="1:7" x14ac:dyDescent="0.25">
      <c r="A86" s="52" t="str">
        <f t="shared" si="2"/>
        <v>produit85</v>
      </c>
      <c r="B86" s="63">
        <v>390006</v>
      </c>
      <c r="C86" s="55"/>
      <c r="D86" s="76" t="s">
        <v>128</v>
      </c>
      <c r="E86" s="73"/>
      <c r="F86" s="74">
        <v>3</v>
      </c>
      <c r="G86" s="75" t="str">
        <f t="shared" si="3"/>
        <v/>
      </c>
    </row>
    <row r="87" spans="1:7" x14ac:dyDescent="0.25">
      <c r="A87" s="52" t="str">
        <f t="shared" si="2"/>
        <v>produit86</v>
      </c>
      <c r="B87" s="63">
        <v>126823</v>
      </c>
      <c r="C87" s="55"/>
      <c r="D87" s="76" t="s">
        <v>129</v>
      </c>
      <c r="E87" s="73"/>
      <c r="F87" s="74">
        <v>10</v>
      </c>
      <c r="G87" s="75" t="str">
        <f t="shared" si="3"/>
        <v/>
      </c>
    </row>
    <row r="88" spans="1:7" x14ac:dyDescent="0.25">
      <c r="A88" s="52" t="str">
        <f t="shared" si="2"/>
        <v>produit87</v>
      </c>
      <c r="B88" s="63">
        <v>192907</v>
      </c>
      <c r="C88" s="55"/>
      <c r="D88" s="76" t="s">
        <v>130</v>
      </c>
      <c r="E88" s="73">
        <v>2</v>
      </c>
      <c r="F88" s="74">
        <v>0</v>
      </c>
      <c r="G88" s="75">
        <f t="shared" si="3"/>
        <v>2</v>
      </c>
    </row>
    <row r="89" spans="1:7" x14ac:dyDescent="0.25">
      <c r="A89" s="52" t="str">
        <f t="shared" si="2"/>
        <v>produit88</v>
      </c>
      <c r="B89" s="63">
        <v>390261</v>
      </c>
      <c r="C89" s="55"/>
      <c r="D89" s="76" t="s">
        <v>131</v>
      </c>
      <c r="E89" s="73"/>
      <c r="F89" s="74">
        <v>27</v>
      </c>
      <c r="G89" s="75" t="str">
        <f t="shared" si="3"/>
        <v/>
      </c>
    </row>
    <row r="90" spans="1:7" x14ac:dyDescent="0.25">
      <c r="A90" s="52" t="str">
        <f t="shared" si="2"/>
        <v>produit89</v>
      </c>
      <c r="B90" s="63">
        <v>116037</v>
      </c>
      <c r="C90" s="55"/>
      <c r="D90" s="76" t="s">
        <v>132</v>
      </c>
      <c r="E90" s="73"/>
      <c r="F90" s="74">
        <v>30</v>
      </c>
      <c r="G90" s="75" t="str">
        <f t="shared" si="3"/>
        <v/>
      </c>
    </row>
    <row r="91" spans="1:7" x14ac:dyDescent="0.25">
      <c r="A91" s="52" t="str">
        <f t="shared" si="2"/>
        <v>produit90</v>
      </c>
      <c r="B91" s="63">
        <v>390057</v>
      </c>
      <c r="C91" s="55"/>
      <c r="D91" s="76" t="s">
        <v>133</v>
      </c>
      <c r="E91" s="73"/>
      <c r="F91" s="74">
        <v>1</v>
      </c>
      <c r="G91" s="75" t="str">
        <f t="shared" si="3"/>
        <v/>
      </c>
    </row>
    <row r="92" spans="1:7" x14ac:dyDescent="0.25">
      <c r="A92" s="52" t="str">
        <f t="shared" si="2"/>
        <v>produit91</v>
      </c>
      <c r="B92" s="63">
        <v>390058</v>
      </c>
      <c r="C92" s="55"/>
      <c r="D92" s="76" t="s">
        <v>134</v>
      </c>
      <c r="E92" s="73">
        <v>10</v>
      </c>
      <c r="F92" s="74">
        <v>16</v>
      </c>
      <c r="G92" s="75" t="str">
        <f t="shared" si="3"/>
        <v/>
      </c>
    </row>
    <row r="93" spans="1:7" x14ac:dyDescent="0.25">
      <c r="A93" s="52" t="str">
        <f t="shared" si="2"/>
        <v>produit92</v>
      </c>
      <c r="B93" s="63">
        <v>391003</v>
      </c>
      <c r="C93" s="55"/>
      <c r="D93" s="76" t="s">
        <v>135</v>
      </c>
      <c r="E93" s="73">
        <v>12</v>
      </c>
      <c r="F93" s="74">
        <v>3</v>
      </c>
      <c r="G93" s="75">
        <f t="shared" si="3"/>
        <v>9</v>
      </c>
    </row>
    <row r="94" spans="1:7" x14ac:dyDescent="0.25">
      <c r="A94" s="52" t="str">
        <f t="shared" si="2"/>
        <v/>
      </c>
      <c r="B94" s="63">
        <v>390259</v>
      </c>
      <c r="C94" s="55"/>
      <c r="D94" s="76" t="s">
        <v>136</v>
      </c>
      <c r="E94" s="73"/>
      <c r="F94" s="74">
        <v>0</v>
      </c>
      <c r="G94" s="75">
        <f t="shared" si="3"/>
        <v>0</v>
      </c>
    </row>
    <row r="95" spans="1:7" x14ac:dyDescent="0.25">
      <c r="A95" s="52" t="str">
        <f t="shared" si="2"/>
        <v>produit94</v>
      </c>
      <c r="B95" s="63">
        <v>390258</v>
      </c>
      <c r="C95" s="55"/>
      <c r="D95" s="76" t="s">
        <v>137</v>
      </c>
      <c r="E95" s="73"/>
      <c r="F95" s="74">
        <v>12</v>
      </c>
      <c r="G95" s="75" t="str">
        <f t="shared" si="3"/>
        <v/>
      </c>
    </row>
    <row r="96" spans="1:7" x14ac:dyDescent="0.25">
      <c r="A96" s="52" t="str">
        <f t="shared" si="2"/>
        <v/>
      </c>
      <c r="B96" s="63">
        <v>150241</v>
      </c>
      <c r="C96" s="55"/>
      <c r="D96" s="76" t="s">
        <v>138</v>
      </c>
      <c r="E96" s="73">
        <v>1</v>
      </c>
      <c r="F96" s="74">
        <v>1</v>
      </c>
      <c r="G96" s="75">
        <f t="shared" si="3"/>
        <v>0</v>
      </c>
    </row>
    <row r="97" spans="1:7" x14ac:dyDescent="0.25">
      <c r="A97" s="52" t="str">
        <f t="shared" si="2"/>
        <v>produit96</v>
      </c>
      <c r="B97" s="63">
        <v>150233</v>
      </c>
      <c r="C97" s="55"/>
      <c r="D97" s="76" t="s">
        <v>139</v>
      </c>
      <c r="E97" s="73">
        <v>1</v>
      </c>
      <c r="F97" s="74">
        <v>0</v>
      </c>
      <c r="G97" s="75">
        <f t="shared" si="3"/>
        <v>1</v>
      </c>
    </row>
    <row r="98" spans="1:7" x14ac:dyDescent="0.25">
      <c r="A98" s="52" t="str">
        <f t="shared" si="2"/>
        <v/>
      </c>
      <c r="B98" s="63">
        <v>150231</v>
      </c>
      <c r="C98" s="55"/>
      <c r="D98" s="76" t="s">
        <v>140</v>
      </c>
      <c r="E98" s="73"/>
      <c r="F98" s="74">
        <v>0</v>
      </c>
      <c r="G98" s="75">
        <f t="shared" si="3"/>
        <v>0</v>
      </c>
    </row>
    <row r="99" spans="1:7" x14ac:dyDescent="0.25">
      <c r="A99" s="52" t="str">
        <f t="shared" si="2"/>
        <v>produit98</v>
      </c>
      <c r="B99" s="63">
        <v>390699</v>
      </c>
      <c r="C99" s="55"/>
      <c r="D99" s="76" t="s">
        <v>141</v>
      </c>
      <c r="E99" s="73"/>
      <c r="F99" s="74">
        <v>4</v>
      </c>
      <c r="G99" s="75" t="str">
        <f t="shared" si="3"/>
        <v/>
      </c>
    </row>
    <row r="100" spans="1:7" x14ac:dyDescent="0.25">
      <c r="A100" s="52" t="str">
        <f t="shared" si="2"/>
        <v>produit99</v>
      </c>
      <c r="B100" s="63">
        <v>100782</v>
      </c>
      <c r="C100" s="55"/>
      <c r="D100" s="76" t="s">
        <v>142</v>
      </c>
      <c r="E100" s="73"/>
      <c r="F100" s="74">
        <v>11</v>
      </c>
      <c r="G100" s="75" t="str">
        <f t="shared" si="3"/>
        <v/>
      </c>
    </row>
    <row r="101" spans="1:7" x14ac:dyDescent="0.25">
      <c r="A101" s="52" t="str">
        <f t="shared" si="2"/>
        <v>produit100</v>
      </c>
      <c r="B101" s="63">
        <v>393385</v>
      </c>
      <c r="C101" s="55"/>
      <c r="D101" s="76" t="s">
        <v>143</v>
      </c>
      <c r="E101" s="73"/>
      <c r="F101" s="74">
        <v>12</v>
      </c>
      <c r="G101" s="75" t="str">
        <f t="shared" si="3"/>
        <v/>
      </c>
    </row>
    <row r="102" spans="1:7" x14ac:dyDescent="0.25">
      <c r="A102" s="52" t="str">
        <f t="shared" si="2"/>
        <v>produit101</v>
      </c>
      <c r="B102" s="63">
        <v>390001</v>
      </c>
      <c r="C102" s="55"/>
      <c r="D102" s="76" t="s">
        <v>144</v>
      </c>
      <c r="E102" s="73">
        <v>80</v>
      </c>
      <c r="F102" s="74">
        <v>1</v>
      </c>
      <c r="G102" s="75">
        <f t="shared" si="3"/>
        <v>79</v>
      </c>
    </row>
    <row r="103" spans="1:7" x14ac:dyDescent="0.25">
      <c r="A103" s="78"/>
      <c r="B103" s="52"/>
      <c r="C103" s="55"/>
      <c r="D103" s="77"/>
      <c r="E103" s="55"/>
      <c r="F103" s="55"/>
      <c r="G103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BDC CCVS 1 Page</vt:lpstr>
      <vt:lpstr>BDC CCVS 2 Pages</vt:lpstr>
      <vt:lpstr>listes</vt:lpstr>
      <vt:lpstr>'BDC CCVS 1 Page'!Zone_d_impression</vt:lpstr>
      <vt:lpstr>'BDC CCVS 2 Pages'!Zone_d_impression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KOJAK</dc:creator>
  <cp:lastModifiedBy>Michel Zombaï</cp:lastModifiedBy>
  <cp:lastPrinted>2015-11-23T10:19:40Z</cp:lastPrinted>
  <dcterms:created xsi:type="dcterms:W3CDTF">2015-03-18T15:40:40Z</dcterms:created>
  <dcterms:modified xsi:type="dcterms:W3CDTF">2015-11-25T14:51:54Z</dcterms:modified>
</cp:coreProperties>
</file>