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30" windowWidth="19320" windowHeight="11760" tabRatio="611"/>
  </bookViews>
  <sheets>
    <sheet name="planning" sheetId="1" r:id="rId1"/>
    <sheet name="suivi " sheetId="11" r:id="rId2"/>
  </sheets>
  <definedNames>
    <definedName name="Base">OFFSET(planning!$A$2:$H$2,,,COUNTA(planning!$A:$A)-1)</definedName>
  </definedNames>
  <calcPr calcId="114210" fullCalcOnLoad="1"/>
</workbook>
</file>

<file path=xl/calcChain.xml><?xml version="1.0" encoding="utf-8"?>
<calcChain xmlns="http://schemas.openxmlformats.org/spreadsheetml/2006/main">
  <c r="K3" i="1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2"/>
  <c r="J3"/>
  <c r="I3"/>
  <c r="J4"/>
  <c r="I4"/>
  <c r="J5"/>
  <c r="I5"/>
  <c r="J6"/>
  <c r="I6"/>
  <c r="J7"/>
  <c r="I7"/>
  <c r="J8"/>
  <c r="I8"/>
  <c r="J9"/>
  <c r="I9"/>
  <c r="J10"/>
  <c r="I10"/>
  <c r="J11"/>
  <c r="I11"/>
  <c r="J12"/>
  <c r="I12"/>
  <c r="J13"/>
  <c r="I13"/>
  <c r="J14"/>
  <c r="I14"/>
  <c r="J15"/>
  <c r="I15"/>
  <c r="J16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J2"/>
  <c r="I2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M26"/>
  <c r="E2" i="1"/>
  <c r="M44" i="11"/>
  <c r="E3" i="1"/>
  <c r="M56" i="11"/>
  <c r="M57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M1"/>
  <c r="E27" i="1"/>
  <c r="E42"/>
  <c r="E47"/>
  <c r="E46"/>
  <c r="E45"/>
  <c r="E44"/>
  <c r="E43"/>
  <c r="E16" i="11"/>
  <c r="E15"/>
  <c r="E14"/>
  <c r="E13"/>
  <c r="E12"/>
  <c r="E11"/>
  <c r="E10"/>
  <c r="E9"/>
  <c r="E8"/>
  <c r="E7"/>
  <c r="E6"/>
  <c r="E5"/>
  <c r="H5"/>
  <c r="H16"/>
  <c r="H15"/>
  <c r="H14"/>
  <c r="H13"/>
  <c r="H12"/>
  <c r="H11"/>
  <c r="H10"/>
  <c r="H9"/>
  <c r="H8"/>
  <c r="H7"/>
  <c r="H6"/>
  <c r="E41" i="1"/>
  <c r="E39"/>
  <c r="E40"/>
  <c r="H4" i="11"/>
  <c r="E4"/>
  <c r="H3"/>
  <c r="E3"/>
  <c r="H2"/>
  <c r="E2"/>
  <c r="E38" i="1"/>
  <c r="E18"/>
  <c r="E31"/>
  <c r="E36"/>
  <c r="E35"/>
  <c r="E34"/>
  <c r="E33"/>
  <c r="E26"/>
  <c r="E32"/>
  <c r="E30"/>
  <c r="E29"/>
  <c r="E28"/>
  <c r="E25"/>
  <c r="E24"/>
  <c r="E23"/>
  <c r="E22"/>
  <c r="E21"/>
  <c r="E20"/>
  <c r="E19"/>
  <c r="E17"/>
  <c r="E16"/>
  <c r="E15"/>
  <c r="E14"/>
  <c r="E13"/>
  <c r="E12"/>
  <c r="E11"/>
  <c r="E10"/>
  <c r="E9"/>
  <c r="E8"/>
  <c r="E7"/>
  <c r="E6"/>
  <c r="E5"/>
  <c r="E4"/>
</calcChain>
</file>

<file path=xl/sharedStrings.xml><?xml version="1.0" encoding="utf-8"?>
<sst xmlns="http://schemas.openxmlformats.org/spreadsheetml/2006/main" count="117" uniqueCount="85">
  <si>
    <t>type de production</t>
  </si>
  <si>
    <t>nbre jour</t>
  </si>
  <si>
    <t>chape crochet x</t>
  </si>
  <si>
    <t>cadence p/h</t>
  </si>
  <si>
    <t>marie laure</t>
  </si>
  <si>
    <t>assemblage boucle vélo</t>
  </si>
  <si>
    <t>godet semi libre</t>
  </si>
  <si>
    <t>capot équipé</t>
  </si>
  <si>
    <t>profil u</t>
  </si>
  <si>
    <t>assemblage anche sampic</t>
  </si>
  <si>
    <t>cadre 20/15</t>
  </si>
  <si>
    <t>gravure murakami</t>
  </si>
  <si>
    <t>assemblage pégase</t>
  </si>
  <si>
    <t>assemblage renfort enchappe</t>
  </si>
  <si>
    <t>accroche assiette</t>
  </si>
  <si>
    <t>gravure rivet</t>
  </si>
  <si>
    <t>assemblage roulé br25</t>
  </si>
  <si>
    <t>assemblage roulé br20</t>
  </si>
  <si>
    <t>assemblage ardillon br20</t>
  </si>
  <si>
    <t>assemblage roulé ba 16</t>
  </si>
  <si>
    <t>assemblage ardillon ba 16</t>
  </si>
  <si>
    <t>assemblage roulé ba 18</t>
  </si>
  <si>
    <t>assemblage roulé ba 20</t>
  </si>
  <si>
    <t>assemblage ardillon ba 20</t>
  </si>
  <si>
    <t>assemblage roulé ba 22</t>
  </si>
  <si>
    <t>assemblage ardillon ba 22</t>
  </si>
  <si>
    <t>plaque inventeur pm</t>
  </si>
  <si>
    <t>rail ouvert fond</t>
  </si>
  <si>
    <t>découpe E plate</t>
  </si>
  <si>
    <t>vernis</t>
  </si>
  <si>
    <t>aliette</t>
  </si>
  <si>
    <t>sandrine</t>
  </si>
  <si>
    <t>florence</t>
  </si>
  <si>
    <t>cambrage tube</t>
  </si>
  <si>
    <t xml:space="preserve">valérie </t>
  </si>
  <si>
    <t>ghislaine</t>
  </si>
  <si>
    <t>employés</t>
  </si>
  <si>
    <t>oui</t>
  </si>
  <si>
    <t>non</t>
  </si>
  <si>
    <t xml:space="preserve">compteur départ </t>
  </si>
  <si>
    <t>compteur fin</t>
  </si>
  <si>
    <t>nbre de pièce</t>
  </si>
  <si>
    <t>cadence</t>
  </si>
  <si>
    <t>date</t>
  </si>
  <si>
    <t>assemblage clips</t>
  </si>
  <si>
    <t>heure de début</t>
  </si>
  <si>
    <t>heure de fin</t>
  </si>
  <si>
    <t>durée opération(h)</t>
  </si>
  <si>
    <t>gravure crèche</t>
  </si>
  <si>
    <t>rail ouvert coté 1</t>
  </si>
  <si>
    <t>rail ouvert coté 2</t>
  </si>
  <si>
    <t>soufflage godet</t>
  </si>
  <si>
    <t>divers</t>
  </si>
  <si>
    <t>flan équerre halton</t>
  </si>
  <si>
    <t>cambrage équerre halton</t>
  </si>
  <si>
    <t>découpe en 2 crèche sifflet</t>
  </si>
  <si>
    <t>quantité à produire</t>
  </si>
  <si>
    <t>assemblage ardillon ba18</t>
  </si>
  <si>
    <t>godet tolériane</t>
  </si>
  <si>
    <t>godet eclat poudre soleil</t>
  </si>
  <si>
    <t>cadre 40/20 matricage</t>
  </si>
  <si>
    <t>assemblage ardillon 30 x 10</t>
  </si>
  <si>
    <t>clip de cisaillement</t>
  </si>
  <si>
    <t>client</t>
  </si>
  <si>
    <t>unité</t>
  </si>
  <si>
    <t>Barre</t>
  </si>
  <si>
    <t>Unit</t>
  </si>
  <si>
    <t>Mètre</t>
  </si>
  <si>
    <t>entretoise sll4+clips</t>
  </si>
  <si>
    <t>assemblage 615</t>
  </si>
  <si>
    <t>godet 50 x 50</t>
  </si>
  <si>
    <t>assemblage ardillon br25</t>
  </si>
  <si>
    <t>I7 est une cadence horaire</t>
  </si>
  <si>
    <t>A7 (rail ouvert coté 2)la valeur de I7 est à diviser par une valeur (ici 2)</t>
  </si>
  <si>
    <t xml:space="preserve">suivant le type de production </t>
  </si>
  <si>
    <t>ici</t>
  </si>
  <si>
    <t>mais</t>
  </si>
  <si>
    <t>si en A7 j'avais produit des rails ouvert coté 1 alors I7 est à diviser par 3</t>
  </si>
  <si>
    <t>je souhaite conditionner le resultat en I en fonction  du type de production (menu déroulant en A)</t>
  </si>
  <si>
    <t>la liste du type de production se retrouve sur la feuille planning</t>
  </si>
  <si>
    <t>Diviseur</t>
  </si>
  <si>
    <t>http://forum.excel-pratique.com/excel/gestion-de-feuilles-t27767.html</t>
  </si>
  <si>
    <t>zone nommée</t>
  </si>
  <si>
    <t>Base</t>
  </si>
  <si>
    <t>=DECALER(planning!$A$2:$H$2;;;NBVAL(planning!$A:$A)-1)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</si>
</sst>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mm"/>
  </numFmts>
  <fonts count="11">
    <font>
      <sz val="11"/>
      <color theme="1"/>
      <name val="Times New Roman"/>
      <family val="2"/>
    </font>
    <font>
      <sz val="11"/>
      <color indexed="10"/>
      <name val="Times New Roman"/>
      <family val="2"/>
    </font>
    <font>
      <sz val="11"/>
      <color indexed="40"/>
      <name val="Times New Roman"/>
      <family val="2"/>
    </font>
    <font>
      <sz val="11"/>
      <name val="Times New Roman"/>
      <family val="2"/>
    </font>
    <font>
      <sz val="11"/>
      <color indexed="17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53"/>
      <name val="Times New Roman"/>
      <family val="1"/>
    </font>
    <font>
      <sz val="11"/>
      <color indexed="50"/>
      <name val="Times New Roman"/>
      <family val="2"/>
    </font>
    <font>
      <u/>
      <sz val="9.35"/>
      <color indexed="12"/>
      <name val="Times New Roman"/>
      <family val="2"/>
    </font>
    <font>
      <sz val="8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/>
    <xf numFmtId="0" fontId="0" fillId="2" borderId="0" xfId="0" applyFill="1" applyAlignment="1"/>
    <xf numFmtId="14" fontId="5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14" fontId="5" fillId="4" borderId="0" xfId="0" applyNumberFormat="1" applyFon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vertic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1" fillId="5" borderId="0" xfId="0" applyFont="1" applyFill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8" fillId="5" borderId="0" xfId="0" applyFont="1" applyFill="1"/>
    <xf numFmtId="1" fontId="0" fillId="6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9" fillId="0" borderId="0" xfId="1" applyFill="1" applyAlignment="1" applyProtection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14" fontId="3" fillId="0" borderId="0" xfId="0" applyNumberFormat="1" applyFont="1"/>
    <xf numFmtId="0" fontId="3" fillId="8" borderId="0" xfId="0" applyFont="1" applyFill="1"/>
    <xf numFmtId="0" fontId="3" fillId="8" borderId="0" xfId="0" applyNumberFormat="1" applyFont="1" applyFill="1"/>
    <xf numFmtId="0" fontId="0" fillId="8" borderId="0" xfId="0" applyNumberFormat="1" applyFill="1"/>
    <xf numFmtId="0" fontId="0" fillId="8" borderId="0" xfId="0" applyFill="1"/>
    <xf numFmtId="0" fontId="3" fillId="9" borderId="0" xfId="0" applyNumberFormat="1" applyFont="1" applyFill="1"/>
    <xf numFmtId="0" fontId="0" fillId="9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10</xdr:row>
      <xdr:rowOff>9525</xdr:rowOff>
    </xdr:from>
    <xdr:to>
      <xdr:col>20</xdr:col>
      <xdr:colOff>190500</xdr:colOff>
      <xdr:row>33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058775" y="2228850"/>
          <a:ext cx="4924425" cy="446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ces valeurs (4/2/10) pour le moment, elles ne sont nul part.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en fait, elles sont conditionnées par le choix du type de production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C'est la mon problème.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mon raisonnement était de dire que: sur la feuille suivi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si entre A2 ET A16 "rail ouvert coté 2" était écrit (relié a la feuille planning en A40)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alors le résultat entre (I2:I16) serait divisé par 2 (quelque soit la ligne choisie)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pense que c'est dans la feuille planning que l'on trouvera les diviseurs mais ou ??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voila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j'espère être le plus clair possible mais sincèrement, je ne suis pas un spécialiste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merci pour votre aide</a:t>
          </a:r>
        </a:p>
      </xdr:txBody>
    </xdr:sp>
    <xdr:clientData/>
  </xdr:twoCellAnchor>
  <xdr:twoCellAnchor>
    <xdr:from>
      <xdr:col>16</xdr:col>
      <xdr:colOff>38100</xdr:colOff>
      <xdr:row>28</xdr:row>
      <xdr:rowOff>133350</xdr:rowOff>
    </xdr:from>
    <xdr:to>
      <xdr:col>23</xdr:col>
      <xdr:colOff>400050</xdr:colOff>
      <xdr:row>51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3496925" y="5781675"/>
          <a:ext cx="6981825" cy="432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suis à la recherche d'une solution afin de gérer un problème entre deux feuilles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m'explique: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sur feuille 1 (planning) de A2 à A47 j'ai du texte (à chaque case, une oprération) ex (A40 gravure ,A41 découpe,A42 cisaillage)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sur feuille 2 (opératrice) j'ai un menu déroulant ou je sélectionne mon opération ex "gravure" en A7 (même oprération que feuille 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J'ai une suite de formules afin d'avoir en I7 un résultat.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Ca se complique pour moi.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doit diviser le résultat en I7 par une valeur définie en fonction de l'opération à faire. (gravure à diviser par 4 , découpe par 2, cisaillage par 10)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voila mon raisonnement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si A7 =planning!A40 alors I7 / 4 mais rien ne fonctionne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biensur si A7 =planning!A41 alors I7/2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Je ne suis pas un spécialiste de excel bien évidemment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en espérant avoir été le plus clair possible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merci pour votre aide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cordialement</a:t>
          </a:r>
        </a:p>
      </xdr:txBody>
    </xdr:sp>
    <xdr:clientData/>
  </xdr:twoCellAnchor>
  <xdr:twoCellAnchor>
    <xdr:from>
      <xdr:col>8</xdr:col>
      <xdr:colOff>228600</xdr:colOff>
      <xdr:row>0</xdr:row>
      <xdr:rowOff>104775</xdr:rowOff>
    </xdr:from>
    <xdr:to>
      <xdr:col>10</xdr:col>
      <xdr:colOff>114300</xdr:colOff>
      <xdr:row>0</xdr:row>
      <xdr:rowOff>352425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7286625" y="104775"/>
          <a:ext cx="1171575" cy="2476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Listes déroulantes</a:t>
          </a:r>
        </a:p>
      </xdr:txBody>
    </xdr:sp>
    <xdr:clientData/>
  </xdr:twoCellAnchor>
  <xdr:twoCellAnchor>
    <xdr:from>
      <xdr:col>7</xdr:col>
      <xdr:colOff>0</xdr:colOff>
      <xdr:row>3</xdr:row>
      <xdr:rowOff>76200</xdr:rowOff>
    </xdr:from>
    <xdr:to>
      <xdr:col>12</xdr:col>
      <xdr:colOff>219075</xdr:colOff>
      <xdr:row>4</xdr:row>
      <xdr:rowOff>171450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524625" y="962025"/>
          <a:ext cx="3552825" cy="2857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Colonne inscription du diviseur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31</xdr:row>
      <xdr:rowOff>19050</xdr:rowOff>
    </xdr:from>
    <xdr:to>
      <xdr:col>9</xdr:col>
      <xdr:colOff>266700</xdr:colOff>
      <xdr:row>32</xdr:row>
      <xdr:rowOff>38100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6086475" y="5924550"/>
          <a:ext cx="3019425" cy="2095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Colonne qui récupère de la feuille planning le diviseur</a:t>
          </a:r>
        </a:p>
      </xdr:txBody>
    </xdr:sp>
    <xdr:clientData/>
  </xdr:twoCellAnchor>
  <xdr:twoCellAnchor>
    <xdr:from>
      <xdr:col>6</xdr:col>
      <xdr:colOff>495300</xdr:colOff>
      <xdr:row>36</xdr:row>
      <xdr:rowOff>133350</xdr:rowOff>
    </xdr:from>
    <xdr:to>
      <xdr:col>8</xdr:col>
      <xdr:colOff>733425</xdr:colOff>
      <xdr:row>37</xdr:row>
      <xdr:rowOff>180975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7048500" y="6991350"/>
          <a:ext cx="1762125" cy="2381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Formules utilisant la colonne J</a:t>
          </a:r>
        </a:p>
      </xdr:txBody>
    </xdr:sp>
    <xdr:clientData/>
  </xdr:twoCellAnchor>
  <xdr:twoCellAnchor>
    <xdr:from>
      <xdr:col>8</xdr:col>
      <xdr:colOff>161925</xdr:colOff>
      <xdr:row>24</xdr:row>
      <xdr:rowOff>95250</xdr:rowOff>
    </xdr:from>
    <xdr:to>
      <xdr:col>10</xdr:col>
      <xdr:colOff>752475</xdr:colOff>
      <xdr:row>25</xdr:row>
      <xdr:rowOff>133350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8239125" y="4667250"/>
          <a:ext cx="1638300" cy="228600"/>
        </a:xfrm>
        <a:prstGeom prst="rect">
          <a:avLst/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Formules sans la colonne J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ssentiel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NewsPrint">
      <a:majorFont>
        <a:latin typeface="Impact"/>
        <a:ea typeface=""/>
        <a:cs typeface=""/>
        <a:font script="Jpan" typeface="HGP創英角ｺﾞｼｯｸUB"/>
        <a:font script="Hang" typeface="HY견고딕"/>
        <a:font script="Hans" typeface="微软雅黑"/>
        <a:font script="Hant" typeface="微軟正黑體"/>
        <a:font script="Arab" typeface="Tahoma"/>
        <a:font script="Hebr" typeface="Tohoma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6000"/>
              </a:schemeClr>
              <a:schemeClr val="phClr">
                <a:shade val="94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84000"/>
                <a:satMod val="110000"/>
              </a:schemeClr>
            </a:gs>
            <a:gs pos="44000">
              <a:schemeClr val="phClr">
                <a:tint val="93000"/>
                <a:satMod val="115000"/>
              </a:schemeClr>
            </a:gs>
            <a:gs pos="100000">
              <a:schemeClr val="phClr">
                <a:tint val="100000"/>
                <a:shade val="59000"/>
                <a:satMod val="120000"/>
              </a:schemeClr>
            </a:gs>
          </a:gsLst>
          <a:path path="circle">
            <a:fillToRect l="40000" t="60000" r="60000" b="4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feuilles-t2776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6"/>
  <sheetViews>
    <sheetView tabSelected="1" zoomScale="85" zoomScaleNormal="85" workbookViewId="0">
      <selection activeCell="O8" sqref="O8"/>
    </sheetView>
  </sheetViews>
  <sheetFormatPr baseColWidth="10" defaultRowHeight="15"/>
  <cols>
    <col min="1" max="1" width="26.28515625" style="1" customWidth="1"/>
    <col min="2" max="2" width="6.85546875" style="15" customWidth="1"/>
    <col min="3" max="3" width="13" style="1" customWidth="1"/>
    <col min="4" max="4" width="5" style="1" customWidth="1"/>
    <col min="5" max="5" width="15.28515625" customWidth="1"/>
    <col min="6" max="6" width="19.140625" customWidth="1"/>
    <col min="7" max="7" width="12.28515625" customWidth="1"/>
    <col min="8" max="8" width="8" bestFit="1" customWidth="1"/>
    <col min="9" max="9" width="8.85546875" customWidth="1"/>
    <col min="10" max="10" width="10.42578125" customWidth="1"/>
    <col min="12" max="12" width="11.28515625" style="12" customWidth="1"/>
    <col min="13" max="13" width="14.42578125" style="12" customWidth="1"/>
    <col min="14" max="14" width="16.7109375" customWidth="1"/>
    <col min="17" max="17" width="30.7109375" customWidth="1"/>
  </cols>
  <sheetData>
    <row r="1" spans="1:20" ht="39.75" customHeight="1">
      <c r="A1" s="8" t="s">
        <v>0</v>
      </c>
      <c r="B1" s="16" t="s">
        <v>63</v>
      </c>
      <c r="C1" s="8" t="s">
        <v>3</v>
      </c>
      <c r="D1" s="8" t="s">
        <v>64</v>
      </c>
      <c r="E1" s="8" t="s">
        <v>1</v>
      </c>
      <c r="F1" s="8" t="s">
        <v>56</v>
      </c>
      <c r="G1" s="8" t="s">
        <v>36</v>
      </c>
      <c r="H1" s="21" t="s">
        <v>80</v>
      </c>
      <c r="I1" s="21"/>
      <c r="J1" s="21"/>
      <c r="K1" s="21"/>
      <c r="L1" s="38"/>
      <c r="M1" s="38"/>
      <c r="N1" s="37" t="s">
        <v>81</v>
      </c>
      <c r="O1" s="20"/>
    </row>
    <row r="2" spans="1:20">
      <c r="A2" s="7" t="s">
        <v>2</v>
      </c>
      <c r="C2" s="17">
        <v>3500</v>
      </c>
      <c r="D2" s="30" t="s">
        <v>66</v>
      </c>
      <c r="E2">
        <f>(F2/C2)/7</f>
        <v>0</v>
      </c>
      <c r="F2">
        <v>0</v>
      </c>
      <c r="G2" s="29"/>
      <c r="H2" s="36">
        <v>4</v>
      </c>
      <c r="I2" s="30"/>
      <c r="J2" s="30"/>
      <c r="K2" s="20"/>
      <c r="L2" s="39"/>
      <c r="M2" s="12" t="s">
        <v>30</v>
      </c>
      <c r="N2" s="12"/>
      <c r="O2" s="12"/>
      <c r="P2" s="12"/>
      <c r="Q2" s="12"/>
    </row>
    <row r="3" spans="1:20">
      <c r="A3" s="7" t="s">
        <v>5</v>
      </c>
      <c r="C3" s="1">
        <v>535</v>
      </c>
      <c r="D3" s="30" t="s">
        <v>66</v>
      </c>
      <c r="E3">
        <f>(F3/C3)/7</f>
        <v>1.3351134846461949</v>
      </c>
      <c r="F3">
        <v>5000</v>
      </c>
      <c r="G3" s="29"/>
      <c r="H3" s="36">
        <v>3</v>
      </c>
      <c r="I3" s="31"/>
      <c r="J3" s="31"/>
      <c r="K3" s="30"/>
      <c r="L3" s="39"/>
      <c r="M3" s="12" t="s">
        <v>34</v>
      </c>
      <c r="N3" s="12"/>
      <c r="O3" s="12"/>
      <c r="P3" s="12"/>
      <c r="Q3" s="40"/>
    </row>
    <row r="4" spans="1:20">
      <c r="A4" s="7" t="s">
        <v>6</v>
      </c>
      <c r="C4" s="1">
        <v>2500</v>
      </c>
      <c r="D4" s="30" t="s">
        <v>66</v>
      </c>
      <c r="E4">
        <f t="shared" ref="E4:E47" si="0">(F4/C4)/7</f>
        <v>0</v>
      </c>
      <c r="F4">
        <v>0</v>
      </c>
      <c r="G4" s="30"/>
      <c r="H4" s="36">
        <v>5</v>
      </c>
      <c r="I4" s="30"/>
      <c r="J4" s="30"/>
      <c r="K4" s="30"/>
      <c r="M4" s="12" t="s">
        <v>31</v>
      </c>
      <c r="N4" s="12"/>
      <c r="O4" s="12"/>
    </row>
    <row r="5" spans="1:20">
      <c r="A5" s="7" t="s">
        <v>59</v>
      </c>
      <c r="C5" s="1">
        <v>6000</v>
      </c>
      <c r="D5" s="30"/>
      <c r="E5">
        <f t="shared" si="0"/>
        <v>0</v>
      </c>
      <c r="F5">
        <v>0</v>
      </c>
      <c r="G5" s="30"/>
      <c r="H5" s="36">
        <v>5</v>
      </c>
      <c r="I5" s="30"/>
      <c r="J5" s="30"/>
      <c r="K5" s="30"/>
      <c r="M5" s="12" t="s">
        <v>35</v>
      </c>
      <c r="N5" s="12"/>
      <c r="O5" s="12"/>
      <c r="P5" s="41" t="s">
        <v>82</v>
      </c>
      <c r="Q5" s="42"/>
      <c r="R5" s="43"/>
      <c r="S5" s="44"/>
      <c r="T5" s="44"/>
    </row>
    <row r="6" spans="1:20">
      <c r="A6" s="7" t="s">
        <v>7</v>
      </c>
      <c r="C6" s="1">
        <v>28</v>
      </c>
      <c r="D6" s="30"/>
      <c r="E6">
        <f t="shared" si="0"/>
        <v>0</v>
      </c>
      <c r="F6">
        <v>0</v>
      </c>
      <c r="G6" s="30"/>
      <c r="H6" s="36">
        <v>3</v>
      </c>
      <c r="I6" s="30"/>
      <c r="J6" s="30"/>
      <c r="K6" s="30"/>
      <c r="M6" s="12" t="s">
        <v>32</v>
      </c>
      <c r="N6" s="12"/>
      <c r="O6" s="12"/>
      <c r="P6" s="45" t="s">
        <v>83</v>
      </c>
      <c r="Q6" s="45" t="s">
        <v>84</v>
      </c>
      <c r="R6" s="46"/>
      <c r="S6" s="46"/>
      <c r="T6" s="46"/>
    </row>
    <row r="7" spans="1:20">
      <c r="A7" s="7" t="s">
        <v>19</v>
      </c>
      <c r="C7" s="1">
        <v>800</v>
      </c>
      <c r="D7" s="30"/>
      <c r="E7">
        <f t="shared" si="0"/>
        <v>0</v>
      </c>
      <c r="G7" s="30"/>
      <c r="H7" s="36">
        <v>4</v>
      </c>
      <c r="I7" s="30"/>
      <c r="J7" s="30"/>
      <c r="K7" s="30"/>
      <c r="M7" s="12" t="s">
        <v>4</v>
      </c>
      <c r="N7" s="12"/>
      <c r="O7" s="12"/>
      <c r="P7" s="12"/>
      <c r="Q7" s="12"/>
    </row>
    <row r="8" spans="1:20">
      <c r="A8" s="7" t="s">
        <v>20</v>
      </c>
      <c r="C8" s="17">
        <v>1000</v>
      </c>
      <c r="D8" s="30"/>
      <c r="E8">
        <f t="shared" si="0"/>
        <v>0</v>
      </c>
      <c r="G8" s="30"/>
      <c r="H8" s="36">
        <v>5</v>
      </c>
      <c r="I8" s="30"/>
      <c r="J8" s="30"/>
      <c r="K8" s="30"/>
      <c r="N8" s="12"/>
      <c r="O8" s="12"/>
      <c r="P8" s="12"/>
      <c r="Q8" s="12"/>
    </row>
    <row r="9" spans="1:20">
      <c r="A9" s="7" t="s">
        <v>21</v>
      </c>
      <c r="C9" s="1">
        <v>800</v>
      </c>
      <c r="D9" s="30"/>
      <c r="E9">
        <f t="shared" si="0"/>
        <v>0</v>
      </c>
      <c r="G9" s="30"/>
      <c r="H9" s="36">
        <v>5</v>
      </c>
      <c r="I9" s="30"/>
      <c r="J9" s="30"/>
      <c r="K9" s="30"/>
      <c r="N9" s="12"/>
      <c r="O9" s="12"/>
      <c r="P9" s="12"/>
      <c r="Q9" s="12"/>
    </row>
    <row r="10" spans="1:20">
      <c r="A10" s="7" t="s">
        <v>57</v>
      </c>
      <c r="C10" s="17">
        <v>1000</v>
      </c>
      <c r="D10" s="30"/>
      <c r="E10">
        <f t="shared" si="0"/>
        <v>0</v>
      </c>
      <c r="G10" s="29"/>
      <c r="H10" s="36">
        <v>3</v>
      </c>
      <c r="I10" s="30"/>
      <c r="J10" s="30"/>
      <c r="K10" s="30"/>
      <c r="N10" s="12"/>
      <c r="O10" s="12"/>
      <c r="P10" s="12"/>
      <c r="Q10" s="12"/>
    </row>
    <row r="11" spans="1:20">
      <c r="A11" s="7" t="s">
        <v>22</v>
      </c>
      <c r="C11" s="1">
        <v>800</v>
      </c>
      <c r="D11" s="30"/>
      <c r="E11">
        <f t="shared" si="0"/>
        <v>0</v>
      </c>
      <c r="F11">
        <v>0</v>
      </c>
      <c r="G11" s="30"/>
      <c r="H11" s="36">
        <v>2</v>
      </c>
      <c r="I11" s="30"/>
      <c r="J11" s="30"/>
      <c r="K11" s="30"/>
      <c r="N11" s="12"/>
      <c r="O11" s="12"/>
      <c r="P11" s="12"/>
      <c r="Q11" s="12"/>
    </row>
    <row r="12" spans="1:20">
      <c r="A12" s="7" t="s">
        <v>23</v>
      </c>
      <c r="C12" s="17">
        <v>1000</v>
      </c>
      <c r="D12" s="30"/>
      <c r="E12">
        <f t="shared" si="0"/>
        <v>0</v>
      </c>
      <c r="F12">
        <v>0</v>
      </c>
      <c r="G12" s="30"/>
      <c r="H12" s="36">
        <v>4</v>
      </c>
      <c r="I12" s="30"/>
      <c r="J12" s="31"/>
      <c r="K12" s="30"/>
      <c r="N12" s="39"/>
      <c r="O12" s="39"/>
      <c r="P12" s="12"/>
      <c r="Q12" s="12"/>
    </row>
    <row r="13" spans="1:20">
      <c r="A13" s="7" t="s">
        <v>24</v>
      </c>
      <c r="C13" s="1">
        <v>800</v>
      </c>
      <c r="D13" s="30"/>
      <c r="E13">
        <f t="shared" si="0"/>
        <v>0</v>
      </c>
      <c r="G13" s="30"/>
      <c r="H13" s="36">
        <v>3</v>
      </c>
      <c r="I13" s="30"/>
      <c r="J13" s="30"/>
      <c r="K13" s="30"/>
      <c r="N13" s="12"/>
      <c r="O13" s="12"/>
      <c r="P13" s="12"/>
      <c r="Q13" s="12"/>
    </row>
    <row r="14" spans="1:20">
      <c r="A14" s="7" t="s">
        <v>25</v>
      </c>
      <c r="C14" s="17">
        <v>1000</v>
      </c>
      <c r="D14" s="30"/>
      <c r="E14">
        <f t="shared" si="0"/>
        <v>0</v>
      </c>
      <c r="G14" s="30"/>
      <c r="H14" s="36">
        <v>4</v>
      </c>
      <c r="I14" s="30"/>
      <c r="J14" s="30"/>
      <c r="K14" s="30"/>
      <c r="N14" s="12"/>
      <c r="O14" s="12"/>
      <c r="P14" s="12"/>
      <c r="Q14" s="12"/>
    </row>
    <row r="15" spans="1:20">
      <c r="A15" s="7" t="s">
        <v>8</v>
      </c>
      <c r="C15" s="1">
        <v>800</v>
      </c>
      <c r="D15" s="30"/>
      <c r="E15">
        <f t="shared" si="0"/>
        <v>1.7857142857142858</v>
      </c>
      <c r="F15">
        <v>10000</v>
      </c>
      <c r="G15" s="30"/>
      <c r="H15" s="36">
        <v>4</v>
      </c>
      <c r="I15" s="30"/>
      <c r="J15" s="30"/>
      <c r="K15" s="30"/>
      <c r="N15" s="12"/>
      <c r="O15" s="12"/>
      <c r="P15" s="12"/>
      <c r="Q15" s="12"/>
    </row>
    <row r="16" spans="1:20">
      <c r="A16" s="7" t="s">
        <v>58</v>
      </c>
      <c r="C16" s="17">
        <v>5000</v>
      </c>
      <c r="D16" s="30"/>
      <c r="E16">
        <f t="shared" si="0"/>
        <v>0.91428571428571437</v>
      </c>
      <c r="F16">
        <v>32000</v>
      </c>
      <c r="G16" s="30"/>
      <c r="H16" s="36">
        <v>5</v>
      </c>
      <c r="I16" s="30"/>
      <c r="J16" s="32"/>
      <c r="K16" s="30"/>
      <c r="N16" s="12"/>
      <c r="O16" s="12"/>
      <c r="P16" s="12"/>
      <c r="Q16" s="12"/>
    </row>
    <row r="17" spans="1:17">
      <c r="A17" s="7" t="s">
        <v>68</v>
      </c>
      <c r="C17" s="17">
        <v>100</v>
      </c>
      <c r="D17" s="30"/>
      <c r="E17" s="19">
        <f t="shared" si="0"/>
        <v>8.7142857142857135</v>
      </c>
      <c r="F17">
        <v>6100</v>
      </c>
      <c r="G17" s="29" t="s">
        <v>4</v>
      </c>
      <c r="H17" s="36">
        <v>5</v>
      </c>
      <c r="I17" s="31"/>
      <c r="J17" s="31"/>
      <c r="K17" s="30"/>
      <c r="N17" s="12"/>
      <c r="O17" s="12"/>
      <c r="P17" s="12"/>
      <c r="Q17" s="12"/>
    </row>
    <row r="18" spans="1:17">
      <c r="A18" s="7" t="s">
        <v>9</v>
      </c>
      <c r="C18" s="1">
        <v>200</v>
      </c>
      <c r="D18" s="30"/>
      <c r="E18">
        <f t="shared" si="0"/>
        <v>0</v>
      </c>
      <c r="F18">
        <v>0</v>
      </c>
      <c r="G18" s="30"/>
      <c r="H18" s="36">
        <v>3</v>
      </c>
      <c r="I18" s="30"/>
      <c r="J18" s="30"/>
      <c r="K18" s="30"/>
      <c r="N18" s="12"/>
      <c r="O18" s="12"/>
      <c r="P18" s="12"/>
      <c r="Q18" s="12"/>
    </row>
    <row r="19" spans="1:17">
      <c r="A19" s="7" t="s">
        <v>71</v>
      </c>
      <c r="C19" s="1">
        <v>1000</v>
      </c>
      <c r="D19" s="30"/>
      <c r="E19">
        <f t="shared" si="0"/>
        <v>2.1428571428571428</v>
      </c>
      <c r="F19">
        <v>15000</v>
      </c>
      <c r="G19" s="30"/>
      <c r="H19" s="36">
        <v>3</v>
      </c>
      <c r="I19" s="30"/>
      <c r="J19" s="30"/>
      <c r="K19" s="30"/>
      <c r="N19" s="12"/>
      <c r="O19" s="12"/>
      <c r="P19" s="12"/>
      <c r="Q19" s="12"/>
    </row>
    <row r="20" spans="1:17">
      <c r="A20" s="7" t="s">
        <v>16</v>
      </c>
      <c r="C20" s="1">
        <v>800</v>
      </c>
      <c r="D20" s="30"/>
      <c r="E20">
        <f t="shared" si="0"/>
        <v>0.8928571428571429</v>
      </c>
      <c r="F20">
        <v>5000</v>
      </c>
      <c r="G20" s="29" t="s">
        <v>31</v>
      </c>
      <c r="H20" s="36">
        <v>3</v>
      </c>
      <c r="I20" s="30"/>
      <c r="J20" s="30"/>
      <c r="K20" s="30"/>
      <c r="N20" s="12"/>
      <c r="O20" s="12"/>
      <c r="P20" s="12"/>
      <c r="Q20" s="12"/>
    </row>
    <row r="21" spans="1:17">
      <c r="A21" s="7" t="s">
        <v>61</v>
      </c>
      <c r="C21" s="17">
        <v>850</v>
      </c>
      <c r="D21" s="30"/>
      <c r="E21">
        <f t="shared" si="0"/>
        <v>0</v>
      </c>
      <c r="F21">
        <v>0</v>
      </c>
      <c r="G21" s="30"/>
      <c r="H21" s="36">
        <v>2</v>
      </c>
      <c r="I21" s="30"/>
      <c r="J21" s="30"/>
      <c r="K21" s="30"/>
      <c r="N21" s="12"/>
      <c r="O21" s="12"/>
      <c r="P21" s="12"/>
      <c r="Q21" s="12"/>
    </row>
    <row r="22" spans="1:17">
      <c r="A22" s="7" t="s">
        <v>17</v>
      </c>
      <c r="C22" s="1">
        <v>800</v>
      </c>
      <c r="D22" s="30"/>
      <c r="E22">
        <f t="shared" si="0"/>
        <v>0.8928571428571429</v>
      </c>
      <c r="F22">
        <v>5000</v>
      </c>
      <c r="G22" s="30"/>
      <c r="H22" s="36">
        <v>3</v>
      </c>
      <c r="I22" s="31"/>
      <c r="J22" s="30"/>
      <c r="K22" s="30"/>
      <c r="N22" s="12"/>
      <c r="O22" s="12"/>
      <c r="P22" s="12"/>
      <c r="Q22" s="12"/>
    </row>
    <row r="23" spans="1:17">
      <c r="A23" s="7" t="s">
        <v>18</v>
      </c>
      <c r="C23" s="17">
        <v>1000</v>
      </c>
      <c r="D23" s="30"/>
      <c r="E23">
        <f t="shared" si="0"/>
        <v>0.7142857142857143</v>
      </c>
      <c r="F23">
        <v>5000</v>
      </c>
      <c r="G23" s="29"/>
      <c r="H23" s="36">
        <v>2</v>
      </c>
      <c r="I23" s="30"/>
      <c r="J23" s="30"/>
      <c r="K23" s="30"/>
      <c r="N23" s="12"/>
      <c r="O23" s="12"/>
      <c r="P23" s="12"/>
      <c r="Q23" s="12"/>
    </row>
    <row r="24" spans="1:17">
      <c r="A24" s="7" t="s">
        <v>60</v>
      </c>
      <c r="C24" s="17">
        <v>800</v>
      </c>
      <c r="D24" s="30"/>
      <c r="E24">
        <f t="shared" si="0"/>
        <v>0</v>
      </c>
      <c r="F24">
        <v>0</v>
      </c>
      <c r="G24" s="30"/>
      <c r="H24" s="36">
        <v>2</v>
      </c>
      <c r="I24" s="30"/>
      <c r="J24" s="31"/>
      <c r="K24" s="30"/>
      <c r="N24" s="12"/>
      <c r="O24" s="12"/>
      <c r="P24" s="12"/>
      <c r="Q24" s="12"/>
    </row>
    <row r="25" spans="1:17">
      <c r="A25" s="7" t="s">
        <v>10</v>
      </c>
      <c r="C25" s="17">
        <v>3500</v>
      </c>
      <c r="D25" s="30"/>
      <c r="E25">
        <f t="shared" si="0"/>
        <v>4.0816326530612246</v>
      </c>
      <c r="F25">
        <v>100000</v>
      </c>
      <c r="G25" s="29" t="s">
        <v>34</v>
      </c>
      <c r="H25" s="36">
        <v>5</v>
      </c>
      <c r="I25" s="31"/>
      <c r="J25" s="30"/>
      <c r="K25" s="30"/>
      <c r="M25" s="12" t="s">
        <v>37</v>
      </c>
      <c r="N25" s="12"/>
      <c r="O25" s="12"/>
      <c r="P25" s="12"/>
      <c r="Q25" s="12"/>
    </row>
    <row r="26" spans="1:17">
      <c r="A26" s="7" t="s">
        <v>11</v>
      </c>
      <c r="C26" s="17">
        <v>500</v>
      </c>
      <c r="D26" s="30"/>
      <c r="E26">
        <f t="shared" si="0"/>
        <v>5.7142857142857144</v>
      </c>
      <c r="F26">
        <v>20000</v>
      </c>
      <c r="G26" s="29"/>
      <c r="H26" s="36">
        <v>3</v>
      </c>
      <c r="I26" s="31"/>
      <c r="J26" s="31"/>
      <c r="K26" s="30"/>
      <c r="M26" s="12" t="s">
        <v>38</v>
      </c>
      <c r="N26" s="12"/>
      <c r="O26" s="12"/>
      <c r="P26" s="12"/>
      <c r="Q26" s="12"/>
    </row>
    <row r="27" spans="1:17">
      <c r="A27" s="7" t="s">
        <v>12</v>
      </c>
      <c r="C27" s="1">
        <v>200</v>
      </c>
      <c r="D27" s="30"/>
      <c r="E27">
        <f>(F27/C27)/7</f>
        <v>0</v>
      </c>
      <c r="F27">
        <v>0</v>
      </c>
      <c r="G27" s="30"/>
      <c r="H27" s="36">
        <v>5</v>
      </c>
      <c r="I27" s="30"/>
      <c r="J27" s="30"/>
      <c r="K27" s="30"/>
      <c r="N27" s="12"/>
      <c r="O27" s="12"/>
      <c r="P27" s="12"/>
      <c r="Q27" s="12"/>
    </row>
    <row r="28" spans="1:17">
      <c r="A28" s="7" t="s">
        <v>13</v>
      </c>
      <c r="C28" s="1">
        <v>300</v>
      </c>
      <c r="D28" s="30"/>
      <c r="E28">
        <f t="shared" si="0"/>
        <v>0.47619047619047622</v>
      </c>
      <c r="F28">
        <v>1000</v>
      </c>
      <c r="G28" s="30"/>
      <c r="H28" s="36">
        <v>2</v>
      </c>
      <c r="I28" s="30"/>
      <c r="J28" s="30"/>
      <c r="K28" s="30"/>
      <c r="N28" s="12"/>
      <c r="O28" s="12"/>
      <c r="P28" s="12"/>
      <c r="Q28" s="12"/>
    </row>
    <row r="29" spans="1:17">
      <c r="A29" s="7" t="s">
        <v>14</v>
      </c>
      <c r="C29" s="1">
        <v>100</v>
      </c>
      <c r="D29" s="30"/>
      <c r="E29">
        <f t="shared" si="0"/>
        <v>2.8571428571428572</v>
      </c>
      <c r="F29">
        <v>2000</v>
      </c>
      <c r="G29" s="30"/>
      <c r="H29" s="36">
        <v>4</v>
      </c>
      <c r="I29" s="30"/>
      <c r="J29" s="30"/>
      <c r="K29" s="30"/>
      <c r="N29" s="12"/>
      <c r="O29" s="12"/>
      <c r="P29" s="12"/>
      <c r="Q29" s="12"/>
    </row>
    <row r="30" spans="1:17">
      <c r="A30" s="7" t="s">
        <v>15</v>
      </c>
      <c r="C30" s="1">
        <v>850</v>
      </c>
      <c r="D30" s="30"/>
      <c r="E30">
        <f t="shared" si="0"/>
        <v>2.5210084033613449</v>
      </c>
      <c r="F30">
        <v>15000</v>
      </c>
      <c r="G30" s="30"/>
      <c r="H30" s="36">
        <v>2</v>
      </c>
      <c r="I30" s="30"/>
      <c r="J30" s="31"/>
      <c r="K30" s="30"/>
      <c r="N30" s="12"/>
      <c r="O30" s="12"/>
      <c r="P30" s="12"/>
      <c r="Q30" s="12"/>
    </row>
    <row r="31" spans="1:17">
      <c r="A31" s="7" t="s">
        <v>55</v>
      </c>
      <c r="C31" s="17">
        <v>2000</v>
      </c>
      <c r="D31" s="30"/>
      <c r="E31">
        <f t="shared" si="0"/>
        <v>0</v>
      </c>
      <c r="F31">
        <v>0</v>
      </c>
      <c r="G31" s="29"/>
      <c r="H31" s="36">
        <v>5</v>
      </c>
      <c r="I31" s="30"/>
      <c r="J31" s="31"/>
      <c r="K31" s="30"/>
      <c r="N31" s="12"/>
      <c r="O31" s="12"/>
      <c r="P31" s="12"/>
      <c r="Q31" s="12"/>
    </row>
    <row r="32" spans="1:17">
      <c r="A32" s="7" t="s">
        <v>26</v>
      </c>
      <c r="C32" s="1">
        <v>170</v>
      </c>
      <c r="D32" s="30"/>
      <c r="E32" s="19">
        <f t="shared" si="0"/>
        <v>8.4033613445378155</v>
      </c>
      <c r="F32">
        <v>10000</v>
      </c>
      <c r="G32" s="29" t="s">
        <v>35</v>
      </c>
      <c r="H32" s="36">
        <v>2</v>
      </c>
      <c r="I32" s="30"/>
      <c r="J32" s="31"/>
      <c r="K32" s="30"/>
      <c r="N32" s="12"/>
      <c r="O32" s="12"/>
      <c r="P32" s="12"/>
      <c r="Q32" s="12"/>
    </row>
    <row r="33" spans="1:17">
      <c r="A33" s="7" t="s">
        <v>49</v>
      </c>
      <c r="C33" s="17">
        <v>70</v>
      </c>
      <c r="D33" s="30" t="s">
        <v>65</v>
      </c>
      <c r="E33">
        <f t="shared" si="0"/>
        <v>0</v>
      </c>
      <c r="F33">
        <v>0</v>
      </c>
      <c r="G33" s="29"/>
      <c r="H33" s="36">
        <v>2</v>
      </c>
      <c r="I33" s="31"/>
      <c r="J33" s="31"/>
      <c r="K33" s="30"/>
      <c r="N33" s="12"/>
      <c r="O33" s="12"/>
      <c r="P33" s="12"/>
      <c r="Q33" s="12"/>
    </row>
    <row r="34" spans="1:17">
      <c r="A34" s="7" t="s">
        <v>27</v>
      </c>
      <c r="C34" s="17">
        <v>75</v>
      </c>
      <c r="D34" s="30" t="s">
        <v>65</v>
      </c>
      <c r="E34">
        <f t="shared" si="0"/>
        <v>1.9047619047619049</v>
      </c>
      <c r="F34">
        <v>1000</v>
      </c>
      <c r="G34" s="30"/>
      <c r="H34" s="36">
        <v>4</v>
      </c>
      <c r="I34" s="31"/>
      <c r="J34" s="30"/>
      <c r="K34" s="30"/>
      <c r="N34" s="12"/>
      <c r="O34" s="12"/>
      <c r="P34" s="12" t="s">
        <v>66</v>
      </c>
      <c r="Q34" s="12"/>
    </row>
    <row r="35" spans="1:17">
      <c r="A35" s="7" t="s">
        <v>44</v>
      </c>
      <c r="C35" s="1">
        <v>200</v>
      </c>
      <c r="D35" s="30"/>
      <c r="E35">
        <f t="shared" si="0"/>
        <v>2.1428571428571428</v>
      </c>
      <c r="F35">
        <v>3000</v>
      </c>
      <c r="G35" s="30"/>
      <c r="H35" s="36">
        <v>2</v>
      </c>
      <c r="I35" s="30"/>
      <c r="J35" s="30"/>
      <c r="K35" s="30"/>
      <c r="N35" s="12"/>
      <c r="O35" s="12"/>
      <c r="P35" s="12" t="s">
        <v>65</v>
      </c>
      <c r="Q35" s="12"/>
    </row>
    <row r="36" spans="1:17">
      <c r="A36" s="7" t="s">
        <v>28</v>
      </c>
      <c r="C36" s="1">
        <v>200000</v>
      </c>
      <c r="D36" s="30" t="s">
        <v>66</v>
      </c>
      <c r="E36" s="19">
        <f t="shared" si="0"/>
        <v>14.285714285714286</v>
      </c>
      <c r="F36">
        <v>20000000</v>
      </c>
      <c r="G36" s="30"/>
      <c r="H36" s="36">
        <v>4</v>
      </c>
      <c r="I36" s="30"/>
      <c r="J36" s="31"/>
      <c r="K36" s="30"/>
      <c r="N36" s="12"/>
      <c r="O36" s="12"/>
      <c r="P36" s="12" t="s">
        <v>67</v>
      </c>
      <c r="Q36" s="12"/>
    </row>
    <row r="37" spans="1:17">
      <c r="A37" s="7" t="s">
        <v>29</v>
      </c>
      <c r="D37" s="30"/>
      <c r="E37">
        <v>5</v>
      </c>
      <c r="G37" s="29" t="s">
        <v>32</v>
      </c>
      <c r="H37" s="36">
        <v>2</v>
      </c>
      <c r="I37" s="30"/>
      <c r="J37" s="30"/>
      <c r="K37" s="30"/>
      <c r="N37" s="12"/>
      <c r="O37" s="12"/>
      <c r="P37" s="12"/>
      <c r="Q37" s="12"/>
    </row>
    <row r="38" spans="1:17">
      <c r="A38" s="7" t="s">
        <v>33</v>
      </c>
      <c r="C38" s="17">
        <v>660</v>
      </c>
      <c r="D38" s="30"/>
      <c r="E38">
        <f t="shared" si="0"/>
        <v>0</v>
      </c>
      <c r="F38">
        <v>0</v>
      </c>
      <c r="G38" s="29"/>
      <c r="H38" s="36">
        <v>5</v>
      </c>
      <c r="I38" s="31"/>
      <c r="J38" s="31"/>
      <c r="K38" s="30"/>
      <c r="N38" s="12"/>
      <c r="O38" s="12"/>
      <c r="P38" s="12"/>
      <c r="Q38" s="12"/>
    </row>
    <row r="39" spans="1:17">
      <c r="A39" s="7" t="s">
        <v>48</v>
      </c>
      <c r="C39" s="17">
        <v>900</v>
      </c>
      <c r="D39" s="30"/>
      <c r="E39">
        <f t="shared" si="0"/>
        <v>0.15873015873015875</v>
      </c>
      <c r="F39">
        <v>1000</v>
      </c>
      <c r="G39" s="29"/>
      <c r="H39" s="36">
        <v>3</v>
      </c>
      <c r="I39" s="31"/>
      <c r="J39" s="31"/>
      <c r="K39" s="30"/>
      <c r="N39" s="12"/>
      <c r="O39" s="12"/>
      <c r="P39" s="32"/>
      <c r="Q39" s="12"/>
    </row>
    <row r="40" spans="1:17">
      <c r="A40" s="7" t="s">
        <v>50</v>
      </c>
      <c r="C40" s="17">
        <v>80</v>
      </c>
      <c r="D40" s="30" t="s">
        <v>65</v>
      </c>
      <c r="E40">
        <f t="shared" si="0"/>
        <v>0</v>
      </c>
      <c r="F40">
        <v>0</v>
      </c>
      <c r="G40" s="30"/>
      <c r="H40" s="36">
        <v>4</v>
      </c>
      <c r="I40" s="31"/>
      <c r="J40" s="31"/>
      <c r="K40" s="30"/>
      <c r="N40" s="12"/>
      <c r="O40" s="12"/>
      <c r="P40" s="12"/>
      <c r="Q40" s="12"/>
    </row>
    <row r="41" spans="1:17">
      <c r="A41" s="7" t="s">
        <v>51</v>
      </c>
      <c r="C41" s="17">
        <v>6000</v>
      </c>
      <c r="D41" s="30"/>
      <c r="E41">
        <f t="shared" si="0"/>
        <v>0</v>
      </c>
      <c r="F41">
        <v>0</v>
      </c>
      <c r="G41" s="30"/>
      <c r="H41" s="36">
        <v>5</v>
      </c>
      <c r="I41" s="30"/>
      <c r="J41" s="30"/>
      <c r="K41" s="30"/>
      <c r="N41" s="12"/>
      <c r="O41" s="12"/>
      <c r="P41" s="12"/>
      <c r="Q41" s="12"/>
    </row>
    <row r="42" spans="1:17">
      <c r="A42" s="7" t="s">
        <v>52</v>
      </c>
      <c r="C42" s="1">
        <v>1</v>
      </c>
      <c r="D42" s="30"/>
      <c r="E42">
        <f>(F42/C42)/7</f>
        <v>0</v>
      </c>
      <c r="F42">
        <v>0</v>
      </c>
      <c r="G42" s="30"/>
      <c r="H42" s="36">
        <v>2</v>
      </c>
      <c r="I42" s="30"/>
      <c r="J42" s="30"/>
      <c r="K42" s="30"/>
      <c r="N42" s="12"/>
      <c r="O42" s="12"/>
      <c r="P42" s="12"/>
      <c r="Q42" s="12"/>
    </row>
    <row r="43" spans="1:17">
      <c r="A43" s="7" t="s">
        <v>53</v>
      </c>
      <c r="C43" s="1">
        <v>4000</v>
      </c>
      <c r="D43" s="30"/>
      <c r="E43">
        <f t="shared" si="0"/>
        <v>0.5357142857142857</v>
      </c>
      <c r="F43">
        <v>15000</v>
      </c>
      <c r="G43" s="30"/>
      <c r="H43" s="36">
        <v>4</v>
      </c>
      <c r="I43" s="31"/>
      <c r="J43" s="31"/>
      <c r="K43" s="30"/>
      <c r="N43" s="12"/>
      <c r="O43" s="12"/>
      <c r="P43" s="12"/>
      <c r="Q43" s="12"/>
    </row>
    <row r="44" spans="1:17">
      <c r="A44" s="7" t="s">
        <v>54</v>
      </c>
      <c r="C44" s="1">
        <v>800</v>
      </c>
      <c r="D44" s="30"/>
      <c r="E44">
        <f t="shared" si="0"/>
        <v>0.44642857142857145</v>
      </c>
      <c r="F44">
        <v>2500</v>
      </c>
      <c r="G44" s="30"/>
      <c r="H44" s="36">
        <v>4</v>
      </c>
      <c r="I44" s="30"/>
      <c r="J44" s="30"/>
      <c r="K44" s="30"/>
      <c r="N44" s="12"/>
      <c r="O44" s="12"/>
      <c r="P44" s="12"/>
      <c r="Q44" s="12"/>
    </row>
    <row r="45" spans="1:17">
      <c r="A45" s="7" t="s">
        <v>62</v>
      </c>
      <c r="C45" s="17">
        <v>50</v>
      </c>
      <c r="D45" s="30" t="s">
        <v>66</v>
      </c>
      <c r="E45">
        <f t="shared" si="0"/>
        <v>0.71142857142857152</v>
      </c>
      <c r="F45">
        <v>249</v>
      </c>
      <c r="G45" s="30"/>
      <c r="H45" s="36">
        <v>5</v>
      </c>
      <c r="I45" s="30"/>
      <c r="J45" s="31"/>
      <c r="K45" s="30"/>
      <c r="N45" s="12"/>
      <c r="O45" s="12"/>
      <c r="P45" s="12"/>
      <c r="Q45" s="12"/>
    </row>
    <row r="46" spans="1:17">
      <c r="A46" s="7" t="s">
        <v>69</v>
      </c>
      <c r="C46" s="1">
        <v>800</v>
      </c>
      <c r="D46" s="30" t="s">
        <v>66</v>
      </c>
      <c r="E46">
        <f t="shared" si="0"/>
        <v>0.8928571428571429</v>
      </c>
      <c r="F46">
        <v>5000</v>
      </c>
      <c r="G46" s="30"/>
      <c r="H46" s="36">
        <v>4</v>
      </c>
      <c r="I46" s="30"/>
      <c r="J46" s="31"/>
      <c r="K46" s="30"/>
      <c r="N46" s="12"/>
      <c r="O46" s="12"/>
      <c r="P46" s="12"/>
      <c r="Q46" s="12"/>
    </row>
    <row r="47" spans="1:17">
      <c r="A47" s="7" t="s">
        <v>70</v>
      </c>
      <c r="C47" s="17">
        <v>5000</v>
      </c>
      <c r="D47" s="30" t="s">
        <v>66</v>
      </c>
      <c r="E47">
        <f t="shared" si="0"/>
        <v>0.7142857142857143</v>
      </c>
      <c r="F47">
        <v>25000</v>
      </c>
      <c r="G47" s="29" t="s">
        <v>30</v>
      </c>
      <c r="H47" s="36">
        <v>5</v>
      </c>
      <c r="I47" s="31"/>
      <c r="J47" s="31"/>
      <c r="K47" s="30"/>
      <c r="N47" s="12"/>
      <c r="O47" s="12"/>
      <c r="P47" s="12"/>
      <c r="Q47" s="12"/>
    </row>
    <row r="48" spans="1:17">
      <c r="A48" s="7"/>
      <c r="D48" s="30"/>
      <c r="G48" s="30"/>
      <c r="I48" s="30"/>
      <c r="J48" s="33"/>
      <c r="K48" s="30"/>
      <c r="N48" s="12"/>
      <c r="O48" s="12"/>
      <c r="P48" s="12"/>
      <c r="Q48" s="12"/>
    </row>
    <row r="49" spans="1:17">
      <c r="A49" s="7"/>
      <c r="D49" s="30"/>
      <c r="G49" s="30"/>
      <c r="I49" s="30"/>
      <c r="J49" s="30"/>
      <c r="K49" s="30"/>
      <c r="N49" s="12"/>
      <c r="O49" s="12"/>
      <c r="P49" s="12"/>
      <c r="Q49" s="12"/>
    </row>
    <row r="50" spans="1:17">
      <c r="A50" s="7"/>
      <c r="D50" s="30"/>
      <c r="G50" s="30"/>
      <c r="I50" s="30"/>
      <c r="J50" s="30"/>
      <c r="K50" s="30"/>
      <c r="N50" s="12"/>
      <c r="O50" s="12"/>
      <c r="P50" s="12"/>
      <c r="Q50" s="12"/>
    </row>
    <row r="51" spans="1:17">
      <c r="A51" s="7"/>
      <c r="D51" s="30"/>
      <c r="G51" s="30"/>
      <c r="I51" s="30"/>
      <c r="J51" s="30"/>
      <c r="K51" s="30"/>
      <c r="N51" s="12"/>
      <c r="O51" s="12"/>
      <c r="P51" s="12"/>
      <c r="Q51" s="12"/>
    </row>
    <row r="52" spans="1:17">
      <c r="A52" s="7"/>
      <c r="D52" s="30"/>
      <c r="G52" s="30"/>
      <c r="I52" s="30"/>
      <c r="J52" s="30"/>
      <c r="K52" s="30"/>
      <c r="N52" s="12"/>
      <c r="O52" s="12"/>
      <c r="P52" s="12"/>
      <c r="Q52" s="12"/>
    </row>
    <row r="53" spans="1:17">
      <c r="A53" s="7"/>
      <c r="D53" s="30"/>
      <c r="G53" s="30"/>
      <c r="I53" s="30"/>
      <c r="J53" s="30"/>
      <c r="K53" s="30"/>
      <c r="N53" s="12"/>
      <c r="O53" s="12"/>
      <c r="P53" s="12"/>
      <c r="Q53" s="12"/>
    </row>
    <row r="54" spans="1:17">
      <c r="A54" s="7"/>
      <c r="B54" s="28"/>
      <c r="D54" s="30"/>
      <c r="G54" s="30"/>
      <c r="K54" s="30"/>
      <c r="N54" s="12"/>
      <c r="O54" s="12"/>
      <c r="P54" s="12"/>
      <c r="Q54" s="12"/>
    </row>
    <row r="55" spans="1:17">
      <c r="A55" s="7"/>
      <c r="D55" s="30"/>
      <c r="G55" s="30"/>
      <c r="K55" s="30"/>
      <c r="N55" s="12"/>
      <c r="O55" s="12"/>
      <c r="P55" s="12"/>
      <c r="Q55" s="12"/>
    </row>
    <row r="56" spans="1:17">
      <c r="A56" s="7"/>
      <c r="D56" s="30"/>
      <c r="G56" s="30"/>
      <c r="K56" s="30"/>
      <c r="N56" s="12"/>
      <c r="O56" s="12"/>
      <c r="P56" s="12"/>
      <c r="Q56" s="12"/>
    </row>
    <row r="57" spans="1:17">
      <c r="A57" s="7"/>
      <c r="D57" s="30"/>
      <c r="G57" s="30"/>
      <c r="K57" s="30"/>
      <c r="N57" s="12"/>
      <c r="O57" s="12"/>
      <c r="P57" s="12"/>
      <c r="Q57" s="12"/>
    </row>
    <row r="58" spans="1:17">
      <c r="A58" s="7"/>
      <c r="D58" s="30"/>
      <c r="G58" s="30"/>
      <c r="K58" s="30"/>
      <c r="N58" s="12"/>
      <c r="O58" s="12"/>
      <c r="P58" s="12"/>
      <c r="Q58" s="12"/>
    </row>
    <row r="59" spans="1:17">
      <c r="A59" s="7"/>
      <c r="D59" s="30"/>
      <c r="G59" s="30"/>
      <c r="K59" s="30"/>
      <c r="N59" s="12"/>
      <c r="O59" s="12"/>
      <c r="P59" s="12"/>
      <c r="Q59" s="12"/>
    </row>
    <row r="60" spans="1:17">
      <c r="A60" s="7"/>
      <c r="D60" s="30"/>
      <c r="G60" s="30"/>
      <c r="K60" s="30"/>
      <c r="N60" s="12"/>
      <c r="O60" s="12"/>
      <c r="P60" s="12"/>
      <c r="Q60" s="12"/>
    </row>
    <row r="61" spans="1:17">
      <c r="A61" s="7"/>
      <c r="D61" s="30"/>
      <c r="G61" s="30"/>
      <c r="K61" s="30"/>
      <c r="N61" s="12"/>
      <c r="O61" s="12"/>
      <c r="P61" s="12"/>
      <c r="Q61" s="12"/>
    </row>
    <row r="62" spans="1:17">
      <c r="A62" s="7"/>
      <c r="D62" s="30"/>
      <c r="G62" s="30"/>
      <c r="K62" s="30"/>
      <c r="N62" s="12"/>
      <c r="O62" s="12"/>
      <c r="P62" s="12"/>
      <c r="Q62" s="12"/>
    </row>
    <row r="63" spans="1:17">
      <c r="A63" s="7"/>
      <c r="D63" s="30"/>
      <c r="G63" s="30"/>
      <c r="K63" s="30"/>
      <c r="N63" s="12"/>
      <c r="O63" s="12"/>
      <c r="P63" s="12"/>
      <c r="Q63" s="12"/>
    </row>
    <row r="64" spans="1:17">
      <c r="A64" s="7"/>
      <c r="D64" s="30"/>
      <c r="G64" s="30"/>
      <c r="K64" s="30"/>
      <c r="N64" s="12"/>
      <c r="O64" s="12"/>
      <c r="P64" s="12"/>
      <c r="Q64" s="12"/>
    </row>
    <row r="65" spans="1:17">
      <c r="A65" s="7"/>
      <c r="D65" s="30"/>
      <c r="G65" s="30"/>
      <c r="K65" s="30"/>
      <c r="N65" s="12"/>
      <c r="O65" s="12"/>
      <c r="P65" s="12"/>
      <c r="Q65" s="12"/>
    </row>
    <row r="66" spans="1:17">
      <c r="A66" s="7"/>
      <c r="D66" s="30"/>
      <c r="G66" s="30"/>
      <c r="K66" s="30"/>
      <c r="N66" s="12"/>
      <c r="O66" s="12"/>
      <c r="P66" s="12"/>
      <c r="Q66" s="12"/>
    </row>
    <row r="67" spans="1:17">
      <c r="A67" s="7"/>
      <c r="D67" s="30"/>
      <c r="G67" s="30"/>
      <c r="K67" s="30"/>
    </row>
    <row r="68" spans="1:17">
      <c r="A68" s="7"/>
      <c r="D68" s="30"/>
      <c r="G68" s="30"/>
      <c r="K68" s="30"/>
    </row>
    <row r="69" spans="1:17">
      <c r="A69" s="7"/>
      <c r="D69" s="30"/>
      <c r="G69" s="30"/>
      <c r="K69" s="30"/>
    </row>
    <row r="70" spans="1:17">
      <c r="A70" s="7"/>
      <c r="D70" s="30"/>
      <c r="G70" s="30"/>
      <c r="K70" s="30"/>
    </row>
    <row r="71" spans="1:17">
      <c r="A71" s="7"/>
      <c r="G71" s="30"/>
    </row>
    <row r="72" spans="1:17">
      <c r="A72" s="7"/>
      <c r="G72" s="30"/>
    </row>
    <row r="73" spans="1:17">
      <c r="A73" s="7"/>
      <c r="G73" s="30"/>
    </row>
    <row r="74" spans="1:17">
      <c r="A74" s="7"/>
      <c r="G74" s="30"/>
    </row>
    <row r="75" spans="1:17">
      <c r="A75" s="7"/>
      <c r="G75" s="30"/>
    </row>
    <row r="76" spans="1:17">
      <c r="A76" s="7"/>
      <c r="G76" s="30"/>
    </row>
    <row r="77" spans="1:17">
      <c r="A77" s="7"/>
      <c r="G77" s="30"/>
    </row>
    <row r="78" spans="1:17">
      <c r="A78" s="7"/>
      <c r="G78" s="30"/>
    </row>
    <row r="79" spans="1:17">
      <c r="A79" s="7"/>
      <c r="G79" s="30"/>
    </row>
    <row r="80" spans="1:17">
      <c r="A80" s="7"/>
      <c r="G80" s="30"/>
    </row>
    <row r="81" spans="1:1">
      <c r="A81" s="7"/>
    </row>
    <row r="82" spans="1:1">
      <c r="A82" s="7"/>
    </row>
    <row r="83" spans="1:1">
      <c r="A83" s="7"/>
    </row>
    <row r="86" spans="1:1">
      <c r="A86" s="27"/>
    </row>
  </sheetData>
  <phoneticPr fontId="10" type="noConversion"/>
  <dataValidations count="5">
    <dataValidation type="list" allowBlank="1" showInputMessage="1" showErrorMessage="1" sqref="A86 B54">
      <formula1>$A$2:$A$52</formula1>
    </dataValidation>
    <dataValidation type="list" allowBlank="1" showInputMessage="1" showErrorMessage="1" sqref="G2:G80 K3:K70">
      <formula1>$M$2:$M$13</formula1>
    </dataValidation>
    <dataValidation type="list" allowBlank="1" showInputMessage="1" showErrorMessage="1" sqref="I2:J2">
      <formula1>$M$26:$M$27</formula1>
    </dataValidation>
    <dataValidation type="list" allowBlank="1" showInputMessage="1" showErrorMessage="1" sqref="I3:J53">
      <formula1>$M$25:$M$27</formula1>
    </dataValidation>
    <dataValidation type="list" allowBlank="1" showInputMessage="1" showErrorMessage="1" sqref="P39 D2:D70">
      <formula1>$P$34:$P$38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7"/>
  <sheetViews>
    <sheetView workbookViewId="0">
      <selection activeCell="E29" sqref="E29"/>
    </sheetView>
  </sheetViews>
  <sheetFormatPr baseColWidth="10" defaultRowHeight="15"/>
  <cols>
    <col min="1" max="1" width="28.5703125" customWidth="1"/>
    <col min="2" max="2" width="11.42578125" style="1"/>
    <col min="3" max="3" width="16" style="1" customWidth="1"/>
    <col min="4" max="4" width="11.42578125" style="1"/>
    <col min="5" max="5" width="16" style="1" customWidth="1"/>
    <col min="6" max="6" width="14.85546875" style="1" customWidth="1"/>
    <col min="7" max="8" width="11.42578125" style="1"/>
    <col min="9" max="9" width="11.42578125" style="5"/>
    <col min="10" max="10" width="4.28515625" customWidth="1"/>
    <col min="13" max="13" width="11.42578125" style="11"/>
  </cols>
  <sheetData>
    <row r="1" spans="1:13">
      <c r="A1" s="9" t="s">
        <v>0</v>
      </c>
      <c r="B1" s="1" t="s">
        <v>43</v>
      </c>
      <c r="C1" s="1" t="s">
        <v>45</v>
      </c>
      <c r="D1" s="1" t="s">
        <v>46</v>
      </c>
      <c r="E1" s="1" t="s">
        <v>47</v>
      </c>
      <c r="F1" s="1" t="s">
        <v>39</v>
      </c>
      <c r="G1" s="1" t="s">
        <v>40</v>
      </c>
      <c r="H1" s="1" t="s">
        <v>41</v>
      </c>
      <c r="I1" s="5" t="s">
        <v>42</v>
      </c>
      <c r="M1" s="10" t="str">
        <f ca="1">planning!A2</f>
        <v>chape crochet x</v>
      </c>
    </row>
    <row r="2" spans="1:13">
      <c r="A2" s="6" t="s">
        <v>12</v>
      </c>
      <c r="B2" s="14">
        <v>40910</v>
      </c>
      <c r="C2" s="3">
        <v>0.33333333333333331</v>
      </c>
      <c r="D2" s="3">
        <v>0.4236111111111111</v>
      </c>
      <c r="E2" s="3">
        <f>D2-C2+IF(C2&gt;D2,1)</f>
        <v>9.027777777777779E-2</v>
      </c>
      <c r="F2" s="1">
        <v>175</v>
      </c>
      <c r="G2" s="1">
        <v>593</v>
      </c>
      <c r="H2" s="1">
        <f>G2-F2</f>
        <v>418</v>
      </c>
      <c r="I2" s="34">
        <f ca="1">IF(E2="","",(H2*60/(E2*1440))/J2)</f>
        <v>38.584615384615375</v>
      </c>
      <c r="J2" s="27">
        <f t="shared" ref="J2:J38" ca="1" si="0">IF(A2="",1,VLOOKUP(A2,Base,8,FALSE))</f>
        <v>5</v>
      </c>
      <c r="K2" s="35">
        <f t="shared" ref="K2:K38" ca="1" si="1">IF(E2="","",(H2*60/(E2*1440))/IF(A2="",1,VLOOKUP(A2,Base,8,FALSE)))</f>
        <v>38.584615384615375</v>
      </c>
      <c r="M2" s="10" t="str">
        <f ca="1">planning!A3</f>
        <v>assemblage boucle vélo</v>
      </c>
    </row>
    <row r="3" spans="1:13">
      <c r="A3" s="6" t="s">
        <v>49</v>
      </c>
      <c r="B3" s="2">
        <v>40910</v>
      </c>
      <c r="C3" s="3">
        <v>0.4236111111111111</v>
      </c>
      <c r="D3" s="3">
        <v>0.5</v>
      </c>
      <c r="E3" s="3">
        <f t="shared" ref="E3:E16" si="2">D3-C3+IF(C3&gt;D3,1)</f>
        <v>7.6388888888888895E-2</v>
      </c>
      <c r="F3" s="1">
        <v>17800</v>
      </c>
      <c r="G3" s="1">
        <v>19400</v>
      </c>
      <c r="H3" s="1">
        <f t="shared" ref="H3:H16" si="3">G3-F3</f>
        <v>1600</v>
      </c>
      <c r="I3" s="34">
        <f t="shared" ref="I3:I38" ca="1" si="4">IF(E3="","",(H3*60/(E3*1440))/J3)</f>
        <v>436.36363636363632</v>
      </c>
      <c r="J3" s="27">
        <f t="shared" ca="1" si="0"/>
        <v>2</v>
      </c>
      <c r="K3" s="35">
        <f t="shared" ca="1" si="1"/>
        <v>436.36363636363632</v>
      </c>
      <c r="M3" s="10" t="str">
        <f ca="1">planning!A4</f>
        <v>godet semi libre</v>
      </c>
    </row>
    <row r="4" spans="1:13">
      <c r="A4" s="6" t="s">
        <v>49</v>
      </c>
      <c r="B4" s="2">
        <v>40910</v>
      </c>
      <c r="C4" s="3">
        <v>0.5625</v>
      </c>
      <c r="D4" s="3">
        <v>0.6875</v>
      </c>
      <c r="E4" s="3">
        <f t="shared" si="2"/>
        <v>0.125</v>
      </c>
      <c r="F4" s="1">
        <v>19400</v>
      </c>
      <c r="G4" s="1">
        <v>22471</v>
      </c>
      <c r="H4" s="1">
        <f t="shared" si="3"/>
        <v>3071</v>
      </c>
      <c r="I4" s="34">
        <f t="shared" ca="1" si="4"/>
        <v>511.83333333333331</v>
      </c>
      <c r="J4" s="27">
        <f t="shared" ca="1" si="0"/>
        <v>2</v>
      </c>
      <c r="K4" s="35">
        <f t="shared" ca="1" si="1"/>
        <v>511.83333333333331</v>
      </c>
      <c r="M4" s="10" t="str">
        <f ca="1">planning!A5</f>
        <v>godet eclat poudre soleil</v>
      </c>
    </row>
    <row r="5" spans="1:13">
      <c r="A5" s="6" t="s">
        <v>49</v>
      </c>
      <c r="B5" s="14">
        <v>40911</v>
      </c>
      <c r="C5" s="3">
        <v>0.33333333333333331</v>
      </c>
      <c r="D5" s="3">
        <v>0.5</v>
      </c>
      <c r="E5" s="3">
        <f t="shared" si="2"/>
        <v>0.16666666666666669</v>
      </c>
      <c r="F5" s="1">
        <v>22471</v>
      </c>
      <c r="G5" s="1">
        <v>26140</v>
      </c>
      <c r="H5" s="1">
        <f t="shared" si="3"/>
        <v>3669</v>
      </c>
      <c r="I5" s="34">
        <f t="shared" ca="1" si="4"/>
        <v>458.62499999999994</v>
      </c>
      <c r="J5" s="27">
        <f t="shared" ca="1" si="0"/>
        <v>2</v>
      </c>
      <c r="K5" s="35">
        <f t="shared" ca="1" si="1"/>
        <v>458.62499999999994</v>
      </c>
      <c r="M5" s="10" t="str">
        <f ca="1">planning!A6</f>
        <v>capot équipé</v>
      </c>
    </row>
    <row r="6" spans="1:13">
      <c r="A6" s="6" t="s">
        <v>49</v>
      </c>
      <c r="B6" s="2">
        <v>40911</v>
      </c>
      <c r="C6" s="3">
        <v>0.5625</v>
      </c>
      <c r="D6" s="3">
        <v>0.6875</v>
      </c>
      <c r="E6" s="3">
        <f t="shared" si="2"/>
        <v>0.125</v>
      </c>
      <c r="F6" s="1">
        <v>26140</v>
      </c>
      <c r="G6" s="1">
        <v>29140</v>
      </c>
      <c r="H6" s="1">
        <f t="shared" si="3"/>
        <v>3000</v>
      </c>
      <c r="I6" s="34">
        <f t="shared" ca="1" si="4"/>
        <v>500</v>
      </c>
      <c r="J6" s="27">
        <f t="shared" ca="1" si="0"/>
        <v>2</v>
      </c>
      <c r="K6" s="35">
        <f t="shared" ca="1" si="1"/>
        <v>500</v>
      </c>
      <c r="M6" s="10" t="str">
        <f ca="1">planning!A7</f>
        <v>assemblage roulé ba 16</v>
      </c>
    </row>
    <row r="7" spans="1:13">
      <c r="A7" s="6" t="s">
        <v>50</v>
      </c>
      <c r="B7" s="22">
        <v>40912</v>
      </c>
      <c r="C7" s="23">
        <v>0.33333333333333331</v>
      </c>
      <c r="D7" s="23">
        <v>0.5</v>
      </c>
      <c r="E7" s="23">
        <f t="shared" si="2"/>
        <v>0.16666666666666669</v>
      </c>
      <c r="F7" s="24">
        <v>0</v>
      </c>
      <c r="G7" s="24">
        <v>5027</v>
      </c>
      <c r="H7" s="24">
        <f t="shared" si="3"/>
        <v>5027</v>
      </c>
      <c r="I7" s="34">
        <f t="shared" ca="1" si="4"/>
        <v>314.18749999999994</v>
      </c>
      <c r="J7" s="27">
        <f t="shared" ca="1" si="0"/>
        <v>4</v>
      </c>
      <c r="K7" s="35">
        <f t="shared" ca="1" si="1"/>
        <v>314.18749999999994</v>
      </c>
      <c r="M7" s="10" t="str">
        <f ca="1">planning!A8</f>
        <v>assemblage ardillon ba 16</v>
      </c>
    </row>
    <row r="8" spans="1:13">
      <c r="A8" s="6" t="s">
        <v>50</v>
      </c>
      <c r="B8" s="2">
        <v>40912</v>
      </c>
      <c r="C8" s="3">
        <v>0.5625</v>
      </c>
      <c r="D8" s="3">
        <v>0.6875</v>
      </c>
      <c r="E8" s="3">
        <f t="shared" si="2"/>
        <v>0.125</v>
      </c>
      <c r="F8" s="1">
        <v>5027</v>
      </c>
      <c r="G8" s="1">
        <v>9013</v>
      </c>
      <c r="H8" s="1">
        <f t="shared" si="3"/>
        <v>3986</v>
      </c>
      <c r="I8" s="34">
        <f t="shared" ca="1" si="4"/>
        <v>332.16666666666669</v>
      </c>
      <c r="J8" s="27">
        <f t="shared" ca="1" si="0"/>
        <v>4</v>
      </c>
      <c r="K8" s="35">
        <f t="shared" ca="1" si="1"/>
        <v>332.16666666666669</v>
      </c>
      <c r="M8" s="10" t="str">
        <f ca="1">planning!A9</f>
        <v>assemblage roulé ba 18</v>
      </c>
    </row>
    <row r="9" spans="1:13">
      <c r="A9" s="6" t="s">
        <v>50</v>
      </c>
      <c r="B9" s="14">
        <v>40913</v>
      </c>
      <c r="C9" s="3">
        <v>0.33333333333333331</v>
      </c>
      <c r="D9" s="3">
        <v>0.5</v>
      </c>
      <c r="E9" s="3">
        <f t="shared" si="2"/>
        <v>0.16666666666666669</v>
      </c>
      <c r="F9" s="1">
        <v>9013</v>
      </c>
      <c r="G9" s="1">
        <v>14400</v>
      </c>
      <c r="H9" s="1">
        <f t="shared" si="3"/>
        <v>5387</v>
      </c>
      <c r="I9" s="34">
        <f t="shared" ca="1" si="4"/>
        <v>336.68749999999994</v>
      </c>
      <c r="J9" s="27">
        <f t="shared" ca="1" si="0"/>
        <v>4</v>
      </c>
      <c r="K9" s="35">
        <f t="shared" ca="1" si="1"/>
        <v>336.68749999999994</v>
      </c>
      <c r="M9" s="10" t="str">
        <f ca="1">planning!A10</f>
        <v>assemblage ardillon ba18</v>
      </c>
    </row>
    <row r="10" spans="1:13">
      <c r="A10" s="6" t="s">
        <v>50</v>
      </c>
      <c r="B10" s="18">
        <v>40913</v>
      </c>
      <c r="C10" s="3">
        <v>0.5625</v>
      </c>
      <c r="D10" s="3">
        <v>0.6875</v>
      </c>
      <c r="E10" s="3">
        <f t="shared" si="2"/>
        <v>0.125</v>
      </c>
      <c r="F10" s="1">
        <v>14400</v>
      </c>
      <c r="G10" s="1">
        <v>18900</v>
      </c>
      <c r="H10" s="1">
        <f t="shared" si="3"/>
        <v>4500</v>
      </c>
      <c r="I10" s="34">
        <f t="shared" ca="1" si="4"/>
        <v>375</v>
      </c>
      <c r="J10" s="27">
        <f t="shared" ca="1" si="0"/>
        <v>4</v>
      </c>
      <c r="K10" s="35">
        <f t="shared" ca="1" si="1"/>
        <v>375</v>
      </c>
      <c r="M10" s="10" t="str">
        <f ca="1">planning!A11</f>
        <v>assemblage roulé ba 20</v>
      </c>
    </row>
    <row r="11" spans="1:13">
      <c r="A11" s="6" t="s">
        <v>50</v>
      </c>
      <c r="B11" s="14">
        <v>40914</v>
      </c>
      <c r="C11" s="3">
        <v>0.33333333333333331</v>
      </c>
      <c r="D11" s="3">
        <v>0.5</v>
      </c>
      <c r="E11" s="3">
        <f t="shared" si="2"/>
        <v>0.16666666666666669</v>
      </c>
      <c r="F11" s="1">
        <v>18900</v>
      </c>
      <c r="G11" s="1">
        <v>24366</v>
      </c>
      <c r="H11" s="1">
        <f t="shared" si="3"/>
        <v>5466</v>
      </c>
      <c r="I11" s="34">
        <f t="shared" ca="1" si="4"/>
        <v>341.62499999999994</v>
      </c>
      <c r="J11" s="27">
        <f t="shared" ca="1" si="0"/>
        <v>4</v>
      </c>
      <c r="K11" s="35">
        <f t="shared" ca="1" si="1"/>
        <v>341.62499999999994</v>
      </c>
      <c r="M11" s="10" t="str">
        <f ca="1">planning!A12</f>
        <v>assemblage ardillon ba 20</v>
      </c>
    </row>
    <row r="12" spans="1:13">
      <c r="A12" s="6" t="s">
        <v>50</v>
      </c>
      <c r="B12" s="2">
        <v>40914</v>
      </c>
      <c r="C12" s="3">
        <v>0.54166666666666663</v>
      </c>
      <c r="D12" s="3">
        <v>0.64583333333333337</v>
      </c>
      <c r="E12" s="3">
        <f t="shared" si="2"/>
        <v>0.10416666666666674</v>
      </c>
      <c r="F12" s="1">
        <v>24366</v>
      </c>
      <c r="G12" s="1">
        <v>27444</v>
      </c>
      <c r="H12" s="1">
        <f t="shared" si="3"/>
        <v>3078</v>
      </c>
      <c r="I12" s="34">
        <f t="shared" ca="1" si="4"/>
        <v>307.79999999999978</v>
      </c>
      <c r="J12" s="27">
        <f t="shared" ca="1" si="0"/>
        <v>4</v>
      </c>
      <c r="K12" s="35">
        <f t="shared" ca="1" si="1"/>
        <v>307.79999999999978</v>
      </c>
      <c r="M12" s="10" t="str">
        <f ca="1">planning!A13</f>
        <v>assemblage roulé ba 22</v>
      </c>
    </row>
    <row r="13" spans="1:13">
      <c r="A13" s="6" t="s">
        <v>50</v>
      </c>
      <c r="B13" s="14">
        <v>40917</v>
      </c>
      <c r="C13" s="3">
        <v>0.33333333333333331</v>
      </c>
      <c r="D13" s="3">
        <v>0.40972222222222227</v>
      </c>
      <c r="E13" s="3">
        <f t="shared" si="2"/>
        <v>7.6388888888888951E-2</v>
      </c>
      <c r="F13" s="1">
        <v>27444</v>
      </c>
      <c r="G13" s="1">
        <v>30116</v>
      </c>
      <c r="H13" s="1">
        <f t="shared" si="3"/>
        <v>2672</v>
      </c>
      <c r="I13" s="34">
        <f t="shared" ca="1" si="4"/>
        <v>364.36363636363609</v>
      </c>
      <c r="J13" s="27">
        <f t="shared" ca="1" si="0"/>
        <v>4</v>
      </c>
      <c r="K13" s="35">
        <f t="shared" ca="1" si="1"/>
        <v>364.36363636363609</v>
      </c>
      <c r="M13" s="10" t="str">
        <f ca="1">planning!A14</f>
        <v>assemblage ardillon ba 22</v>
      </c>
    </row>
    <row r="14" spans="1:13">
      <c r="A14" s="6" t="s">
        <v>26</v>
      </c>
      <c r="B14" s="2">
        <v>40917</v>
      </c>
      <c r="C14" s="3">
        <v>0.41666666666666669</v>
      </c>
      <c r="D14" s="3">
        <v>0.5</v>
      </c>
      <c r="E14" s="3">
        <f t="shared" si="2"/>
        <v>8.3333333333333315E-2</v>
      </c>
      <c r="F14" s="1">
        <v>0</v>
      </c>
      <c r="G14" s="1">
        <v>339</v>
      </c>
      <c r="H14" s="1">
        <f t="shared" si="3"/>
        <v>339</v>
      </c>
      <c r="I14" s="34">
        <f t="shared" ca="1" si="4"/>
        <v>84.750000000000014</v>
      </c>
      <c r="J14" s="27">
        <f t="shared" ca="1" si="0"/>
        <v>2</v>
      </c>
      <c r="K14" s="35">
        <f t="shared" ca="1" si="1"/>
        <v>84.750000000000014</v>
      </c>
      <c r="M14" s="10" t="str">
        <f ca="1">planning!A15</f>
        <v>profil u</v>
      </c>
    </row>
    <row r="15" spans="1:13">
      <c r="A15" s="6" t="s">
        <v>26</v>
      </c>
      <c r="B15" s="2">
        <v>40917</v>
      </c>
      <c r="C15" s="3">
        <v>0.5625</v>
      </c>
      <c r="D15" s="3">
        <v>0.6875</v>
      </c>
      <c r="E15" s="3">
        <f t="shared" si="2"/>
        <v>0.125</v>
      </c>
      <c r="F15" s="1">
        <v>339</v>
      </c>
      <c r="G15" s="1">
        <v>2257</v>
      </c>
      <c r="H15" s="1">
        <f t="shared" si="3"/>
        <v>1918</v>
      </c>
      <c r="I15" s="34">
        <f t="shared" ca="1" si="4"/>
        <v>319.66666666666669</v>
      </c>
      <c r="J15" s="27">
        <f t="shared" ca="1" si="0"/>
        <v>2</v>
      </c>
      <c r="K15" s="35">
        <f t="shared" ca="1" si="1"/>
        <v>319.66666666666669</v>
      </c>
      <c r="M15" s="10" t="str">
        <f ca="1">planning!A16</f>
        <v>godet tolériane</v>
      </c>
    </row>
    <row r="16" spans="1:13">
      <c r="A16" s="6" t="s">
        <v>26</v>
      </c>
      <c r="B16" s="14">
        <v>40918</v>
      </c>
      <c r="C16" s="3">
        <v>0.33333333333333331</v>
      </c>
      <c r="D16" s="3">
        <v>0.5</v>
      </c>
      <c r="E16" s="3">
        <f t="shared" si="2"/>
        <v>0.16666666666666669</v>
      </c>
      <c r="F16" s="1">
        <v>2257</v>
      </c>
      <c r="H16" s="1">
        <f t="shared" si="3"/>
        <v>-2257</v>
      </c>
      <c r="I16" s="34">
        <f t="shared" ca="1" si="4"/>
        <v>-282.12499999999994</v>
      </c>
      <c r="J16" s="27">
        <f t="shared" ca="1" si="0"/>
        <v>2</v>
      </c>
      <c r="K16" s="35">
        <f t="shared" ca="1" si="1"/>
        <v>-282.12499999999994</v>
      </c>
      <c r="M16" s="10" t="str">
        <f ca="1">planning!A17</f>
        <v>entretoise sll4+clips</v>
      </c>
    </row>
    <row r="17" spans="1:13">
      <c r="A17" s="6"/>
      <c r="C17" s="3"/>
      <c r="D17" s="3"/>
      <c r="E17" s="3"/>
      <c r="I17" s="34" t="str">
        <f t="shared" si="4"/>
        <v/>
      </c>
      <c r="J17" s="27">
        <f t="shared" ca="1" si="0"/>
        <v>1</v>
      </c>
      <c r="K17" s="35" t="str">
        <f t="shared" ca="1" si="1"/>
        <v/>
      </c>
      <c r="M17" s="10" t="str">
        <f ca="1">planning!A18</f>
        <v>assemblage anche sampic</v>
      </c>
    </row>
    <row r="18" spans="1:13">
      <c r="A18" s="6"/>
      <c r="C18" s="3"/>
      <c r="D18" s="3"/>
      <c r="E18" s="3"/>
      <c r="F18" s="4"/>
      <c r="I18" s="34" t="str">
        <f t="shared" si="4"/>
        <v/>
      </c>
      <c r="J18" s="27">
        <f t="shared" ca="1" si="0"/>
        <v>1</v>
      </c>
      <c r="K18" s="35" t="str">
        <f t="shared" ca="1" si="1"/>
        <v/>
      </c>
      <c r="M18" s="10" t="str">
        <f ca="1">planning!A19</f>
        <v>assemblage ardillon br25</v>
      </c>
    </row>
    <row r="19" spans="1:13">
      <c r="A19" s="6"/>
      <c r="C19" s="26" t="s">
        <v>72</v>
      </c>
      <c r="D19" s="3"/>
      <c r="E19" s="3"/>
      <c r="I19" s="34" t="str">
        <f t="shared" si="4"/>
        <v/>
      </c>
      <c r="J19" s="27">
        <f t="shared" ca="1" si="0"/>
        <v>1</v>
      </c>
      <c r="K19" s="35" t="str">
        <f t="shared" ca="1" si="1"/>
        <v/>
      </c>
      <c r="M19" s="10" t="str">
        <f ca="1">planning!A20</f>
        <v>assemblage roulé br25</v>
      </c>
    </row>
    <row r="20" spans="1:13">
      <c r="A20" s="6"/>
      <c r="C20" s="25" t="s">
        <v>74</v>
      </c>
      <c r="D20" s="3"/>
      <c r="E20" s="3"/>
      <c r="I20" s="34" t="str">
        <f t="shared" si="4"/>
        <v/>
      </c>
      <c r="J20" s="27">
        <f t="shared" ca="1" si="0"/>
        <v>1</v>
      </c>
      <c r="K20" s="35" t="str">
        <f t="shared" ca="1" si="1"/>
        <v/>
      </c>
      <c r="M20" s="10" t="str">
        <f ca="1">planning!A21</f>
        <v>assemblage ardillon 30 x 10</v>
      </c>
    </row>
    <row r="21" spans="1:13">
      <c r="A21" s="6"/>
      <c r="B21" s="1" t="s">
        <v>75</v>
      </c>
      <c r="C21" s="25" t="s">
        <v>73</v>
      </c>
      <c r="D21" s="3"/>
      <c r="E21" s="3"/>
      <c r="I21" s="34" t="str">
        <f t="shared" si="4"/>
        <v/>
      </c>
      <c r="J21" s="27">
        <f t="shared" ca="1" si="0"/>
        <v>1</v>
      </c>
      <c r="K21" s="35" t="str">
        <f t="shared" ca="1" si="1"/>
        <v/>
      </c>
      <c r="M21" s="10" t="str">
        <f ca="1">planning!A22</f>
        <v>assemblage roulé br20</v>
      </c>
    </row>
    <row r="22" spans="1:13">
      <c r="A22" s="6"/>
      <c r="B22" s="1" t="s">
        <v>76</v>
      </c>
      <c r="C22" s="25" t="s">
        <v>77</v>
      </c>
      <c r="D22" s="3"/>
      <c r="E22" s="3"/>
      <c r="I22" s="34" t="str">
        <f t="shared" si="4"/>
        <v/>
      </c>
      <c r="J22" s="27">
        <f t="shared" ca="1" si="0"/>
        <v>1</v>
      </c>
      <c r="K22" s="35" t="str">
        <f t="shared" ca="1" si="1"/>
        <v/>
      </c>
      <c r="M22" s="10" t="str">
        <f ca="1">planning!A23</f>
        <v>assemblage ardillon br20</v>
      </c>
    </row>
    <row r="23" spans="1:13">
      <c r="A23" s="6"/>
      <c r="C23" s="3"/>
      <c r="D23" s="3"/>
      <c r="E23" s="3"/>
      <c r="I23" s="34" t="str">
        <f t="shared" si="4"/>
        <v/>
      </c>
      <c r="J23" s="27">
        <f t="shared" ca="1" si="0"/>
        <v>1</v>
      </c>
      <c r="K23" s="35" t="str">
        <f t="shared" ca="1" si="1"/>
        <v/>
      </c>
      <c r="M23" s="10" t="str">
        <f ca="1">planning!A24</f>
        <v>cadre 40/20 matricage</v>
      </c>
    </row>
    <row r="24" spans="1:13">
      <c r="A24" s="6"/>
      <c r="C24" s="25" t="s">
        <v>78</v>
      </c>
      <c r="D24" s="3"/>
      <c r="E24" s="3"/>
      <c r="I24" s="34" t="str">
        <f t="shared" si="4"/>
        <v/>
      </c>
      <c r="J24" s="27">
        <f t="shared" ca="1" si="0"/>
        <v>1</v>
      </c>
      <c r="K24" s="35" t="str">
        <f t="shared" ca="1" si="1"/>
        <v/>
      </c>
      <c r="M24" s="10" t="str">
        <f ca="1">planning!A25</f>
        <v>cadre 20/15</v>
      </c>
    </row>
    <row r="25" spans="1:13">
      <c r="A25" s="6"/>
      <c r="C25" s="25" t="s">
        <v>79</v>
      </c>
      <c r="D25" s="3"/>
      <c r="E25" s="3"/>
      <c r="I25" s="34" t="str">
        <f t="shared" si="4"/>
        <v/>
      </c>
      <c r="J25" s="27">
        <f t="shared" ca="1" si="0"/>
        <v>1</v>
      </c>
      <c r="K25" s="35" t="str">
        <f t="shared" ca="1" si="1"/>
        <v/>
      </c>
      <c r="M25" s="10" t="str">
        <f ca="1">planning!A26</f>
        <v>gravure murakami</v>
      </c>
    </row>
    <row r="26" spans="1:13">
      <c r="A26" s="6"/>
      <c r="C26" s="3"/>
      <c r="E26" s="3"/>
      <c r="I26" s="34" t="str">
        <f t="shared" si="4"/>
        <v/>
      </c>
      <c r="J26" s="27">
        <f t="shared" ca="1" si="0"/>
        <v>1</v>
      </c>
      <c r="K26" s="35" t="str">
        <f t="shared" ca="1" si="1"/>
        <v/>
      </c>
      <c r="M26" s="10" t="e">
        <f ca="1">[0]!D15dsdsd</f>
        <v>#NAME?</v>
      </c>
    </row>
    <row r="27" spans="1:13">
      <c r="A27" s="6"/>
      <c r="C27" s="3"/>
      <c r="I27" s="34" t="str">
        <f t="shared" si="4"/>
        <v/>
      </c>
      <c r="J27" s="27">
        <f t="shared" ca="1" si="0"/>
        <v>1</v>
      </c>
      <c r="K27" s="35" t="str">
        <f t="shared" ca="1" si="1"/>
        <v/>
      </c>
      <c r="M27" s="10" t="str">
        <f ca="1">planning!A28</f>
        <v>assemblage renfort enchappe</v>
      </c>
    </row>
    <row r="28" spans="1:13">
      <c r="A28" s="6"/>
      <c r="C28" s="3"/>
      <c r="I28" s="34" t="str">
        <f t="shared" si="4"/>
        <v/>
      </c>
      <c r="J28" s="27">
        <f t="shared" ca="1" si="0"/>
        <v>1</v>
      </c>
      <c r="K28" s="35" t="str">
        <f t="shared" ca="1" si="1"/>
        <v/>
      </c>
      <c r="M28" s="10" t="str">
        <f ca="1">planning!A29</f>
        <v>accroche assiette</v>
      </c>
    </row>
    <row r="29" spans="1:13">
      <c r="A29" s="6"/>
      <c r="C29" s="3"/>
      <c r="I29" s="34" t="str">
        <f t="shared" si="4"/>
        <v/>
      </c>
      <c r="J29" s="27">
        <f t="shared" ca="1" si="0"/>
        <v>1</v>
      </c>
      <c r="K29" s="35" t="str">
        <f t="shared" ca="1" si="1"/>
        <v/>
      </c>
      <c r="M29" s="10" t="str">
        <f ca="1">planning!A30</f>
        <v>gravure rivet</v>
      </c>
    </row>
    <row r="30" spans="1:13">
      <c r="A30" s="6"/>
      <c r="C30" s="3"/>
      <c r="I30" s="34" t="str">
        <f t="shared" si="4"/>
        <v/>
      </c>
      <c r="J30" s="27">
        <f t="shared" ca="1" si="0"/>
        <v>1</v>
      </c>
      <c r="K30" s="35" t="str">
        <f t="shared" ca="1" si="1"/>
        <v/>
      </c>
      <c r="M30" s="10" t="str">
        <f ca="1">planning!A31</f>
        <v>découpe en 2 crèche sifflet</v>
      </c>
    </row>
    <row r="31" spans="1:13">
      <c r="A31" s="6"/>
      <c r="I31" s="34" t="str">
        <f t="shared" si="4"/>
        <v/>
      </c>
      <c r="J31" s="27">
        <f t="shared" ca="1" si="0"/>
        <v>1</v>
      </c>
      <c r="K31" s="35" t="str">
        <f t="shared" ca="1" si="1"/>
        <v/>
      </c>
      <c r="M31" s="10" t="str">
        <f ca="1">planning!A32</f>
        <v>plaque inventeur pm</v>
      </c>
    </row>
    <row r="32" spans="1:13">
      <c r="A32" s="6"/>
      <c r="I32" s="34" t="str">
        <f t="shared" si="4"/>
        <v/>
      </c>
      <c r="J32" s="27">
        <f t="shared" ca="1" si="0"/>
        <v>1</v>
      </c>
      <c r="K32" s="35" t="str">
        <f t="shared" ca="1" si="1"/>
        <v/>
      </c>
      <c r="M32" s="10" t="str">
        <f ca="1">planning!A33</f>
        <v>rail ouvert coté 1</v>
      </c>
    </row>
    <row r="33" spans="1:13">
      <c r="A33" s="6"/>
      <c r="I33" s="34" t="str">
        <f t="shared" si="4"/>
        <v/>
      </c>
      <c r="J33" s="27">
        <f t="shared" ca="1" si="0"/>
        <v>1</v>
      </c>
      <c r="K33" s="35" t="str">
        <f t="shared" ca="1" si="1"/>
        <v/>
      </c>
      <c r="M33" s="10" t="str">
        <f ca="1">planning!A34</f>
        <v>rail ouvert fond</v>
      </c>
    </row>
    <row r="34" spans="1:13">
      <c r="A34" s="6"/>
      <c r="I34" s="34" t="str">
        <f t="shared" si="4"/>
        <v/>
      </c>
      <c r="J34" s="27">
        <f t="shared" ca="1" si="0"/>
        <v>1</v>
      </c>
      <c r="K34" s="35" t="str">
        <f t="shared" ca="1" si="1"/>
        <v/>
      </c>
      <c r="M34" s="10" t="str">
        <f ca="1">planning!A35</f>
        <v>assemblage clips</v>
      </c>
    </row>
    <row r="35" spans="1:13">
      <c r="A35" s="6"/>
      <c r="I35" s="34" t="str">
        <f t="shared" si="4"/>
        <v/>
      </c>
      <c r="J35" s="27">
        <f t="shared" ca="1" si="0"/>
        <v>1</v>
      </c>
      <c r="K35" s="35" t="str">
        <f t="shared" ca="1" si="1"/>
        <v/>
      </c>
      <c r="M35" s="10" t="str">
        <f ca="1">planning!A36</f>
        <v>découpe E plate</v>
      </c>
    </row>
    <row r="36" spans="1:13">
      <c r="A36" s="6"/>
      <c r="I36" s="34" t="str">
        <f t="shared" si="4"/>
        <v/>
      </c>
      <c r="J36" s="27">
        <f t="shared" ca="1" si="0"/>
        <v>1</v>
      </c>
      <c r="K36" s="35" t="str">
        <f t="shared" ca="1" si="1"/>
        <v/>
      </c>
      <c r="M36" s="10" t="str">
        <f ca="1">planning!A37</f>
        <v>vernis</v>
      </c>
    </row>
    <row r="37" spans="1:13">
      <c r="A37" s="6"/>
      <c r="I37" s="34" t="str">
        <f t="shared" si="4"/>
        <v/>
      </c>
      <c r="J37" s="27">
        <f t="shared" ca="1" si="0"/>
        <v>1</v>
      </c>
      <c r="K37" s="35" t="str">
        <f t="shared" ca="1" si="1"/>
        <v/>
      </c>
      <c r="M37" s="10" t="str">
        <f ca="1">planning!A38</f>
        <v>cambrage tube</v>
      </c>
    </row>
    <row r="38" spans="1:13">
      <c r="A38" s="6"/>
      <c r="I38" s="34" t="str">
        <f t="shared" si="4"/>
        <v/>
      </c>
      <c r="J38" s="27">
        <f t="shared" ca="1" si="0"/>
        <v>1</v>
      </c>
      <c r="K38" s="35" t="str">
        <f t="shared" ca="1" si="1"/>
        <v/>
      </c>
      <c r="M38" s="10" t="str">
        <f ca="1">planning!A39</f>
        <v>gravure crèche</v>
      </c>
    </row>
    <row r="39" spans="1:13">
      <c r="A39" s="6"/>
      <c r="M39" s="10" t="str">
        <f ca="1">planning!A40</f>
        <v>rail ouvert coté 2</v>
      </c>
    </row>
    <row r="40" spans="1:13">
      <c r="M40" s="10" t="str">
        <f ca="1">planning!A41</f>
        <v>soufflage godet</v>
      </c>
    </row>
    <row r="41" spans="1:13">
      <c r="M41" s="10" t="str">
        <f ca="1">planning!A42</f>
        <v>divers</v>
      </c>
    </row>
    <row r="42" spans="1:13">
      <c r="M42" s="13" t="str">
        <f ca="1">planning!A43</f>
        <v>flan équerre halton</v>
      </c>
    </row>
    <row r="43" spans="1:13">
      <c r="M43" s="13" t="str">
        <f ca="1">planning!A44</f>
        <v>cambrage équerre halton</v>
      </c>
    </row>
    <row r="44" spans="1:13">
      <c r="M44" s="13" t="str">
        <f ca="1">planning!A45</f>
        <v>clip de cisaillement</v>
      </c>
    </row>
    <row r="45" spans="1:13">
      <c r="M45" s="10" t="str">
        <f ca="1">planning!A46</f>
        <v>assemblage 615</v>
      </c>
    </row>
    <row r="46" spans="1:13">
      <c r="M46" s="10" t="str">
        <f ca="1">planning!A47</f>
        <v>godet 50 x 50</v>
      </c>
    </row>
    <row r="47" spans="1:13">
      <c r="M47" s="10">
        <f ca="1">planning!A48</f>
        <v>0</v>
      </c>
    </row>
    <row r="48" spans="1:13">
      <c r="M48" s="10">
        <f ca="1">planning!A49</f>
        <v>0</v>
      </c>
    </row>
    <row r="49" spans="13:13">
      <c r="M49" s="10">
        <f ca="1">planning!A50</f>
        <v>0</v>
      </c>
    </row>
    <row r="50" spans="13:13">
      <c r="M50" s="10">
        <f ca="1">planning!A51</f>
        <v>0</v>
      </c>
    </row>
    <row r="51" spans="13:13">
      <c r="M51" s="10">
        <f ca="1">planning!A52</f>
        <v>0</v>
      </c>
    </row>
    <row r="52" spans="13:13">
      <c r="M52" s="10">
        <f ca="1">planning!A53</f>
        <v>0</v>
      </c>
    </row>
    <row r="53" spans="13:13">
      <c r="M53" s="10">
        <f ca="1">planning!A86</f>
        <v>0</v>
      </c>
    </row>
    <row r="54" spans="13:13">
      <c r="M54" s="10">
        <f ca="1">planning!A55</f>
        <v>0</v>
      </c>
    </row>
    <row r="55" spans="13:13">
      <c r="M55" s="10">
        <f ca="1">planning!A56</f>
        <v>0</v>
      </c>
    </row>
    <row r="56" spans="13:13">
      <c r="M56" s="10">
        <f ca="1">planning!A57</f>
        <v>0</v>
      </c>
    </row>
    <row r="57" spans="13:13">
      <c r="M57" s="10">
        <f ca="1">planning!A58</f>
        <v>0</v>
      </c>
    </row>
  </sheetData>
  <phoneticPr fontId="10" type="noConversion"/>
  <dataValidations count="2">
    <dataValidation type="list" allowBlank="1" showInputMessage="1" showErrorMessage="1" sqref="A2:A5">
      <formula1>$M$1:$M$41</formula1>
    </dataValidation>
    <dataValidation type="list" allowBlank="1" showInputMessage="1" showErrorMessage="1" sqref="A6:A39">
      <formula1>$M$1:$M$51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 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Van Goethem</dc:creator>
  <cp:lastModifiedBy>Michel</cp:lastModifiedBy>
  <dcterms:created xsi:type="dcterms:W3CDTF">2011-12-28T10:27:25Z</dcterms:created>
  <dcterms:modified xsi:type="dcterms:W3CDTF">2012-01-10T12:22:28Z</dcterms:modified>
</cp:coreProperties>
</file>