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D86" lockStructure="1"/>
  <bookViews>
    <workbookView xWindow="13020" yWindow="240" windowWidth="7470" windowHeight="8190" tabRatio="921" activeTab="6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Complexité'!$J:$J,'Approche Globale Complexité'!$L:$L,'Approche Globale Complexité'!$N:$N</definedName>
    <definedName name="Z_66AA1ADE_A59E_4886_A789_FE9A38EF853F_.wvu.Cols" localSheetId="2" hidden="1">'Communication Centrée Patient '!$J:$J,'Communication Centrée Patient '!$L:$L,'Communication Centrée Patient '!$N:$N</definedName>
    <definedName name="Z_66AA1ADE_A59E_4886_A789_FE9A38EF853F_.wvu.Cols" localSheetId="4" hidden="1">'Continuité suivi Coordination'!$J:$J,'Continuité suivi Coordination'!$L:$L,'Continuité suivi Coordination'!$N:$N</definedName>
    <definedName name="Z_66AA1ADE_A59E_4886_A789_FE9A38EF853F_.wvu.Cols" localSheetId="5" hidden="1">'Education Prévention'!$J:$J,'Education Prévention'!$L:$L,'Education Prévention'!$N:$N</definedName>
    <definedName name="Z_66AA1ADE_A59E_4886_A789_FE9A38EF853F_.wvu.Cols" localSheetId="1" hidden="1">'Premiers recours Urgences'!$J:$J,'Premiers recours Urgences'!$L:$L,'Premiers recours Urgences'!$N:$N</definedName>
    <definedName name="Z_66AA1ADE_A59E_4886_A789_FE9A38EF853F_.wvu.Cols" localSheetId="6" hidden="1">Professionalisme!$J:$J,Professionalisme!$L:$L,Professionalisme!$N:$N</definedName>
    <definedName name="Z_66AA1ADE_A59E_4886_A789_FE9A38EF853F_.wvu.Rows" localSheetId="3" hidden="1">'Approche Globale Complexité'!#REF!,'Approche Globale Complexité'!#REF!,'Approche Globale Complexité'!#REF!,'Approche Globale Complexité'!#REF!</definedName>
    <definedName name="Z_66AA1ADE_A59E_4886_A789_FE9A38EF853F_.wvu.Rows" localSheetId="2" hidden="1">'Communication Centrée Patient '!#REF!,'Communication Centrée Patient '!#REF!,'Communication Centrée Patient '!#REF!,'Communication Centrée Patient '!$46:$47</definedName>
    <definedName name="Z_66AA1ADE_A59E_4886_A789_FE9A38EF853F_.wvu.Rows" localSheetId="4" hidden="1">'Continuité suivi Coordination'!#REF!,'Continuité suivi Coordination'!#REF!,'Continuité suivi Coordination'!#REF!,'Continuité suivi Coordination'!#REF!</definedName>
    <definedName name="Z_66AA1ADE_A59E_4886_A789_FE9A38EF853F_.wvu.Rows" localSheetId="5" hidden="1">'Education Prévention'!#REF!,'Education Prévention'!#REF!,'Education Prévention'!#REF!</definedName>
    <definedName name="Z_66AA1ADE_A59E_4886_A789_FE9A38EF853F_.wvu.Rows" localSheetId="1" hidden="1">'Premiers recours Urgences'!#REF!,'Premiers recours Urgences'!#REF!,'Premiers recours Urgences'!#REF!,'Premiers recours Urgences'!$40:$41</definedName>
    <definedName name="Z_66AA1ADE_A59E_4886_A789_FE9A38EF853F_.wvu.Rows" localSheetId="6" hidden="1">Professionalisme!#REF!,Professionalisme!#REF!,Professionalisme!#REF!,Professionalisme!#REF!</definedName>
  </definedNames>
  <calcPr calcId="145621"/>
  <customWorkbookViews>
    <customWorkbookView name="Pascal Boulet - Affichage personnalisé" guid="{66AA1ADE-A59E-4886-A789-FE9A38EF853F}" mergeInterval="0" personalView="1" maximized="1" windowWidth="1362" windowHeight="562" tabRatio="921" activeSheetId="1"/>
  </customWorkbookViews>
</workbook>
</file>

<file path=xl/calcChain.xml><?xml version="1.0" encoding="utf-8"?>
<calcChain xmlns="http://schemas.openxmlformats.org/spreadsheetml/2006/main"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 l="1"/>
  <c r="N3" i="2"/>
  <c r="N2" i="2"/>
  <c r="L5" i="2"/>
  <c r="L4" i="2"/>
  <c r="L3" i="2"/>
  <c r="L2" i="2"/>
  <c r="J5" i="2"/>
  <c r="J4" i="2"/>
  <c r="J3" i="2"/>
  <c r="J2" i="2"/>
  <c r="K2" i="1" l="1"/>
  <c r="K1" i="1"/>
  <c r="O5" i="7" l="1"/>
  <c r="E24" i="8" s="1"/>
  <c r="M5" i="7"/>
  <c r="D24" i="8" s="1"/>
  <c r="K5" i="7"/>
  <c r="C24" i="8" s="1"/>
  <c r="O4" i="7"/>
  <c r="E23" i="8" s="1"/>
  <c r="M4" i="7"/>
  <c r="D23" i="8" s="1"/>
  <c r="K4" i="7"/>
  <c r="C23" i="8" s="1"/>
  <c r="O3" i="7"/>
  <c r="E22" i="8" s="1"/>
  <c r="M3" i="7"/>
  <c r="D22" i="8" s="1"/>
  <c r="K3" i="7"/>
  <c r="C22" i="8" s="1"/>
  <c r="O2" i="7"/>
  <c r="E21" i="8" s="1"/>
  <c r="M2" i="7"/>
  <c r="D21" i="8" s="1"/>
  <c r="K2" i="7"/>
  <c r="C21" i="8" s="1"/>
  <c r="O4" i="6"/>
  <c r="E20" i="8" s="1"/>
  <c r="M4" i="6"/>
  <c r="D20" i="8" s="1"/>
  <c r="K4" i="6"/>
  <c r="C20" i="8" s="1"/>
  <c r="O3" i="6"/>
  <c r="E19" i="8" s="1"/>
  <c r="M3" i="6"/>
  <c r="D19" i="8" s="1"/>
  <c r="K3" i="6"/>
  <c r="C19" i="8" s="1"/>
  <c r="O2" i="6"/>
  <c r="E18" i="8" s="1"/>
  <c r="M2" i="6"/>
  <c r="D18" i="8" s="1"/>
  <c r="K2" i="6"/>
  <c r="C18" i="8" s="1"/>
  <c r="O5" i="5"/>
  <c r="E17" i="8" s="1"/>
  <c r="M5" i="5"/>
  <c r="D17" i="8" s="1"/>
  <c r="K5" i="5"/>
  <c r="C17" i="8" s="1"/>
  <c r="O4" i="5"/>
  <c r="E16" i="8" s="1"/>
  <c r="M4" i="5"/>
  <c r="D16" i="8" s="1"/>
  <c r="K4" i="5"/>
  <c r="C16" i="8" s="1"/>
  <c r="O3" i="5"/>
  <c r="E15" i="8" s="1"/>
  <c r="M3" i="5"/>
  <c r="D15" i="8" s="1"/>
  <c r="K3" i="5"/>
  <c r="C15" i="8" s="1"/>
  <c r="O2" i="5"/>
  <c r="E14" i="8" s="1"/>
  <c r="M2" i="5"/>
  <c r="D14" i="8" s="1"/>
  <c r="K2" i="5"/>
  <c r="C14" i="8" s="1"/>
  <c r="O5" i="4"/>
  <c r="E13" i="8" s="1"/>
  <c r="M5" i="4"/>
  <c r="D13" i="8" s="1"/>
  <c r="K5" i="4"/>
  <c r="C13" i="8" s="1"/>
  <c r="O4" i="4"/>
  <c r="E12" i="8" s="1"/>
  <c r="M4" i="4"/>
  <c r="D12" i="8" s="1"/>
  <c r="K4" i="4"/>
  <c r="C12" i="8" s="1"/>
  <c r="O3" i="4"/>
  <c r="E11" i="8" s="1"/>
  <c r="M3" i="4"/>
  <c r="D11" i="8" s="1"/>
  <c r="K3" i="4"/>
  <c r="C11" i="8" s="1"/>
  <c r="O2" i="4" l="1"/>
  <c r="E10" i="8" s="1"/>
  <c r="M2" i="4"/>
  <c r="D10" i="8" s="1"/>
  <c r="K2" i="4"/>
  <c r="C10" i="8" s="1"/>
  <c r="O5" i="3"/>
  <c r="E9" i="8" s="1"/>
  <c r="M5" i="3"/>
  <c r="D9" i="8" s="1"/>
  <c r="K5" i="3"/>
  <c r="C9" i="8" s="1"/>
  <c r="C46" i="3"/>
  <c r="O4" i="3"/>
  <c r="E8" i="8" s="1"/>
  <c r="M4" i="3"/>
  <c r="D8" i="8" s="1"/>
  <c r="K4" i="3"/>
  <c r="C8" i="8" s="1"/>
  <c r="O3" i="3"/>
  <c r="E7" i="8" s="1"/>
  <c r="M3" i="3"/>
  <c r="D7" i="8" s="1"/>
  <c r="K3" i="3"/>
  <c r="C7" i="8" s="1"/>
  <c r="O2" i="3"/>
  <c r="E6" i="8" s="1"/>
  <c r="M2" i="3"/>
  <c r="D6" i="8" s="1"/>
  <c r="K2" i="3"/>
  <c r="C6" i="8" s="1"/>
  <c r="M5" i="2" l="1"/>
  <c r="D5" i="8" s="1"/>
  <c r="O5" i="2"/>
  <c r="E5" i="8" s="1"/>
  <c r="K5" i="2"/>
  <c r="C5" i="8" s="1"/>
  <c r="C40" i="2"/>
  <c r="O4" i="2"/>
  <c r="E4" i="8" s="1"/>
  <c r="M4" i="2"/>
  <c r="D4" i="8" s="1"/>
  <c r="K4" i="2"/>
  <c r="C4" i="8" s="1"/>
  <c r="O3" i="2"/>
  <c r="E3" i="8" s="1"/>
  <c r="M3" i="2"/>
  <c r="D3" i="8" s="1"/>
  <c r="K3" i="2"/>
  <c r="C3" i="8" s="1"/>
  <c r="O2" i="2"/>
  <c r="E2" i="8" s="1"/>
  <c r="M2" i="2"/>
  <c r="D2" i="8" s="1"/>
  <c r="K2" i="2" l="1"/>
  <c r="C2" i="8" s="1"/>
  <c r="E46" i="3" l="1"/>
  <c r="E40" i="2"/>
  <c r="D40" i="2"/>
  <c r="E47" i="3" l="1"/>
  <c r="D46" i="3"/>
  <c r="D47" i="3" s="1"/>
  <c r="C47" i="3"/>
  <c r="E41" i="2" l="1"/>
  <c r="C41" i="2"/>
  <c r="D41" i="2"/>
</calcChain>
</file>

<file path=xl/sharedStrings.xml><?xml version="1.0" encoding="utf-8"?>
<sst xmlns="http://schemas.openxmlformats.org/spreadsheetml/2006/main" count="556" uniqueCount="362">
  <si>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</si>
  <si>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</si>
  <si>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</si>
  <si>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</si>
  <si>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</si>
  <si>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</si>
  <si>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</si>
  <si>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</si>
  <si>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</si>
  <si>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</si>
  <si>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</si>
  <si>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</si>
  <si>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</si>
  <si>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</si>
  <si>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</si>
  <si>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</si>
  <si>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</si>
  <si>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</si>
  <si>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</si>
  <si>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</si>
  <si>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</si>
  <si>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</si>
  <si>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</si>
  <si>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</si>
  <si>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</si>
  <si>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</si>
  <si>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</si>
  <si>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</si>
  <si>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</si>
  <si>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</si>
  <si>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</si>
  <si>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</si>
  <si>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</si>
  <si>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</si>
  <si>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</si>
  <si>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</si>
  <si>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</si>
  <si>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</si>
  <si>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</si>
  <si>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</si>
  <si>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</si>
  <si>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</si>
  <si>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</si>
  <si>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</si>
  <si>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</si>
  <si>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</si>
  <si>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</si>
  <si>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</si>
  <si>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</si>
  <si>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</si>
  <si>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</si>
  <si>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</si>
  <si>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</si>
  <si>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</si>
  <si>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</si>
  <si>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</si>
  <si>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</si>
  <si>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</si>
  <si>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</si>
  <si>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</si>
  <si>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</si>
  <si>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</si>
  <si>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</si>
  <si>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</si>
  <si>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</si>
  <si>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</si>
  <si>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</si>
  <si>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</si>
  <si>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</si>
  <si>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</si>
  <si>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</si>
  <si>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</si>
  <si>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</si>
  <si>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</si>
  <si>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</si>
  <si>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</si>
  <si>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</si>
  <si>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</si>
  <si>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</si>
  <si>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</si>
  <si>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</si>
  <si>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</si>
  <si>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</si>
  <si>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</si>
  <si>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</si>
  <si>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</si>
  <si>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</si>
  <si>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</si>
  <si>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</si>
  <si>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</si>
  <si>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</si>
  <si>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</si>
  <si>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</si>
  <si>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</si>
  <si>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</si>
  <si>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</si>
  <si>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</si>
  <si>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</si>
  <si>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</si>
  <si>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</si>
  <si>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</si>
  <si>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</si>
  <si>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</si>
  <si>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</si>
  <si>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</si>
  <si>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</si>
  <si>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</si>
  <si>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</si>
  <si>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</si>
  <si>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</si>
  <si>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</si>
  <si>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</si>
  <si>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</si>
  <si>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</si>
  <si>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</si>
  <si>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</si>
  <si>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</si>
  <si>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</si>
  <si>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</si>
  <si>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</si>
  <si>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</si>
  <si>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</si>
  <si>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</si>
  <si>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</si>
  <si>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</si>
  <si>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</si>
  <si>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</si>
  <si>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</si>
  <si>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</si>
  <si>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</si>
  <si>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</si>
  <si>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</si>
  <si>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</si>
  <si>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</si>
  <si>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</si>
  <si>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</si>
  <si>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</si>
  <si>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</si>
  <si>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</si>
  <si>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</si>
  <si>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</si>
  <si>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</si>
  <si>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</si>
  <si>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</si>
  <si>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</si>
  <si>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</si>
  <si>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</si>
  <si>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</si>
  <si>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</si>
  <si>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</si>
  <si>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</si>
  <si>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</si>
  <si>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</si>
  <si>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</si>
  <si>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</si>
  <si>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</si>
  <si>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</si>
  <si>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</si>
  <si>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</si>
  <si>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</si>
  <si>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</si>
  <si>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</si>
  <si>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</si>
  <si>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</si>
  <si>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</si>
  <si>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</si>
  <si>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</si>
  <si>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</si>
  <si>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</si>
  <si>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</si>
  <si>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</si>
  <si>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</si>
  <si>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</si>
  <si>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</si>
  <si>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</si>
  <si>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</si>
  <si>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</si>
  <si>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</si>
  <si>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</si>
  <si>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</si>
  <si>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</si>
  <si>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</si>
  <si>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</si>
  <si>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</si>
  <si>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</si>
  <si>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</si>
  <si>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</si>
  <si>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</si>
  <si>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</si>
  <si>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</si>
  <si>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</si>
  <si>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</si>
  <si>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</si>
  <si>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</si>
  <si>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</si>
  <si>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</si>
  <si>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</si>
  <si>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</si>
  <si>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</si>
  <si>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</si>
  <si>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</si>
  <si>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</si>
  <si>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</si>
  <si>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</si>
  <si>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</si>
  <si>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</si>
  <si>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</si>
  <si>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</si>
  <si>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</si>
  <si>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</si>
  <si>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</si>
  <si>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</si>
  <si>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</si>
  <si>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</si>
  <si>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</si>
  <si>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</si>
  <si>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</si>
  <si>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</si>
  <si>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</si>
  <si>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</si>
  <si>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</si>
  <si>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</si>
  <si>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</si>
  <si>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</si>
  <si>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</si>
  <si>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</si>
  <si>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</si>
  <si>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</si>
  <si>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</si>
  <si>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</si>
  <si>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</si>
  <si>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</si>
  <si>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</si>
  <si>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</si>
  <si>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</si>
  <si>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</si>
  <si>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</si>
  <si>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</si>
  <si>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</si>
  <si>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</si>
  <si>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</si>
  <si>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</si>
  <si>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</si>
  <si>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</si>
  <si>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</si>
  <si>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</si>
  <si>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</si>
  <si>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</si>
  <si>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</si>
  <si>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</si>
  <si>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</si>
  <si>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</si>
  <si>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</si>
  <si>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</si>
  <si>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</si>
  <si>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</si>
  <si>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</si>
  <si>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</si>
  <si>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</si>
  <si>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</si>
  <si>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</si>
  <si>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</si>
  <si>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</si>
  <si>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</si>
  <si>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</si>
  <si>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</si>
  <si>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</si>
  <si>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</si>
  <si>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</si>
  <si>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</si>
  <si>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</si>
  <si>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</si>
  <si>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</si>
  <si>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</si>
  <si>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</si>
  <si>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</si>
  <si>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</si>
  <si>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</si>
  <si>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</si>
  <si>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</si>
  <si>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</si>
  <si>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</si>
  <si>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BILAN 1 (sur 10)</t>
  </si>
  <si>
    <t>LA GESTION DE L'URGENCE</t>
  </si>
  <si>
    <t xml:space="preserve"> DG DE SITUATION , PREVALENCE, HIERARCHISATION, INCERTITUDE</t>
  </si>
  <si>
    <t>LA MOBILISATION DES RESSOURCES</t>
  </si>
  <si>
    <t>B2</t>
  </si>
  <si>
    <t>Le décryptage d'une plainte indifférenciée</t>
  </si>
  <si>
    <t>Capacité</t>
  </si>
  <si>
    <t>Lacommunication avec l'entourage</t>
  </si>
  <si>
    <t>La structuration de l'entretien</t>
  </si>
  <si>
    <t>La relation médecin patient</t>
  </si>
  <si>
    <t>L'habileté communicationnelle</t>
  </si>
  <si>
    <t>Bilan 1/10</t>
  </si>
  <si>
    <t>Bilan 2</t>
  </si>
  <si>
    <t>Bilan 3</t>
  </si>
  <si>
    <t>L'approche bio psycho sociale de PEC</t>
  </si>
  <si>
    <t>La démarche décisionnelle</t>
  </si>
  <si>
    <t>Réflexivité, Réévaluation, évolutivité PEC, incertitude</t>
  </si>
  <si>
    <t>Les représentations et adaptation de PEC</t>
  </si>
  <si>
    <t>Bilan1/10</t>
  </si>
  <si>
    <t>Le suivi dans le temps</t>
  </si>
  <si>
    <t>Le dossier médical</t>
  </si>
  <si>
    <t>La continuité des soins</t>
  </si>
  <si>
    <t>La coordination des soins autour du patient</t>
  </si>
  <si>
    <t>Prévention dépistage</t>
  </si>
  <si>
    <t>Education du patient</t>
  </si>
  <si>
    <t>Degré d'implication du soignant</t>
  </si>
  <si>
    <t>La formation professionnelle</t>
  </si>
  <si>
    <t>Ethique et déontologie</t>
  </si>
  <si>
    <t>Organisation professionnelle</t>
  </si>
  <si>
    <t>Responsabilité sociale</t>
  </si>
  <si>
    <t>Prescrit ou réalise à bon escient des gestes de dépistage individuels et organisés ( mammographie, hémoccult)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</si>
  <si>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</si>
  <si>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</si>
  <si>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</si>
  <si>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</si>
  <si>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</si>
  <si>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</si>
  <si>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</si>
  <si>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r>
      <rPr>
        <sz val="12"/>
        <color theme="1"/>
        <rFont val="Calibri"/>
        <family val="2"/>
        <scheme val="minor"/>
      </rPr>
      <t>SEMESTRE 2 : Stag</t>
    </r>
    <r>
      <rPr>
        <sz val="11"/>
        <color theme="1"/>
        <rFont val="Calibri"/>
        <family val="2"/>
        <scheme val="minor"/>
      </rPr>
      <t>e et responsable pédagogique</t>
    </r>
  </si>
  <si>
    <t>Personne saisissant les données</t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</si>
  <si>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</si>
  <si>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</si>
  <si>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</si>
  <si>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</si>
  <si>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</si>
  <si>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</si>
  <si>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</si>
  <si>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</si>
  <si>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</si>
  <si>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</si>
  <si>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</si>
  <si>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</si>
  <si>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</si>
  <si>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</si>
  <si>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</si>
  <si>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</si>
  <si>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</si>
  <si>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</si>
  <si>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</si>
  <si>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</si>
  <si>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</si>
  <si>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</si>
  <si>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</si>
  <si>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</si>
  <si>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</si>
  <si>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</si>
  <si>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</si>
  <si>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</si>
  <si>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</si>
  <si>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</si>
  <si>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</si>
  <si>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</si>
  <si>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</si>
  <si>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</si>
  <si>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</si>
  <si>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</si>
  <si>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</si>
  <si>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</si>
  <si>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</si>
  <si>
    <t>http://forum.excel-pratique.com/excel/macro-pour-copier-coller-une-cellule-de-la-meme-colonne-t35796.html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</si>
</sst>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/>
    </xf>
    <xf numFmtId="49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 applyProtection="1">
      <protection locked="0"/>
    </xf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 wrapText="1"/>
    </xf>
    <xf numFmtId="0" fontId="8" fillId="0" borderId="0" xfId="0" applyFont="1"/>
    <xf numFmtId="49" fontId="12" fillId="0" borderId="1" xfId="0" applyNumberFormat="1" applyFont="1" applyBorder="1" applyAlignment="1" applyProtection="1">
      <alignment horizontal="center" wrapText="1"/>
    </xf>
    <xf numFmtId="1" fontId="13" fillId="0" borderId="1" xfId="0" applyNumberFormat="1" applyFont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/>
    </xf>
    <xf numFmtId="0" fontId="15" fillId="0" borderId="3" xfId="0" applyFont="1" applyBorder="1" applyAlignment="1" applyProtection="1">
      <alignment horizontal="center"/>
    </xf>
    <xf numFmtId="1" fontId="16" fillId="0" borderId="1" xfId="0" applyNumberFormat="1" applyFont="1" applyBorder="1" applyAlignment="1" applyProtection="1">
      <alignment horizontal="center"/>
    </xf>
    <xf numFmtId="1" fontId="17" fillId="0" borderId="1" xfId="0" applyNumberFormat="1" applyFont="1" applyBorder="1" applyAlignment="1" applyProtection="1">
      <alignment horizontal="center"/>
    </xf>
    <xf numFmtId="164" fontId="13" fillId="0" borderId="1" xfId="0" applyNumberFormat="1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center"/>
    </xf>
    <xf numFmtId="164" fontId="17" fillId="0" borderId="1" xfId="0" applyNumberFormat="1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49" fontId="8" fillId="0" borderId="0" xfId="0" applyNumberFormat="1" applyFont="1" applyAlignment="1" applyProtection="1">
      <alignment wrapText="1"/>
    </xf>
    <xf numFmtId="0" fontId="10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center"/>
    </xf>
    <xf numFmtId="49" fontId="20" fillId="0" borderId="1" xfId="0" applyNumberFormat="1" applyFont="1" applyBorder="1" applyAlignment="1" applyProtection="1">
      <alignment horizontal="center" vertical="center" wrapText="1"/>
    </xf>
    <xf numFmtId="49" fontId="22" fillId="0" borderId="1" xfId="0" applyNumberFormat="1" applyFont="1" applyBorder="1" applyAlignment="1" applyProtection="1">
      <alignment horizontal="center" vertical="center" wrapText="1"/>
    </xf>
    <xf numFmtId="49" fontId="20" fillId="0" borderId="13" xfId="0" applyNumberFormat="1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/>
    </xf>
    <xf numFmtId="49" fontId="20" fillId="0" borderId="3" xfId="0" applyNumberFormat="1" applyFont="1" applyBorder="1" applyAlignment="1" applyProtection="1">
      <alignment horizontal="center" vertical="center" wrapText="1"/>
    </xf>
    <xf numFmtId="49" fontId="22" fillId="0" borderId="13" xfId="0" applyNumberFormat="1" applyFont="1" applyBorder="1" applyAlignment="1" applyProtection="1">
      <alignment horizontal="center" vertical="center" wrapText="1"/>
    </xf>
    <xf numFmtId="49" fontId="22" fillId="0" borderId="3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top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3" xfId="0" applyNumberFormat="1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top"/>
    </xf>
    <xf numFmtId="1" fontId="13" fillId="0" borderId="1" xfId="0" applyNumberFormat="1" applyFont="1" applyBorder="1" applyAlignment="1">
      <alignment horizontal="center"/>
    </xf>
    <xf numFmtId="164" fontId="23" fillId="0" borderId="0" xfId="0" applyNumberFormat="1" applyFont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0" xfId="0" applyFont="1"/>
    <xf numFmtId="164" fontId="13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2" fillId="0" borderId="8" xfId="0" applyFont="1" applyBorder="1"/>
    <xf numFmtId="49" fontId="20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center" wrapText="1"/>
    </xf>
    <xf numFmtId="22" fontId="8" fillId="0" borderId="0" xfId="0" applyNumberFormat="1" applyFont="1"/>
    <xf numFmtId="0" fontId="10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164" fontId="18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" fontId="13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1" fontId="17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2" xfId="0" applyFont="1" applyBorder="1" applyAlignment="1" applyProtection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22" fontId="8" fillId="0" borderId="0" xfId="0" applyNumberFormat="1" applyFont="1" applyProtection="1"/>
    <xf numFmtId="14" fontId="8" fillId="0" borderId="0" xfId="0" applyNumberFormat="1" applyFont="1" applyProtection="1"/>
    <xf numFmtId="0" fontId="0" fillId="0" borderId="14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4" borderId="1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16" xfId="0" applyFill="1" applyBorder="1" applyAlignment="1" applyProtection="1">
      <alignment horizontal="center" vertical="center" wrapText="1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 wrapText="1"/>
    </xf>
    <xf numFmtId="0" fontId="0" fillId="4" borderId="19" xfId="0" applyFill="1" applyBorder="1" applyAlignment="1" applyProtection="1">
      <alignment horizontal="center" vertical="center" wrapText="1"/>
    </xf>
    <xf numFmtId="0" fontId="0" fillId="4" borderId="12" xfId="0" applyFill="1" applyBorder="1" applyAlignment="1" applyProtection="1">
      <alignment horizontal="center" vertical="top"/>
    </xf>
    <xf numFmtId="0" fontId="0" fillId="4" borderId="13" xfId="0" applyFill="1" applyBorder="1" applyAlignment="1" applyProtection="1">
      <alignment horizontal="center" vertical="top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3" borderId="21" xfId="0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  <protection locked="0"/>
    </xf>
    <xf numFmtId="49" fontId="22" fillId="0" borderId="9" xfId="0" applyNumberFormat="1" applyFont="1" applyBorder="1" applyAlignment="1" applyProtection="1">
      <alignment horizontal="center" vertical="center" wrapText="1"/>
    </xf>
    <xf numFmtId="49" fontId="22" fillId="0" borderId="2" xfId="0" applyNumberFormat="1" applyFont="1" applyBorder="1" applyAlignment="1" applyProtection="1">
      <alignment horizontal="center" vertical="center" wrapText="1"/>
    </xf>
    <xf numFmtId="49" fontId="20" fillId="0" borderId="9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057024"/>
        <c:axId val="205402880"/>
      </c:radarChart>
      <c:catAx>
        <c:axId val="205057024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205402880"/>
        <c:crosses val="autoZero"/>
        <c:auto val="1"/>
        <c:lblAlgn val="ctr"/>
        <c:lblOffset val="100"/>
        <c:noMultiLvlLbl val="0"/>
      </c:catAx>
      <c:valAx>
        <c:axId val="20540288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205057024"/>
        <c:crosses val="autoZero"/>
        <c:crossBetween val="between"/>
      </c:valAx>
    </c:plotArea>
    <c:legend>
      <c:legendPos val="r"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428090</xdr:colOff>
      <xdr:row>6</xdr:row>
      <xdr:rowOff>53512</xdr:rowOff>
    </xdr:from>
    <xdr:to>
      <xdr:col>16</xdr:col>
      <xdr:colOff>738456</xdr:colOff>
      <xdr:row>12</xdr:row>
      <xdr:rowOff>181939</xdr:rowOff>
    </xdr:to>
    <xdr:sp macro="" textlink="">
      <xdr:nvSpPr>
        <xdr:cNvPr id="8" name="ZoneTexte 7"/>
        <xdr:cNvSpPr txBox="1"/>
      </xdr:nvSpPr>
      <xdr:spPr>
        <a:xfrm>
          <a:off x="10327669" y="2172557"/>
          <a:ext cx="8829354" cy="22474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je cherche également à copier le contenu d'une cellule dans une autre et j'ai un peu de mal.</a:t>
          </a:r>
          <a:br>
            <a:rPr lang="fr-FR"/>
          </a:br>
          <a:r>
            <a:rPr lang="fr-FR"/>
            <a:t>Des questions pour un test sont posées en colonne B. Les réponses sont demandées en colonne C et ne peuvent que comporter Oui ou Non. </a:t>
          </a:r>
          <a:br>
            <a:rPr lang="fr-FR"/>
          </a:br>
          <a:r>
            <a:rPr lang="fr-FR"/>
            <a:t>Dans un temps plus éloigné, on refait le même test pour juger de l'évolution et les réponses sont mises en colonne D puis encore après en colonne E et toujours que par Oui et Non</a:t>
          </a:r>
          <a:br>
            <a:rPr lang="fr-FR"/>
          </a:br>
          <a:r>
            <a:rPr lang="fr-FR"/>
            <a:t>Si la réponse est Oui en C elle sera toujours Oui pour les autres tests</a:t>
          </a:r>
          <a:br>
            <a:rPr lang="fr-FR"/>
          </a:br>
          <a:r>
            <a:rPr lang="fr-FR"/>
            <a:t>Je souhaite donc que si la réponse Oui est apportée en C , ce Oui soit recopié dans la cellule adjacente des colonnes D et E.</a:t>
          </a:r>
          <a:br>
            <a:rPr lang="fr-FR"/>
          </a:br>
          <a:r>
            <a:rPr lang="fr-FR"/>
            <a:t>Cela doit s'appliquer à toute la colonne D et E. De même, si la réponse est Non en C puis Oui en D à la même question, le Oui doit pouvoir s'inscrire automatiquement en E</a:t>
          </a:r>
          <a:br>
            <a:rPr lang="fr-FR"/>
          </a:br>
          <a:r>
            <a:rPr lang="fr-FR"/>
            <a:t>Le code doit être en VBA car il y a déjà d'autres macros qui s'applique à ces colonnes notamment l'interdiction de remplir la colonne D si la colonne C n'est pas remplie et idem pour la colonne E si la colonne D n'est pas remplie.</a:t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24</xdr:row>
      <xdr:rowOff>174625</xdr:rowOff>
    </xdr:from>
    <xdr:to>
      <xdr:col>12</xdr:col>
      <xdr:colOff>571501</xdr:colOff>
      <xdr:row>75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://forum.excel-pratique.com/excel/macro-pour-copier-coller-une-cellule-de-la-meme-colonne-t35796.html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H3" sqref="H3"/>
    </sheetView>
  </sheetViews>
  <sheetFormatPr baseColWidth="10" defaultRowHeight="15" x14ac:dyDescent="0.25"/>
  <cols>
    <col min="1" max="1" width="11.42578125" style="1"/>
    <col min="2" max="2" width="13" style="11" customWidth="1"/>
    <col min="3" max="3" width="34.7109375" style="1" customWidth="1"/>
    <col min="4" max="4" width="11" style="1" customWidth="1"/>
    <col min="5" max="5" width="32.85546875" style="1" customWidth="1"/>
    <col min="6" max="6" width="5.140625" style="1" customWidth="1"/>
    <col min="7" max="7" width="5.85546875" style="1" customWidth="1"/>
    <col min="8" max="8" width="37.140625" style="1" customWidth="1"/>
    <col min="9" max="9" width="6.7109375" style="1" customWidth="1"/>
    <col min="10" max="10" width="51.7109375" style="1" customWidth="1"/>
    <col min="11" max="11" width="27.5703125" style="1" hidden="1" customWidth="1"/>
    <col min="12" max="12" width="52.85546875" style="1" hidden="1" customWidth="1"/>
    <col min="13" max="16384" width="11.42578125" style="1"/>
  </cols>
  <sheetData>
    <row r="1" spans="1:12" s="10" customFormat="1" ht="20.100000000000001" customHeight="1" x14ac:dyDescent="0.25">
      <c r="A1" s="19" t="s">
        <v>317</v>
      </c>
      <c r="B1" s="13" t="s">
        <v>319</v>
      </c>
      <c r="C1" s="12"/>
      <c r="D1" s="16" t="s">
        <v>269</v>
      </c>
      <c r="E1" s="12"/>
      <c r="F1" s="12" t="s">
        <v>273</v>
      </c>
      <c r="G1" s="131"/>
      <c r="H1" s="131"/>
      <c r="I1" s="12" t="s">
        <v>274</v>
      </c>
      <c r="K1" s="10" t="str">
        <f>C1&amp;" "&amp;E1</f>
        <v xml:space="preserve"> </v>
      </c>
      <c r="L1" s="20" t="s">
        <v>322</v>
      </c>
    </row>
    <row r="2" spans="1:12" s="10" customFormat="1" ht="20.100000000000001" customHeight="1" x14ac:dyDescent="0.25">
      <c r="A2" s="19" t="s">
        <v>318</v>
      </c>
      <c r="B2" s="13" t="s">
        <v>319</v>
      </c>
      <c r="C2" s="12"/>
      <c r="D2" s="16" t="s">
        <v>269</v>
      </c>
      <c r="E2" s="12"/>
      <c r="F2" s="12" t="s">
        <v>273</v>
      </c>
      <c r="G2" s="131"/>
      <c r="H2" s="131"/>
      <c r="I2" s="12" t="s">
        <v>274</v>
      </c>
      <c r="K2" s="10" t="str">
        <f>C2&amp;" "&amp;E2</f>
        <v xml:space="preserve"> </v>
      </c>
      <c r="L2" s="21" t="s">
        <v>323</v>
      </c>
    </row>
    <row r="3" spans="1:12" s="10" customFormat="1" ht="20.100000000000001" customHeight="1" x14ac:dyDescent="0.25">
      <c r="A3" s="130" t="s">
        <v>281</v>
      </c>
      <c r="B3" s="130"/>
      <c r="C3" s="22"/>
      <c r="D3" s="131" t="s">
        <v>321</v>
      </c>
      <c r="E3" s="131"/>
      <c r="F3" s="131"/>
      <c r="G3" s="131"/>
      <c r="H3" s="23"/>
      <c r="L3" s="21" t="s">
        <v>324</v>
      </c>
    </row>
    <row r="4" spans="1:12" ht="24" customHeight="1" x14ac:dyDescent="0.25">
      <c r="A4" s="129" t="s">
        <v>277</v>
      </c>
      <c r="B4" s="129"/>
      <c r="D4" s="164"/>
      <c r="E4" s="164"/>
      <c r="F4" s="17"/>
      <c r="G4" s="17"/>
      <c r="L4" s="21" t="s">
        <v>325</v>
      </c>
    </row>
    <row r="5" spans="1:12" x14ac:dyDescent="0.25">
      <c r="A5" s="15"/>
      <c r="B5" s="15"/>
      <c r="C5" s="15" t="s">
        <v>270</v>
      </c>
      <c r="D5" s="161" t="s">
        <v>271</v>
      </c>
      <c r="E5" s="162"/>
      <c r="F5" s="161" t="s">
        <v>272</v>
      </c>
      <c r="G5" s="163"/>
      <c r="H5" s="162"/>
      <c r="L5" s="21" t="s">
        <v>326</v>
      </c>
    </row>
    <row r="6" spans="1:12" ht="15" customHeight="1" x14ac:dyDescent="0.25">
      <c r="A6" s="147" t="s">
        <v>316</v>
      </c>
      <c r="B6" s="148"/>
      <c r="C6" s="160"/>
      <c r="D6" s="135"/>
      <c r="E6" s="137"/>
      <c r="F6" s="135"/>
      <c r="G6" s="136"/>
      <c r="H6" s="137"/>
      <c r="L6" s="21" t="s">
        <v>327</v>
      </c>
    </row>
    <row r="7" spans="1:12" x14ac:dyDescent="0.25">
      <c r="A7" s="149"/>
      <c r="B7" s="150"/>
      <c r="C7" s="160"/>
      <c r="D7" s="138"/>
      <c r="E7" s="140"/>
      <c r="F7" s="138"/>
      <c r="G7" s="139"/>
      <c r="H7" s="140"/>
      <c r="L7" s="21" t="s">
        <v>328</v>
      </c>
    </row>
    <row r="8" spans="1:12" x14ac:dyDescent="0.25">
      <c r="A8" s="149"/>
      <c r="B8" s="150"/>
      <c r="C8" s="160"/>
      <c r="D8" s="138"/>
      <c r="E8" s="140"/>
      <c r="F8" s="138"/>
      <c r="G8" s="139"/>
      <c r="H8" s="140"/>
      <c r="L8" s="21" t="s">
        <v>329</v>
      </c>
    </row>
    <row r="9" spans="1:12" x14ac:dyDescent="0.25">
      <c r="A9" s="149"/>
      <c r="B9" s="150"/>
      <c r="C9" s="160"/>
      <c r="D9" s="138"/>
      <c r="E9" s="140"/>
      <c r="F9" s="138"/>
      <c r="G9" s="139"/>
      <c r="H9" s="140"/>
      <c r="L9" s="21" t="s">
        <v>330</v>
      </c>
    </row>
    <row r="10" spans="1:12" x14ac:dyDescent="0.25">
      <c r="A10" s="151"/>
      <c r="B10" s="152"/>
      <c r="C10" s="160"/>
      <c r="D10" s="141"/>
      <c r="E10" s="143"/>
      <c r="F10" s="141"/>
      <c r="G10" s="142"/>
      <c r="H10" s="143"/>
      <c r="L10" s="21" t="s">
        <v>331</v>
      </c>
    </row>
    <row r="11" spans="1:12" x14ac:dyDescent="0.25">
      <c r="A11" s="153" t="s">
        <v>275</v>
      </c>
      <c r="B11" s="154"/>
      <c r="C11" s="18"/>
      <c r="D11" s="144"/>
      <c r="E11" s="146"/>
      <c r="F11" s="144"/>
      <c r="G11" s="145"/>
      <c r="H11" s="146"/>
      <c r="L11" s="21" t="s">
        <v>332</v>
      </c>
    </row>
    <row r="12" spans="1:12" x14ac:dyDescent="0.25">
      <c r="A12" s="153" t="s">
        <v>276</v>
      </c>
      <c r="B12" s="154"/>
      <c r="C12" s="18"/>
      <c r="D12" s="144"/>
      <c r="E12" s="146"/>
      <c r="F12" s="144"/>
      <c r="G12" s="145"/>
      <c r="H12" s="146"/>
      <c r="L12" s="21" t="s">
        <v>333</v>
      </c>
    </row>
    <row r="13" spans="1:12" x14ac:dyDescent="0.25">
      <c r="A13" s="155"/>
      <c r="B13" s="156"/>
      <c r="C13" s="14"/>
      <c r="D13" s="132"/>
      <c r="E13" s="134"/>
      <c r="F13" s="132"/>
      <c r="G13" s="133"/>
      <c r="H13" s="134"/>
      <c r="L13" s="21" t="s">
        <v>334</v>
      </c>
    </row>
    <row r="14" spans="1:12" ht="15" customHeight="1" x14ac:dyDescent="0.25">
      <c r="A14" s="147" t="s">
        <v>320</v>
      </c>
      <c r="B14" s="148"/>
      <c r="C14" s="157"/>
      <c r="D14" s="135"/>
      <c r="E14" s="137"/>
      <c r="F14" s="135"/>
      <c r="G14" s="136"/>
      <c r="H14" s="137"/>
      <c r="L14" s="21" t="s">
        <v>335</v>
      </c>
    </row>
    <row r="15" spans="1:12" x14ac:dyDescent="0.25">
      <c r="A15" s="149"/>
      <c r="B15" s="150"/>
      <c r="C15" s="158"/>
      <c r="D15" s="138"/>
      <c r="E15" s="140"/>
      <c r="F15" s="138"/>
      <c r="G15" s="139"/>
      <c r="H15" s="140"/>
      <c r="L15" s="21" t="s">
        <v>336</v>
      </c>
    </row>
    <row r="16" spans="1:12" x14ac:dyDescent="0.25">
      <c r="A16" s="149"/>
      <c r="B16" s="150"/>
      <c r="C16" s="158"/>
      <c r="D16" s="138"/>
      <c r="E16" s="140"/>
      <c r="F16" s="138"/>
      <c r="G16" s="139"/>
      <c r="H16" s="140"/>
      <c r="L16" s="21" t="s">
        <v>337</v>
      </c>
    </row>
    <row r="17" spans="1:12" x14ac:dyDescent="0.25">
      <c r="A17" s="149"/>
      <c r="B17" s="150"/>
      <c r="C17" s="158"/>
      <c r="D17" s="138"/>
      <c r="E17" s="140"/>
      <c r="F17" s="138"/>
      <c r="G17" s="139"/>
      <c r="H17" s="140"/>
      <c r="L17" s="21" t="s">
        <v>338</v>
      </c>
    </row>
    <row r="18" spans="1:12" x14ac:dyDescent="0.25">
      <c r="A18" s="151"/>
      <c r="B18" s="152"/>
      <c r="C18" s="159"/>
      <c r="D18" s="141"/>
      <c r="E18" s="143"/>
      <c r="F18" s="141"/>
      <c r="G18" s="142"/>
      <c r="H18" s="143"/>
      <c r="L18" s="21" t="s">
        <v>339</v>
      </c>
    </row>
    <row r="19" spans="1:12" x14ac:dyDescent="0.25">
      <c r="A19" s="153" t="s">
        <v>275</v>
      </c>
      <c r="B19" s="154"/>
      <c r="C19" s="18"/>
      <c r="D19" s="144"/>
      <c r="E19" s="146"/>
      <c r="F19" s="144"/>
      <c r="G19" s="145"/>
      <c r="H19" s="146"/>
      <c r="L19" s="21" t="s">
        <v>340</v>
      </c>
    </row>
    <row r="20" spans="1:12" x14ac:dyDescent="0.25">
      <c r="A20" s="153" t="s">
        <v>276</v>
      </c>
      <c r="B20" s="154"/>
      <c r="C20" s="18"/>
      <c r="D20" s="144"/>
      <c r="E20" s="146"/>
      <c r="F20" s="144"/>
      <c r="G20" s="145"/>
      <c r="H20" s="146"/>
      <c r="L20" s="21" t="s">
        <v>341</v>
      </c>
    </row>
    <row r="21" spans="1:12" x14ac:dyDescent="0.25">
      <c r="L21" s="21" t="s">
        <v>342</v>
      </c>
    </row>
    <row r="22" spans="1:12" x14ac:dyDescent="0.25">
      <c r="L22" s="21" t="s">
        <v>343</v>
      </c>
    </row>
    <row r="23" spans="1:12" x14ac:dyDescent="0.25">
      <c r="L23" s="21" t="s">
        <v>344</v>
      </c>
    </row>
    <row r="24" spans="1:12" x14ac:dyDescent="0.25">
      <c r="L24" s="21" t="s">
        <v>345</v>
      </c>
    </row>
    <row r="25" spans="1:12" x14ac:dyDescent="0.25">
      <c r="L25" s="21" t="s">
        <v>346</v>
      </c>
    </row>
    <row r="26" spans="1:12" x14ac:dyDescent="0.25">
      <c r="L26" s="21" t="s">
        <v>347</v>
      </c>
    </row>
    <row r="27" spans="1:12" x14ac:dyDescent="0.25">
      <c r="L27" s="21" t="s">
        <v>348</v>
      </c>
    </row>
    <row r="28" spans="1:12" x14ac:dyDescent="0.25">
      <c r="L28" s="21" t="s">
        <v>349</v>
      </c>
    </row>
    <row r="29" spans="1:12" x14ac:dyDescent="0.25">
      <c r="L29" s="21" t="s">
        <v>350</v>
      </c>
    </row>
    <row r="30" spans="1:12" x14ac:dyDescent="0.25">
      <c r="L30" s="21" t="s">
        <v>351</v>
      </c>
    </row>
    <row r="31" spans="1:12" x14ac:dyDescent="0.25">
      <c r="L31" s="21" t="s">
        <v>352</v>
      </c>
    </row>
    <row r="32" spans="1:12" x14ac:dyDescent="0.25">
      <c r="L32" s="21" t="s">
        <v>353</v>
      </c>
    </row>
    <row r="33" spans="12:12" x14ac:dyDescent="0.25">
      <c r="L33" s="21" t="s">
        <v>354</v>
      </c>
    </row>
    <row r="34" spans="12:12" x14ac:dyDescent="0.25">
      <c r="L34" s="21" t="s">
        <v>355</v>
      </c>
    </row>
    <row r="35" spans="12:12" x14ac:dyDescent="0.25">
      <c r="L35" s="21" t="s">
        <v>356</v>
      </c>
    </row>
    <row r="36" spans="12:12" x14ac:dyDescent="0.25">
      <c r="L36" s="21" t="s">
        <v>357</v>
      </c>
    </row>
  </sheetData>
  <sheetProtection selectLockedCells="1"/>
  <customSheetViews>
    <customSheetView guid="{66AA1ADE-A59E-4886-A789-FE9A38EF853F}">
      <selection activeCell="C3" sqref="C3:D3"/>
      <pageMargins left="0.7" right="0.7" top="0.75" bottom="0.75" header="0.3" footer="0.3"/>
      <pageSetup paperSize="9" orientation="landscape" verticalDpi="0" r:id="rId1"/>
    </customSheetView>
  </customSheetViews>
  <mergeCells count="31">
    <mergeCell ref="F5:H5"/>
    <mergeCell ref="F11:H11"/>
    <mergeCell ref="F12:H12"/>
    <mergeCell ref="D19:E19"/>
    <mergeCell ref="D20:E20"/>
    <mergeCell ref="D13:E13"/>
    <mergeCell ref="D5:E5"/>
    <mergeCell ref="D11:E11"/>
    <mergeCell ref="D12:E12"/>
    <mergeCell ref="D14:E18"/>
    <mergeCell ref="D6:E10"/>
    <mergeCell ref="F13:H13"/>
    <mergeCell ref="F14:H18"/>
    <mergeCell ref="F19:H19"/>
    <mergeCell ref="F20:H20"/>
    <mergeCell ref="A6:B10"/>
    <mergeCell ref="A11:B11"/>
    <mergeCell ref="A12:B12"/>
    <mergeCell ref="A13:B13"/>
    <mergeCell ref="A14:B18"/>
    <mergeCell ref="A19:B19"/>
    <mergeCell ref="A20:B20"/>
    <mergeCell ref="C14:C18"/>
    <mergeCell ref="C6:C10"/>
    <mergeCell ref="F6:H10"/>
    <mergeCell ref="A4:B4"/>
    <mergeCell ref="A3:B3"/>
    <mergeCell ref="G1:H1"/>
    <mergeCell ref="G2:H2"/>
    <mergeCell ref="D3:G3"/>
    <mergeCell ref="D4:E4"/>
  </mergeCells>
  <dataValidations count="2">
    <dataValidation type="list" allowBlank="1" showInputMessage="1" showErrorMessage="1" sqref="C4">
      <formula1>$L$2:$L$36</formula1>
    </dataValidation>
    <dataValidation type="list" allowBlank="1" showInputMessage="1" showErrorMessage="1" sqref="H3">
      <formula1>$K$1:$K$2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7"/>
  <sheetViews>
    <sheetView topLeftCell="C1" zoomScale="86" zoomScaleNormal="86" workbookViewId="0">
      <selection activeCell="F2" sqref="F2:H39"/>
    </sheetView>
  </sheetViews>
  <sheetFormatPr baseColWidth="10" defaultRowHeight="27.95" customHeight="1" x14ac:dyDescent="0.25"/>
  <cols>
    <col min="1" max="1" width="18.7109375" style="41" customWidth="1"/>
    <col min="2" max="2" width="110.7109375" style="42" customWidth="1"/>
    <col min="3" max="5" width="10.7109375" style="26" customWidth="1"/>
    <col min="6" max="8" width="20.7109375" style="40" customWidth="1"/>
    <col min="9" max="9" width="42" style="26" customWidth="1"/>
    <col min="10" max="10" width="6.28515625" style="26" hidden="1" customWidth="1"/>
    <col min="11" max="11" width="17.5703125" style="26" customWidth="1"/>
    <col min="12" max="12" width="5" style="26" hidden="1" customWidth="1"/>
    <col min="13" max="13" width="11.42578125" style="26"/>
    <col min="14" max="14" width="4.85546875" style="26" hidden="1" customWidth="1"/>
    <col min="15" max="16384" width="11.42578125" style="26"/>
  </cols>
  <sheetData>
    <row r="1" spans="1:15" ht="27.95" customHeight="1" x14ac:dyDescent="0.25">
      <c r="A1" s="49" t="s">
        <v>0</v>
      </c>
      <c r="B1" s="57" t="s">
        <v>245</v>
      </c>
      <c r="C1" s="24" t="s">
        <v>1</v>
      </c>
      <c r="D1" s="24" t="s">
        <v>2</v>
      </c>
      <c r="E1" s="24" t="s">
        <v>3</v>
      </c>
      <c r="F1" s="24" t="s">
        <v>278</v>
      </c>
      <c r="G1" s="24" t="s">
        <v>279</v>
      </c>
      <c r="H1" s="124" t="s">
        <v>280</v>
      </c>
      <c r="I1" s="126" t="s">
        <v>288</v>
      </c>
      <c r="J1" s="125"/>
      <c r="K1" s="24" t="s">
        <v>282</v>
      </c>
      <c r="L1" s="24" t="s">
        <v>286</v>
      </c>
      <c r="M1" s="24" t="s">
        <v>2</v>
      </c>
      <c r="N1" s="24"/>
      <c r="O1" s="24" t="s">
        <v>3</v>
      </c>
    </row>
    <row r="2" spans="1:15" ht="27.95" customHeight="1" x14ac:dyDescent="0.25">
      <c r="A2" s="167" t="s">
        <v>4</v>
      </c>
      <c r="B2" s="48" t="s">
        <v>40</v>
      </c>
      <c r="C2" s="117"/>
      <c r="D2" s="118"/>
      <c r="E2" s="119"/>
      <c r="F2" s="128"/>
      <c r="G2" s="127"/>
      <c r="H2" s="127"/>
      <c r="I2" s="27" t="s">
        <v>287</v>
      </c>
      <c r="J2" s="28">
        <f>COUNTIF(C2:C10,"Oui")</f>
        <v>0</v>
      </c>
      <c r="K2" s="37">
        <f>(J2*10)/9</f>
        <v>0</v>
      </c>
      <c r="L2" s="28">
        <f>COUNTIF(D2:D10,"Oui")</f>
        <v>0</v>
      </c>
      <c r="M2" s="38">
        <f>(L2*10)/9</f>
        <v>0</v>
      </c>
      <c r="N2" s="28">
        <f>COUNTIF(E2:E10,"Oui")</f>
        <v>0</v>
      </c>
      <c r="O2" s="39">
        <f>(N2*10)/9</f>
        <v>0</v>
      </c>
    </row>
    <row r="3" spans="1:15" ht="27.95" customHeight="1" x14ac:dyDescent="0.25">
      <c r="A3" s="168"/>
      <c r="B3" s="48" t="s">
        <v>41</v>
      </c>
      <c r="C3" s="117"/>
      <c r="D3" s="118"/>
      <c r="E3" s="119"/>
      <c r="F3" s="127"/>
      <c r="G3" s="127"/>
      <c r="I3" s="125" t="s">
        <v>283</v>
      </c>
      <c r="J3" s="28">
        <f>COUNTIF($C$12:$C$18,"Oui")</f>
        <v>0</v>
      </c>
      <c r="K3" s="37">
        <f>(J3*10)/7</f>
        <v>0</v>
      </c>
      <c r="L3" s="28">
        <f>COUNTIF($D$12:$D$18,"Oui")</f>
        <v>0</v>
      </c>
      <c r="M3" s="38">
        <f>(L3*10)/7</f>
        <v>0</v>
      </c>
      <c r="N3" s="28">
        <f>COUNTIF($E$12:$E$18,"Oui")</f>
        <v>0</v>
      </c>
      <c r="O3" s="39">
        <f>(N3*10)/7</f>
        <v>0</v>
      </c>
    </row>
    <row r="4" spans="1:15" ht="27.95" customHeight="1" x14ac:dyDescent="0.25">
      <c r="A4" s="29"/>
      <c r="B4" s="50" t="s">
        <v>255</v>
      </c>
      <c r="C4" s="117"/>
      <c r="D4" s="118"/>
      <c r="E4" s="119"/>
      <c r="F4" s="127"/>
      <c r="I4" s="125" t="s">
        <v>284</v>
      </c>
      <c r="J4" s="28">
        <f>COUNTIF($C$20:$C$31,"Oui")</f>
        <v>0</v>
      </c>
      <c r="K4" s="37">
        <f>(J4*10)/12</f>
        <v>0</v>
      </c>
      <c r="L4" s="28">
        <f>COUNTIF($D$20:$D$31,"Oui")</f>
        <v>0</v>
      </c>
      <c r="M4" s="38">
        <f>(L4*10)/12</f>
        <v>0</v>
      </c>
      <c r="N4" s="28">
        <f>COUNTIF($E$20:$E$31,"Oui")</f>
        <v>0</v>
      </c>
      <c r="O4" s="39">
        <f>(N4*10)/12</f>
        <v>0</v>
      </c>
    </row>
    <row r="5" spans="1:15" ht="27.95" customHeight="1" x14ac:dyDescent="0.25">
      <c r="A5" s="30"/>
      <c r="B5" s="31" t="s">
        <v>247</v>
      </c>
      <c r="C5" s="117"/>
      <c r="D5" s="118"/>
      <c r="E5" s="119"/>
      <c r="F5" s="127"/>
      <c r="G5" s="127"/>
      <c r="I5" s="125" t="s">
        <v>285</v>
      </c>
      <c r="J5" s="28">
        <f>COUNTIF($C$33:$C$39,"Oui")</f>
        <v>0</v>
      </c>
      <c r="K5" s="37">
        <f>(J5*10)/7</f>
        <v>0</v>
      </c>
      <c r="L5" s="28">
        <f>COUNTIF($D$33:$D$39,"Oui")</f>
        <v>0</v>
      </c>
      <c r="M5" s="38">
        <f>(L5*10)/7</f>
        <v>0</v>
      </c>
      <c r="N5" s="28">
        <f>COUNTIF($C$33:$C$39,"Oui")</f>
        <v>0</v>
      </c>
      <c r="O5" s="39">
        <f>(N5*10)/7</f>
        <v>0</v>
      </c>
    </row>
    <row r="6" spans="1:15" ht="27.95" customHeight="1" x14ac:dyDescent="0.25">
      <c r="A6" s="32" t="s">
        <v>5</v>
      </c>
      <c r="B6" s="31" t="s">
        <v>8</v>
      </c>
      <c r="C6" s="117"/>
      <c r="D6" s="118"/>
      <c r="E6" s="119"/>
      <c r="F6" s="127"/>
    </row>
    <row r="7" spans="1:15" ht="27.95" customHeight="1" x14ac:dyDescent="0.25">
      <c r="A7" s="29"/>
      <c r="B7" s="31" t="s">
        <v>9</v>
      </c>
      <c r="C7" s="117"/>
      <c r="D7" s="118"/>
      <c r="E7" s="119"/>
      <c r="F7" s="127"/>
    </row>
    <row r="8" spans="1:15" ht="27.95" customHeight="1" x14ac:dyDescent="0.25">
      <c r="A8" s="33"/>
      <c r="B8" s="31" t="s">
        <v>10</v>
      </c>
      <c r="C8" s="117"/>
      <c r="D8" s="118"/>
      <c r="E8" s="119"/>
      <c r="F8" s="127"/>
    </row>
    <row r="9" spans="1:15" ht="27.95" customHeight="1" x14ac:dyDescent="0.25">
      <c r="A9" s="165" t="s">
        <v>6</v>
      </c>
      <c r="B9" s="51" t="s">
        <v>11</v>
      </c>
      <c r="C9" s="117"/>
      <c r="D9" s="118"/>
      <c r="E9" s="119"/>
      <c r="F9" s="127"/>
    </row>
    <row r="10" spans="1:15" ht="27.95" customHeight="1" x14ac:dyDescent="0.25">
      <c r="A10" s="166"/>
      <c r="B10" s="51" t="s">
        <v>259</v>
      </c>
      <c r="C10" s="117"/>
      <c r="D10" s="118"/>
      <c r="E10" s="119"/>
      <c r="F10" s="127"/>
    </row>
    <row r="11" spans="1:15" ht="27.95" customHeight="1" x14ac:dyDescent="0.25">
      <c r="A11" s="54"/>
      <c r="B11" s="58" t="s">
        <v>224</v>
      </c>
      <c r="C11" s="24" t="s">
        <v>1</v>
      </c>
      <c r="D11" s="24" t="s">
        <v>2</v>
      </c>
      <c r="E11" s="24" t="s">
        <v>3</v>
      </c>
    </row>
    <row r="12" spans="1:15" ht="27.95" customHeight="1" x14ac:dyDescent="0.25">
      <c r="A12" s="53" t="s">
        <v>4</v>
      </c>
      <c r="B12" s="48" t="s">
        <v>12</v>
      </c>
      <c r="C12" s="117"/>
      <c r="D12" s="118"/>
      <c r="E12" s="119"/>
      <c r="F12" s="127"/>
      <c r="G12" s="127"/>
      <c r="H12" s="127"/>
    </row>
    <row r="13" spans="1:15" ht="27.95" customHeight="1" x14ac:dyDescent="0.25">
      <c r="A13" s="29"/>
      <c r="B13" s="46" t="s">
        <v>360</v>
      </c>
      <c r="C13" s="117"/>
      <c r="D13" s="118"/>
      <c r="E13" s="119"/>
      <c r="F13" s="127"/>
      <c r="G13" s="127"/>
      <c r="H13" s="127"/>
    </row>
    <row r="14" spans="1:15" ht="27.95" customHeight="1" x14ac:dyDescent="0.25">
      <c r="A14" s="32" t="s">
        <v>5</v>
      </c>
      <c r="B14" s="44" t="s">
        <v>13</v>
      </c>
      <c r="C14" s="117"/>
      <c r="D14" s="118"/>
      <c r="E14" s="119"/>
      <c r="F14" s="127"/>
      <c r="G14" s="127"/>
    </row>
    <row r="15" spans="1:15" ht="27.95" customHeight="1" x14ac:dyDescent="0.25">
      <c r="A15" s="30"/>
      <c r="B15" s="44" t="s">
        <v>14</v>
      </c>
      <c r="C15" s="117"/>
      <c r="D15" s="118"/>
      <c r="E15" s="119"/>
      <c r="F15" s="127"/>
      <c r="G15" s="127"/>
    </row>
    <row r="16" spans="1:15" ht="27.95" customHeight="1" x14ac:dyDescent="0.25">
      <c r="A16" s="32"/>
      <c r="B16" s="47" t="s">
        <v>15</v>
      </c>
      <c r="C16" s="117"/>
      <c r="D16" s="118"/>
      <c r="E16" s="119"/>
      <c r="F16" s="127"/>
      <c r="G16" s="127"/>
      <c r="H16" s="127"/>
    </row>
    <row r="17" spans="1:7" ht="27.95" customHeight="1" x14ac:dyDescent="0.25">
      <c r="A17" s="29"/>
      <c r="B17" s="47" t="s">
        <v>16</v>
      </c>
      <c r="C17" s="117"/>
      <c r="D17" s="118"/>
      <c r="E17" s="119"/>
      <c r="F17" s="127"/>
      <c r="G17" s="127"/>
    </row>
    <row r="18" spans="1:7" ht="27.95" customHeight="1" x14ac:dyDescent="0.25">
      <c r="A18" s="52" t="s">
        <v>6</v>
      </c>
      <c r="B18" s="51" t="s">
        <v>17</v>
      </c>
      <c r="C18" s="117"/>
      <c r="D18" s="118"/>
      <c r="E18" s="119"/>
      <c r="F18" s="127"/>
      <c r="G18" s="127"/>
    </row>
    <row r="19" spans="1:7" ht="27.95" customHeight="1" x14ac:dyDescent="0.25">
      <c r="A19" s="24" t="s">
        <v>0</v>
      </c>
      <c r="B19" s="59" t="s">
        <v>223</v>
      </c>
      <c r="C19" s="24" t="s">
        <v>1</v>
      </c>
      <c r="D19" s="24" t="s">
        <v>2</v>
      </c>
      <c r="E19" s="24" t="s">
        <v>35</v>
      </c>
    </row>
    <row r="20" spans="1:7" ht="27.95" customHeight="1" x14ac:dyDescent="0.25">
      <c r="A20" s="43"/>
      <c r="B20" s="48" t="s">
        <v>20</v>
      </c>
      <c r="C20" s="117"/>
      <c r="D20" s="118"/>
      <c r="E20" s="119"/>
      <c r="F20" s="127"/>
    </row>
    <row r="21" spans="1:7" ht="27.95" customHeight="1" x14ac:dyDescent="0.25">
      <c r="A21" s="56" t="s">
        <v>4</v>
      </c>
      <c r="B21" s="48" t="s">
        <v>21</v>
      </c>
      <c r="C21" s="117"/>
      <c r="D21" s="118"/>
      <c r="E21" s="119"/>
      <c r="F21" s="127"/>
    </row>
    <row r="22" spans="1:7" ht="27.95" customHeight="1" x14ac:dyDescent="0.25">
      <c r="A22" s="29"/>
      <c r="B22" s="48" t="s">
        <v>22</v>
      </c>
      <c r="C22" s="117"/>
      <c r="D22" s="118"/>
      <c r="E22" s="119"/>
      <c r="F22" s="127"/>
    </row>
    <row r="23" spans="1:7" ht="27.95" customHeight="1" x14ac:dyDescent="0.25">
      <c r="A23" s="30"/>
      <c r="B23" s="48" t="s">
        <v>268</v>
      </c>
      <c r="C23" s="117"/>
      <c r="D23" s="118"/>
      <c r="E23" s="119"/>
      <c r="F23" s="127"/>
    </row>
    <row r="24" spans="1:7" ht="27.95" customHeight="1" x14ac:dyDescent="0.25">
      <c r="A24" s="32"/>
      <c r="B24" s="31" t="s">
        <v>248</v>
      </c>
      <c r="C24" s="117"/>
      <c r="D24" s="118"/>
      <c r="E24" s="119"/>
      <c r="F24" s="127"/>
    </row>
    <row r="25" spans="1:7" ht="27.95" customHeight="1" x14ac:dyDescent="0.25">
      <c r="A25" s="29"/>
      <c r="B25" s="31" t="s">
        <v>23</v>
      </c>
      <c r="C25" s="117"/>
      <c r="D25" s="118"/>
      <c r="E25" s="119"/>
      <c r="F25" s="127"/>
      <c r="G25" s="127"/>
    </row>
    <row r="26" spans="1:7" ht="27.95" customHeight="1" x14ac:dyDescent="0.25">
      <c r="A26" s="32" t="s">
        <v>5</v>
      </c>
      <c r="B26" s="31" t="s">
        <v>24</v>
      </c>
      <c r="C26" s="117"/>
      <c r="D26" s="118"/>
      <c r="E26" s="119"/>
      <c r="F26" s="127"/>
    </row>
    <row r="27" spans="1:7" ht="27.95" customHeight="1" x14ac:dyDescent="0.25">
      <c r="A27" s="33"/>
      <c r="B27" s="31" t="s">
        <v>25</v>
      </c>
      <c r="C27" s="117"/>
      <c r="D27" s="118"/>
      <c r="E27" s="119"/>
      <c r="F27" s="127"/>
    </row>
    <row r="28" spans="1:7" ht="27.95" customHeight="1" x14ac:dyDescent="0.25">
      <c r="A28" s="33"/>
      <c r="B28" s="51" t="s">
        <v>26</v>
      </c>
      <c r="C28" s="117"/>
      <c r="D28" s="118"/>
      <c r="E28" s="119"/>
      <c r="F28" s="127"/>
    </row>
    <row r="29" spans="1:7" ht="27.95" customHeight="1" x14ac:dyDescent="0.25">
      <c r="A29" s="33"/>
      <c r="B29" s="51" t="s">
        <v>27</v>
      </c>
      <c r="C29" s="117"/>
      <c r="D29" s="118"/>
      <c r="E29" s="119"/>
      <c r="F29" s="127"/>
    </row>
    <row r="30" spans="1:7" ht="27.95" customHeight="1" x14ac:dyDescent="0.25">
      <c r="A30" s="33" t="s">
        <v>6</v>
      </c>
      <c r="B30" s="51" t="s">
        <v>28</v>
      </c>
      <c r="C30" s="117"/>
      <c r="D30" s="118"/>
      <c r="E30" s="119"/>
      <c r="F30" s="127"/>
    </row>
    <row r="31" spans="1:7" ht="27.95" customHeight="1" x14ac:dyDescent="0.25">
      <c r="A31" s="34"/>
      <c r="B31" s="51" t="s">
        <v>29</v>
      </c>
      <c r="C31" s="117"/>
      <c r="D31" s="118"/>
      <c r="E31" s="119"/>
      <c r="F31" s="127"/>
    </row>
    <row r="32" spans="1:7" ht="27.95" customHeight="1" x14ac:dyDescent="0.25">
      <c r="A32" s="24" t="s">
        <v>0</v>
      </c>
      <c r="B32" s="59" t="s">
        <v>225</v>
      </c>
      <c r="C32" s="24" t="s">
        <v>1</v>
      </c>
      <c r="D32" s="24" t="s">
        <v>2</v>
      </c>
      <c r="E32" s="24" t="s">
        <v>3</v>
      </c>
    </row>
    <row r="33" spans="1:7" ht="27.95" customHeight="1" x14ac:dyDescent="0.25">
      <c r="A33" s="43"/>
      <c r="B33" s="48" t="s">
        <v>21</v>
      </c>
      <c r="C33" s="117"/>
      <c r="D33" s="118"/>
      <c r="E33" s="119"/>
      <c r="F33" s="127"/>
      <c r="G33" s="127"/>
    </row>
    <row r="34" spans="1:7" ht="27.95" customHeight="1" x14ac:dyDescent="0.25">
      <c r="A34" s="56" t="s">
        <v>4</v>
      </c>
      <c r="B34" s="48" t="s">
        <v>315</v>
      </c>
      <c r="C34" s="117"/>
      <c r="D34" s="118"/>
      <c r="E34" s="119"/>
      <c r="F34" s="127"/>
    </row>
    <row r="35" spans="1:7" ht="27.95" customHeight="1" x14ac:dyDescent="0.25">
      <c r="A35" s="32"/>
      <c r="B35" s="48" t="s">
        <v>30</v>
      </c>
      <c r="C35" s="117"/>
      <c r="D35" s="118"/>
      <c r="E35" s="119"/>
      <c r="F35" s="127"/>
    </row>
    <row r="36" spans="1:7" ht="27.95" customHeight="1" x14ac:dyDescent="0.25">
      <c r="A36" s="32" t="s">
        <v>5</v>
      </c>
      <c r="B36" s="60" t="s">
        <v>31</v>
      </c>
      <c r="C36" s="117"/>
      <c r="D36" s="118"/>
      <c r="E36" s="119"/>
      <c r="F36" s="127"/>
    </row>
    <row r="37" spans="1:7" ht="27.95" customHeight="1" x14ac:dyDescent="0.25">
      <c r="A37" s="32"/>
      <c r="B37" s="60" t="s">
        <v>32</v>
      </c>
      <c r="C37" s="117"/>
      <c r="D37" s="118"/>
      <c r="E37" s="119"/>
      <c r="F37" s="127"/>
    </row>
    <row r="38" spans="1:7" ht="27.95" customHeight="1" x14ac:dyDescent="0.25">
      <c r="A38" s="29"/>
      <c r="B38" s="51" t="s">
        <v>358</v>
      </c>
      <c r="C38" s="117"/>
      <c r="D38" s="118"/>
      <c r="E38" s="119"/>
      <c r="F38" s="127"/>
    </row>
    <row r="39" spans="1:7" ht="27.95" customHeight="1" x14ac:dyDescent="0.25">
      <c r="A39" s="55" t="s">
        <v>6</v>
      </c>
      <c r="B39" s="51" t="s">
        <v>33</v>
      </c>
      <c r="C39" s="117"/>
      <c r="D39" s="118"/>
      <c r="E39" s="119"/>
      <c r="F39" s="127"/>
    </row>
    <row r="40" spans="1:7" ht="27.95" hidden="1" customHeight="1" x14ac:dyDescent="0.25">
      <c r="A40" s="24" t="s">
        <v>18</v>
      </c>
      <c r="B40" s="25"/>
      <c r="C40" s="28">
        <f>COUNTIF($C$33:$C$39,"I")</f>
        <v>0</v>
      </c>
      <c r="D40" s="35">
        <f>SUM(D33:D39)</f>
        <v>0</v>
      </c>
      <c r="E40" s="36">
        <f>SUM(E33:E39)</f>
        <v>0</v>
      </c>
    </row>
    <row r="41" spans="1:7" ht="27.95" hidden="1" customHeight="1" x14ac:dyDescent="0.25">
      <c r="A41" s="24" t="s">
        <v>7</v>
      </c>
      <c r="B41" s="25"/>
      <c r="C41" s="37">
        <f>(C40*10)/7</f>
        <v>0</v>
      </c>
      <c r="D41" s="38">
        <f>(D40*10)/7</f>
        <v>0</v>
      </c>
      <c r="E41" s="39">
        <f>(E40*10)/7</f>
        <v>0</v>
      </c>
    </row>
    <row r="42" spans="1:7" ht="27.95" customHeight="1" x14ac:dyDescent="0.25">
      <c r="A42" s="40"/>
      <c r="B42" s="45"/>
    </row>
    <row r="43" spans="1:7" ht="27.95" customHeight="1" x14ac:dyDescent="0.25">
      <c r="B43" s="40"/>
    </row>
    <row r="44" spans="1:7" ht="27.95" customHeight="1" x14ac:dyDescent="0.25">
      <c r="B44" s="40"/>
    </row>
    <row r="45" spans="1:7" ht="27.95" customHeight="1" x14ac:dyDescent="0.25">
      <c r="B45" s="40"/>
    </row>
    <row r="46" spans="1:7" ht="27.95" customHeight="1" x14ac:dyDescent="0.25">
      <c r="B46" s="40"/>
    </row>
    <row r="47" spans="1:7" ht="27.95" customHeight="1" x14ac:dyDescent="0.25">
      <c r="B47" s="40"/>
    </row>
  </sheetData>
  <sheetProtection selectLockedCells="1"/>
  <customSheetViews>
    <customSheetView guid="{66AA1ADE-A59E-4886-A789-FE9A38EF853F}" scale="86" hiddenRows="1" hiddenColumns="1">
      <selection activeCell="C28" sqref="C28"/>
      <pageMargins left="0.7" right="0.7" top="0.75" bottom="0.75" header="0.3" footer="0.3"/>
      <pageSetup paperSize="9" orientation="portrait" r:id="rId1"/>
    </customSheetView>
  </customSheetViews>
  <mergeCells count="2">
    <mergeCell ref="A9:A10"/>
    <mergeCell ref="A2:A3"/>
  </mergeCells>
  <dataValidations count="1">
    <dataValidation type="list" showInputMessage="1" errorTitle="Valeurs autorisées" error="Vous ne pouvez sasir que 2 valeurs 0 ou 1. Merci de corriger votre saisie" sqref="C12:E18 C20:E31 C2:E10 C33:E39">
      <formula1>"Oui,Non"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topLeftCell="E1" zoomScale="86" zoomScaleNormal="86" workbookViewId="0">
      <selection activeCell="H2" sqref="F2:H45"/>
    </sheetView>
  </sheetViews>
  <sheetFormatPr baseColWidth="10" defaultRowHeight="27.95" customHeight="1" x14ac:dyDescent="0.25"/>
  <cols>
    <col min="1" max="1" width="17.42578125" style="26" customWidth="1"/>
    <col min="2" max="2" width="118.5703125" style="123" bestFit="1" customWidth="1"/>
    <col min="3" max="3" width="10" style="26" customWidth="1"/>
    <col min="4" max="4" width="10.85546875" style="26" customWidth="1"/>
    <col min="5" max="5" width="10.140625" style="26" customWidth="1"/>
    <col min="6" max="8" width="20.7109375" style="26" customWidth="1"/>
    <col min="9" max="9" width="33.5703125" style="26" customWidth="1"/>
    <col min="10" max="10" width="4.28515625" style="26" customWidth="1"/>
    <col min="11" max="11" width="11.42578125" style="26"/>
    <col min="12" max="12" width="3.42578125" style="26" customWidth="1"/>
    <col min="13" max="13" width="8.5703125" style="26" customWidth="1"/>
    <col min="14" max="14" width="3.42578125" style="26" customWidth="1"/>
    <col min="15" max="15" width="8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120" t="s">
        <v>226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4" t="s">
        <v>293</v>
      </c>
      <c r="M1" s="65" t="s">
        <v>294</v>
      </c>
      <c r="O1" s="26" t="s">
        <v>295</v>
      </c>
    </row>
    <row r="2" spans="1:15" ht="27.95" customHeight="1" x14ac:dyDescent="0.25">
      <c r="A2" s="66" t="s">
        <v>4</v>
      </c>
      <c r="B2" s="48" t="s">
        <v>68</v>
      </c>
      <c r="C2" s="117"/>
      <c r="D2" s="118"/>
      <c r="E2" s="119"/>
      <c r="F2" s="127"/>
      <c r="G2" s="127"/>
      <c r="H2" s="127"/>
      <c r="I2" s="26" t="s">
        <v>289</v>
      </c>
      <c r="J2" s="67">
        <f>COUNTIF($C$2:$C$8,"Oui")</f>
        <v>0</v>
      </c>
      <c r="K2" s="68">
        <f>(J2*10)/7</f>
        <v>0</v>
      </c>
      <c r="L2" s="69">
        <f>COUNTIF($D$2:$D$8,"Oui")</f>
        <v>0</v>
      </c>
      <c r="M2" s="70">
        <f>(L2*10)/7</f>
        <v>0</v>
      </c>
      <c r="N2" s="71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69</v>
      </c>
      <c r="C3" s="117"/>
      <c r="D3" s="118"/>
      <c r="E3" s="119"/>
      <c r="F3" s="40"/>
      <c r="G3" s="40"/>
      <c r="H3" s="40"/>
      <c r="I3" s="26" t="s">
        <v>290</v>
      </c>
      <c r="J3" s="67">
        <f>COUNTIF($C$10:$C$19,"Oui")</f>
        <v>0</v>
      </c>
      <c r="K3" s="68">
        <f>(J3*10)/10</f>
        <v>0</v>
      </c>
      <c r="L3" s="69">
        <f>COUNTIF(D$10:D$19,"Oui")</f>
        <v>0</v>
      </c>
      <c r="M3" s="70">
        <f>(L3*10)/10</f>
        <v>0</v>
      </c>
      <c r="N3" s="71">
        <f>COUNTIF(E$10:E$19,"Oui")</f>
        <v>0</v>
      </c>
      <c r="O3" s="72">
        <f>(N3*10)/10</f>
        <v>0</v>
      </c>
    </row>
    <row r="4" spans="1:15" ht="27.95" customHeight="1" x14ac:dyDescent="0.25">
      <c r="A4" s="74" t="s">
        <v>5</v>
      </c>
      <c r="B4" s="109" t="s">
        <v>70</v>
      </c>
      <c r="C4" s="117"/>
      <c r="D4" s="118"/>
      <c r="E4" s="119"/>
      <c r="F4" s="40"/>
      <c r="G4" s="40"/>
      <c r="H4" s="40"/>
      <c r="I4" s="26" t="s">
        <v>291</v>
      </c>
      <c r="J4" s="67">
        <f>COUNTIF($C$21:$C$32,"Oui")</f>
        <v>0</v>
      </c>
      <c r="K4" s="68">
        <f>(J4*10)/12</f>
        <v>0</v>
      </c>
      <c r="L4" s="69">
        <f>COUNTIF($D$21:$D$32,"Oui")</f>
        <v>0</v>
      </c>
      <c r="M4" s="70">
        <f>(L4*10)/12</f>
        <v>0</v>
      </c>
      <c r="N4" s="71">
        <f>COUNTIF($E$21:$E$32,"Oui")</f>
        <v>0</v>
      </c>
      <c r="O4" s="72">
        <f>(N4*10)/12</f>
        <v>0</v>
      </c>
    </row>
    <row r="5" spans="1:15" ht="27.95" customHeight="1" x14ac:dyDescent="0.25">
      <c r="A5" s="74"/>
      <c r="B5" s="109" t="s">
        <v>71</v>
      </c>
      <c r="C5" s="117"/>
      <c r="D5" s="118"/>
      <c r="E5" s="119"/>
      <c r="F5" s="40"/>
      <c r="G5" s="40"/>
      <c r="H5" s="40"/>
      <c r="I5" s="26" t="s">
        <v>292</v>
      </c>
      <c r="J5" s="75">
        <f>COUNTIF($C$34:$C$45,"Oui")</f>
        <v>0</v>
      </c>
      <c r="K5" s="68">
        <f>(J5*10)/12</f>
        <v>0</v>
      </c>
      <c r="L5" s="69">
        <f>COUNTIF($D$34:$D$45,"Oui")</f>
        <v>0</v>
      </c>
      <c r="M5" s="70">
        <f>(L5*10)/12</f>
        <v>0</v>
      </c>
      <c r="N5" s="71">
        <f>COUNTIF($E$34:$E$45,"Oui")</f>
        <v>0</v>
      </c>
      <c r="O5" s="72">
        <f>(N5*10)/12</f>
        <v>0</v>
      </c>
    </row>
    <row r="6" spans="1:15" ht="27.95" customHeight="1" x14ac:dyDescent="0.25">
      <c r="A6" s="73"/>
      <c r="B6" s="51" t="s">
        <v>72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6" t="s">
        <v>6</v>
      </c>
      <c r="B7" s="51" t="s">
        <v>73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7"/>
      <c r="B8" s="51" t="s">
        <v>74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120" t="s">
        <v>227</v>
      </c>
      <c r="C9" s="61" t="s">
        <v>1</v>
      </c>
      <c r="D9" s="61" t="s">
        <v>2</v>
      </c>
      <c r="E9" s="61" t="s">
        <v>35</v>
      </c>
      <c r="F9" s="40"/>
      <c r="G9" s="40"/>
      <c r="H9" s="40"/>
    </row>
    <row r="10" spans="1:15" ht="27.95" customHeight="1" x14ac:dyDescent="0.25">
      <c r="A10" s="80"/>
      <c r="B10" s="48" t="s">
        <v>75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81" t="s">
        <v>4</v>
      </c>
      <c r="B11" s="48" t="s">
        <v>76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82"/>
      <c r="B12" s="48" t="s">
        <v>77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169" t="s">
        <v>5</v>
      </c>
      <c r="B13" s="94" t="s">
        <v>78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169"/>
      <c r="B14" s="94" t="s">
        <v>79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170" t="s">
        <v>6</v>
      </c>
      <c r="B15" s="94" t="s">
        <v>80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170"/>
      <c r="B16" s="51" t="s">
        <v>260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70"/>
      <c r="B17" s="51" t="s">
        <v>81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170"/>
      <c r="B18" s="51" t="s">
        <v>82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171"/>
      <c r="B19" s="51" t="s">
        <v>83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61" t="s">
        <v>0</v>
      </c>
      <c r="B20" s="120" t="s">
        <v>228</v>
      </c>
      <c r="C20" s="61" t="s">
        <v>42</v>
      </c>
      <c r="D20" s="61" t="s">
        <v>2</v>
      </c>
      <c r="E20" s="61" t="s">
        <v>35</v>
      </c>
      <c r="F20" s="40"/>
      <c r="G20" s="40"/>
      <c r="H20" s="40"/>
    </row>
    <row r="21" spans="1:8" ht="27.95" customHeight="1" x14ac:dyDescent="0.25">
      <c r="A21" s="86"/>
      <c r="B21" s="48" t="s">
        <v>43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87" t="s">
        <v>4</v>
      </c>
      <c r="B22" s="48" t="s">
        <v>44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88"/>
      <c r="B23" s="48" t="s">
        <v>45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4"/>
      <c r="B24" s="48" t="s">
        <v>46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3"/>
      <c r="B25" s="94" t="s">
        <v>47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4" t="s">
        <v>5</v>
      </c>
      <c r="B26" s="94" t="s">
        <v>249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74"/>
      <c r="B27" s="94" t="s">
        <v>261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4"/>
      <c r="B28" s="94" t="s">
        <v>48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6"/>
      <c r="B29" s="51" t="s">
        <v>49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6"/>
      <c r="B30" s="51" t="s">
        <v>50</v>
      </c>
      <c r="C30" s="117"/>
      <c r="D30" s="118"/>
      <c r="E30" s="119"/>
      <c r="F30" s="40"/>
      <c r="G30" s="40"/>
      <c r="H30" s="40"/>
    </row>
    <row r="31" spans="1:8" ht="27.75" customHeight="1" x14ac:dyDescent="0.25">
      <c r="A31" s="76"/>
      <c r="B31" s="51" t="s">
        <v>51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6" t="s">
        <v>6</v>
      </c>
      <c r="B32" s="51" t="s">
        <v>52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61" t="s">
        <v>0</v>
      </c>
      <c r="B33" s="120" t="s">
        <v>229</v>
      </c>
      <c r="C33" s="61" t="s">
        <v>42</v>
      </c>
      <c r="D33" s="61" t="s">
        <v>2</v>
      </c>
      <c r="E33" s="61" t="s">
        <v>35</v>
      </c>
      <c r="F33" s="40"/>
      <c r="G33" s="40"/>
      <c r="H33" s="40"/>
    </row>
    <row r="34" spans="1:8" ht="27.95" customHeight="1" x14ac:dyDescent="0.25">
      <c r="A34" s="99"/>
      <c r="B34" s="48" t="s">
        <v>53</v>
      </c>
      <c r="C34" s="117"/>
      <c r="D34" s="118"/>
      <c r="E34" s="119"/>
      <c r="F34" s="127"/>
      <c r="G34" s="40"/>
      <c r="H34" s="40"/>
    </row>
    <row r="35" spans="1:8" ht="27.95" customHeight="1" x14ac:dyDescent="0.25">
      <c r="A35" s="87" t="s">
        <v>4</v>
      </c>
      <c r="B35" s="48" t="s">
        <v>54</v>
      </c>
      <c r="C35" s="117"/>
      <c r="D35" s="118"/>
      <c r="E35" s="119"/>
      <c r="F35" s="127"/>
      <c r="G35" s="40"/>
      <c r="H35" s="40"/>
    </row>
    <row r="36" spans="1:8" ht="27.95" customHeight="1" x14ac:dyDescent="0.25">
      <c r="A36" s="88"/>
      <c r="B36" s="48" t="s">
        <v>55</v>
      </c>
      <c r="C36" s="117"/>
      <c r="D36" s="118"/>
      <c r="E36" s="119"/>
      <c r="F36" s="40"/>
      <c r="G36" s="40"/>
      <c r="H36" s="40"/>
    </row>
    <row r="37" spans="1:8" ht="27.95" customHeight="1" x14ac:dyDescent="0.25">
      <c r="A37" s="74"/>
      <c r="B37" s="48" t="s">
        <v>56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94" t="s">
        <v>57</v>
      </c>
      <c r="C38" s="117"/>
      <c r="D38" s="118"/>
      <c r="E38" s="119"/>
      <c r="F38" s="40"/>
      <c r="G38" s="40"/>
      <c r="H38" s="40"/>
    </row>
    <row r="39" spans="1:8" ht="30" customHeight="1" x14ac:dyDescent="0.25">
      <c r="A39" s="74" t="s">
        <v>5</v>
      </c>
      <c r="B39" s="94" t="s">
        <v>58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94" t="s">
        <v>59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94" t="s">
        <v>60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76"/>
      <c r="B42" s="51" t="s">
        <v>256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51" t="s">
        <v>61</v>
      </c>
      <c r="C43" s="117"/>
      <c r="D43" s="118"/>
      <c r="E43" s="119"/>
      <c r="F43" s="40"/>
      <c r="G43" s="40"/>
      <c r="H43" s="40"/>
    </row>
    <row r="44" spans="1:8" ht="27.95" customHeight="1" x14ac:dyDescent="0.25">
      <c r="A44" s="76" t="s">
        <v>6</v>
      </c>
      <c r="B44" s="51" t="s">
        <v>62</v>
      </c>
      <c r="C44" s="117"/>
      <c r="D44" s="118"/>
      <c r="E44" s="119"/>
      <c r="F44" s="40"/>
      <c r="G44" s="40"/>
      <c r="H44" s="40"/>
    </row>
    <row r="45" spans="1:8" ht="27.95" customHeight="1" x14ac:dyDescent="0.25">
      <c r="A45" s="95"/>
      <c r="B45" s="51" t="s">
        <v>63</v>
      </c>
      <c r="C45" s="117"/>
      <c r="D45" s="118"/>
      <c r="E45" s="119"/>
      <c r="F45" s="40"/>
      <c r="G45" s="40"/>
      <c r="H45" s="40"/>
    </row>
    <row r="46" spans="1:8" ht="27.95" hidden="1" customHeight="1" x14ac:dyDescent="0.25">
      <c r="A46" s="61" t="s">
        <v>19</v>
      </c>
      <c r="B46" s="120"/>
      <c r="C46" s="75">
        <f>SUM($C$34:$C$45)</f>
        <v>0</v>
      </c>
      <c r="D46" s="69">
        <f>SUM(D34:D45)</f>
        <v>0</v>
      </c>
      <c r="E46" s="71">
        <f>SUM(E34:E45)</f>
        <v>0</v>
      </c>
      <c r="F46" s="85"/>
    </row>
    <row r="47" spans="1:8" ht="27.95" hidden="1" customHeight="1" x14ac:dyDescent="0.25">
      <c r="A47" s="61" t="s">
        <v>7</v>
      </c>
      <c r="B47" s="122"/>
      <c r="C47" s="78">
        <f>(C46*10)/12</f>
        <v>0</v>
      </c>
      <c r="D47" s="89">
        <f>(D46*10)/12</f>
        <v>0</v>
      </c>
      <c r="E47" s="79">
        <f>(E46*10)/12</f>
        <v>0</v>
      </c>
    </row>
    <row r="48" spans="1:8" ht="27.95" customHeight="1" x14ac:dyDescent="0.25">
      <c r="C48" s="90"/>
      <c r="E48" s="91"/>
    </row>
  </sheetData>
  <sheetProtection selectLockedCells="1"/>
  <customSheetViews>
    <customSheetView guid="{66AA1ADE-A59E-4886-A789-FE9A38EF853F}" scale="86" hiddenRows="1" hiddenColumns="1">
      <selection activeCell="C15" sqref="C15"/>
      <pageMargins left="0.7" right="0.7" top="0.75" bottom="0.75" header="0.3" footer="0.3"/>
      <pageSetup paperSize="9" orientation="portrait" horizontalDpi="0" verticalDpi="0" r:id="rId1"/>
    </customSheetView>
  </customSheetViews>
  <mergeCells count="2">
    <mergeCell ref="A13:A14"/>
    <mergeCell ref="A15:A19"/>
  </mergeCells>
  <dataValidations count="1">
    <dataValidation type="list" showInputMessage="1" errorTitle="Valeurs autorisées" error="Vous ne pouvez sasir que 2 valeurs 0 ou 1. Merci de corriger votre saisie" sqref="C2:E8 C10:E19 C21:E32 C34:E45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6"/>
  <sheetViews>
    <sheetView topLeftCell="D1" zoomScale="80" zoomScaleNormal="80" workbookViewId="0">
      <selection activeCell="H14" sqref="H14"/>
    </sheetView>
  </sheetViews>
  <sheetFormatPr baseColWidth="10" defaultRowHeight="27.95" customHeight="1" x14ac:dyDescent="0.25"/>
  <cols>
    <col min="1" max="1" width="17" style="26" bestFit="1" customWidth="1"/>
    <col min="2" max="2" width="98.85546875" style="26" bestFit="1" customWidth="1"/>
    <col min="3" max="3" width="11.140625" style="26" bestFit="1" customWidth="1"/>
    <col min="4" max="4" width="9.5703125" style="26" bestFit="1" customWidth="1"/>
    <col min="5" max="5" width="10.28515625" style="26" customWidth="1"/>
    <col min="6" max="8" width="20.7109375" style="26" customWidth="1"/>
    <col min="9" max="9" width="49.85546875" style="26" customWidth="1"/>
    <col min="10" max="10" width="3.7109375" style="26" hidden="1" customWidth="1"/>
    <col min="11" max="11" width="11.42578125" style="26"/>
    <col min="12" max="12" width="4" style="26" hidden="1" customWidth="1"/>
    <col min="13" max="13" width="11.42578125" style="26"/>
    <col min="14" max="14" width="3.570312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230</v>
      </c>
      <c r="C1" s="121" t="s">
        <v>1</v>
      </c>
      <c r="D1" s="121" t="s">
        <v>2</v>
      </c>
      <c r="E1" s="121" t="s">
        <v>3</v>
      </c>
      <c r="F1" s="24" t="s">
        <v>278</v>
      </c>
      <c r="G1" s="24" t="s">
        <v>279</v>
      </c>
      <c r="H1" s="24" t="s">
        <v>280</v>
      </c>
      <c r="I1" s="63" t="s">
        <v>288</v>
      </c>
      <c r="K1" s="64" t="s">
        <v>300</v>
      </c>
      <c r="M1" s="65" t="s">
        <v>294</v>
      </c>
      <c r="O1" s="26" t="s">
        <v>294</v>
      </c>
    </row>
    <row r="2" spans="1:15" ht="27.95" customHeight="1" x14ac:dyDescent="0.25">
      <c r="A2" s="96" t="s">
        <v>4</v>
      </c>
      <c r="B2" s="48" t="s">
        <v>84</v>
      </c>
      <c r="C2" s="117"/>
      <c r="D2" s="118"/>
      <c r="E2" s="119"/>
      <c r="F2" s="127"/>
      <c r="G2" s="127"/>
      <c r="H2" s="127"/>
      <c r="I2" s="26" t="s">
        <v>296</v>
      </c>
      <c r="J2" s="67">
        <f>COUNTIF($C$2:$C$8,"Oui")</f>
        <v>0</v>
      </c>
      <c r="K2" s="92">
        <f>(J2*10)/7</f>
        <v>0</v>
      </c>
      <c r="L2" s="67">
        <f>COUNTIF($D$2:$D$8,"Oui")</f>
        <v>0</v>
      </c>
      <c r="M2" s="70">
        <f>(L2*10)/7</f>
        <v>0</v>
      </c>
      <c r="N2" s="67">
        <f>COUNTIF($E$2:$E$8,"Oui")</f>
        <v>0</v>
      </c>
      <c r="O2" s="72">
        <f>(N2*10)/7</f>
        <v>0</v>
      </c>
    </row>
    <row r="3" spans="1:15" ht="27.95" customHeight="1" x14ac:dyDescent="0.25">
      <c r="A3" s="73"/>
      <c r="B3" s="48" t="s">
        <v>85</v>
      </c>
      <c r="C3" s="117"/>
      <c r="D3" s="118"/>
      <c r="E3" s="119"/>
      <c r="F3" s="40"/>
      <c r="G3" s="40"/>
      <c r="H3" s="40"/>
      <c r="I3" s="26" t="s">
        <v>297</v>
      </c>
      <c r="J3" s="67">
        <f>COUNTIF($C$10:$C$15,"Oui")</f>
        <v>0</v>
      </c>
      <c r="K3" s="92">
        <f>(J3*10)/6</f>
        <v>0</v>
      </c>
      <c r="L3" s="67">
        <f>COUNTIF($D$10:$D$15,"Oui")</f>
        <v>0</v>
      </c>
      <c r="M3" s="70">
        <f>(L3*10)/6</f>
        <v>0</v>
      </c>
      <c r="N3" s="67">
        <f>COUNTIF($E$10:$E$15,"Oui")</f>
        <v>0</v>
      </c>
      <c r="O3" s="72">
        <f>(N3*10)/6</f>
        <v>0</v>
      </c>
    </row>
    <row r="4" spans="1:15" ht="27.95" customHeight="1" x14ac:dyDescent="0.25">
      <c r="A4" s="93"/>
      <c r="B4" s="94" t="s">
        <v>86</v>
      </c>
      <c r="C4" s="117"/>
      <c r="D4" s="118"/>
      <c r="E4" s="119"/>
      <c r="F4" s="40"/>
      <c r="G4" s="40"/>
      <c r="H4" s="40"/>
      <c r="I4" s="26" t="s">
        <v>298</v>
      </c>
      <c r="J4" s="67">
        <f>COUNTIF($C$17:$C$25,"Oui")</f>
        <v>0</v>
      </c>
      <c r="K4" s="92">
        <f>(J4*10)/9</f>
        <v>0</v>
      </c>
      <c r="L4" s="67">
        <f>COUNTIF($D$17:$D$25,"Oui")</f>
        <v>0</v>
      </c>
      <c r="M4" s="70">
        <f>(L4*10)/9</f>
        <v>0</v>
      </c>
      <c r="N4" s="67">
        <f>COUNTIF($E$17:$E$25,"Oui")</f>
        <v>0</v>
      </c>
      <c r="O4" s="72">
        <f>(N4*10)/9</f>
        <v>0</v>
      </c>
    </row>
    <row r="5" spans="1:15" ht="27.95" customHeight="1" x14ac:dyDescent="0.25">
      <c r="A5" s="74" t="s">
        <v>5</v>
      </c>
      <c r="B5" s="94" t="s">
        <v>87</v>
      </c>
      <c r="C5" s="117"/>
      <c r="D5" s="118"/>
      <c r="E5" s="119"/>
      <c r="F5" s="40"/>
      <c r="G5" s="40"/>
      <c r="H5" s="40"/>
      <c r="I5" s="26" t="s">
        <v>299</v>
      </c>
      <c r="J5" s="67">
        <f>COUNTIF($C$27:$C$36,"Oui")</f>
        <v>0</v>
      </c>
      <c r="K5" s="92">
        <f>(J5*10)/10</f>
        <v>0</v>
      </c>
      <c r="L5" s="67">
        <f>COUNTIF($D$27:$D$36,"Oui")</f>
        <v>0</v>
      </c>
      <c r="M5" s="70">
        <f>(L5*10)/10</f>
        <v>0</v>
      </c>
      <c r="N5" s="67">
        <f>COUNTIF($E$27:$E$36,"Oui")</f>
        <v>0</v>
      </c>
      <c r="O5" s="72">
        <f>(N5*10)/10</f>
        <v>0</v>
      </c>
    </row>
    <row r="6" spans="1:15" ht="27.95" customHeight="1" x14ac:dyDescent="0.25">
      <c r="A6" s="73"/>
      <c r="B6" s="94" t="s">
        <v>257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6"/>
      <c r="B7" s="51" t="s">
        <v>258</v>
      </c>
      <c r="C7" s="117"/>
      <c r="D7" s="118"/>
      <c r="E7" s="119"/>
      <c r="F7" s="40"/>
      <c r="G7" s="40"/>
      <c r="H7" s="40"/>
    </row>
    <row r="8" spans="1:15" ht="27.95" customHeight="1" x14ac:dyDescent="0.25">
      <c r="A8" s="97" t="s">
        <v>6</v>
      </c>
      <c r="B8" s="51" t="s">
        <v>88</v>
      </c>
      <c r="C8" s="117"/>
      <c r="D8" s="118"/>
      <c r="E8" s="119"/>
      <c r="F8" s="40"/>
      <c r="G8" s="40"/>
      <c r="H8" s="40"/>
    </row>
    <row r="9" spans="1:15" ht="27.95" customHeight="1" x14ac:dyDescent="0.25">
      <c r="A9" s="61" t="s">
        <v>0</v>
      </c>
      <c r="B9" s="62" t="s">
        <v>231</v>
      </c>
      <c r="C9" s="121" t="s">
        <v>1</v>
      </c>
      <c r="D9" s="121" t="s">
        <v>2</v>
      </c>
      <c r="E9" s="121" t="s">
        <v>3</v>
      </c>
      <c r="F9" s="40"/>
      <c r="G9" s="40"/>
      <c r="H9" s="40"/>
    </row>
    <row r="10" spans="1:15" ht="27.95" customHeight="1" x14ac:dyDescent="0.25">
      <c r="A10" s="96" t="s">
        <v>4</v>
      </c>
      <c r="B10" s="48" t="s">
        <v>89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93"/>
      <c r="B11" s="48" t="s">
        <v>90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4" t="s">
        <v>5</v>
      </c>
      <c r="B12" s="94" t="s">
        <v>91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94" t="s">
        <v>359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6"/>
      <c r="B14" s="51" t="s">
        <v>250</v>
      </c>
      <c r="C14" s="117"/>
      <c r="D14" s="118"/>
      <c r="E14" s="119"/>
      <c r="F14" s="40"/>
      <c r="G14" s="40"/>
      <c r="H14" s="40"/>
    </row>
    <row r="15" spans="1:15" ht="27.75" customHeight="1" x14ac:dyDescent="0.25">
      <c r="A15" s="97" t="s">
        <v>6</v>
      </c>
      <c r="B15" s="51" t="s">
        <v>92</v>
      </c>
      <c r="C15" s="117"/>
      <c r="D15" s="118"/>
      <c r="E15" s="119"/>
      <c r="F15" s="40"/>
      <c r="G15" s="40"/>
      <c r="H15" s="40"/>
    </row>
    <row r="16" spans="1:15" ht="38.25" customHeight="1" x14ac:dyDescent="0.25">
      <c r="A16" s="61" t="s">
        <v>0</v>
      </c>
      <c r="B16" s="62" t="s">
        <v>232</v>
      </c>
      <c r="C16" s="121" t="s">
        <v>1</v>
      </c>
      <c r="D16" s="121" t="s">
        <v>2</v>
      </c>
      <c r="E16" s="121" t="s">
        <v>3</v>
      </c>
      <c r="F16" s="40"/>
      <c r="G16" s="40"/>
      <c r="H16" s="40"/>
    </row>
    <row r="17" spans="1:8" ht="27.95" customHeight="1" x14ac:dyDescent="0.25">
      <c r="A17" s="96" t="s">
        <v>4</v>
      </c>
      <c r="B17" s="48" t="s">
        <v>93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48" t="s">
        <v>94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94" t="s">
        <v>95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93"/>
      <c r="B20" s="94" t="s">
        <v>96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 t="s">
        <v>5</v>
      </c>
      <c r="B21" s="94" t="s">
        <v>97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94" t="s">
        <v>251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51" t="s">
        <v>98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51" t="s">
        <v>99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97" t="s">
        <v>6</v>
      </c>
      <c r="B25" s="51" t="s">
        <v>100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121" t="s">
        <v>0</v>
      </c>
      <c r="B26" s="120" t="s">
        <v>233</v>
      </c>
      <c r="C26" s="121" t="s">
        <v>1</v>
      </c>
      <c r="D26" s="121" t="s">
        <v>2</v>
      </c>
      <c r="E26" s="121" t="s">
        <v>3</v>
      </c>
      <c r="F26" s="40"/>
      <c r="G26" s="40"/>
      <c r="H26" s="40"/>
    </row>
    <row r="27" spans="1:8" ht="35.25" customHeight="1" x14ac:dyDescent="0.25">
      <c r="A27" s="107" t="s">
        <v>4</v>
      </c>
      <c r="B27" s="48" t="s">
        <v>101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73"/>
      <c r="B28" s="48" t="s">
        <v>102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103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93"/>
      <c r="B30" s="94" t="s">
        <v>104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 t="s">
        <v>5</v>
      </c>
      <c r="B31" s="94" t="s">
        <v>105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106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4"/>
      <c r="B33" s="51" t="s">
        <v>107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3"/>
      <c r="B34" s="51" t="s">
        <v>108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08" t="s">
        <v>6</v>
      </c>
      <c r="B35" s="51" t="s">
        <v>109</v>
      </c>
      <c r="C35" s="117"/>
      <c r="D35" s="118"/>
      <c r="E35" s="119"/>
      <c r="F35" s="40"/>
      <c r="G35" s="40"/>
      <c r="H35" s="40"/>
    </row>
    <row r="36" spans="1:8" ht="42.75" customHeight="1" x14ac:dyDescent="0.25">
      <c r="A36" s="95"/>
      <c r="B36" s="51" t="s">
        <v>262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0" hiddenRows="1" hiddenColumns="1">
      <selection activeCell="G3" sqref="G3"/>
      <pageMargins left="0.7" right="0.7" top="0.75" bottom="0.75" header="0.3" footer="0.3"/>
      <pageSetup paperSize="9" orientation="portrait" horizontalDpi="0" verticalDpi="0" r:id="rId1"/>
    </customSheetView>
  </customSheetViews>
  <dataValidations count="1">
    <dataValidation type="list" showInputMessage="1" errorTitle="Valeurs autorisées" error="Vous ne pouvez sasir que 2 valeurs 0 ou 1. Merci de corriger votre saisie" sqref="C2:E8 C10:E15 C17:E25 C27:E36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6"/>
  <sheetViews>
    <sheetView topLeftCell="I1" zoomScale="87" zoomScaleNormal="87" workbookViewId="0">
      <selection activeCell="P8" sqref="P8"/>
    </sheetView>
  </sheetViews>
  <sheetFormatPr baseColWidth="10" defaultRowHeight="27.95" customHeight="1" x14ac:dyDescent="0.25"/>
  <cols>
    <col min="1" max="1" width="17" style="26" bestFit="1" customWidth="1"/>
    <col min="2" max="2" width="91.140625" style="26" bestFit="1" customWidth="1"/>
    <col min="3" max="3" width="9" style="26" bestFit="1" customWidth="1"/>
    <col min="4" max="5" width="9.5703125" style="26" bestFit="1" customWidth="1"/>
    <col min="6" max="8" width="20.7109375" style="26" customWidth="1"/>
    <col min="9" max="9" width="41.7109375" style="26" customWidth="1"/>
    <col min="10" max="10" width="4.140625" style="26" customWidth="1"/>
    <col min="11" max="11" width="7.5703125" style="26" customWidth="1"/>
    <col min="12" max="12" width="4.140625" style="26" customWidth="1"/>
    <col min="13" max="13" width="8.140625" style="26" customWidth="1"/>
    <col min="14" max="14" width="4" style="26" customWidth="1"/>
    <col min="15" max="15" width="9.140625" style="26" customWidth="1"/>
    <col min="16" max="16384" width="11.42578125" style="26"/>
  </cols>
  <sheetData>
    <row r="1" spans="1:15" ht="27.95" customHeight="1" x14ac:dyDescent="0.25">
      <c r="A1" s="61" t="s">
        <v>0</v>
      </c>
      <c r="B1" s="98" t="s">
        <v>234</v>
      </c>
      <c r="C1" s="61" t="s">
        <v>1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J1" s="63"/>
      <c r="K1" s="61" t="s">
        <v>1</v>
      </c>
      <c r="L1" s="61"/>
      <c r="M1" s="61" t="s">
        <v>2</v>
      </c>
      <c r="N1" s="61"/>
      <c r="O1" s="61" t="s">
        <v>3</v>
      </c>
    </row>
    <row r="2" spans="1:15" ht="27.95" customHeight="1" x14ac:dyDescent="0.25">
      <c r="A2" s="96" t="s">
        <v>4</v>
      </c>
      <c r="B2" s="48" t="s">
        <v>114</v>
      </c>
      <c r="C2" s="117"/>
      <c r="D2" s="118"/>
      <c r="E2" s="119"/>
      <c r="F2" s="127"/>
      <c r="G2" s="40"/>
      <c r="H2" s="40"/>
      <c r="I2" s="26" t="s">
        <v>301</v>
      </c>
      <c r="J2" s="67">
        <f>COUNTIF($C$2:$C$9,"Oui")</f>
        <v>0</v>
      </c>
      <c r="K2" s="68">
        <f>(J2*10)/8</f>
        <v>0</v>
      </c>
      <c r="L2" s="67">
        <f>COUNTIF($D$2:$D$9,"Oui")</f>
        <v>0</v>
      </c>
      <c r="M2" s="70">
        <f>(L2*10)/8</f>
        <v>0</v>
      </c>
      <c r="N2" s="67">
        <f>COUNTIF($E$2:$E$9,"Oui")</f>
        <v>0</v>
      </c>
      <c r="O2" s="72">
        <f>(N2*10)/8</f>
        <v>0</v>
      </c>
    </row>
    <row r="3" spans="1:15" ht="27.95" customHeight="1" x14ac:dyDescent="0.25">
      <c r="A3" s="73"/>
      <c r="B3" s="83" t="s">
        <v>115</v>
      </c>
      <c r="C3" s="117"/>
      <c r="D3" s="118"/>
      <c r="E3" s="119"/>
      <c r="F3" s="40"/>
      <c r="G3" s="40"/>
      <c r="H3" s="40"/>
      <c r="I3" s="26" t="s">
        <v>302</v>
      </c>
      <c r="J3" s="67">
        <f>COUNTIF($C$11:$C$17,"OUi")</f>
        <v>0</v>
      </c>
      <c r="K3" s="68">
        <f>(J3*10)/7</f>
        <v>0</v>
      </c>
      <c r="L3" s="67">
        <f>COUNTIF($D$11:$D$17,"Oui")</f>
        <v>0</v>
      </c>
      <c r="M3" s="70">
        <f>(L3*10)/7</f>
        <v>0</v>
      </c>
      <c r="N3" s="67">
        <f>COUNTIF($E$11:$E$17,"Oui")</f>
        <v>0</v>
      </c>
      <c r="O3" s="72">
        <f>(N3*10)/7</f>
        <v>0</v>
      </c>
    </row>
    <row r="4" spans="1:15" ht="27.95" customHeight="1" x14ac:dyDescent="0.25">
      <c r="A4" s="73"/>
      <c r="B4" s="83" t="s">
        <v>116</v>
      </c>
      <c r="C4" s="117"/>
      <c r="D4" s="118"/>
      <c r="E4" s="119"/>
      <c r="F4" s="40"/>
      <c r="G4" s="40"/>
      <c r="H4" s="40"/>
      <c r="I4" s="26" t="s">
        <v>303</v>
      </c>
      <c r="J4" s="67">
        <f>COUNTIF($C$19:$C$25,"Oui")</f>
        <v>0</v>
      </c>
      <c r="K4" s="68">
        <f>(J4*10)/7</f>
        <v>0</v>
      </c>
      <c r="L4" s="67">
        <f>COUNTIF($D$19:$D$25,"Oui")</f>
        <v>0</v>
      </c>
      <c r="M4" s="70">
        <f>(L4*10)/7</f>
        <v>0</v>
      </c>
      <c r="N4" s="67">
        <f>COUNTIF($E$19:$E$25,"Oui")</f>
        <v>0</v>
      </c>
      <c r="O4" s="72">
        <f>(N4*10)/7</f>
        <v>0</v>
      </c>
    </row>
    <row r="5" spans="1:15" ht="27.95" customHeight="1" x14ac:dyDescent="0.25">
      <c r="A5" s="93" t="s">
        <v>5</v>
      </c>
      <c r="B5" s="83" t="s">
        <v>117</v>
      </c>
      <c r="C5" s="117"/>
      <c r="D5" s="118"/>
      <c r="E5" s="119"/>
      <c r="F5" s="40"/>
      <c r="G5" s="40"/>
      <c r="H5" s="40"/>
      <c r="I5" s="26" t="s">
        <v>304</v>
      </c>
      <c r="J5" s="67">
        <f>COUNTIF($C$27:$C$36,"Oui")</f>
        <v>0</v>
      </c>
      <c r="K5" s="68">
        <f>(J5*10)/11</f>
        <v>0</v>
      </c>
      <c r="L5" s="67">
        <f>COUNTIF($D$27:$D$36,"Oui")</f>
        <v>0</v>
      </c>
      <c r="M5" s="70">
        <f>(L5*10)/11</f>
        <v>0</v>
      </c>
      <c r="N5" s="67">
        <f>COUNTIF($E$27:$E$36,"Oui")</f>
        <v>0</v>
      </c>
      <c r="O5" s="72">
        <f>(N5*10)/11</f>
        <v>0</v>
      </c>
    </row>
    <row r="6" spans="1:15" ht="27.95" customHeight="1" x14ac:dyDescent="0.25">
      <c r="A6" s="73"/>
      <c r="B6" s="83" t="s">
        <v>118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3"/>
      <c r="B7" s="84" t="s">
        <v>119</v>
      </c>
      <c r="C7" s="117"/>
      <c r="D7" s="118"/>
      <c r="E7" s="119"/>
      <c r="F7" s="40"/>
      <c r="G7" s="40"/>
      <c r="H7" s="40"/>
    </row>
    <row r="8" spans="1:15" ht="27.95" customHeight="1" x14ac:dyDescent="0.25">
      <c r="A8" s="102" t="s">
        <v>6</v>
      </c>
      <c r="B8" s="84" t="s">
        <v>120</v>
      </c>
      <c r="C8" s="117"/>
      <c r="D8" s="118"/>
      <c r="E8" s="119"/>
      <c r="F8" s="40"/>
      <c r="G8" s="40"/>
      <c r="H8" s="40"/>
    </row>
    <row r="9" spans="1:15" ht="27.95" customHeight="1" x14ac:dyDescent="0.25">
      <c r="A9" s="95"/>
      <c r="B9" s="84" t="s">
        <v>263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61" t="s">
        <v>0</v>
      </c>
      <c r="B10" s="98" t="s">
        <v>235</v>
      </c>
      <c r="C10" s="61" t="s">
        <v>42</v>
      </c>
      <c r="D10" s="61" t="s">
        <v>2</v>
      </c>
      <c r="E10" s="61" t="s">
        <v>3</v>
      </c>
      <c r="F10" s="40"/>
      <c r="G10" s="40"/>
      <c r="H10" s="40"/>
    </row>
    <row r="11" spans="1:15" ht="27.95" customHeight="1" x14ac:dyDescent="0.25">
      <c r="A11" s="87" t="s">
        <v>4</v>
      </c>
      <c r="B11" s="48" t="s">
        <v>121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73"/>
      <c r="B12" s="48" t="s">
        <v>122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73"/>
      <c r="B13" s="83" t="s">
        <v>123</v>
      </c>
      <c r="C13" s="117"/>
      <c r="D13" s="118"/>
      <c r="E13" s="119"/>
      <c r="F13" s="40"/>
      <c r="G13" s="40"/>
      <c r="H13" s="40"/>
    </row>
    <row r="14" spans="1:15" ht="27.95" customHeight="1" x14ac:dyDescent="0.25">
      <c r="A14" s="74" t="s">
        <v>5</v>
      </c>
      <c r="B14" s="83" t="s">
        <v>124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83" t="s">
        <v>125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73"/>
      <c r="B16" s="84" t="s">
        <v>126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103" t="s">
        <v>6</v>
      </c>
      <c r="B17" s="84" t="s">
        <v>127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61" t="s">
        <v>0</v>
      </c>
      <c r="B18" s="62" t="s">
        <v>236</v>
      </c>
      <c r="C18" s="61" t="s">
        <v>42</v>
      </c>
      <c r="D18" s="61" t="s">
        <v>2</v>
      </c>
      <c r="E18" s="61" t="s">
        <v>3</v>
      </c>
      <c r="F18" s="40"/>
      <c r="G18" s="40"/>
      <c r="H18" s="40"/>
    </row>
    <row r="19" spans="1:8" ht="27.95" customHeight="1" x14ac:dyDescent="0.25">
      <c r="A19" s="101" t="s">
        <v>4</v>
      </c>
      <c r="B19" s="48" t="s">
        <v>128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3"/>
      <c r="B20" s="48" t="s">
        <v>129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3"/>
      <c r="B21" s="48" t="s">
        <v>130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93" t="s">
        <v>5</v>
      </c>
      <c r="B22" s="84" t="s">
        <v>131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3"/>
      <c r="B23" s="84" t="s">
        <v>132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3"/>
      <c r="B24" s="84" t="s">
        <v>133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100" t="s">
        <v>6</v>
      </c>
      <c r="B25" s="84" t="s">
        <v>134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61" t="s">
        <v>0</v>
      </c>
      <c r="B26" s="62" t="s">
        <v>244</v>
      </c>
      <c r="C26" s="61" t="s">
        <v>1</v>
      </c>
      <c r="D26" s="61" t="s">
        <v>2</v>
      </c>
      <c r="E26" s="61" t="s">
        <v>35</v>
      </c>
      <c r="F26" s="40"/>
      <c r="G26" s="40"/>
      <c r="H26" s="40"/>
    </row>
    <row r="27" spans="1:8" ht="27.95" customHeight="1" x14ac:dyDescent="0.25">
      <c r="A27" s="172" t="s">
        <v>4</v>
      </c>
      <c r="B27" s="48" t="s">
        <v>135</v>
      </c>
      <c r="C27" s="117"/>
      <c r="D27" s="118"/>
      <c r="E27" s="119"/>
      <c r="F27" s="40"/>
      <c r="G27" s="40"/>
      <c r="H27" s="40"/>
    </row>
    <row r="28" spans="1:8" ht="27.95" customHeight="1" x14ac:dyDescent="0.25">
      <c r="A28" s="173"/>
      <c r="B28" s="48" t="s">
        <v>136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173"/>
      <c r="B29" s="48" t="s">
        <v>137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173"/>
      <c r="B30" s="48" t="s">
        <v>138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169" t="s">
        <v>5</v>
      </c>
      <c r="B31" s="83" t="s">
        <v>139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169"/>
      <c r="B32" s="83" t="s">
        <v>140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169"/>
      <c r="B33" s="83" t="s">
        <v>141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170" t="s">
        <v>6</v>
      </c>
      <c r="B34" s="84" t="s">
        <v>142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170"/>
      <c r="B35" s="84" t="s">
        <v>143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171"/>
      <c r="B36" s="84" t="s">
        <v>144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6" hiddenRows="1" hiddenColumns="1">
      <selection activeCell="C2" sqref="C2"/>
      <pageMargins left="0.7" right="0.7" top="0.75" bottom="0.75" header="0.3" footer="0.3"/>
    </customSheetView>
  </customSheetViews>
  <mergeCells count="3">
    <mergeCell ref="A27:A30"/>
    <mergeCell ref="A31:A33"/>
    <mergeCell ref="A34:A36"/>
  </mergeCells>
  <dataValidations count="1">
    <dataValidation type="list" showInputMessage="1" errorTitle="Valeurs autorisées" error="Vous ne pouvez sasir que 2 valeurs 0 ou 1. Merci de corriger votre saisie" sqref="C19:E25 C2:E9 C11:E17 C27:E36">
      <formula1>"Oui,Non"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6"/>
  <sheetViews>
    <sheetView topLeftCell="D1" zoomScale="84" zoomScaleNormal="84" workbookViewId="0">
      <selection activeCell="P13" sqref="P13"/>
    </sheetView>
  </sheetViews>
  <sheetFormatPr baseColWidth="10" defaultRowHeight="27.95" customHeight="1" x14ac:dyDescent="0.25"/>
  <cols>
    <col min="1" max="1" width="17" style="26" customWidth="1"/>
    <col min="2" max="2" width="96.140625" style="26" customWidth="1"/>
    <col min="3" max="3" width="9.5703125" style="26" customWidth="1"/>
    <col min="4" max="4" width="9.5703125" style="26" bestFit="1" customWidth="1"/>
    <col min="5" max="5" width="9" style="26" bestFit="1" customWidth="1"/>
    <col min="6" max="8" width="20.7109375" style="26" customWidth="1"/>
    <col min="9" max="9" width="28.85546875" style="26" customWidth="1"/>
    <col min="10" max="10" width="4.5703125" style="26" hidden="1" customWidth="1"/>
    <col min="11" max="11" width="11.42578125" style="26"/>
    <col min="12" max="12" width="5.7109375" style="26" hidden="1" customWidth="1"/>
    <col min="13" max="13" width="11.42578125" style="26"/>
    <col min="14" max="14" width="4.7109375" style="26" hidden="1" customWidth="1"/>
    <col min="15" max="16384" width="11.42578125" style="26"/>
  </cols>
  <sheetData>
    <row r="1" spans="1:15" ht="27.95" customHeight="1" x14ac:dyDescent="0.25">
      <c r="A1" s="61" t="s">
        <v>0</v>
      </c>
      <c r="B1" s="62" t="s">
        <v>237</v>
      </c>
      <c r="C1" s="61" t="s">
        <v>42</v>
      </c>
      <c r="D1" s="61" t="s">
        <v>2</v>
      </c>
      <c r="E1" s="61" t="s">
        <v>3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</v>
      </c>
    </row>
    <row r="2" spans="1:15" ht="27.95" customHeight="1" x14ac:dyDescent="0.25">
      <c r="A2" s="96" t="s">
        <v>4</v>
      </c>
      <c r="B2" s="106" t="s">
        <v>159</v>
      </c>
      <c r="C2" s="117"/>
      <c r="D2" s="118"/>
      <c r="E2" s="119"/>
      <c r="F2" s="127"/>
      <c r="G2" s="40"/>
      <c r="H2" s="40"/>
      <c r="I2" s="26" t="s">
        <v>305</v>
      </c>
      <c r="J2" s="67">
        <f>COUNTIF($C$2:$C$12,"Oui")</f>
        <v>0</v>
      </c>
      <c r="K2" s="68">
        <f>(J2*10)/11</f>
        <v>0</v>
      </c>
      <c r="L2" s="67">
        <f>COUNTIF($D$2:$D$12,"Oui")</f>
        <v>0</v>
      </c>
      <c r="M2" s="70">
        <f>(L2*10)/11</f>
        <v>0</v>
      </c>
      <c r="N2" s="67">
        <f>COUNTIF($E$2:$E$12,"Oui")</f>
        <v>0</v>
      </c>
      <c r="O2" s="72">
        <f>(N2*10)/11</f>
        <v>0</v>
      </c>
    </row>
    <row r="3" spans="1:15" ht="27.95" customHeight="1" x14ac:dyDescent="0.25">
      <c r="A3" s="73"/>
      <c r="B3" s="106" t="s">
        <v>314</v>
      </c>
      <c r="C3" s="117"/>
      <c r="D3" s="118"/>
      <c r="E3" s="119"/>
      <c r="F3" s="40"/>
      <c r="G3" s="40"/>
      <c r="H3" s="40"/>
      <c r="I3" s="26" t="s">
        <v>306</v>
      </c>
      <c r="J3" s="67">
        <f>COUNTIF($C$14:$C$24,"Oui")</f>
        <v>0</v>
      </c>
      <c r="K3" s="68">
        <f t="shared" ref="K3:K4" si="0">(J3*10)/11</f>
        <v>0</v>
      </c>
      <c r="L3" s="67">
        <f>COUNTIF($D$14:$D$24,"Oui")</f>
        <v>0</v>
      </c>
      <c r="M3" s="70">
        <f t="shared" ref="M3:M4" si="1">(L3*10)/11</f>
        <v>0</v>
      </c>
      <c r="N3" s="67">
        <f>COUNTIF($E$14:$E$24,"Oui")</f>
        <v>0</v>
      </c>
      <c r="O3" s="72">
        <f t="shared" ref="O3:O4" si="2">(N3*10)/11</f>
        <v>0</v>
      </c>
    </row>
    <row r="4" spans="1:15" ht="27.95" customHeight="1" x14ac:dyDescent="0.25">
      <c r="A4" s="88"/>
      <c r="B4" s="106" t="s">
        <v>160</v>
      </c>
      <c r="C4" s="117"/>
      <c r="D4" s="118"/>
      <c r="E4" s="119"/>
      <c r="F4" s="40"/>
      <c r="G4" s="40"/>
      <c r="H4" s="40"/>
      <c r="I4" s="26" t="s">
        <v>307</v>
      </c>
      <c r="J4" s="67">
        <f>COUNTIF($C$26:$C$36,"Oui")</f>
        <v>0</v>
      </c>
      <c r="K4" s="68">
        <f t="shared" si="0"/>
        <v>0</v>
      </c>
      <c r="L4" s="67">
        <f>COUNTIF($C$26:$C$36,"Oui")</f>
        <v>0</v>
      </c>
      <c r="M4" s="70">
        <f t="shared" si="1"/>
        <v>0</v>
      </c>
      <c r="N4" s="67">
        <f>COUNTIF($C$26:$C$36,"Oui")</f>
        <v>0</v>
      </c>
      <c r="O4" s="72">
        <f t="shared" si="2"/>
        <v>0</v>
      </c>
    </row>
    <row r="5" spans="1:15" ht="27.95" customHeight="1" x14ac:dyDescent="0.25">
      <c r="A5" s="74"/>
      <c r="B5" s="106" t="s">
        <v>161</v>
      </c>
      <c r="C5" s="117"/>
      <c r="D5" s="118"/>
      <c r="E5" s="119"/>
      <c r="F5" s="40"/>
      <c r="G5" s="40"/>
      <c r="H5" s="40"/>
    </row>
    <row r="6" spans="1:15" ht="27.95" customHeight="1" x14ac:dyDescent="0.25">
      <c r="A6" s="73"/>
      <c r="B6" s="83" t="s">
        <v>162</v>
      </c>
      <c r="C6" s="117"/>
      <c r="D6" s="118"/>
      <c r="E6" s="119"/>
      <c r="F6" s="40"/>
      <c r="G6" s="40"/>
      <c r="H6" s="40"/>
    </row>
    <row r="7" spans="1:15" ht="27.95" customHeight="1" x14ac:dyDescent="0.25">
      <c r="A7" s="74" t="s">
        <v>5</v>
      </c>
      <c r="B7" s="83" t="s">
        <v>163</v>
      </c>
      <c r="C7" s="117"/>
      <c r="D7" s="118"/>
      <c r="E7" s="119"/>
      <c r="F7" s="40"/>
      <c r="G7" s="40"/>
      <c r="H7" s="40"/>
    </row>
    <row r="8" spans="1:15" ht="27.95" customHeight="1" x14ac:dyDescent="0.25">
      <c r="A8" s="74"/>
      <c r="B8" s="94" t="s">
        <v>312</v>
      </c>
      <c r="C8" s="117"/>
      <c r="D8" s="118"/>
      <c r="E8" s="119"/>
      <c r="F8" s="40"/>
      <c r="G8" s="40"/>
      <c r="H8" s="40"/>
    </row>
    <row r="9" spans="1:15" ht="27.95" customHeight="1" x14ac:dyDescent="0.25">
      <c r="A9" s="74"/>
      <c r="B9" s="83" t="s">
        <v>313</v>
      </c>
      <c r="C9" s="117"/>
      <c r="D9" s="118"/>
      <c r="E9" s="119"/>
      <c r="F9" s="40"/>
      <c r="G9" s="40"/>
      <c r="H9" s="40"/>
    </row>
    <row r="10" spans="1:15" ht="27.95" customHeight="1" x14ac:dyDescent="0.25">
      <c r="A10" s="76"/>
      <c r="B10" s="84" t="s">
        <v>164</v>
      </c>
      <c r="C10" s="117"/>
      <c r="D10" s="118"/>
      <c r="E10" s="119"/>
      <c r="F10" s="40"/>
      <c r="G10" s="40"/>
      <c r="H10" s="40"/>
    </row>
    <row r="11" spans="1:15" ht="27.95" customHeight="1" x14ac:dyDescent="0.25">
      <c r="A11" s="76"/>
      <c r="B11" s="84" t="s">
        <v>165</v>
      </c>
      <c r="C11" s="117"/>
      <c r="D11" s="118"/>
      <c r="E11" s="119"/>
      <c r="F11" s="40"/>
      <c r="G11" s="40"/>
      <c r="H11" s="40"/>
    </row>
    <row r="12" spans="1:15" ht="27.95" customHeight="1" x14ac:dyDescent="0.25">
      <c r="A12" s="103" t="s">
        <v>6</v>
      </c>
      <c r="B12" s="84" t="s">
        <v>166</v>
      </c>
      <c r="C12" s="117"/>
      <c r="D12" s="118"/>
      <c r="E12" s="119"/>
      <c r="F12" s="40"/>
      <c r="G12" s="40"/>
      <c r="H12" s="40"/>
    </row>
    <row r="13" spans="1:15" ht="27.95" customHeight="1" x14ac:dyDescent="0.25">
      <c r="A13" s="61" t="s">
        <v>0</v>
      </c>
      <c r="B13" s="62" t="s">
        <v>238</v>
      </c>
      <c r="C13" s="61" t="s">
        <v>42</v>
      </c>
      <c r="D13" s="61" t="s">
        <v>2</v>
      </c>
      <c r="E13" s="61" t="s">
        <v>35</v>
      </c>
      <c r="F13" s="40"/>
      <c r="G13" s="40"/>
      <c r="H13" s="40"/>
    </row>
    <row r="14" spans="1:15" ht="47.25" customHeight="1" x14ac:dyDescent="0.25">
      <c r="A14" s="96" t="s">
        <v>4</v>
      </c>
      <c r="B14" s="105" t="s">
        <v>252</v>
      </c>
      <c r="C14" s="117"/>
      <c r="D14" s="118"/>
      <c r="E14" s="119"/>
      <c r="F14" s="40"/>
      <c r="G14" s="40"/>
      <c r="H14" s="40"/>
    </row>
    <row r="15" spans="1:15" ht="27.95" customHeight="1" x14ac:dyDescent="0.25">
      <c r="A15" s="73"/>
      <c r="B15" s="106" t="s">
        <v>149</v>
      </c>
      <c r="C15" s="117"/>
      <c r="D15" s="118"/>
      <c r="E15" s="119"/>
      <c r="F15" s="40"/>
      <c r="G15" s="40"/>
      <c r="H15" s="40"/>
    </row>
    <row r="16" spans="1:15" ht="27.95" customHeight="1" x14ac:dyDescent="0.25">
      <c r="A16" s="88"/>
      <c r="B16" s="106" t="s">
        <v>150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74"/>
      <c r="B17" s="106" t="s">
        <v>151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3"/>
      <c r="B18" s="83" t="s">
        <v>152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4" t="s">
        <v>5</v>
      </c>
      <c r="B19" s="83" t="s">
        <v>153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/>
      <c r="B20" s="83" t="s">
        <v>154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83" t="s">
        <v>155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6"/>
      <c r="B22" s="84" t="s">
        <v>156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84" t="s">
        <v>157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104" t="s">
        <v>6</v>
      </c>
      <c r="B24" s="84" t="s">
        <v>158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61" t="s">
        <v>0</v>
      </c>
      <c r="B25" s="62" t="s">
        <v>239</v>
      </c>
      <c r="C25" s="61" t="s">
        <v>42</v>
      </c>
      <c r="D25" s="61" t="s">
        <v>2</v>
      </c>
      <c r="E25" s="61" t="s">
        <v>35</v>
      </c>
      <c r="F25" s="40"/>
      <c r="G25" s="40"/>
      <c r="H25" s="40"/>
    </row>
    <row r="26" spans="1:8" ht="27.95" customHeight="1" x14ac:dyDescent="0.25">
      <c r="A26" s="96" t="s">
        <v>4</v>
      </c>
      <c r="B26" s="105" t="s">
        <v>167</v>
      </c>
      <c r="C26" s="117"/>
      <c r="D26" s="118"/>
      <c r="E26" s="119"/>
      <c r="F26" s="40"/>
      <c r="G26" s="40"/>
      <c r="H26" s="40"/>
    </row>
    <row r="27" spans="1:8" ht="33.75" customHeight="1" x14ac:dyDescent="0.25">
      <c r="A27" s="73"/>
      <c r="B27" s="105" t="s">
        <v>168</v>
      </c>
      <c r="C27" s="117"/>
      <c r="D27" s="118"/>
      <c r="E27" s="119"/>
      <c r="F27" s="40"/>
      <c r="G27" s="40"/>
      <c r="H27" s="40"/>
    </row>
    <row r="28" spans="1:8" ht="31.5" customHeight="1" x14ac:dyDescent="0.25">
      <c r="A28" s="88"/>
      <c r="B28" s="105" t="s">
        <v>169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83" t="s">
        <v>170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4" t="s">
        <v>5</v>
      </c>
      <c r="B30" s="83" t="s">
        <v>171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74"/>
      <c r="B31" s="83" t="s">
        <v>172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83" t="s">
        <v>173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84" t="s">
        <v>174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/>
      <c r="B34" s="84" t="s">
        <v>175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84" t="s">
        <v>176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76" t="s">
        <v>6</v>
      </c>
      <c r="B36" s="84" t="s">
        <v>264</v>
      </c>
      <c r="C36" s="117"/>
      <c r="D36" s="118"/>
      <c r="E36" s="119"/>
      <c r="F36" s="40"/>
      <c r="G36" s="40"/>
      <c r="H36" s="40"/>
    </row>
  </sheetData>
  <sheetProtection selectLockedCells="1"/>
  <customSheetViews>
    <customSheetView guid="{66AA1ADE-A59E-4886-A789-FE9A38EF853F}" scale="84" hiddenRows="1" hiddenColumns="1" topLeftCell="B1">
      <selection activeCell="C2" sqref="C2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2 C14:E24 C26:E36">
      <formula1>"Oui,Non"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43"/>
  <sheetViews>
    <sheetView tabSelected="1" zoomScale="89" zoomScaleNormal="89" workbookViewId="0">
      <selection activeCell="E5" sqref="E5"/>
    </sheetView>
  </sheetViews>
  <sheetFormatPr baseColWidth="10" defaultRowHeight="27.95" customHeight="1" x14ac:dyDescent="0.25"/>
  <cols>
    <col min="1" max="1" width="17" style="26" bestFit="1" customWidth="1"/>
    <col min="2" max="2" width="103.140625" style="26" bestFit="1" customWidth="1"/>
    <col min="3" max="4" width="9.5703125" style="26" bestFit="1" customWidth="1"/>
    <col min="5" max="5" width="9" style="26" bestFit="1" customWidth="1"/>
    <col min="6" max="8" width="20.7109375" style="26" customWidth="1"/>
    <col min="9" max="9" width="27" style="26" customWidth="1"/>
    <col min="10" max="10" width="3.7109375" style="26" hidden="1" customWidth="1"/>
    <col min="11" max="11" width="9" style="26" customWidth="1"/>
    <col min="12" max="12" width="4.5703125" style="26" hidden="1" customWidth="1"/>
    <col min="13" max="13" width="9" style="26" customWidth="1"/>
    <col min="14" max="14" width="3.85546875" style="26" hidden="1" customWidth="1"/>
    <col min="15" max="15" width="9.28515625" style="26" customWidth="1"/>
    <col min="16" max="16384" width="11.42578125" style="26"/>
  </cols>
  <sheetData>
    <row r="1" spans="1:17" ht="27.95" customHeight="1" x14ac:dyDescent="0.25">
      <c r="A1" s="61" t="s">
        <v>0</v>
      </c>
      <c r="B1" s="62" t="s">
        <v>240</v>
      </c>
      <c r="C1" s="61" t="s">
        <v>42</v>
      </c>
      <c r="D1" s="61" t="s">
        <v>2</v>
      </c>
      <c r="E1" s="61" t="s">
        <v>35</v>
      </c>
      <c r="F1" s="61" t="s">
        <v>278</v>
      </c>
      <c r="G1" s="61" t="s">
        <v>279</v>
      </c>
      <c r="H1" s="61" t="s">
        <v>280</v>
      </c>
      <c r="I1" s="63" t="s">
        <v>288</v>
      </c>
      <c r="K1" s="61" t="s">
        <v>42</v>
      </c>
      <c r="M1" s="61" t="s">
        <v>2</v>
      </c>
      <c r="O1" s="61" t="s">
        <v>35</v>
      </c>
      <c r="Q1" s="180" t="s">
        <v>361</v>
      </c>
    </row>
    <row r="2" spans="1:17" ht="27.95" customHeight="1" x14ac:dyDescent="0.25">
      <c r="A2" s="86"/>
      <c r="B2" s="106" t="s">
        <v>180</v>
      </c>
      <c r="C2" s="117"/>
      <c r="D2" s="118"/>
      <c r="E2" s="119"/>
      <c r="F2" s="127">
        <v>42134.058252314811</v>
      </c>
      <c r="G2" s="127">
        <v>42134.05841435185</v>
      </c>
      <c r="H2" s="127">
        <v>42134.05846064815</v>
      </c>
      <c r="I2" s="26" t="s">
        <v>308</v>
      </c>
      <c r="J2" s="67">
        <f>COUNTIF($C$2:$C$13,"Oui")</f>
        <v>0</v>
      </c>
      <c r="K2" s="68">
        <f>(J2*10)/12</f>
        <v>0</v>
      </c>
      <c r="L2" s="67">
        <f>COUNTIF($D$2:$D$13,"Oui")</f>
        <v>0</v>
      </c>
      <c r="M2" s="70">
        <f>(L2*10)/12</f>
        <v>0</v>
      </c>
      <c r="N2" s="67">
        <f>COUNTIF($E$2:$E$13,"Oui")</f>
        <v>0</v>
      </c>
      <c r="O2" s="72">
        <f>(N2*10)/12</f>
        <v>0</v>
      </c>
    </row>
    <row r="3" spans="1:17" ht="27.95" customHeight="1" x14ac:dyDescent="0.25">
      <c r="A3" s="96" t="s">
        <v>4</v>
      </c>
      <c r="B3" s="106" t="s">
        <v>181</v>
      </c>
      <c r="C3" s="117"/>
      <c r="D3" s="118"/>
      <c r="E3" s="119"/>
      <c r="F3" s="127">
        <v>42134.059432870374</v>
      </c>
      <c r="G3" s="127">
        <v>42134.059652777774</v>
      </c>
      <c r="H3" s="127">
        <v>42134.059710648151</v>
      </c>
      <c r="I3" s="26" t="s">
        <v>309</v>
      </c>
      <c r="J3" s="67">
        <f>COUNTIF($C$15:$C$26,"Oui")</f>
        <v>0</v>
      </c>
      <c r="K3" s="68">
        <f>(J3*10)/12</f>
        <v>0</v>
      </c>
      <c r="L3" s="67">
        <f>COUNTIF($D$15:$D$26,"Oui")</f>
        <v>0</v>
      </c>
      <c r="M3" s="70">
        <f>(L3*10)/12</f>
        <v>0</v>
      </c>
      <c r="N3" s="67">
        <f>COUNTIF($E$15:$E$26,"Oui")</f>
        <v>0</v>
      </c>
      <c r="O3" s="72">
        <f>(N3*10)/12</f>
        <v>0</v>
      </c>
    </row>
    <row r="4" spans="1:17" ht="27.95" customHeight="1" x14ac:dyDescent="0.25">
      <c r="A4" s="88"/>
      <c r="B4" s="106" t="s">
        <v>265</v>
      </c>
      <c r="C4" s="117"/>
      <c r="D4" s="118"/>
      <c r="E4" s="119"/>
      <c r="F4" s="127">
        <v>42134.059942129628</v>
      </c>
      <c r="G4" s="127">
        <v>42134.059942129628</v>
      </c>
      <c r="H4" s="127">
        <v>42134.059942129628</v>
      </c>
      <c r="I4" s="26" t="s">
        <v>310</v>
      </c>
      <c r="J4" s="67">
        <f>COUNTIF($C$28:$C$35,"Oui")</f>
        <v>0</v>
      </c>
      <c r="K4" s="68">
        <f>(J4*10)/8</f>
        <v>0</v>
      </c>
      <c r="L4" s="67">
        <f>COUNTIF($C$28:$C$35,"Oui")</f>
        <v>0</v>
      </c>
      <c r="M4" s="70">
        <f>(L4*10)/8</f>
        <v>0</v>
      </c>
      <c r="N4" s="67">
        <f>COUNTIF($C$28:$C$35,"Oui")</f>
        <v>0</v>
      </c>
      <c r="O4" s="72">
        <f>(N4*10)/8</f>
        <v>0</v>
      </c>
    </row>
    <row r="5" spans="1:17" ht="27.95" customHeight="1" x14ac:dyDescent="0.25">
      <c r="A5" s="74"/>
      <c r="B5" s="106" t="s">
        <v>182</v>
      </c>
      <c r="C5" s="117"/>
      <c r="D5" s="118"/>
      <c r="E5" s="119"/>
      <c r="F5" s="40"/>
      <c r="G5" s="40"/>
      <c r="H5" s="40"/>
      <c r="I5" s="26" t="s">
        <v>311</v>
      </c>
      <c r="J5" s="67">
        <f>COUNTIF($C$37:$C$43,"Oui")</f>
        <v>0</v>
      </c>
      <c r="K5" s="68">
        <f>(J5*10)/7</f>
        <v>0</v>
      </c>
      <c r="L5" s="67">
        <f>COUNTIF($D$37:$D$43,"Oui")</f>
        <v>0</v>
      </c>
      <c r="M5" s="70">
        <f>(L5*10)/7</f>
        <v>0</v>
      </c>
      <c r="N5" s="67">
        <f>COUNTIF($E$37:$E$43,"Oui")</f>
        <v>0</v>
      </c>
      <c r="O5" s="72">
        <f>(N5*10)/7</f>
        <v>0</v>
      </c>
    </row>
    <row r="6" spans="1:17" ht="27.95" customHeight="1" x14ac:dyDescent="0.25">
      <c r="A6" s="73"/>
      <c r="B6" s="109" t="s">
        <v>183</v>
      </c>
      <c r="C6" s="117"/>
      <c r="D6" s="118"/>
      <c r="E6" s="119"/>
      <c r="F6" s="40"/>
      <c r="G6" s="40"/>
      <c r="H6" s="40"/>
    </row>
    <row r="7" spans="1:17" ht="27.95" customHeight="1" x14ac:dyDescent="0.25">
      <c r="A7" s="74" t="s">
        <v>5</v>
      </c>
      <c r="B7" s="109" t="s">
        <v>184</v>
      </c>
      <c r="C7" s="117"/>
      <c r="D7" s="118"/>
      <c r="E7" s="119"/>
      <c r="F7" s="40"/>
      <c r="G7" s="40"/>
      <c r="H7" s="40"/>
    </row>
    <row r="8" spans="1:17" ht="27.95" customHeight="1" x14ac:dyDescent="0.25">
      <c r="A8" s="74"/>
      <c r="B8" s="109" t="s">
        <v>253</v>
      </c>
      <c r="C8" s="117"/>
      <c r="D8" s="118"/>
      <c r="E8" s="119"/>
      <c r="F8" s="40"/>
      <c r="G8" s="40"/>
      <c r="H8" s="40"/>
    </row>
    <row r="9" spans="1:17" ht="27.95" customHeight="1" x14ac:dyDescent="0.25">
      <c r="A9" s="74"/>
      <c r="B9" s="109" t="s">
        <v>254</v>
      </c>
      <c r="C9" s="117"/>
      <c r="D9" s="118"/>
      <c r="E9" s="119"/>
      <c r="F9" s="40"/>
      <c r="G9" s="40"/>
      <c r="H9" s="40"/>
    </row>
    <row r="10" spans="1:17" ht="27.95" customHeight="1" x14ac:dyDescent="0.25">
      <c r="A10" s="76"/>
      <c r="B10" s="110" t="s">
        <v>185</v>
      </c>
      <c r="C10" s="117"/>
      <c r="D10" s="118"/>
      <c r="E10" s="119"/>
      <c r="F10" s="40"/>
      <c r="G10" s="40"/>
      <c r="H10" s="40"/>
    </row>
    <row r="11" spans="1:17" ht="27.95" customHeight="1" x14ac:dyDescent="0.25">
      <c r="A11" s="76"/>
      <c r="B11" s="110" t="s">
        <v>186</v>
      </c>
      <c r="C11" s="117"/>
      <c r="D11" s="118"/>
      <c r="E11" s="119"/>
      <c r="F11" s="40"/>
      <c r="G11" s="40"/>
      <c r="H11" s="40"/>
    </row>
    <row r="12" spans="1:17" ht="27.95" customHeight="1" x14ac:dyDescent="0.25">
      <c r="A12" s="76" t="s">
        <v>6</v>
      </c>
      <c r="B12" s="110" t="s">
        <v>187</v>
      </c>
      <c r="C12" s="117"/>
      <c r="D12" s="118"/>
      <c r="E12" s="119"/>
      <c r="F12" s="40"/>
      <c r="G12" s="40"/>
      <c r="H12" s="40"/>
    </row>
    <row r="13" spans="1:17" ht="27.95" customHeight="1" x14ac:dyDescent="0.25">
      <c r="A13" s="76"/>
      <c r="B13" s="110" t="s">
        <v>188</v>
      </c>
      <c r="C13" s="117"/>
      <c r="D13" s="118"/>
      <c r="E13" s="119"/>
      <c r="F13" s="40"/>
      <c r="G13" s="40"/>
      <c r="H13" s="40"/>
    </row>
    <row r="14" spans="1:17" ht="27.95" customHeight="1" x14ac:dyDescent="0.25">
      <c r="A14" s="61" t="s">
        <v>0</v>
      </c>
      <c r="B14" s="62" t="s">
        <v>241</v>
      </c>
      <c r="C14" s="61" t="s">
        <v>42</v>
      </c>
      <c r="D14" s="61" t="s">
        <v>2</v>
      </c>
      <c r="E14" s="61" t="s">
        <v>35</v>
      </c>
      <c r="F14" s="127"/>
      <c r="G14" s="40"/>
      <c r="H14" s="40"/>
    </row>
    <row r="15" spans="1:17" ht="27.95" customHeight="1" x14ac:dyDescent="0.25">
      <c r="A15" s="86"/>
      <c r="B15" s="105" t="s">
        <v>189</v>
      </c>
      <c r="C15" s="117"/>
      <c r="D15" s="118"/>
      <c r="E15" s="119"/>
      <c r="F15" s="40"/>
      <c r="G15" s="40"/>
      <c r="H15" s="40"/>
    </row>
    <row r="16" spans="1:17" ht="27.95" customHeight="1" x14ac:dyDescent="0.25">
      <c r="A16" s="66" t="s">
        <v>4</v>
      </c>
      <c r="B16" s="106" t="s">
        <v>190</v>
      </c>
      <c r="C16" s="117"/>
      <c r="D16" s="118"/>
      <c r="E16" s="119"/>
      <c r="F16" s="40"/>
      <c r="G16" s="40"/>
      <c r="H16" s="40"/>
    </row>
    <row r="17" spans="1:8" ht="27.95" customHeight="1" x14ac:dyDescent="0.25">
      <c r="A17" s="88"/>
      <c r="B17" s="106" t="s">
        <v>191</v>
      </c>
      <c r="C17" s="117"/>
      <c r="D17" s="118"/>
      <c r="E17" s="119"/>
      <c r="F17" s="40"/>
      <c r="G17" s="40"/>
      <c r="H17" s="40"/>
    </row>
    <row r="18" spans="1:8" ht="27.95" customHeight="1" x14ac:dyDescent="0.25">
      <c r="A18" s="74"/>
      <c r="B18" s="106" t="s">
        <v>192</v>
      </c>
      <c r="C18" s="117"/>
      <c r="D18" s="118"/>
      <c r="E18" s="119"/>
      <c r="F18" s="40"/>
      <c r="G18" s="40"/>
      <c r="H18" s="40"/>
    </row>
    <row r="19" spans="1:8" ht="27.95" customHeight="1" x14ac:dyDescent="0.25">
      <c r="A19" s="73"/>
      <c r="B19" s="111" t="s">
        <v>193</v>
      </c>
      <c r="C19" s="117"/>
      <c r="D19" s="118"/>
      <c r="E19" s="119"/>
      <c r="F19" s="40"/>
      <c r="G19" s="40"/>
      <c r="H19" s="40"/>
    </row>
    <row r="20" spans="1:8" ht="27.95" customHeight="1" x14ac:dyDescent="0.25">
      <c r="A20" s="74" t="s">
        <v>5</v>
      </c>
      <c r="B20" s="111" t="s">
        <v>194</v>
      </c>
      <c r="C20" s="117"/>
      <c r="D20" s="118"/>
      <c r="E20" s="119"/>
      <c r="F20" s="40"/>
      <c r="G20" s="40"/>
      <c r="H20" s="40"/>
    </row>
    <row r="21" spans="1:8" ht="27.95" customHeight="1" x14ac:dyDescent="0.25">
      <c r="A21" s="74"/>
      <c r="B21" s="111" t="s">
        <v>59</v>
      </c>
      <c r="C21" s="117"/>
      <c r="D21" s="118"/>
      <c r="E21" s="119"/>
      <c r="F21" s="40"/>
      <c r="G21" s="40"/>
      <c r="H21" s="40"/>
    </row>
    <row r="22" spans="1:8" ht="27.95" customHeight="1" x14ac:dyDescent="0.25">
      <c r="A22" s="74"/>
      <c r="B22" s="111" t="s">
        <v>195</v>
      </c>
      <c r="C22" s="117"/>
      <c r="D22" s="118"/>
      <c r="E22" s="119"/>
      <c r="F22" s="40"/>
      <c r="G22" s="40"/>
      <c r="H22" s="40"/>
    </row>
    <row r="23" spans="1:8" ht="27.95" customHeight="1" x14ac:dyDescent="0.25">
      <c r="A23" s="76"/>
      <c r="B23" s="112" t="s">
        <v>196</v>
      </c>
      <c r="C23" s="117"/>
      <c r="D23" s="118"/>
      <c r="E23" s="119"/>
      <c r="F23" s="40"/>
      <c r="G23" s="40"/>
      <c r="H23" s="40"/>
    </row>
    <row r="24" spans="1:8" ht="27.95" customHeight="1" x14ac:dyDescent="0.25">
      <c r="A24" s="76"/>
      <c r="B24" s="112" t="s">
        <v>197</v>
      </c>
      <c r="C24" s="117"/>
      <c r="D24" s="118"/>
      <c r="E24" s="119"/>
      <c r="F24" s="40"/>
      <c r="G24" s="40"/>
      <c r="H24" s="40"/>
    </row>
    <row r="25" spans="1:8" ht="27.95" customHeight="1" x14ac:dyDescent="0.25">
      <c r="A25" s="76" t="s">
        <v>6</v>
      </c>
      <c r="B25" s="113" t="s">
        <v>198</v>
      </c>
      <c r="C25" s="117"/>
      <c r="D25" s="118"/>
      <c r="E25" s="119"/>
      <c r="F25" s="40"/>
      <c r="G25" s="40"/>
      <c r="H25" s="40"/>
    </row>
    <row r="26" spans="1:8" ht="27.95" customHeight="1" x14ac:dyDescent="0.25">
      <c r="A26" s="76"/>
      <c r="B26" s="112" t="s">
        <v>199</v>
      </c>
      <c r="C26" s="117"/>
      <c r="D26" s="118"/>
      <c r="E26" s="119"/>
      <c r="F26" s="40"/>
      <c r="G26" s="40"/>
      <c r="H26" s="40"/>
    </row>
    <row r="27" spans="1:8" ht="27.95" customHeight="1" x14ac:dyDescent="0.25">
      <c r="A27" s="61" t="s">
        <v>0</v>
      </c>
      <c r="B27" s="62" t="s">
        <v>242</v>
      </c>
      <c r="C27" s="61" t="s">
        <v>42</v>
      </c>
      <c r="D27" s="61" t="s">
        <v>2</v>
      </c>
      <c r="E27" s="61" t="s">
        <v>35</v>
      </c>
      <c r="F27" s="40"/>
      <c r="G27" s="40"/>
      <c r="H27" s="40"/>
    </row>
    <row r="28" spans="1:8" ht="27.95" customHeight="1" x14ac:dyDescent="0.25">
      <c r="A28" s="116" t="s">
        <v>4</v>
      </c>
      <c r="B28" s="106" t="s">
        <v>200</v>
      </c>
      <c r="C28" s="117"/>
      <c r="D28" s="118"/>
      <c r="E28" s="119"/>
      <c r="F28" s="40"/>
      <c r="G28" s="40"/>
      <c r="H28" s="40"/>
    </row>
    <row r="29" spans="1:8" ht="27.95" customHeight="1" x14ac:dyDescent="0.25">
      <c r="A29" s="73"/>
      <c r="B29" s="106" t="s">
        <v>201</v>
      </c>
      <c r="C29" s="117"/>
      <c r="D29" s="118"/>
      <c r="E29" s="119"/>
      <c r="F29" s="40"/>
      <c r="G29" s="40"/>
      <c r="H29" s="40"/>
    </row>
    <row r="30" spans="1:8" ht="27.95" customHeight="1" x14ac:dyDescent="0.25">
      <c r="A30" s="73"/>
      <c r="B30" s="111" t="s">
        <v>202</v>
      </c>
      <c r="C30" s="117"/>
      <c r="D30" s="118"/>
      <c r="E30" s="119"/>
      <c r="F30" s="40"/>
      <c r="G30" s="40"/>
      <c r="H30" s="40"/>
    </row>
    <row r="31" spans="1:8" ht="27.95" customHeight="1" x14ac:dyDescent="0.25">
      <c r="A31" s="93" t="s">
        <v>5</v>
      </c>
      <c r="B31" s="111" t="s">
        <v>203</v>
      </c>
      <c r="C31" s="117"/>
      <c r="D31" s="118"/>
      <c r="E31" s="119"/>
      <c r="F31" s="40"/>
      <c r="G31" s="40"/>
      <c r="H31" s="40"/>
    </row>
    <row r="32" spans="1:8" ht="27.95" customHeight="1" x14ac:dyDescent="0.25">
      <c r="A32" s="74"/>
      <c r="B32" s="112" t="s">
        <v>204</v>
      </c>
      <c r="C32" s="117"/>
      <c r="D32" s="118"/>
      <c r="E32" s="119"/>
      <c r="F32" s="40"/>
      <c r="G32" s="40"/>
      <c r="H32" s="40"/>
    </row>
    <row r="33" spans="1:8" ht="27.95" customHeight="1" x14ac:dyDescent="0.25">
      <c r="A33" s="76"/>
      <c r="B33" s="112" t="s">
        <v>205</v>
      </c>
      <c r="C33" s="117"/>
      <c r="D33" s="118"/>
      <c r="E33" s="119"/>
      <c r="F33" s="40"/>
      <c r="G33" s="40"/>
      <c r="H33" s="40"/>
    </row>
    <row r="34" spans="1:8" ht="27.95" customHeight="1" x14ac:dyDescent="0.25">
      <c r="A34" s="76" t="s">
        <v>6</v>
      </c>
      <c r="B34" s="112" t="s">
        <v>206</v>
      </c>
      <c r="C34" s="117"/>
      <c r="D34" s="118"/>
      <c r="E34" s="119"/>
      <c r="F34" s="40"/>
      <c r="G34" s="40"/>
      <c r="H34" s="40"/>
    </row>
    <row r="35" spans="1:8" ht="27.95" customHeight="1" x14ac:dyDescent="0.25">
      <c r="A35" s="76"/>
      <c r="B35" s="112" t="s">
        <v>266</v>
      </c>
      <c r="C35" s="117"/>
      <c r="D35" s="118"/>
      <c r="E35" s="119"/>
      <c r="F35" s="40"/>
      <c r="G35" s="40"/>
      <c r="H35" s="40"/>
    </row>
    <row r="36" spans="1:8" ht="27.95" customHeight="1" x14ac:dyDescent="0.25">
      <c r="A36" s="61" t="s">
        <v>0</v>
      </c>
      <c r="B36" s="62" t="s">
        <v>243</v>
      </c>
      <c r="C36" s="61" t="s">
        <v>42</v>
      </c>
      <c r="D36" s="61" t="s">
        <v>2</v>
      </c>
      <c r="E36" s="61" t="s">
        <v>35</v>
      </c>
      <c r="F36" s="40"/>
      <c r="G36" s="40"/>
      <c r="H36" s="40"/>
    </row>
    <row r="37" spans="1:8" ht="27.95" customHeight="1" x14ac:dyDescent="0.25">
      <c r="A37" s="74" t="s">
        <v>5</v>
      </c>
      <c r="B37" s="114" t="s">
        <v>207</v>
      </c>
      <c r="C37" s="117"/>
      <c r="D37" s="118"/>
      <c r="E37" s="119"/>
      <c r="F37" s="40"/>
      <c r="G37" s="40"/>
      <c r="H37" s="40"/>
    </row>
    <row r="38" spans="1:8" ht="27.95" customHeight="1" x14ac:dyDescent="0.25">
      <c r="A38" s="73"/>
      <c r="B38" s="114" t="s">
        <v>208</v>
      </c>
      <c r="C38" s="117"/>
      <c r="D38" s="118"/>
      <c r="E38" s="119"/>
      <c r="F38" s="40"/>
      <c r="G38" s="40"/>
      <c r="H38" s="40"/>
    </row>
    <row r="39" spans="1:8" ht="27.95" customHeight="1" x14ac:dyDescent="0.25">
      <c r="B39" s="114" t="s">
        <v>267</v>
      </c>
      <c r="C39" s="117"/>
      <c r="D39" s="118"/>
      <c r="E39" s="119"/>
      <c r="F39" s="40"/>
      <c r="G39" s="40"/>
      <c r="H39" s="40"/>
    </row>
    <row r="40" spans="1:8" ht="27.95" customHeight="1" x14ac:dyDescent="0.25">
      <c r="A40" s="74"/>
      <c r="B40" s="114" t="s">
        <v>209</v>
      </c>
      <c r="C40" s="117"/>
      <c r="D40" s="118"/>
      <c r="E40" s="119"/>
      <c r="F40" s="40"/>
      <c r="G40" s="40"/>
      <c r="H40" s="40"/>
    </row>
    <row r="41" spans="1:8" ht="27.95" customHeight="1" x14ac:dyDescent="0.25">
      <c r="A41" s="74"/>
      <c r="B41" s="115" t="s">
        <v>210</v>
      </c>
      <c r="C41" s="117"/>
      <c r="D41" s="118"/>
      <c r="E41" s="119"/>
      <c r="F41" s="40"/>
      <c r="G41" s="40"/>
      <c r="H41" s="40"/>
    </row>
    <row r="42" spans="1:8" ht="27.95" customHeight="1" x14ac:dyDescent="0.25">
      <c r="A42" s="104" t="s">
        <v>6</v>
      </c>
      <c r="B42" s="115" t="s">
        <v>211</v>
      </c>
      <c r="C42" s="117"/>
      <c r="D42" s="118"/>
      <c r="E42" s="119"/>
      <c r="F42" s="40"/>
      <c r="G42" s="40"/>
      <c r="H42" s="40"/>
    </row>
    <row r="43" spans="1:8" ht="27.95" customHeight="1" x14ac:dyDescent="0.25">
      <c r="A43" s="76"/>
      <c r="B43" s="115" t="s">
        <v>212</v>
      </c>
      <c r="C43" s="117"/>
      <c r="D43" s="118"/>
      <c r="E43" s="119"/>
      <c r="F43" s="40"/>
      <c r="G43" s="40"/>
      <c r="H43" s="40"/>
    </row>
  </sheetData>
  <sheetProtection selectLockedCells="1"/>
  <customSheetViews>
    <customSheetView guid="{66AA1ADE-A59E-4886-A789-FE9A38EF853F}" scale="89" hiddenRows="1" hiddenColumns="1">
      <selection activeCell="G20" sqref="G20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3 C15:E26 C28:E35 C37:E43">
      <formula1>"Oui,Non"</formula1>
    </dataValidation>
  </dataValidations>
  <hyperlinks>
    <hyperlink ref="Q1" r:id="rId1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opLeftCell="A34" zoomScale="60" zoomScaleNormal="60" workbookViewId="0">
      <selection activeCell="J17" sqref="J17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7" customFormat="1" ht="20.100000000000001" customHeight="1" thickBot="1" x14ac:dyDescent="0.25">
      <c r="B1" s="9" t="s">
        <v>246</v>
      </c>
      <c r="C1" s="2" t="s">
        <v>1</v>
      </c>
      <c r="D1" s="2" t="s">
        <v>34</v>
      </c>
      <c r="E1" s="2" t="s">
        <v>35</v>
      </c>
    </row>
    <row r="2" spans="1:11" s="7" customFormat="1" ht="20.100000000000001" customHeight="1" thickBot="1" x14ac:dyDescent="0.25">
      <c r="A2" s="177" t="s">
        <v>218</v>
      </c>
      <c r="B2" s="3" t="s">
        <v>39</v>
      </c>
      <c r="C2" s="4">
        <f>'Premiers recours Urgences'!K2</f>
        <v>0</v>
      </c>
      <c r="D2" s="6">
        <f>'Premiers recours Urgences'!$M2</f>
        <v>0</v>
      </c>
      <c r="E2" s="5">
        <f>'Premiers recours Urgences'!$O2</f>
        <v>0</v>
      </c>
    </row>
    <row r="3" spans="1:11" s="7" customFormat="1" ht="20.100000000000001" customHeight="1" thickBot="1" x14ac:dyDescent="0.25">
      <c r="A3" s="178"/>
      <c r="B3" s="3" t="s">
        <v>36</v>
      </c>
      <c r="C3" s="4">
        <f>'Premiers recours Urgences'!K3</f>
        <v>0</v>
      </c>
      <c r="D3" s="6">
        <f>'Premiers recours Urgences'!$M3</f>
        <v>0</v>
      </c>
      <c r="E3" s="5">
        <f>'Premiers recours Urgences'!$O3</f>
        <v>0</v>
      </c>
    </row>
    <row r="4" spans="1:11" s="7" customFormat="1" ht="20.100000000000001" customHeight="1" thickBot="1" x14ac:dyDescent="0.25">
      <c r="A4" s="178"/>
      <c r="B4" s="3" t="s">
        <v>38</v>
      </c>
      <c r="C4" s="4">
        <f>'Premiers recours Urgences'!K4</f>
        <v>0</v>
      </c>
      <c r="D4" s="6">
        <f>'Premiers recours Urgences'!$M4</f>
        <v>0</v>
      </c>
      <c r="E4" s="5">
        <f>'Premiers recours Urgences'!$O4</f>
        <v>0</v>
      </c>
    </row>
    <row r="5" spans="1:11" s="7" customFormat="1" ht="20.100000000000001" customHeight="1" thickBot="1" x14ac:dyDescent="0.25">
      <c r="A5" s="179"/>
      <c r="B5" s="3" t="s">
        <v>37</v>
      </c>
      <c r="C5" s="4">
        <f>'Premiers recours Urgences'!K5</f>
        <v>0</v>
      </c>
      <c r="D5" s="6">
        <f>'Premiers recours Urgences'!$M5</f>
        <v>0</v>
      </c>
      <c r="E5" s="5">
        <f>'Premiers recours Urgences'!$O5</f>
        <v>0</v>
      </c>
    </row>
    <row r="6" spans="1:11" s="7" customFormat="1" ht="20.100000000000001" customHeight="1" thickBot="1" x14ac:dyDescent="0.25">
      <c r="A6" s="177" t="s">
        <v>217</v>
      </c>
      <c r="B6" s="3" t="s">
        <v>64</v>
      </c>
      <c r="C6" s="4">
        <f>'Communication Centrée Patient '!K2</f>
        <v>0</v>
      </c>
      <c r="D6" s="6">
        <f>'Communication Centrée Patient '!$M2</f>
        <v>0</v>
      </c>
      <c r="E6" s="5">
        <f>'Communication Centrée Patient '!$O2</f>
        <v>0</v>
      </c>
      <c r="K6" s="8"/>
    </row>
    <row r="7" spans="1:11" s="7" customFormat="1" ht="20.100000000000001" customHeight="1" thickBot="1" x14ac:dyDescent="0.25">
      <c r="A7" s="178"/>
      <c r="B7" s="3" t="s">
        <v>65</v>
      </c>
      <c r="C7" s="4">
        <f>'Communication Centrée Patient '!K3</f>
        <v>0</v>
      </c>
      <c r="D7" s="6">
        <f>'Communication Centrée Patient '!$M3</f>
        <v>0</v>
      </c>
      <c r="E7" s="5">
        <f>'Communication Centrée Patient '!$O3</f>
        <v>0</v>
      </c>
    </row>
    <row r="8" spans="1:11" s="7" customFormat="1" ht="20.100000000000001" customHeight="1" thickBot="1" x14ac:dyDescent="0.25">
      <c r="A8" s="178"/>
      <c r="B8" s="3" t="s">
        <v>66</v>
      </c>
      <c r="C8" s="4">
        <f>'Communication Centrée Patient '!K4</f>
        <v>0</v>
      </c>
      <c r="D8" s="6">
        <f>'Communication Centrée Patient '!$M4</f>
        <v>0</v>
      </c>
      <c r="E8" s="5">
        <f>'Communication Centrée Patient '!$O4</f>
        <v>0</v>
      </c>
    </row>
    <row r="9" spans="1:11" s="7" customFormat="1" ht="20.100000000000001" customHeight="1" thickBot="1" x14ac:dyDescent="0.25">
      <c r="A9" s="179"/>
      <c r="B9" s="3" t="s">
        <v>67</v>
      </c>
      <c r="C9" s="4">
        <f>'Communication Centrée Patient '!K5</f>
        <v>0</v>
      </c>
      <c r="D9" s="6">
        <f>'Communication Centrée Patient '!$M5</f>
        <v>0</v>
      </c>
      <c r="E9" s="5">
        <f>'Communication Centrée Patient '!$O5</f>
        <v>0</v>
      </c>
    </row>
    <row r="10" spans="1:11" s="7" customFormat="1" ht="20.100000000000001" customHeight="1" thickBot="1" x14ac:dyDescent="0.25">
      <c r="A10" s="177" t="s">
        <v>219</v>
      </c>
      <c r="B10" s="3" t="s">
        <v>110</v>
      </c>
      <c r="C10" s="4">
        <f>'Approche Globale Complexité'!K2</f>
        <v>0</v>
      </c>
      <c r="D10" s="6">
        <f>'Approche Globale Complexité'!$M2</f>
        <v>0</v>
      </c>
      <c r="E10" s="5">
        <f>'Approche Globale Complexité'!$O2</f>
        <v>0</v>
      </c>
    </row>
    <row r="11" spans="1:11" s="7" customFormat="1" ht="20.100000000000001" customHeight="1" thickBot="1" x14ac:dyDescent="0.25">
      <c r="A11" s="178"/>
      <c r="B11" s="3" t="s">
        <v>111</v>
      </c>
      <c r="C11" s="4">
        <f>'Approche Globale Complexité'!K3</f>
        <v>0</v>
      </c>
      <c r="D11" s="6">
        <f>'Approche Globale Complexité'!$M3</f>
        <v>0</v>
      </c>
      <c r="E11" s="5">
        <f>'Approche Globale Complexité'!$O3</f>
        <v>0</v>
      </c>
    </row>
    <row r="12" spans="1:11" s="7" customFormat="1" ht="20.100000000000001" customHeight="1" thickBot="1" x14ac:dyDescent="0.25">
      <c r="A12" s="178"/>
      <c r="B12" s="3" t="s">
        <v>112</v>
      </c>
      <c r="C12" s="4">
        <f>'Approche Globale Complexité'!K4</f>
        <v>0</v>
      </c>
      <c r="D12" s="6">
        <f>'Approche Globale Complexité'!$M4</f>
        <v>0</v>
      </c>
      <c r="E12" s="5">
        <f>'Approche Globale Complexité'!$O4</f>
        <v>0</v>
      </c>
    </row>
    <row r="13" spans="1:11" s="7" customFormat="1" ht="20.100000000000001" customHeight="1" thickBot="1" x14ac:dyDescent="0.25">
      <c r="A13" s="179"/>
      <c r="B13" s="3" t="s">
        <v>113</v>
      </c>
      <c r="C13" s="4">
        <f>'Approche Globale Complexité'!K5</f>
        <v>0</v>
      </c>
      <c r="D13" s="6">
        <f>'Approche Globale Complexité'!$M5</f>
        <v>0</v>
      </c>
      <c r="E13" s="5">
        <f>'Approche Globale Complexité'!$O5</f>
        <v>0</v>
      </c>
    </row>
    <row r="14" spans="1:11" s="7" customFormat="1" ht="20.100000000000001" customHeight="1" thickBot="1" x14ac:dyDescent="0.25">
      <c r="A14" s="177" t="s">
        <v>220</v>
      </c>
      <c r="B14" s="3" t="s">
        <v>145</v>
      </c>
      <c r="C14" s="4">
        <f>'Continuité suivi Coordination'!K2</f>
        <v>0</v>
      </c>
      <c r="D14" s="6">
        <f>'Continuité suivi Coordination'!$M2</f>
        <v>0</v>
      </c>
      <c r="E14" s="5">
        <f>'Continuité suivi Coordination'!$O2</f>
        <v>0</v>
      </c>
    </row>
    <row r="15" spans="1:11" s="7" customFormat="1" ht="20.100000000000001" customHeight="1" thickBot="1" x14ac:dyDescent="0.25">
      <c r="A15" s="178"/>
      <c r="B15" s="3" t="s">
        <v>146</v>
      </c>
      <c r="C15" s="4">
        <f>'Continuité suivi Coordination'!K3</f>
        <v>0</v>
      </c>
      <c r="D15" s="6">
        <f>'Continuité suivi Coordination'!$M3</f>
        <v>0</v>
      </c>
      <c r="E15" s="5">
        <f>'Continuité suivi Coordination'!$O3</f>
        <v>0</v>
      </c>
    </row>
    <row r="16" spans="1:11" s="7" customFormat="1" ht="20.100000000000001" customHeight="1" thickBot="1" x14ac:dyDescent="0.25">
      <c r="A16" s="178"/>
      <c r="B16" s="3" t="s">
        <v>147</v>
      </c>
      <c r="C16" s="4">
        <f>'Continuité suivi Coordination'!K4</f>
        <v>0</v>
      </c>
      <c r="D16" s="6">
        <f>'Continuité suivi Coordination'!$M4</f>
        <v>0</v>
      </c>
      <c r="E16" s="5">
        <f>'Continuité suivi Coordination'!$O4</f>
        <v>0</v>
      </c>
    </row>
    <row r="17" spans="1:5" s="7" customFormat="1" ht="20.100000000000001" customHeight="1" thickBot="1" x14ac:dyDescent="0.25">
      <c r="A17" s="179"/>
      <c r="B17" s="3" t="s">
        <v>148</v>
      </c>
      <c r="C17" s="4">
        <f>'Continuité suivi Coordination'!K5</f>
        <v>0</v>
      </c>
      <c r="D17" s="6">
        <f>'Continuité suivi Coordination'!$M5</f>
        <v>0</v>
      </c>
      <c r="E17" s="5">
        <f>'Continuité suivi Coordination'!$O5</f>
        <v>0</v>
      </c>
    </row>
    <row r="18" spans="1:5" s="7" customFormat="1" ht="20.100000000000001" customHeight="1" thickBot="1" x14ac:dyDescent="0.25">
      <c r="A18" s="177" t="s">
        <v>221</v>
      </c>
      <c r="B18" s="3" t="s">
        <v>177</v>
      </c>
      <c r="C18" s="4">
        <f>'Education Prévention'!K2</f>
        <v>0</v>
      </c>
      <c r="D18" s="6">
        <f>'Education Prévention'!$M2</f>
        <v>0</v>
      </c>
      <c r="E18" s="5">
        <f>'Education Prévention'!$O2</f>
        <v>0</v>
      </c>
    </row>
    <row r="19" spans="1:5" s="7" customFormat="1" ht="20.100000000000001" customHeight="1" thickBot="1" x14ac:dyDescent="0.25">
      <c r="A19" s="178"/>
      <c r="B19" s="3" t="s">
        <v>178</v>
      </c>
      <c r="C19" s="4">
        <f>'Education Prévention'!K3</f>
        <v>0</v>
      </c>
      <c r="D19" s="6">
        <f>'Education Prévention'!$M3</f>
        <v>0</v>
      </c>
      <c r="E19" s="5">
        <f>'Education Prévention'!$O3</f>
        <v>0</v>
      </c>
    </row>
    <row r="20" spans="1:5" s="7" customFormat="1" ht="20.100000000000001" customHeight="1" thickBot="1" x14ac:dyDescent="0.25">
      <c r="A20" s="179"/>
      <c r="B20" s="3" t="s">
        <v>179</v>
      </c>
      <c r="C20" s="4">
        <f>'Education Prévention'!K4</f>
        <v>0</v>
      </c>
      <c r="D20" s="6">
        <f>'Education Prévention'!$M4</f>
        <v>0</v>
      </c>
      <c r="E20" s="5">
        <f>'Education Prévention'!$O4</f>
        <v>0</v>
      </c>
    </row>
    <row r="21" spans="1:5" s="7" customFormat="1" ht="20.100000000000001" customHeight="1" thickBot="1" x14ac:dyDescent="0.25">
      <c r="A21" s="174" t="s">
        <v>222</v>
      </c>
      <c r="B21" s="3" t="s">
        <v>213</v>
      </c>
      <c r="C21" s="4">
        <f>Professionalisme!K2</f>
        <v>0</v>
      </c>
      <c r="D21" s="6">
        <f>Professionalisme!$M2</f>
        <v>0</v>
      </c>
      <c r="E21" s="5">
        <f>Professionalisme!$O2</f>
        <v>0</v>
      </c>
    </row>
    <row r="22" spans="1:5" s="7" customFormat="1" ht="20.100000000000001" customHeight="1" thickBot="1" x14ac:dyDescent="0.25">
      <c r="A22" s="175"/>
      <c r="B22" s="3" t="s">
        <v>214</v>
      </c>
      <c r="C22" s="4">
        <f>Professionalisme!K3</f>
        <v>0</v>
      </c>
      <c r="D22" s="6">
        <f>Professionalisme!$M3</f>
        <v>0</v>
      </c>
      <c r="E22" s="5">
        <f>Professionalisme!$O3</f>
        <v>0</v>
      </c>
    </row>
    <row r="23" spans="1:5" s="7" customFormat="1" ht="20.100000000000001" customHeight="1" thickBot="1" x14ac:dyDescent="0.25">
      <c r="A23" s="175"/>
      <c r="B23" s="3" t="s">
        <v>215</v>
      </c>
      <c r="C23" s="4">
        <f>Professionalisme!K4</f>
        <v>0</v>
      </c>
      <c r="D23" s="6">
        <f>Professionalisme!$M4</f>
        <v>0</v>
      </c>
      <c r="E23" s="5">
        <f>Professionalisme!$O4</f>
        <v>0</v>
      </c>
    </row>
    <row r="24" spans="1:5" s="7" customFormat="1" ht="20.100000000000001" customHeight="1" thickBot="1" x14ac:dyDescent="0.25">
      <c r="A24" s="176"/>
      <c r="B24" s="3" t="s">
        <v>216</v>
      </c>
      <c r="C24" s="4">
        <f>Professionalisme!K5</f>
        <v>0</v>
      </c>
      <c r="D24" s="6">
        <f>Professionalisme!$M5</f>
        <v>0</v>
      </c>
      <c r="E24" s="5">
        <f>Professionalisme!$O5</f>
        <v>0</v>
      </c>
    </row>
  </sheetData>
  <sheetProtection selectLockedCells="1"/>
  <customSheetViews>
    <customSheetView guid="{66AA1ADE-A59E-4886-A789-FE9A38EF853F}" scale="60" topLeftCell="A28">
      <selection activeCell="J17" sqref="J17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2015-08-22T13:27:32Z</cp:lastPrinted>
  <dcterms:created xsi:type="dcterms:W3CDTF">2014-10-12T16:27:12Z</dcterms:created>
  <dcterms:modified xsi:type="dcterms:W3CDTF">2015-10-04T23:26:46Z</dcterms:modified>
</cp:coreProperties>
</file>