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4.xml" ContentType="application/vnd.ms-excel.controlproperties+xml"/>
  <Override PartName="/xl/drawings/drawing7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105" windowWidth="10065" windowHeight="10380" tabRatio="856"/>
  </bookViews>
  <sheets>
    <sheet name="Affûtage" sheetId="9951" r:id="rId1"/>
    <sheet name="Ramassage" sheetId="9953" r:id="rId2"/>
    <sheet name="données" sheetId="9948" r:id="rId3"/>
    <sheet name="Rasage" sheetId="14" r:id="rId4"/>
    <sheet name="Copie des heures de rasage" sheetId="9961" r:id="rId5"/>
    <sheet name="HEURES" sheetId="9962" r:id="rId6"/>
    <sheet name="fin de mois" sheetId="9964" r:id="rId7"/>
    <sheet name="Sauvegarde" sheetId="9963" r:id="rId8"/>
    <sheet name="horaires" sheetId="18" r:id="rId9"/>
    <sheet name="efface_feuille_données" sheetId="9960" state="veryHidden" r:id=""/>
  </sheets>
  <externalReferences>
    <externalReference r:id="rId10"/>
    <externalReference r:id="rId11"/>
    <externalReference r:id="rId12"/>
  </externalReferences>
  <definedNames>
    <definedName name="\b" localSheetId="0">Affûtage!#REF!</definedName>
    <definedName name="\b" localSheetId="6">#REF!</definedName>
    <definedName name="\b">#REF!</definedName>
    <definedName name="\c" localSheetId="0">Affûtage!#REF!</definedName>
    <definedName name="\c" localSheetId="6">'fin de mois'!$K$3</definedName>
    <definedName name="\c" localSheetId="5">HEURES!#REF!</definedName>
    <definedName name="\c" localSheetId="7">HEURES!#REF!</definedName>
    <definedName name="\c">#REF!</definedName>
    <definedName name="\d" localSheetId="0">Affûtage!#REF!</definedName>
    <definedName name="\d" localSheetId="6">'fin de mois'!#REF!</definedName>
    <definedName name="\d" localSheetId="5">HEURES!#REF!</definedName>
    <definedName name="\d" localSheetId="7">HEURES!#REF!</definedName>
    <definedName name="\d">#REF!</definedName>
    <definedName name="\dd" localSheetId="6">[1]HEURES!#REF!</definedName>
    <definedName name="\dd">[2]HEURES!#REF!</definedName>
    <definedName name="\e" localSheetId="0">Affûtage!#REF!</definedName>
    <definedName name="\e" localSheetId="6">'fin de mois'!$K$1</definedName>
    <definedName name="\e" localSheetId="5">HEURES!#REF!</definedName>
    <definedName name="\e" localSheetId="7">HEURES!#REF!</definedName>
    <definedName name="\e">#REF!</definedName>
    <definedName name="\g" localSheetId="0">Affûtage!#REF!</definedName>
    <definedName name="\g" localSheetId="6">#REF!</definedName>
    <definedName name="\g">#REF!</definedName>
    <definedName name="\i" localSheetId="0">Affûtage!#REF!</definedName>
    <definedName name="\i" localSheetId="6">'fin de mois'!$E$9</definedName>
    <definedName name="\i" localSheetId="5">HEURES!#REF!</definedName>
    <definedName name="\i" localSheetId="7">HEURES!#REF!</definedName>
    <definedName name="\i">#REF!</definedName>
    <definedName name="\p" localSheetId="0">Affûtage!#REF!</definedName>
    <definedName name="\p" localSheetId="6">'fin de mois'!#REF!</definedName>
    <definedName name="\p" localSheetId="5">HEURES!#REF!</definedName>
    <definedName name="\p" localSheetId="7">HEURES!#REF!</definedName>
    <definedName name="\p">#REF!</definedName>
    <definedName name="\q" localSheetId="0">Affûtage!#REF!</definedName>
    <definedName name="\q" localSheetId="6">'fin de mois'!$E$5</definedName>
    <definedName name="\q" localSheetId="5">HEURES!#REF!</definedName>
    <definedName name="\q" localSheetId="7">HEURES!#REF!</definedName>
    <definedName name="\q">#REF!</definedName>
    <definedName name="\s" localSheetId="0">Affûtage!#REF!</definedName>
    <definedName name="\s" localSheetId="6">'fin de mois'!$E$6</definedName>
    <definedName name="\s" localSheetId="5">HEURES!#REF!</definedName>
    <definedName name="\s" localSheetId="7">HEURES!#REF!</definedName>
    <definedName name="\s">#REF!</definedName>
    <definedName name="\z" localSheetId="6">[1]HEURES!#REF!</definedName>
    <definedName name="\z">[2]HEURES!#REF!</definedName>
    <definedName name="_Regression_Int" localSheetId="0" hidden="1">1</definedName>
    <definedName name="_Regression_Int" localSheetId="6" hidden="1">1</definedName>
    <definedName name="_Regression_Int" localSheetId="5" hidden="1">1</definedName>
    <definedName name="gh">[3]HEURES!#REF!</definedName>
    <definedName name="_xlnm.Print_Area" localSheetId="0">Affûtage!$A$1:$L$46</definedName>
    <definedName name="_xlnm.Print_Area" localSheetId="4">'Copie des heures de rasage'!$A$1:$I$30</definedName>
    <definedName name="_xlnm.Print_Area" localSheetId="2">données!$A$1:$L$120</definedName>
    <definedName name="_xlnm.Print_Area" localSheetId="6">'fin de mois'!$A$2:$F$30</definedName>
    <definedName name="_xlnm.Print_Area" localSheetId="5">HEURES!$A$37:$I$65</definedName>
    <definedName name="_xlnm.Print_Area" localSheetId="8">horaires!$A$1:$I$36</definedName>
    <definedName name="_xlnm.Print_Area" localSheetId="1">Ramassage!$A$1:$V$43</definedName>
    <definedName name="_xlnm.Print_Area" localSheetId="3">Rasage!$A$1:$Q$47</definedName>
    <definedName name="Zone_impres_MI" localSheetId="0">Affûtage!$A$1:$L$42</definedName>
    <definedName name="Zone_impres_MI" localSheetId="6">'fin de mois'!$A$1:$H$28</definedName>
    <definedName name="Zone_impres_MI" localSheetId="5">HEURES!$A$37:$I$65</definedName>
    <definedName name="Zone_impres_MI" localSheetId="7">HEURES!$A$37:$I$65</definedName>
    <definedName name="Zone_impres_MI">#REF!</definedName>
  </definedNames>
  <calcPr calcId="145621" iterateDelta="252"/>
</workbook>
</file>

<file path=xl/calcChain.xml><?xml version="1.0" encoding="utf-8"?>
<calcChain xmlns="http://schemas.openxmlformats.org/spreadsheetml/2006/main">
  <c r="B9" i="9951" l="1"/>
  <c r="B10" i="9951" s="1"/>
  <c r="B11" i="9951" s="1"/>
  <c r="B12" i="9951" s="1"/>
  <c r="B13" i="9951" s="1"/>
  <c r="B14" i="9951" s="1"/>
  <c r="B15" i="9951" s="1"/>
  <c r="B16" i="9951" s="1"/>
  <c r="B17" i="9951" s="1"/>
  <c r="B18" i="9951" s="1"/>
  <c r="B19" i="9951" s="1"/>
  <c r="B20" i="9951" s="1"/>
  <c r="B21" i="9951" s="1"/>
  <c r="B22" i="9951" s="1"/>
  <c r="B23" i="9951" s="1"/>
  <c r="B24" i="9951" s="1"/>
  <c r="B25" i="9951" s="1"/>
  <c r="B26" i="9951" s="1"/>
  <c r="B27" i="9951" s="1"/>
  <c r="B28" i="9951" s="1"/>
  <c r="B29" i="9951" s="1"/>
  <c r="B30" i="9951" s="1"/>
  <c r="B31" i="9951" s="1"/>
  <c r="B32" i="9951" s="1"/>
  <c r="B33" i="9951" s="1"/>
  <c r="B34" i="9951" s="1"/>
  <c r="B35" i="9951" s="1"/>
  <c r="B36" i="9951" s="1"/>
  <c r="B37" i="9951" s="1"/>
  <c r="B38" i="9951" s="1"/>
  <c r="B39" i="9951" s="1"/>
  <c r="A39" i="9951" s="1"/>
  <c r="A36" i="9951" l="1"/>
  <c r="A34" i="9951"/>
  <c r="A32" i="9951"/>
  <c r="A30" i="9951"/>
  <c r="A28" i="9951"/>
  <c r="A26" i="9951"/>
  <c r="A24" i="9951"/>
  <c r="A22" i="9951"/>
  <c r="A20" i="9951"/>
  <c r="A18" i="9951"/>
  <c r="A16" i="9951"/>
  <c r="A14" i="9951"/>
  <c r="A12" i="9951"/>
  <c r="A10" i="9951"/>
  <c r="A35" i="9951"/>
  <c r="A33" i="9951"/>
  <c r="A31" i="9951"/>
  <c r="A29" i="9951"/>
  <c r="A27" i="9951"/>
  <c r="A25" i="9951"/>
  <c r="A23" i="9951"/>
  <c r="A21" i="9951"/>
  <c r="A19" i="9951"/>
  <c r="A17" i="9951"/>
  <c r="A15" i="9951"/>
  <c r="A13" i="9951"/>
  <c r="A11" i="9951"/>
  <c r="A9" i="9951"/>
  <c r="A37" i="9951"/>
  <c r="A38" i="9951"/>
  <c r="W1" i="9951"/>
  <c r="L9" i="9951"/>
  <c r="H45" i="9962" l="1"/>
  <c r="H46" i="9962"/>
  <c r="H47" i="9962"/>
  <c r="H48" i="9962"/>
  <c r="H49" i="9962"/>
  <c r="H50" i="9962"/>
  <c r="H51" i="9962"/>
  <c r="H52" i="9962"/>
  <c r="H53" i="9962"/>
  <c r="H54" i="9962"/>
  <c r="H55" i="9962"/>
  <c r="H56" i="9962"/>
  <c r="H57" i="9962"/>
  <c r="H58" i="9962"/>
  <c r="H59" i="9962"/>
  <c r="H60" i="9962"/>
  <c r="H61" i="9962"/>
  <c r="H62" i="9962"/>
  <c r="H63" i="9962"/>
  <c r="H64" i="9962"/>
  <c r="H44" i="9962"/>
  <c r="N30" i="9953" l="1"/>
  <c r="D30" i="9964" l="1"/>
  <c r="K4" i="9948" l="1"/>
  <c r="B6" i="14" s="1"/>
  <c r="D30" i="9963"/>
  <c r="T46" i="9962"/>
  <c r="U46" i="9962" s="1"/>
  <c r="T47" i="9962"/>
  <c r="U47" i="9962" s="1"/>
  <c r="T48" i="9962"/>
  <c r="U48" i="9962" s="1"/>
  <c r="T49" i="9962"/>
  <c r="U49" i="9962" s="1"/>
  <c r="T50" i="9962"/>
  <c r="U50" i="9962" s="1"/>
  <c r="T51" i="9962"/>
  <c r="U51" i="9962" s="1"/>
  <c r="T52" i="9962"/>
  <c r="U52" i="9962" s="1"/>
  <c r="T56" i="9962"/>
  <c r="U56" i="9962" s="1"/>
  <c r="T57" i="9962"/>
  <c r="U57" i="9962" s="1"/>
  <c r="T58" i="9962"/>
  <c r="U58" i="9962" s="1"/>
  <c r="T59" i="9962"/>
  <c r="U59" i="9962" s="1"/>
  <c r="T60" i="9962"/>
  <c r="U60" i="9962" s="1"/>
  <c r="T61" i="9962"/>
  <c r="U61" i="9962" s="1"/>
  <c r="B65" i="9962"/>
  <c r="C65" i="9962"/>
  <c r="D65" i="9962"/>
  <c r="E65" i="9962"/>
  <c r="F65" i="9962"/>
  <c r="G65" i="9962"/>
  <c r="Y1" i="9948"/>
  <c r="Y2" i="9948" s="1"/>
  <c r="D1" i="9948" s="1"/>
  <c r="C3" i="14" s="1"/>
  <c r="H27" i="9961"/>
  <c r="H28" i="9961"/>
  <c r="H19" i="9961"/>
  <c r="H20" i="9961"/>
  <c r="G30" i="9961"/>
  <c r="F30" i="9961"/>
  <c r="E30" i="9961"/>
  <c r="D30" i="9961"/>
  <c r="C30" i="9961"/>
  <c r="H29" i="9961"/>
  <c r="H18" i="9961"/>
  <c r="H9" i="9961"/>
  <c r="F28" i="9953"/>
  <c r="A9" i="9953"/>
  <c r="F29" i="9953"/>
  <c r="J27" i="9953"/>
  <c r="K24" i="14"/>
  <c r="L4" i="18"/>
  <c r="A11" i="9953"/>
  <c r="A12" i="9953"/>
  <c r="A13" i="9953"/>
  <c r="A14" i="9953"/>
  <c r="A15" i="9953"/>
  <c r="A16" i="9953"/>
  <c r="A17" i="9953"/>
  <c r="A18" i="9953"/>
  <c r="A19" i="9953"/>
  <c r="A20" i="9953"/>
  <c r="A21" i="9953"/>
  <c r="A22" i="9953"/>
  <c r="A23" i="9953"/>
  <c r="A24" i="9953"/>
  <c r="A25" i="9953"/>
  <c r="A26" i="9953"/>
  <c r="A27" i="9953"/>
  <c r="A28" i="9953"/>
  <c r="A29" i="9953"/>
  <c r="A30" i="9953"/>
  <c r="A31" i="9953"/>
  <c r="A32" i="9953"/>
  <c r="A33" i="9953"/>
  <c r="A34" i="9953"/>
  <c r="A35" i="9953"/>
  <c r="A36" i="9953"/>
  <c r="A37" i="9953"/>
  <c r="A38" i="9953"/>
  <c r="J11" i="9953"/>
  <c r="B10" i="9953"/>
  <c r="B11" i="9953"/>
  <c r="B12" i="9953"/>
  <c r="B13" i="9953"/>
  <c r="B14" i="9953"/>
  <c r="B15" i="9953"/>
  <c r="B16" i="9953"/>
  <c r="B17" i="9953"/>
  <c r="B18" i="9953"/>
  <c r="B19" i="9953"/>
  <c r="B20" i="9953"/>
  <c r="B21" i="9953"/>
  <c r="B22" i="9953"/>
  <c r="B23" i="9953"/>
  <c r="B24" i="9953"/>
  <c r="B25" i="9953"/>
  <c r="B26" i="9953"/>
  <c r="B27" i="9953"/>
  <c r="B28" i="9953"/>
  <c r="B29" i="9953"/>
  <c r="B30" i="9953"/>
  <c r="B31" i="9953"/>
  <c r="B32" i="9953"/>
  <c r="B33" i="9953"/>
  <c r="B34" i="9953"/>
  <c r="B35" i="9953"/>
  <c r="B36" i="9953"/>
  <c r="B37" i="9953"/>
  <c r="B38" i="9953"/>
  <c r="B39" i="9953"/>
  <c r="B9" i="9953"/>
  <c r="A10" i="9953"/>
  <c r="A39" i="9953"/>
  <c r="N35" i="9953"/>
  <c r="U37" i="9953"/>
  <c r="U9" i="9953"/>
  <c r="U10" i="9953"/>
  <c r="U11" i="9953"/>
  <c r="U12" i="9953"/>
  <c r="U13" i="9953"/>
  <c r="U14" i="9953"/>
  <c r="U15" i="9953"/>
  <c r="U16" i="9953"/>
  <c r="U17" i="9953"/>
  <c r="U18" i="9953"/>
  <c r="U19" i="9953"/>
  <c r="U20" i="9953"/>
  <c r="U21" i="9953"/>
  <c r="U22" i="9953"/>
  <c r="U23" i="9953"/>
  <c r="U24" i="9953"/>
  <c r="U25" i="9953"/>
  <c r="U26" i="9953"/>
  <c r="U27" i="9953"/>
  <c r="U28" i="9953"/>
  <c r="U29" i="9953"/>
  <c r="U30" i="9953"/>
  <c r="U31" i="9953"/>
  <c r="U33" i="9953"/>
  <c r="U34" i="9953"/>
  <c r="U35" i="9953"/>
  <c r="U36" i="9953"/>
  <c r="U38" i="9953"/>
  <c r="U39" i="9953"/>
  <c r="N22" i="9953"/>
  <c r="K38" i="9948"/>
  <c r="K21" i="9948"/>
  <c r="K55" i="9948"/>
  <c r="E6" i="14" s="1"/>
  <c r="K72" i="9948"/>
  <c r="F6" i="14" s="1"/>
  <c r="K89" i="9948"/>
  <c r="G6" i="14" s="1"/>
  <c r="K106" i="9948"/>
  <c r="H6" i="14" s="1"/>
  <c r="K5" i="9948"/>
  <c r="B7" i="14" s="1"/>
  <c r="K107" i="9948"/>
  <c r="H7" i="14" s="1"/>
  <c r="K39" i="9948"/>
  <c r="K22" i="9948"/>
  <c r="K56" i="9948"/>
  <c r="E7" i="14" s="1"/>
  <c r="K73" i="9948"/>
  <c r="F7" i="14" s="1"/>
  <c r="K90" i="9948"/>
  <c r="G7" i="14" s="1"/>
  <c r="K6" i="9948"/>
  <c r="B8" i="14" s="1"/>
  <c r="K40" i="9948"/>
  <c r="K23" i="9948"/>
  <c r="K57" i="9948"/>
  <c r="E8" i="14" s="1"/>
  <c r="K74" i="9948"/>
  <c r="F8" i="14" s="1"/>
  <c r="K91" i="9948"/>
  <c r="G8" i="14" s="1"/>
  <c r="K108" i="9948"/>
  <c r="H8" i="14" s="1"/>
  <c r="K7" i="9948"/>
  <c r="B9" i="14" s="1"/>
  <c r="K75" i="9948"/>
  <c r="F9" i="14" s="1"/>
  <c r="K92" i="9948"/>
  <c r="G9" i="14" s="1"/>
  <c r="K109" i="9948"/>
  <c r="H9" i="14" s="1"/>
  <c r="K41" i="9948"/>
  <c r="K24" i="9948"/>
  <c r="K58" i="9948"/>
  <c r="E9" i="14" s="1"/>
  <c r="K8" i="9948"/>
  <c r="B10" i="14" s="1"/>
  <c r="K110" i="9948"/>
  <c r="H10" i="14" s="1"/>
  <c r="K42" i="9948"/>
  <c r="K25" i="9948"/>
  <c r="C10" i="14" s="1"/>
  <c r="K59" i="9948"/>
  <c r="E10" i="14" s="1"/>
  <c r="K76" i="9948"/>
  <c r="F10" i="14" s="1"/>
  <c r="K93" i="9948"/>
  <c r="G10" i="14" s="1"/>
  <c r="K9" i="9948"/>
  <c r="B11" i="14" s="1"/>
  <c r="K77" i="9948"/>
  <c r="F11" i="14" s="1"/>
  <c r="K94" i="9948"/>
  <c r="G11" i="14" s="1"/>
  <c r="K43" i="9948"/>
  <c r="K26" i="9948"/>
  <c r="K60" i="9948"/>
  <c r="E11" i="14" s="1"/>
  <c r="K111" i="9948"/>
  <c r="H11" i="14" s="1"/>
  <c r="K10" i="9948"/>
  <c r="B12" i="14" s="1"/>
  <c r="K78" i="9948"/>
  <c r="F12" i="14" s="1"/>
  <c r="K95" i="9948"/>
  <c r="G12" i="14" s="1"/>
  <c r="K112" i="9948"/>
  <c r="H12" i="14" s="1"/>
  <c r="K44" i="9948"/>
  <c r="K27" i="9948"/>
  <c r="K61" i="9948"/>
  <c r="E12" i="14" s="1"/>
  <c r="K11" i="9948"/>
  <c r="B13" i="14" s="1"/>
  <c r="K45" i="9948"/>
  <c r="K28" i="9948"/>
  <c r="K62" i="9948"/>
  <c r="E13" i="14" s="1"/>
  <c r="K79" i="9948"/>
  <c r="F13" i="14" s="1"/>
  <c r="K96" i="9948"/>
  <c r="G13" i="14" s="1"/>
  <c r="K113" i="9948"/>
  <c r="H13" i="14" s="1"/>
  <c r="K12" i="9948"/>
  <c r="B14" i="14" s="1"/>
  <c r="K46" i="9948"/>
  <c r="K29" i="9948"/>
  <c r="K63" i="9948"/>
  <c r="E14" i="14" s="1"/>
  <c r="K80" i="9948"/>
  <c r="F14" i="14" s="1"/>
  <c r="K97" i="9948"/>
  <c r="G14" i="14" s="1"/>
  <c r="K114" i="9948"/>
  <c r="H14" i="14" s="1"/>
  <c r="K13" i="9948"/>
  <c r="B15" i="14" s="1"/>
  <c r="K47" i="9948"/>
  <c r="K30" i="9948"/>
  <c r="K64" i="9948"/>
  <c r="E15" i="14" s="1"/>
  <c r="K81" i="9948"/>
  <c r="F15" i="14" s="1"/>
  <c r="K98" i="9948"/>
  <c r="G15" i="14" s="1"/>
  <c r="K115" i="9948"/>
  <c r="H15" i="14" s="1"/>
  <c r="K14" i="9948"/>
  <c r="B16" i="14" s="1"/>
  <c r="K48" i="9948"/>
  <c r="K31" i="9948"/>
  <c r="K65" i="9948"/>
  <c r="E16" i="14" s="1"/>
  <c r="K82" i="9948"/>
  <c r="F16" i="14" s="1"/>
  <c r="K99" i="9948"/>
  <c r="G16" i="14" s="1"/>
  <c r="K116" i="9948"/>
  <c r="H16" i="14" s="1"/>
  <c r="K15" i="9948"/>
  <c r="B17" i="14" s="1"/>
  <c r="K49" i="9948"/>
  <c r="K32" i="9948"/>
  <c r="C17" i="14" s="1"/>
  <c r="K66" i="9948"/>
  <c r="E17" i="14" s="1"/>
  <c r="K83" i="9948"/>
  <c r="F17" i="14"/>
  <c r="K100" i="9948"/>
  <c r="G17" i="14" s="1"/>
  <c r="K117" i="9948"/>
  <c r="H17" i="14" s="1"/>
  <c r="K16" i="9948"/>
  <c r="B18" i="14" s="1"/>
  <c r="K50" i="9948"/>
  <c r="K33" i="9948"/>
  <c r="K67" i="9948"/>
  <c r="E18" i="14" s="1"/>
  <c r="K84" i="9948"/>
  <c r="F18" i="14" s="1"/>
  <c r="K101" i="9948"/>
  <c r="G18" i="14" s="1"/>
  <c r="K118" i="9948"/>
  <c r="H18" i="14" s="1"/>
  <c r="I20" i="14"/>
  <c r="I21" i="14"/>
  <c r="I22" i="14"/>
  <c r="I23" i="14"/>
  <c r="B18" i="9948"/>
  <c r="B32" i="14" s="1"/>
  <c r="B35" i="9948"/>
  <c r="B52" i="9948"/>
  <c r="C32" i="14" s="1"/>
  <c r="B69" i="9948"/>
  <c r="E32" i="14" s="1"/>
  <c r="B86" i="9948"/>
  <c r="F32" i="14" s="1"/>
  <c r="B103" i="9948"/>
  <c r="G32" i="14" s="1"/>
  <c r="B120" i="9948"/>
  <c r="H32" i="14" s="1"/>
  <c r="C18" i="9948"/>
  <c r="B33" i="14" s="1"/>
  <c r="C35" i="9948"/>
  <c r="C52" i="9948"/>
  <c r="C69" i="9948"/>
  <c r="E33" i="14" s="1"/>
  <c r="C86" i="9948"/>
  <c r="F33" i="14" s="1"/>
  <c r="C103" i="9948"/>
  <c r="G33" i="14" s="1"/>
  <c r="C120" i="9948"/>
  <c r="H33" i="14"/>
  <c r="D18" i="9948"/>
  <c r="B34" i="14" s="1"/>
  <c r="D35" i="9948"/>
  <c r="D52" i="9948"/>
  <c r="D69" i="9948"/>
  <c r="E34" i="14" s="1"/>
  <c r="D86" i="9948"/>
  <c r="F34" i="14" s="1"/>
  <c r="D103" i="9948"/>
  <c r="G34" i="14" s="1"/>
  <c r="D120" i="9948"/>
  <c r="H34" i="14" s="1"/>
  <c r="E18" i="9948"/>
  <c r="B35" i="14" s="1"/>
  <c r="E35" i="9948"/>
  <c r="E52" i="9948"/>
  <c r="E69" i="9948"/>
  <c r="E35" i="14" s="1"/>
  <c r="E86" i="9948"/>
  <c r="F35" i="14" s="1"/>
  <c r="E103" i="9948"/>
  <c r="G35" i="14" s="1"/>
  <c r="E120" i="9948"/>
  <c r="H35" i="14" s="1"/>
  <c r="F18" i="9948"/>
  <c r="B36" i="14" s="1"/>
  <c r="F35" i="9948"/>
  <c r="F52" i="9948"/>
  <c r="F69" i="9948"/>
  <c r="E36" i="14" s="1"/>
  <c r="F86" i="9948"/>
  <c r="F36" i="14" s="1"/>
  <c r="F103" i="9948"/>
  <c r="G36" i="14" s="1"/>
  <c r="F120" i="9948"/>
  <c r="H36" i="14" s="1"/>
  <c r="G18" i="9948"/>
  <c r="B37" i="14" s="1"/>
  <c r="G35" i="9948"/>
  <c r="G52" i="9948"/>
  <c r="G69" i="9948"/>
  <c r="E37" i="14" s="1"/>
  <c r="G86" i="9948"/>
  <c r="F37" i="14" s="1"/>
  <c r="G103" i="9948"/>
  <c r="G37" i="14" s="1"/>
  <c r="G120" i="9948"/>
  <c r="H37" i="14" s="1"/>
  <c r="H18" i="9948"/>
  <c r="B38" i="14" s="1"/>
  <c r="H120" i="9948"/>
  <c r="H38" i="14" s="1"/>
  <c r="H52" i="9948"/>
  <c r="H35" i="9948"/>
  <c r="H69" i="9948"/>
  <c r="E38" i="14" s="1"/>
  <c r="H86" i="9948"/>
  <c r="F38" i="14" s="1"/>
  <c r="H103" i="9948"/>
  <c r="G38" i="14" s="1"/>
  <c r="I18" i="9948"/>
  <c r="B39" i="14"/>
  <c r="I35" i="9948"/>
  <c r="I52" i="9948"/>
  <c r="I69" i="9948"/>
  <c r="E39" i="14" s="1"/>
  <c r="I86" i="9948"/>
  <c r="F39" i="14" s="1"/>
  <c r="I103" i="9948"/>
  <c r="G39" i="14" s="1"/>
  <c r="I120" i="9948"/>
  <c r="H39" i="14"/>
  <c r="J18" i="9948"/>
  <c r="B40" i="14" s="1"/>
  <c r="J35" i="9948"/>
  <c r="J52" i="9948"/>
  <c r="J69" i="9948"/>
  <c r="E40" i="14" s="1"/>
  <c r="J86" i="9948"/>
  <c r="F40" i="14" s="1"/>
  <c r="J103" i="9948"/>
  <c r="G40" i="14" s="1"/>
  <c r="J120" i="9948"/>
  <c r="H40" i="14" s="1"/>
  <c r="F34" i="9953"/>
  <c r="N11" i="9953"/>
  <c r="N12" i="9953"/>
  <c r="N13" i="9953"/>
  <c r="N14" i="9953"/>
  <c r="N15" i="9953"/>
  <c r="N16" i="9953"/>
  <c r="N17" i="9953"/>
  <c r="N18" i="9953"/>
  <c r="N19" i="9953"/>
  <c r="N20" i="9953"/>
  <c r="N21" i="9953"/>
  <c r="N23" i="9953"/>
  <c r="N24" i="9953"/>
  <c r="N25" i="9953"/>
  <c r="N26" i="9953"/>
  <c r="N28" i="9953"/>
  <c r="N27" i="9953"/>
  <c r="N29" i="9953"/>
  <c r="N39" i="9953"/>
  <c r="N31" i="9953"/>
  <c r="N32" i="9953"/>
  <c r="N33" i="9953"/>
  <c r="N34" i="9953"/>
  <c r="N36" i="9953"/>
  <c r="N37" i="9953"/>
  <c r="N38" i="9953"/>
  <c r="N9" i="9953"/>
  <c r="N10" i="9953"/>
  <c r="F26" i="9953"/>
  <c r="J26" i="9953"/>
  <c r="F24" i="9953"/>
  <c r="F25" i="9953"/>
  <c r="J30" i="9953"/>
  <c r="J22" i="9953"/>
  <c r="F17" i="9953"/>
  <c r="J17" i="9953"/>
  <c r="F37" i="9953"/>
  <c r="F19" i="9953"/>
  <c r="L19" i="9951"/>
  <c r="M19" i="9951" s="1"/>
  <c r="J21" i="9953"/>
  <c r="F20" i="9953"/>
  <c r="L38" i="9951"/>
  <c r="M38" i="9951" s="1"/>
  <c r="M9" i="9951"/>
  <c r="L10" i="9951"/>
  <c r="M10" i="9951" s="1"/>
  <c r="L11" i="9951"/>
  <c r="L12" i="9951"/>
  <c r="M12" i="9951" s="1"/>
  <c r="L13" i="9951"/>
  <c r="M13" i="9951" s="1"/>
  <c r="L14" i="9951"/>
  <c r="M14" i="9951" s="1"/>
  <c r="L15" i="9951"/>
  <c r="M15" i="9951" s="1"/>
  <c r="L16" i="9951"/>
  <c r="M16" i="9951" s="1"/>
  <c r="L17" i="9951"/>
  <c r="M17" i="9951" s="1"/>
  <c r="L18" i="9951"/>
  <c r="M18" i="9951" s="1"/>
  <c r="L20" i="9951"/>
  <c r="M20" i="9951" s="1"/>
  <c r="L21" i="9951"/>
  <c r="M21" i="9951" s="1"/>
  <c r="L22" i="9951"/>
  <c r="M22" i="9951" s="1"/>
  <c r="L23" i="9951"/>
  <c r="M23" i="9951" s="1"/>
  <c r="L24" i="9951"/>
  <c r="M24" i="9951" s="1"/>
  <c r="L25" i="9951"/>
  <c r="M25" i="9951" s="1"/>
  <c r="L26" i="9951"/>
  <c r="M26" i="9951" s="1"/>
  <c r="L27" i="9951"/>
  <c r="M27" i="9951" s="1"/>
  <c r="L28" i="9951"/>
  <c r="M28" i="9951" s="1"/>
  <c r="L29" i="9951"/>
  <c r="M29" i="9951" s="1"/>
  <c r="L30" i="9951"/>
  <c r="M30" i="9951" s="1"/>
  <c r="L31" i="9951"/>
  <c r="M31" i="9951" s="1"/>
  <c r="L32" i="9951"/>
  <c r="M32" i="9951" s="1"/>
  <c r="L33" i="9951"/>
  <c r="M33" i="9951" s="1"/>
  <c r="L35" i="9951"/>
  <c r="M35" i="9951" s="1"/>
  <c r="L36" i="9951"/>
  <c r="M36" i="9951" s="1"/>
  <c r="L37" i="9951"/>
  <c r="M37" i="9951" s="1"/>
  <c r="L34" i="9951"/>
  <c r="M34" i="9951" s="1"/>
  <c r="L39" i="9951"/>
  <c r="M39" i="9951" s="1"/>
  <c r="J37" i="9953"/>
  <c r="F9" i="9953"/>
  <c r="J9" i="9953"/>
  <c r="F10" i="9953"/>
  <c r="J10" i="9953"/>
  <c r="F11" i="9953"/>
  <c r="F12" i="9953"/>
  <c r="J12" i="9953"/>
  <c r="F13" i="9953"/>
  <c r="J13" i="9953"/>
  <c r="F14" i="9953"/>
  <c r="J14" i="9953"/>
  <c r="F15" i="9953"/>
  <c r="J15" i="9953"/>
  <c r="F16" i="9953"/>
  <c r="J16" i="9953"/>
  <c r="F18" i="9953"/>
  <c r="J18" i="9953"/>
  <c r="J19" i="9953"/>
  <c r="J20" i="9953"/>
  <c r="F21" i="9953"/>
  <c r="F22" i="9953"/>
  <c r="F23" i="9953"/>
  <c r="J23" i="9953"/>
  <c r="J24" i="9953"/>
  <c r="J25" i="9953"/>
  <c r="J28" i="9953"/>
  <c r="Q28" i="9953"/>
  <c r="J29" i="9953"/>
  <c r="F30" i="9953"/>
  <c r="F31" i="9953"/>
  <c r="J31" i="9953"/>
  <c r="Q31" i="9953"/>
  <c r="F32" i="9953"/>
  <c r="J32" i="9953"/>
  <c r="F33" i="9953"/>
  <c r="J33" i="9953"/>
  <c r="J34" i="9953"/>
  <c r="F35" i="9953"/>
  <c r="J35" i="9953"/>
  <c r="F36" i="9953"/>
  <c r="J36" i="9953"/>
  <c r="F27" i="9953"/>
  <c r="F38" i="9953"/>
  <c r="J38" i="9953"/>
  <c r="F39" i="9953"/>
  <c r="J39" i="9953"/>
  <c r="Q11" i="9953"/>
  <c r="Q12" i="9953"/>
  <c r="Q18" i="9953"/>
  <c r="Q19" i="9953"/>
  <c r="Q22" i="9953"/>
  <c r="Q25" i="9953"/>
  <c r="Q32" i="9953"/>
  <c r="Q33" i="9953"/>
  <c r="L2" i="18"/>
  <c r="A18" i="18"/>
  <c r="B18" i="18"/>
  <c r="C18" i="18"/>
  <c r="D18" i="18"/>
  <c r="E18" i="18"/>
  <c r="F18" i="18"/>
  <c r="H18" i="18"/>
  <c r="I18" i="18"/>
  <c r="A36" i="18"/>
  <c r="B36" i="18"/>
  <c r="C36" i="18"/>
  <c r="D36" i="18"/>
  <c r="E36" i="18"/>
  <c r="F36" i="18"/>
  <c r="K17" i="9948"/>
  <c r="B19" i="14" s="1"/>
  <c r="K34" i="9948"/>
  <c r="K51" i="9948"/>
  <c r="K68" i="9948"/>
  <c r="E19" i="14" s="1"/>
  <c r="K85" i="9948"/>
  <c r="F19" i="14" s="1"/>
  <c r="K102" i="9948"/>
  <c r="G19" i="14" s="1"/>
  <c r="K119" i="9948"/>
  <c r="H19" i="14" s="1"/>
  <c r="A5" i="9953"/>
  <c r="J5" i="9953"/>
  <c r="Q9" i="9953"/>
  <c r="Q10" i="9953"/>
  <c r="Q13" i="9953"/>
  <c r="Q14" i="9953"/>
  <c r="Q15" i="9953"/>
  <c r="Q16" i="9953"/>
  <c r="Q17" i="9953"/>
  <c r="Q20" i="9953"/>
  <c r="Q21" i="9953"/>
  <c r="Q23" i="9953"/>
  <c r="Q24" i="9953"/>
  <c r="Q27" i="9953"/>
  <c r="Q29" i="9953"/>
  <c r="Q30" i="9953"/>
  <c r="Q34" i="9953"/>
  <c r="Q35" i="9953"/>
  <c r="Q36" i="9953"/>
  <c r="Q37" i="9953"/>
  <c r="P42" i="9953"/>
  <c r="C41" i="9951"/>
  <c r="D41" i="9951"/>
  <c r="E41" i="9951"/>
  <c r="F41" i="9951"/>
  <c r="G41" i="9951"/>
  <c r="H41" i="9951"/>
  <c r="I41" i="9951"/>
  <c r="J41" i="9951"/>
  <c r="K41" i="9951"/>
  <c r="C7" i="14" l="1"/>
  <c r="H65" i="9962"/>
  <c r="C19" i="14"/>
  <c r="C34" i="14"/>
  <c r="I34" i="14" s="1"/>
  <c r="C12" i="14"/>
  <c r="I12" i="14" s="1"/>
  <c r="C39" i="14"/>
  <c r="I39" i="14" s="1"/>
  <c r="C16" i="14"/>
  <c r="I16" i="14" s="1"/>
  <c r="C13" i="14"/>
  <c r="I13" i="14" s="1"/>
  <c r="C6" i="14"/>
  <c r="I6" i="14" s="1"/>
  <c r="C36" i="14"/>
  <c r="I36" i="14" s="1"/>
  <c r="C35" i="14"/>
  <c r="C15" i="14"/>
  <c r="C9" i="14"/>
  <c r="I9" i="14" s="1"/>
  <c r="C14" i="14"/>
  <c r="I14" i="14" s="1"/>
  <c r="C37" i="14"/>
  <c r="I37" i="14" s="1"/>
  <c r="C18" i="14"/>
  <c r="I18" i="14" s="1"/>
  <c r="K35" i="9948"/>
  <c r="K52" i="9948"/>
  <c r="I35" i="14"/>
  <c r="K69" i="9948"/>
  <c r="C11" i="14"/>
  <c r="C40" i="14"/>
  <c r="I40" i="14" s="1"/>
  <c r="I10" i="14"/>
  <c r="C38" i="14"/>
  <c r="I38" i="14" s="1"/>
  <c r="C8" i="14"/>
  <c r="I8" i="14" s="1"/>
  <c r="V33" i="9953"/>
  <c r="W33" i="9953" s="1"/>
  <c r="V26" i="9953"/>
  <c r="W26" i="9953" s="1"/>
  <c r="V32" i="9953"/>
  <c r="W32" i="9953" s="1"/>
  <c r="V20" i="9953"/>
  <c r="W20" i="9953" s="1"/>
  <c r="V35" i="9953"/>
  <c r="W35" i="9953" s="1"/>
  <c r="V9" i="9953"/>
  <c r="W9" i="9953" s="1"/>
  <c r="L42" i="9951"/>
  <c r="M11" i="9951"/>
  <c r="M40" i="9951" s="1"/>
  <c r="R42" i="9953"/>
  <c r="K42" i="9953"/>
  <c r="V15" i="9953"/>
  <c r="W15" i="9953" s="1"/>
  <c r="G42" i="9953"/>
  <c r="C42" i="9953"/>
  <c r="V38" i="9953"/>
  <c r="W38" i="9953" s="1"/>
  <c r="V25" i="9953"/>
  <c r="W25" i="9953" s="1"/>
  <c r="V18" i="9953"/>
  <c r="W18" i="9953" s="1"/>
  <c r="V22" i="9953"/>
  <c r="W22" i="9953" s="1"/>
  <c r="V29" i="9953"/>
  <c r="W29" i="9953" s="1"/>
  <c r="V13" i="9953"/>
  <c r="W13" i="9953" s="1"/>
  <c r="V31" i="9953"/>
  <c r="W31" i="9953" s="1"/>
  <c r="V21" i="9953"/>
  <c r="W21" i="9953" s="1"/>
  <c r="V37" i="9953"/>
  <c r="W37" i="9953" s="1"/>
  <c r="V16" i="9953"/>
  <c r="W16" i="9953" s="1"/>
  <c r="V39" i="9953"/>
  <c r="W39" i="9953" s="1"/>
  <c r="V17" i="9953"/>
  <c r="W17" i="9953" s="1"/>
  <c r="B1" i="9948"/>
  <c r="B3" i="14" s="1"/>
  <c r="V11" i="9953"/>
  <c r="W11" i="9953" s="1"/>
  <c r="V23" i="9953"/>
  <c r="W23" i="9953" s="1"/>
  <c r="V12" i="9953"/>
  <c r="W12" i="9953" s="1"/>
  <c r="V28" i="9953"/>
  <c r="W28" i="9953" s="1"/>
  <c r="V30" i="9953"/>
  <c r="W30" i="9953" s="1"/>
  <c r="V27" i="9953"/>
  <c r="W27" i="9953" s="1"/>
  <c r="V24" i="9953"/>
  <c r="W24" i="9953" s="1"/>
  <c r="V36" i="9953"/>
  <c r="W36" i="9953" s="1"/>
  <c r="V14" i="9953"/>
  <c r="W14" i="9953" s="1"/>
  <c r="V19" i="9953"/>
  <c r="W19" i="9953" s="1"/>
  <c r="V34" i="9953"/>
  <c r="W34" i="9953" s="1"/>
  <c r="V10" i="9953"/>
  <c r="W10" i="9953" s="1"/>
  <c r="H41" i="14"/>
  <c r="G41" i="14"/>
  <c r="F25" i="14"/>
  <c r="I15" i="14"/>
  <c r="G25" i="14"/>
  <c r="E25" i="14"/>
  <c r="B25" i="14"/>
  <c r="E41" i="14"/>
  <c r="I7" i="14"/>
  <c r="F41" i="14"/>
  <c r="H25" i="14"/>
  <c r="I32" i="14"/>
  <c r="I17" i="14"/>
  <c r="K86" i="9948"/>
  <c r="K120" i="9948"/>
  <c r="K18" i="9948"/>
  <c r="B41" i="14"/>
  <c r="K103" i="9948"/>
  <c r="C33" i="14"/>
  <c r="J42" i="9951" l="1"/>
  <c r="C25" i="14"/>
  <c r="I11" i="14"/>
  <c r="O18" i="14" s="1"/>
  <c r="L43" i="9953"/>
  <c r="D43" i="9953"/>
  <c r="B40" i="9962"/>
  <c r="W40" i="9953"/>
  <c r="V42" i="9953"/>
  <c r="I33" i="14"/>
  <c r="I42" i="14" s="1"/>
  <c r="C41" i="14"/>
  <c r="N18" i="14"/>
  <c r="I26" i="14" l="1"/>
  <c r="K26" i="14" s="1"/>
  <c r="J21" i="14" s="1"/>
  <c r="U43" i="9953"/>
  <c r="A42" i="9953"/>
  <c r="J23" i="14" l="1"/>
  <c r="J17" i="14"/>
  <c r="B25" i="9961" s="1"/>
  <c r="H25" i="9961" s="1"/>
  <c r="J9" i="14"/>
  <c r="B13" i="9961" s="1"/>
  <c r="H13" i="9961" s="1"/>
  <c r="J7" i="14"/>
  <c r="B11" i="9961" s="1"/>
  <c r="H11" i="9961" s="1"/>
  <c r="J8" i="14"/>
  <c r="B12" i="9961" s="1"/>
  <c r="H12" i="9961" s="1"/>
  <c r="J13" i="14"/>
  <c r="J16" i="14"/>
  <c r="B24" i="9961" s="1"/>
  <c r="H24" i="9961" s="1"/>
  <c r="J18" i="14"/>
  <c r="B26" i="9961" s="1"/>
  <c r="H26" i="9961" s="1"/>
  <c r="J14" i="14"/>
  <c r="B22" i="9961" s="1"/>
  <c r="H22" i="9961" s="1"/>
  <c r="J15" i="14"/>
  <c r="B23" i="9961" s="1"/>
  <c r="H23" i="9961" s="1"/>
  <c r="J12" i="14"/>
  <c r="B16" i="9961" s="1"/>
  <c r="H16" i="9961" s="1"/>
  <c r="J19" i="14"/>
  <c r="J22" i="14"/>
  <c r="J20" i="14"/>
  <c r="J11" i="14"/>
  <c r="B15" i="9961" s="1"/>
  <c r="H15" i="9961" s="1"/>
  <c r="J6" i="14"/>
  <c r="J10" i="14"/>
  <c r="B14" i="9961" s="1"/>
  <c r="H14" i="9961" s="1"/>
  <c r="J26" i="14" l="1"/>
  <c r="B10" i="9961"/>
  <c r="H10" i="9961" s="1"/>
  <c r="B17" i="9961"/>
  <c r="H17" i="9961" s="1"/>
  <c r="B21" i="9961"/>
  <c r="H21" i="9961" s="1"/>
  <c r="H30" i="9961" l="1"/>
  <c r="B30" i="9961"/>
</calcChain>
</file>

<file path=xl/sharedStrings.xml><?xml version="1.0" encoding="utf-8"?>
<sst xmlns="http://schemas.openxmlformats.org/spreadsheetml/2006/main" count="559" uniqueCount="199">
  <si>
    <t xml:space="preserve"> Machines n°</t>
  </si>
  <si>
    <t>Total par</t>
  </si>
  <si>
    <t>Jour</t>
  </si>
  <si>
    <t xml:space="preserve"> </t>
  </si>
  <si>
    <t>total</t>
  </si>
  <si>
    <t>global</t>
  </si>
  <si>
    <t xml:space="preserve">   moyenne journalière</t>
  </si>
  <si>
    <t>Vendredi</t>
  </si>
  <si>
    <t>Lundi</t>
  </si>
  <si>
    <t>Mardi</t>
  </si>
  <si>
    <t>Mercredi</t>
  </si>
  <si>
    <t>Jeudi</t>
  </si>
  <si>
    <t>MA1</t>
  </si>
  <si>
    <t>MA2</t>
  </si>
  <si>
    <t>MG</t>
  </si>
  <si>
    <t>AEB</t>
  </si>
  <si>
    <t xml:space="preserve"> 1/8</t>
  </si>
  <si>
    <t xml:space="preserve"> 2/8</t>
  </si>
  <si>
    <t>Moyenne</t>
  </si>
  <si>
    <t xml:space="preserve">  total mensuel</t>
  </si>
  <si>
    <t xml:space="preserve"> journalière</t>
  </si>
  <si>
    <t>atelier</t>
  </si>
  <si>
    <t>vendredi</t>
  </si>
  <si>
    <t>lundi</t>
  </si>
  <si>
    <t>mardi</t>
  </si>
  <si>
    <t>mercredi</t>
  </si>
  <si>
    <t>jeudi</t>
  </si>
  <si>
    <t>cumul C</t>
  </si>
  <si>
    <t>cumul h atelier</t>
  </si>
  <si>
    <t xml:space="preserve">     cumul heures</t>
  </si>
  <si>
    <t xml:space="preserve">       affûteurs 2/8</t>
  </si>
  <si>
    <t>Machine N°</t>
  </si>
  <si>
    <t>Total</t>
  </si>
  <si>
    <t>total global</t>
  </si>
  <si>
    <t xml:space="preserve"> RAMASSAGE DES COUTEAUX DE RASAGE</t>
  </si>
  <si>
    <t>AFFUTAGE DES COUTEAUX DE RASAGE</t>
  </si>
  <si>
    <t>Quantitée d'outils affûtés par machine</t>
  </si>
  <si>
    <t>total heures</t>
  </si>
  <si>
    <t>heure / couteau</t>
  </si>
  <si>
    <t>affûteurs 1/8</t>
  </si>
  <si>
    <t>nuit</t>
  </si>
  <si>
    <t>après-midi</t>
  </si>
  <si>
    <t>matin</t>
  </si>
  <si>
    <t>SD nuit</t>
  </si>
  <si>
    <t>Sam/Dim</t>
  </si>
  <si>
    <t>Total mensuel</t>
  </si>
  <si>
    <t>par machine</t>
  </si>
  <si>
    <t>MLC</t>
  </si>
  <si>
    <t>Samedi</t>
  </si>
  <si>
    <t>Dimanche</t>
  </si>
  <si>
    <t>sam/dim</t>
  </si>
  <si>
    <t>quantité affûtée par machine</t>
  </si>
  <si>
    <t>total mensuel</t>
  </si>
  <si>
    <t>1/8</t>
  </si>
  <si>
    <t>2/8</t>
  </si>
  <si>
    <t>Calcul des heures de rasage pour la facturation des ateliers</t>
  </si>
  <si>
    <t>VSD nuit</t>
  </si>
  <si>
    <t>VSD jour</t>
  </si>
  <si>
    <t>SD jour</t>
  </si>
  <si>
    <t>Journée</t>
  </si>
  <si>
    <t xml:space="preserve">Lundi </t>
  </si>
  <si>
    <t>5h46 à 13h34</t>
  </si>
  <si>
    <t>5h40 à 13h34</t>
  </si>
  <si>
    <t>13h34 à 21h34</t>
  </si>
  <si>
    <t>21h34 à 5h40</t>
  </si>
  <si>
    <t>7h30 à 16h</t>
  </si>
  <si>
    <t>7h30 à 15h45</t>
  </si>
  <si>
    <t>5h34 à 17h35</t>
  </si>
  <si>
    <t>5h30 à 17h35</t>
  </si>
  <si>
    <t>17h35 à 5h30</t>
  </si>
  <si>
    <t>17h35 à 5h46</t>
  </si>
  <si>
    <t>7h à 18h30</t>
  </si>
  <si>
    <t>5h45 à 18h20</t>
  </si>
  <si>
    <t>Horaires</t>
  </si>
  <si>
    <t>journée</t>
  </si>
  <si>
    <t>H+ 5h34 à 12h20</t>
  </si>
  <si>
    <t>H+12h20 à 19h05</t>
  </si>
  <si>
    <t>nuit permanente</t>
  </si>
  <si>
    <t>W1E67 horaires et temps de travail hebdomadaire</t>
  </si>
  <si>
    <t>W1B61</t>
  </si>
  <si>
    <t>W1B63</t>
  </si>
  <si>
    <t>W1B64</t>
  </si>
  <si>
    <t>W1B81</t>
  </si>
  <si>
    <t>W1B82</t>
  </si>
  <si>
    <t>W1D31</t>
  </si>
  <si>
    <t>W1D41</t>
  </si>
  <si>
    <t>W1D51</t>
  </si>
  <si>
    <t>W1D52</t>
  </si>
  <si>
    <t>W1D62</t>
  </si>
  <si>
    <t>W1M10</t>
  </si>
  <si>
    <t>Proto</t>
  </si>
  <si>
    <t>matin + H26</t>
  </si>
  <si>
    <t>après-midi + H26</t>
  </si>
  <si>
    <t>samedi</t>
  </si>
  <si>
    <t>3/8</t>
  </si>
  <si>
    <t>18h30 à 5h46</t>
  </si>
  <si>
    <t>18h20 à 5h45</t>
  </si>
  <si>
    <t>couteaux en attente d'affûtage</t>
  </si>
  <si>
    <t>reste à affûter</t>
  </si>
  <si>
    <t>couteaux</t>
  </si>
  <si>
    <t>total heures affûtage</t>
  </si>
  <si>
    <t>par jour</t>
  </si>
  <si>
    <t>hebdomadaire</t>
  </si>
  <si>
    <t>total couteaux</t>
  </si>
  <si>
    <t>dimanche</t>
  </si>
  <si>
    <t>SEMAINE DE 5 JOURS + SD DE NUIT</t>
  </si>
  <si>
    <t>SEMAINE DE 4 JOURS + VSD DE NUIT</t>
  </si>
  <si>
    <t>centièmes</t>
  </si>
  <si>
    <t>cumul MA1 + MA2  =&gt;</t>
  </si>
  <si>
    <t>21h34 à 5h35</t>
  </si>
  <si>
    <t xml:space="preserve">       affûteurs 3/8</t>
  </si>
  <si>
    <t>W1B60</t>
  </si>
  <si>
    <t>semaine</t>
  </si>
  <si>
    <t>21h34 à 7h</t>
  </si>
  <si>
    <t>23h59 à 5h46</t>
  </si>
  <si>
    <t>5h50</t>
  </si>
  <si>
    <t>minutes  =</t>
  </si>
  <si>
    <r>
      <t>HURTH</t>
    </r>
    <r>
      <rPr>
        <b/>
        <i/>
        <sz val="12"/>
        <rFont val="Comic Sans MS"/>
        <family val="4"/>
      </rPr>
      <t>29430</t>
    </r>
  </si>
  <si>
    <r>
      <t xml:space="preserve">HURTH </t>
    </r>
    <r>
      <rPr>
        <b/>
        <i/>
        <sz val="12"/>
        <rFont val="Comic Sans MS"/>
        <family val="4"/>
      </rPr>
      <t>30514</t>
    </r>
  </si>
  <si>
    <r>
      <t>HURTH</t>
    </r>
    <r>
      <rPr>
        <b/>
        <i/>
        <sz val="12"/>
        <rFont val="Comic Sans MS"/>
        <family val="4"/>
      </rPr>
      <t xml:space="preserve"> 34462</t>
    </r>
  </si>
  <si>
    <r>
      <t>HURTH</t>
    </r>
    <r>
      <rPr>
        <b/>
        <i/>
        <sz val="12"/>
        <rFont val="Comic Sans MS"/>
        <family val="4"/>
      </rPr>
      <t xml:space="preserve"> 27565</t>
    </r>
  </si>
  <si>
    <r>
      <t xml:space="preserve">SU </t>
    </r>
    <r>
      <rPr>
        <b/>
        <i/>
        <sz val="12"/>
        <rFont val="Comic Sans MS"/>
        <family val="4"/>
      </rPr>
      <t>46567</t>
    </r>
  </si>
  <si>
    <r>
      <t>HURTH</t>
    </r>
    <r>
      <rPr>
        <b/>
        <i/>
        <sz val="12"/>
        <rFont val="Comic Sans MS"/>
        <family val="4"/>
      </rPr>
      <t xml:space="preserve"> 44471</t>
    </r>
  </si>
  <si>
    <r>
      <t>SU</t>
    </r>
    <r>
      <rPr>
        <b/>
        <i/>
        <sz val="12"/>
        <rFont val="Comic Sans MS"/>
        <family val="4"/>
      </rPr>
      <t xml:space="preserve"> 00444</t>
    </r>
  </si>
  <si>
    <r>
      <t>SU</t>
    </r>
    <r>
      <rPr>
        <b/>
        <i/>
        <sz val="12"/>
        <rFont val="Comic Sans MS"/>
        <family val="4"/>
      </rPr>
      <t xml:space="preserve"> 49646</t>
    </r>
  </si>
  <si>
    <r>
      <t>SU</t>
    </r>
    <r>
      <rPr>
        <b/>
        <i/>
        <sz val="12"/>
        <rFont val="Comic Sans MS"/>
        <family val="4"/>
      </rPr>
      <t xml:space="preserve"> 49054</t>
    </r>
  </si>
  <si>
    <t>30514 HURTH</t>
  </si>
  <si>
    <t xml:space="preserve"> 29430 HURTH</t>
  </si>
  <si>
    <t>34462 HURTH</t>
  </si>
  <si>
    <t xml:space="preserve"> 27565 HURTH</t>
  </si>
  <si>
    <t>46567      SU</t>
  </si>
  <si>
    <t xml:space="preserve"> 44471 HURTH</t>
  </si>
  <si>
    <t xml:space="preserve"> 00444     SU</t>
  </si>
  <si>
    <t xml:space="preserve"> 49646     SU</t>
  </si>
  <si>
    <t xml:space="preserve"> 49054     SU</t>
  </si>
  <si>
    <t>cumul ML + AEB =&gt;</t>
  </si>
  <si>
    <t>MA</t>
  </si>
  <si>
    <t>ML &amp; AEB</t>
  </si>
  <si>
    <t>W1B62</t>
  </si>
  <si>
    <t>nombre d'outil restant du mois précédant</t>
  </si>
  <si>
    <t xml:space="preserve">nombre d'outil rentré ou sorti hors ramassage </t>
  </si>
  <si>
    <t>centiemes  =</t>
  </si>
  <si>
    <t>minutes</t>
  </si>
  <si>
    <t>Ouchache</t>
  </si>
  <si>
    <t>Cucuat</t>
  </si>
  <si>
    <t>Specia</t>
  </si>
  <si>
    <t>Baltes</t>
  </si>
  <si>
    <t>Jacquart</t>
  </si>
  <si>
    <t>Niederlaender</t>
  </si>
  <si>
    <t>Widemann</t>
  </si>
  <si>
    <t>Nom</t>
  </si>
  <si>
    <t>C 505500</t>
  </si>
  <si>
    <t>Caillon</t>
  </si>
  <si>
    <t>C 501512</t>
  </si>
  <si>
    <t>J 547475</t>
  </si>
  <si>
    <t>Dechen</t>
  </si>
  <si>
    <t>C 503586</t>
  </si>
  <si>
    <t>Delles</t>
  </si>
  <si>
    <t>C 501244</t>
  </si>
  <si>
    <t>Echévérria</t>
  </si>
  <si>
    <t>C 501204</t>
  </si>
  <si>
    <t>J532568</t>
  </si>
  <si>
    <t>Koehle</t>
  </si>
  <si>
    <t>C 505997</t>
  </si>
  <si>
    <t>Mangeon</t>
  </si>
  <si>
    <t>C 502018</t>
  </si>
  <si>
    <t>Mayer</t>
  </si>
  <si>
    <t>C 506072</t>
  </si>
  <si>
    <t>C 500871</t>
  </si>
  <si>
    <t>J 523918</t>
  </si>
  <si>
    <t>U 051677</t>
  </si>
  <si>
    <t>Verdiglione</t>
  </si>
  <si>
    <t>J 521 657</t>
  </si>
  <si>
    <t>Vingert</t>
  </si>
  <si>
    <t>C 500925</t>
  </si>
  <si>
    <t>J 628309</t>
  </si>
  <si>
    <t>Zgmmou</t>
  </si>
  <si>
    <t>J 547484</t>
  </si>
  <si>
    <t>Zingraff</t>
  </si>
  <si>
    <t>C 501418</t>
  </si>
  <si>
    <t>Choisir le nom dans la liste déroulante</t>
  </si>
  <si>
    <t>FEUILLE D' HEURES</t>
  </si>
  <si>
    <t>semaine:</t>
  </si>
  <si>
    <t>nom:</t>
  </si>
  <si>
    <t>identifiant :</t>
  </si>
  <si>
    <t>heures</t>
  </si>
  <si>
    <t>symb. OP</t>
  </si>
  <si>
    <t>W1B51</t>
  </si>
  <si>
    <t>W1B80</t>
  </si>
  <si>
    <t>W1B83</t>
  </si>
  <si>
    <t>W1B90</t>
  </si>
  <si>
    <t>W1D22</t>
  </si>
  <si>
    <t>W1E16</t>
  </si>
  <si>
    <t>01PBX</t>
  </si>
  <si>
    <t>H2</t>
  </si>
  <si>
    <t>CUMUL</t>
  </si>
  <si>
    <t>heures d'affûtage facturées aux ateliers d'usinage</t>
  </si>
  <si>
    <t>A Imprimé pour Fabrice</t>
  </si>
  <si>
    <t>FEUILLE D' HEURES FIN DE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</si>
</sst>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0_)"/>
    <numFmt numFmtId="165" formatCode="#,##0.00_);\(#,##0.00\)"/>
    <numFmt numFmtId="166" formatCode="mmmm"/>
    <numFmt numFmtId="167" formatCode="dd\-mmm\-yy_)"/>
    <numFmt numFmtId="168" formatCode="[$-40C]d\ mmmm\ yyyy;@"/>
    <numFmt numFmtId="169" formatCode="####0.00&quot; h&quot;"/>
    <numFmt numFmtId="171" formatCode="dd"/>
    <numFmt numFmtId="172" formatCode="dddd"/>
  </numFmts>
  <fonts count="66">
    <font>
      <sz val="12"/>
      <name val="Helv"/>
    </font>
    <font>
      <sz val="10"/>
      <name val="Arial"/>
      <family val="2"/>
    </font>
    <font>
      <sz val="12"/>
      <color indexed="12"/>
      <name val="Helv"/>
    </font>
    <font>
      <sz val="10"/>
      <name val="Arial"/>
      <family val="2"/>
    </font>
    <font>
      <sz val="10"/>
      <color indexed="12"/>
      <name val="Arial"/>
      <family val="2"/>
    </font>
    <font>
      <b/>
      <sz val="12"/>
      <name val="Helv"/>
    </font>
    <font>
      <sz val="9"/>
      <name val="Arial"/>
      <family val="2"/>
    </font>
    <font>
      <b/>
      <u/>
      <sz val="16"/>
      <name val="Garamond (WT)"/>
      <family val="1"/>
      <charset val="162"/>
    </font>
    <font>
      <sz val="8"/>
      <name val="Arial"/>
      <family val="2"/>
    </font>
    <font>
      <b/>
      <i/>
      <sz val="18"/>
      <name val="Comic Sans MS"/>
      <family val="4"/>
    </font>
    <font>
      <b/>
      <i/>
      <u/>
      <sz val="18"/>
      <name val="Comic Sans MS"/>
      <family val="4"/>
    </font>
    <font>
      <b/>
      <i/>
      <sz val="14"/>
      <name val="Comic Sans MS"/>
      <family val="4"/>
    </font>
    <font>
      <b/>
      <i/>
      <sz val="12"/>
      <name val="Comic Sans MS"/>
      <family val="4"/>
    </font>
    <font>
      <sz val="12"/>
      <color indexed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4"/>
      <color indexed="12"/>
      <name val="Comic Sans MS"/>
      <family val="4"/>
    </font>
    <font>
      <b/>
      <i/>
      <sz val="12"/>
      <color indexed="12"/>
      <name val="Comic Sans MS"/>
      <family val="4"/>
    </font>
    <font>
      <b/>
      <i/>
      <sz val="1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i/>
      <sz val="12"/>
      <name val="Comic Sans MS"/>
      <family val="4"/>
    </font>
    <font>
      <b/>
      <sz val="14"/>
      <name val="Comic Sans MS"/>
      <family val="4"/>
    </font>
    <font>
      <i/>
      <sz val="12"/>
      <color indexed="10"/>
      <name val="Comic Sans MS"/>
      <family val="4"/>
    </font>
    <font>
      <b/>
      <i/>
      <sz val="14"/>
      <color indexed="10"/>
      <name val="Comic Sans MS"/>
      <family val="4"/>
    </font>
    <font>
      <b/>
      <i/>
      <sz val="12"/>
      <color indexed="10"/>
      <name val="Comic Sans MS"/>
      <family val="4"/>
    </font>
    <font>
      <b/>
      <sz val="12"/>
      <color indexed="10"/>
      <name val="Helv"/>
    </font>
    <font>
      <i/>
      <sz val="14"/>
      <name val="Comic Sans MS"/>
      <family val="4"/>
    </font>
    <font>
      <sz val="12"/>
      <name val="Helv"/>
    </font>
    <font>
      <b/>
      <sz val="14"/>
      <name val="Arial"/>
      <family val="2"/>
    </font>
    <font>
      <sz val="12"/>
      <color indexed="9"/>
      <name val="Times New Roman"/>
      <family val="1"/>
    </font>
    <font>
      <sz val="10"/>
      <color indexed="9"/>
      <name val="Times New Roman"/>
      <family val="1"/>
    </font>
    <font>
      <sz val="9"/>
      <color indexed="9"/>
      <name val="Times New Roman"/>
      <family val="1"/>
    </font>
    <font>
      <sz val="11"/>
      <color indexed="12"/>
      <name val="Arial"/>
      <family val="2"/>
    </font>
    <font>
      <b/>
      <sz val="24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b/>
      <i/>
      <sz val="11"/>
      <name val="Comic Sans MS"/>
      <family val="4"/>
    </font>
    <font>
      <b/>
      <sz val="10"/>
      <color indexed="24"/>
      <name val="Arial"/>
      <family val="2"/>
    </font>
    <font>
      <b/>
      <sz val="10"/>
      <color indexed="61"/>
      <name val="Arial"/>
      <family val="2"/>
    </font>
    <font>
      <sz val="18"/>
      <name val="Helv"/>
    </font>
    <font>
      <sz val="16"/>
      <name val="Arial"/>
      <family val="2"/>
    </font>
    <font>
      <sz val="14"/>
      <name val="Arial"/>
      <family val="2"/>
    </font>
    <font>
      <b/>
      <i/>
      <sz val="12"/>
      <name val="Helv"/>
    </font>
    <font>
      <b/>
      <i/>
      <u/>
      <sz val="20"/>
      <name val="Book Antiqua"/>
      <family val="1"/>
    </font>
    <font>
      <sz val="12"/>
      <color indexed="12"/>
      <name val="Times New Roman"/>
      <family val="1"/>
    </font>
    <font>
      <sz val="14"/>
      <name val="Book Antiqua"/>
      <family val="1"/>
    </font>
    <font>
      <b/>
      <sz val="14"/>
      <name val="Times New Roman"/>
      <family val="1"/>
    </font>
    <font>
      <b/>
      <i/>
      <sz val="20"/>
      <name val="Times New Roman"/>
      <family val="1"/>
    </font>
    <font>
      <sz val="12"/>
      <name val="Book Antiqua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4"/>
      <color indexed="12"/>
      <name val="Times New Roman"/>
      <family val="1"/>
    </font>
    <font>
      <b/>
      <sz val="18"/>
      <name val="Times New Roman"/>
      <family val="1"/>
    </font>
    <font>
      <b/>
      <i/>
      <u/>
      <sz val="20"/>
      <name val="Times New Roman"/>
      <family val="1"/>
    </font>
    <font>
      <b/>
      <sz val="12"/>
      <color rgb="FF000066"/>
      <name val="Helv"/>
    </font>
    <font>
      <b/>
      <sz val="12"/>
      <color rgb="FFFF0000"/>
      <name val="Helv"/>
    </font>
    <font>
      <b/>
      <sz val="12"/>
      <name val="Arial Narrow"/>
      <family val="2"/>
    </font>
    <font>
      <sz val="16"/>
      <name val="Arial Narrow"/>
      <family val="2"/>
    </font>
    <font>
      <sz val="12"/>
      <name val="Arial Narrow"/>
      <family val="2"/>
    </font>
    <font>
      <b/>
      <i/>
      <sz val="16"/>
      <name val="Arial Narrow"/>
      <family val="2"/>
    </font>
    <font>
      <sz val="14"/>
      <name val="Arial Narrow"/>
      <family val="2"/>
    </font>
    <font>
      <sz val="12"/>
      <color rgb="FF000000"/>
      <name val="Helv"/>
    </font>
    <font>
      <sz val="14"/>
      <name val="Helv"/>
    </font>
  </fonts>
  <fills count="12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lightUp"/>
    </fill>
  </fills>
  <borders count="209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8"/>
      </right>
      <top/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/>
      <right style="double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medium">
        <color indexed="8"/>
      </top>
      <bottom/>
      <diagonal/>
    </border>
    <border>
      <left style="thin">
        <color indexed="8"/>
      </left>
      <right style="double">
        <color indexed="8"/>
      </right>
      <top style="double">
        <color indexed="8"/>
      </top>
      <bottom/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ck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ck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double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/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/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double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8"/>
      </bottom>
      <diagonal/>
    </border>
    <border>
      <left style="medium">
        <color indexed="8"/>
      </left>
      <right style="thick">
        <color indexed="8"/>
      </right>
      <top/>
      <bottom style="thin">
        <color indexed="8"/>
      </bottom>
      <diagonal/>
    </border>
    <border>
      <left style="thick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double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ck">
        <color indexed="8"/>
      </right>
      <top style="thin">
        <color indexed="8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thick">
        <color indexed="8"/>
      </right>
      <top style="thin">
        <color indexed="8"/>
      </top>
      <bottom/>
      <diagonal/>
    </border>
    <border>
      <left style="thick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/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double">
        <color indexed="64"/>
      </right>
      <top style="medium">
        <color indexed="64"/>
      </top>
      <bottom style="double">
        <color indexed="8"/>
      </bottom>
      <diagonal/>
    </border>
    <border>
      <left/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 style="thin">
        <color indexed="8"/>
      </right>
      <top style="double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double">
        <color indexed="64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/>
      <bottom style="double">
        <color indexed="8"/>
      </bottom>
      <diagonal/>
    </border>
    <border>
      <left style="thick">
        <color indexed="8"/>
      </left>
      <right/>
      <top style="medium">
        <color indexed="8"/>
      </top>
      <bottom/>
      <diagonal/>
    </border>
    <border>
      <left/>
      <right style="thick">
        <color indexed="8"/>
      </right>
      <top style="medium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double">
        <color indexed="8"/>
      </bottom>
      <diagonal/>
    </border>
    <border>
      <left/>
      <right style="thick">
        <color indexed="8"/>
      </right>
      <top/>
      <bottom style="double">
        <color indexed="8"/>
      </bottom>
      <diagonal/>
    </border>
    <border>
      <left style="thick">
        <color indexed="8"/>
      </left>
      <right/>
      <top style="double">
        <color indexed="8"/>
      </top>
      <bottom/>
      <diagonal/>
    </border>
    <border>
      <left/>
      <right style="thick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524">
    <xf numFmtId="0" fontId="0" fillId="0" borderId="0" xfId="0"/>
    <xf numFmtId="0" fontId="2" fillId="0" borderId="0" xfId="0" applyFont="1" applyProtection="1">
      <protection locked="0"/>
    </xf>
    <xf numFmtId="0" fontId="0" fillId="0" borderId="0" xfId="0" applyAlignment="1" applyProtection="1">
      <alignment horizontal="left"/>
    </xf>
    <xf numFmtId="0" fontId="0" fillId="0" borderId="0" xfId="0" applyProtection="1"/>
    <xf numFmtId="0" fontId="3" fillId="0" borderId="0" xfId="0" applyFont="1"/>
    <xf numFmtId="0" fontId="3" fillId="0" borderId="0" xfId="0" applyFont="1" applyBorder="1"/>
    <xf numFmtId="0" fontId="3" fillId="0" borderId="0" xfId="0" applyFont="1" applyAlignment="1" applyProtection="1">
      <alignment horizontal="left"/>
    </xf>
    <xf numFmtId="0" fontId="5" fillId="0" borderId="0" xfId="0" applyFont="1"/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164" fontId="3" fillId="0" borderId="2" xfId="0" applyNumberFormat="1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164" fontId="3" fillId="0" borderId="4" xfId="0" applyNumberFormat="1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2" fontId="3" fillId="0" borderId="12" xfId="0" applyNumberFormat="1" applyFont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center"/>
      <protection locked="0"/>
    </xf>
    <xf numFmtId="0" fontId="13" fillId="0" borderId="1" xfId="0" applyFont="1" applyFill="1" applyBorder="1" applyAlignment="1" applyProtection="1">
      <alignment horizontal="center"/>
      <protection locked="0"/>
    </xf>
    <xf numFmtId="0" fontId="14" fillId="0" borderId="0" xfId="0" applyFont="1"/>
    <xf numFmtId="0" fontId="14" fillId="0" borderId="0" xfId="0" applyFont="1" applyProtection="1">
      <protection locked="0"/>
    </xf>
    <xf numFmtId="0" fontId="19" fillId="0" borderId="13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14" xfId="0" applyFont="1" applyBorder="1" applyAlignment="1">
      <alignment horizontal="center"/>
    </xf>
    <xf numFmtId="0" fontId="20" fillId="2" borderId="15" xfId="0" applyFont="1" applyFill="1" applyBorder="1" applyAlignment="1">
      <alignment horizontal="center"/>
    </xf>
    <xf numFmtId="0" fontId="20" fillId="2" borderId="16" xfId="0" applyFont="1" applyFill="1" applyBorder="1" applyAlignment="1">
      <alignment horizontal="center"/>
    </xf>
    <xf numFmtId="2" fontId="20" fillId="2" borderId="17" xfId="0" applyNumberFormat="1" applyFont="1" applyFill="1" applyBorder="1" applyAlignment="1">
      <alignment horizontal="center"/>
    </xf>
    <xf numFmtId="2" fontId="20" fillId="2" borderId="18" xfId="0" applyNumberFormat="1" applyFont="1" applyFill="1" applyBorder="1" applyAlignment="1">
      <alignment horizontal="center"/>
    </xf>
    <xf numFmtId="0" fontId="19" fillId="2" borderId="19" xfId="0" applyFont="1" applyFill="1" applyBorder="1" applyAlignment="1">
      <alignment horizontal="center"/>
    </xf>
    <xf numFmtId="2" fontId="19" fillId="2" borderId="20" xfId="0" applyNumberFormat="1" applyFont="1" applyFill="1" applyBorder="1" applyAlignment="1">
      <alignment horizontal="center"/>
    </xf>
    <xf numFmtId="0" fontId="20" fillId="3" borderId="15" xfId="0" applyFont="1" applyFill="1" applyBorder="1" applyAlignment="1">
      <alignment horizontal="center"/>
    </xf>
    <xf numFmtId="0" fontId="20" fillId="3" borderId="16" xfId="0" applyFont="1" applyFill="1" applyBorder="1" applyAlignment="1">
      <alignment horizontal="center"/>
    </xf>
    <xf numFmtId="0" fontId="20" fillId="3" borderId="17" xfId="0" applyFont="1" applyFill="1" applyBorder="1" applyAlignment="1">
      <alignment horizontal="center"/>
    </xf>
    <xf numFmtId="0" fontId="20" fillId="3" borderId="18" xfId="0" applyFont="1" applyFill="1" applyBorder="1" applyAlignment="1">
      <alignment horizontal="center"/>
    </xf>
    <xf numFmtId="0" fontId="19" fillId="3" borderId="19" xfId="0" applyFont="1" applyFill="1" applyBorder="1" applyAlignment="1">
      <alignment horizontal="center"/>
    </xf>
    <xf numFmtId="2" fontId="19" fillId="3" borderId="20" xfId="0" applyNumberFormat="1" applyFont="1" applyFill="1" applyBorder="1" applyAlignment="1">
      <alignment horizontal="center"/>
    </xf>
    <xf numFmtId="0" fontId="20" fillId="3" borderId="15" xfId="0" applyFont="1" applyFill="1" applyBorder="1"/>
    <xf numFmtId="2" fontId="20" fillId="3" borderId="17" xfId="0" applyNumberFormat="1" applyFont="1" applyFill="1" applyBorder="1"/>
    <xf numFmtId="2" fontId="20" fillId="3" borderId="17" xfId="0" applyNumberFormat="1" applyFont="1" applyFill="1" applyBorder="1" applyAlignment="1">
      <alignment horizontal="center"/>
    </xf>
    <xf numFmtId="2" fontId="20" fillId="3" borderId="18" xfId="0" applyNumberFormat="1" applyFont="1" applyFill="1" applyBorder="1" applyAlignment="1">
      <alignment horizontal="center"/>
    </xf>
    <xf numFmtId="0" fontId="20" fillId="4" borderId="21" xfId="0" applyFont="1" applyFill="1" applyBorder="1" applyAlignment="1">
      <alignment horizontal="center"/>
    </xf>
    <xf numFmtId="0" fontId="20" fillId="4" borderId="22" xfId="0" applyFont="1" applyFill="1" applyBorder="1" applyAlignment="1">
      <alignment horizontal="center"/>
    </xf>
    <xf numFmtId="0" fontId="20" fillId="4" borderId="23" xfId="0" applyFont="1" applyFill="1" applyBorder="1" applyAlignment="1">
      <alignment horizontal="center"/>
    </xf>
    <xf numFmtId="0" fontId="20" fillId="4" borderId="24" xfId="0" applyFont="1" applyFill="1" applyBorder="1" applyAlignment="1">
      <alignment horizontal="center"/>
    </xf>
    <xf numFmtId="0" fontId="20" fillId="4" borderId="21" xfId="0" applyFont="1" applyFill="1" applyBorder="1"/>
    <xf numFmtId="0" fontId="20" fillId="4" borderId="23" xfId="0" applyFont="1" applyFill="1" applyBorder="1"/>
    <xf numFmtId="2" fontId="20" fillId="4" borderId="24" xfId="0" applyNumberFormat="1" applyFont="1" applyFill="1" applyBorder="1" applyAlignment="1">
      <alignment horizontal="center"/>
    </xf>
    <xf numFmtId="0" fontId="20" fillId="5" borderId="21" xfId="0" applyFont="1" applyFill="1" applyBorder="1" applyAlignment="1">
      <alignment horizontal="center"/>
    </xf>
    <xf numFmtId="0" fontId="20" fillId="5" borderId="22" xfId="0" applyFont="1" applyFill="1" applyBorder="1" applyAlignment="1">
      <alignment horizontal="center"/>
    </xf>
    <xf numFmtId="0" fontId="20" fillId="5" borderId="25" xfId="0" applyFont="1" applyFill="1" applyBorder="1" applyAlignment="1">
      <alignment horizontal="center"/>
    </xf>
    <xf numFmtId="0" fontId="20" fillId="5" borderId="26" xfId="0" applyFont="1" applyFill="1" applyBorder="1" applyAlignment="1">
      <alignment horizontal="center"/>
    </xf>
    <xf numFmtId="0" fontId="19" fillId="5" borderId="19" xfId="0" applyFont="1" applyFill="1" applyBorder="1" applyAlignment="1">
      <alignment horizontal="center"/>
    </xf>
    <xf numFmtId="2" fontId="19" fillId="5" borderId="20" xfId="0" applyNumberFormat="1" applyFont="1" applyFill="1" applyBorder="1" applyAlignment="1">
      <alignment horizontal="center"/>
    </xf>
    <xf numFmtId="0" fontId="20" fillId="5" borderId="25" xfId="0" applyFont="1" applyFill="1" applyBorder="1"/>
    <xf numFmtId="0" fontId="20" fillId="5" borderId="26" xfId="0" applyFont="1" applyFill="1" applyBorder="1"/>
    <xf numFmtId="0" fontId="20" fillId="6" borderId="21" xfId="0" applyFont="1" applyFill="1" applyBorder="1" applyAlignment="1">
      <alignment horizontal="center"/>
    </xf>
    <xf numFmtId="0" fontId="21" fillId="6" borderId="21" xfId="0" applyFont="1" applyFill="1" applyBorder="1" applyAlignment="1">
      <alignment horizontal="center"/>
    </xf>
    <xf numFmtId="0" fontId="20" fillId="6" borderId="22" xfId="0" applyFont="1" applyFill="1" applyBorder="1" applyAlignment="1">
      <alignment horizontal="center"/>
    </xf>
    <xf numFmtId="0" fontId="20" fillId="6" borderId="23" xfId="0" applyFont="1" applyFill="1" applyBorder="1" applyAlignment="1">
      <alignment horizontal="center"/>
    </xf>
    <xf numFmtId="0" fontId="21" fillId="6" borderId="23" xfId="0" applyFont="1" applyFill="1" applyBorder="1" applyAlignment="1">
      <alignment horizontal="center"/>
    </xf>
    <xf numFmtId="0" fontId="20" fillId="6" borderId="24" xfId="0" applyFont="1" applyFill="1" applyBorder="1" applyAlignment="1">
      <alignment horizontal="center"/>
    </xf>
    <xf numFmtId="0" fontId="19" fillId="6" borderId="19" xfId="0" applyFont="1" applyFill="1" applyBorder="1" applyAlignment="1">
      <alignment horizontal="center"/>
    </xf>
    <xf numFmtId="2" fontId="19" fillId="6" borderId="20" xfId="0" applyNumberFormat="1" applyFont="1" applyFill="1" applyBorder="1" applyAlignment="1">
      <alignment horizontal="center"/>
    </xf>
    <xf numFmtId="0" fontId="11" fillId="7" borderId="27" xfId="0" applyFont="1" applyFill="1" applyBorder="1" applyAlignment="1" applyProtection="1">
      <alignment horizontal="center"/>
    </xf>
    <xf numFmtId="0" fontId="11" fillId="7" borderId="28" xfId="0" applyFont="1" applyFill="1" applyBorder="1" applyAlignment="1" applyProtection="1">
      <alignment horizontal="center"/>
    </xf>
    <xf numFmtId="0" fontId="23" fillId="7" borderId="29" xfId="0" applyFont="1" applyFill="1" applyBorder="1" applyAlignment="1" applyProtection="1">
      <alignment horizontal="center"/>
    </xf>
    <xf numFmtId="0" fontId="21" fillId="6" borderId="19" xfId="0" applyFont="1" applyFill="1" applyBorder="1" applyAlignment="1">
      <alignment horizontal="center"/>
    </xf>
    <xf numFmtId="49" fontId="12" fillId="0" borderId="3" xfId="0" applyNumberFormat="1" applyFont="1" applyFill="1" applyBorder="1"/>
    <xf numFmtId="49" fontId="12" fillId="0" borderId="30" xfId="0" applyNumberFormat="1" applyFont="1" applyFill="1" applyBorder="1"/>
    <xf numFmtId="49" fontId="12" fillId="0" borderId="31" xfId="0" applyNumberFormat="1" applyFont="1" applyFill="1" applyBorder="1"/>
    <xf numFmtId="0" fontId="23" fillId="0" borderId="32" xfId="0" applyNumberFormat="1" applyFont="1" applyFill="1" applyBorder="1" applyAlignment="1" applyProtection="1">
      <alignment horizontal="center"/>
    </xf>
    <xf numFmtId="0" fontId="13" fillId="0" borderId="2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</xf>
    <xf numFmtId="0" fontId="8" fillId="0" borderId="0" xfId="0" quotePrefix="1" applyFont="1" applyAlignment="1" applyProtection="1">
      <alignment horizontal="center" vertical="center"/>
    </xf>
    <xf numFmtId="0" fontId="3" fillId="0" borderId="33" xfId="0" applyFont="1" applyBorder="1" applyAlignment="1" applyProtection="1">
      <alignment horizontal="center" vertical="center"/>
    </xf>
    <xf numFmtId="0" fontId="3" fillId="0" borderId="34" xfId="0" applyFont="1" applyBorder="1" applyAlignment="1" applyProtection="1">
      <alignment horizontal="center" vertical="center"/>
    </xf>
    <xf numFmtId="0" fontId="3" fillId="0" borderId="28" xfId="0" applyFont="1" applyBorder="1" applyAlignment="1" applyProtection="1">
      <alignment horizontal="center" vertical="center"/>
    </xf>
    <xf numFmtId="0" fontId="3" fillId="0" borderId="35" xfId="0" applyFont="1" applyBorder="1" applyAlignment="1" applyProtection="1">
      <alignment horizontal="center" vertical="center"/>
    </xf>
    <xf numFmtId="0" fontId="3" fillId="0" borderId="36" xfId="0" applyFont="1" applyBorder="1" applyAlignment="1" applyProtection="1">
      <alignment horizontal="center" vertical="center"/>
    </xf>
    <xf numFmtId="0" fontId="3" fillId="0" borderId="37" xfId="0" applyFont="1" applyBorder="1" applyAlignment="1" applyProtection="1">
      <alignment horizontal="center" vertical="center"/>
    </xf>
    <xf numFmtId="0" fontId="3" fillId="0" borderId="38" xfId="0" applyFont="1" applyBorder="1" applyAlignment="1" applyProtection="1">
      <alignment horizontal="center" vertical="center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165" fontId="3" fillId="0" borderId="0" xfId="0" applyNumberFormat="1" applyFont="1" applyBorder="1" applyAlignment="1" applyProtection="1">
      <alignment horizontal="center"/>
      <protection locked="0"/>
    </xf>
    <xf numFmtId="0" fontId="23" fillId="7" borderId="0" xfId="0" applyFont="1" applyFill="1" applyBorder="1" applyAlignment="1" applyProtection="1">
      <alignment horizontal="center"/>
    </xf>
    <xf numFmtId="0" fontId="23" fillId="0" borderId="39" xfId="0" applyFont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8" borderId="2" xfId="0" applyFont="1" applyFill="1" applyBorder="1" applyAlignment="1" applyProtection="1">
      <alignment horizontal="center" vertical="center"/>
    </xf>
    <xf numFmtId="0" fontId="4" fillId="8" borderId="1" xfId="0" applyFont="1" applyFill="1" applyBorder="1" applyAlignment="1" applyProtection="1">
      <alignment horizontal="center" vertical="center"/>
    </xf>
    <xf numFmtId="0" fontId="4" fillId="8" borderId="3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3" fillId="9" borderId="40" xfId="0" applyFont="1" applyFill="1" applyBorder="1" applyAlignment="1" applyProtection="1">
      <alignment vertical="center"/>
    </xf>
    <xf numFmtId="0" fontId="4" fillId="0" borderId="41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vertical="center"/>
    </xf>
    <xf numFmtId="0" fontId="4" fillId="0" borderId="42" xfId="0" applyFont="1" applyBorder="1" applyAlignment="1" applyProtection="1">
      <alignment vertical="center"/>
    </xf>
    <xf numFmtId="0" fontId="3" fillId="0" borderId="43" xfId="0" applyFont="1" applyBorder="1" applyAlignment="1" applyProtection="1">
      <alignment horizontal="center" vertical="center"/>
    </xf>
    <xf numFmtId="0" fontId="3" fillId="0" borderId="44" xfId="0" applyFont="1" applyBorder="1" applyAlignment="1" applyProtection="1">
      <alignment horizontal="center"/>
    </xf>
    <xf numFmtId="0" fontId="4" fillId="9" borderId="45" xfId="0" applyFont="1" applyFill="1" applyBorder="1" applyAlignment="1" applyProtection="1">
      <alignment horizontal="center" vertical="center"/>
    </xf>
    <xf numFmtId="0" fontId="4" fillId="9" borderId="46" xfId="0" applyFont="1" applyFill="1" applyBorder="1" applyAlignment="1" applyProtection="1">
      <alignment horizontal="center" vertical="center"/>
    </xf>
    <xf numFmtId="0" fontId="4" fillId="9" borderId="47" xfId="0" applyFont="1" applyFill="1" applyBorder="1" applyAlignment="1" applyProtection="1">
      <alignment horizontal="center" vertical="center"/>
    </xf>
    <xf numFmtId="0" fontId="25" fillId="7" borderId="48" xfId="0" applyFont="1" applyFill="1" applyBorder="1" applyAlignment="1" applyProtection="1">
      <alignment horizontal="left"/>
    </xf>
    <xf numFmtId="0" fontId="25" fillId="7" borderId="49" xfId="0" applyFont="1" applyFill="1" applyBorder="1" applyAlignment="1" applyProtection="1">
      <alignment horizontal="center"/>
    </xf>
    <xf numFmtId="0" fontId="3" fillId="0" borderId="50" xfId="0" applyFont="1" applyBorder="1" applyAlignment="1" applyProtection="1">
      <alignment horizontal="center" vertical="center"/>
    </xf>
    <xf numFmtId="0" fontId="3" fillId="0" borderId="51" xfId="0" applyFont="1" applyBorder="1" applyAlignment="1" applyProtection="1">
      <alignment horizontal="center" vertical="center"/>
    </xf>
    <xf numFmtId="0" fontId="32" fillId="10" borderId="19" xfId="0" applyFont="1" applyFill="1" applyBorder="1" applyAlignment="1">
      <alignment horizontal="center"/>
    </xf>
    <xf numFmtId="0" fontId="33" fillId="10" borderId="15" xfId="0" applyFont="1" applyFill="1" applyBorder="1" applyAlignment="1">
      <alignment horizontal="center"/>
    </xf>
    <xf numFmtId="0" fontId="34" fillId="10" borderId="15" xfId="0" applyFont="1" applyFill="1" applyBorder="1" applyAlignment="1">
      <alignment horizontal="center"/>
    </xf>
    <xf numFmtId="0" fontId="33" fillId="10" borderId="16" xfId="0" applyFont="1" applyFill="1" applyBorder="1" applyAlignment="1">
      <alignment horizontal="center"/>
    </xf>
    <xf numFmtId="0" fontId="33" fillId="10" borderId="17" xfId="0" applyFont="1" applyFill="1" applyBorder="1" applyAlignment="1">
      <alignment horizontal="center"/>
    </xf>
    <xf numFmtId="0" fontId="34" fillId="10" borderId="17" xfId="0" applyFont="1" applyFill="1" applyBorder="1" applyAlignment="1">
      <alignment horizontal="center"/>
    </xf>
    <xf numFmtId="0" fontId="33" fillId="10" borderId="18" xfId="0" applyFont="1" applyFill="1" applyBorder="1" applyAlignment="1">
      <alignment horizontal="center"/>
    </xf>
    <xf numFmtId="2" fontId="32" fillId="10" borderId="2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14" fillId="0" borderId="52" xfId="0" applyFont="1" applyBorder="1" applyAlignment="1" applyProtection="1">
      <alignment horizontal="center" vertical="center"/>
    </xf>
    <xf numFmtId="0" fontId="13" fillId="0" borderId="53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9" borderId="54" xfId="0" applyFont="1" applyFill="1" applyBorder="1" applyAlignment="1" applyProtection="1">
      <alignment horizontal="center" vertical="center"/>
    </xf>
    <xf numFmtId="0" fontId="4" fillId="9" borderId="0" xfId="0" applyFont="1" applyFill="1" applyBorder="1" applyAlignment="1" applyProtection="1">
      <alignment horizontal="center" vertical="center"/>
    </xf>
    <xf numFmtId="0" fontId="4" fillId="9" borderId="55" xfId="0" applyFont="1" applyFill="1" applyBorder="1" applyAlignment="1" applyProtection="1">
      <alignment horizontal="center" vertical="center"/>
    </xf>
    <xf numFmtId="0" fontId="3" fillId="9" borderId="0" xfId="0" applyFont="1" applyFill="1" applyBorder="1" applyAlignment="1" applyProtection="1">
      <alignment vertical="center"/>
    </xf>
    <xf numFmtId="0" fontId="3" fillId="9" borderId="56" xfId="0" applyFont="1" applyFill="1" applyBorder="1" applyAlignment="1" applyProtection="1">
      <alignment vertical="center"/>
    </xf>
    <xf numFmtId="2" fontId="0" fillId="0" borderId="0" xfId="0" applyNumberFormat="1"/>
    <xf numFmtId="0" fontId="35" fillId="0" borderId="0" xfId="0" applyFont="1" applyFill="1" applyBorder="1" applyAlignment="1" applyProtection="1">
      <alignment horizontal="left" vertical="center"/>
      <protection locked="0"/>
    </xf>
    <xf numFmtId="0" fontId="35" fillId="0" borderId="0" xfId="0" applyFont="1" applyFill="1" applyBorder="1" applyAlignment="1" applyProtection="1">
      <alignment horizontal="center" vertical="center"/>
      <protection locked="0"/>
    </xf>
    <xf numFmtId="0" fontId="4" fillId="0" borderId="57" xfId="0" applyFont="1" applyBorder="1" applyAlignment="1" applyProtection="1">
      <alignment horizontal="center" vertical="center"/>
    </xf>
    <xf numFmtId="0" fontId="4" fillId="0" borderId="58" xfId="0" applyFont="1" applyBorder="1" applyAlignment="1" applyProtection="1">
      <alignment horizontal="center" vertical="center"/>
    </xf>
    <xf numFmtId="0" fontId="4" fillId="0" borderId="59" xfId="0" applyFont="1" applyBorder="1" applyAlignment="1" applyProtection="1">
      <alignment horizontal="center" vertical="center"/>
    </xf>
    <xf numFmtId="0" fontId="4" fillId="0" borderId="60" xfId="0" applyFont="1" applyBorder="1" applyAlignment="1" applyProtection="1">
      <alignment horizontal="center" vertical="center"/>
    </xf>
    <xf numFmtId="0" fontId="19" fillId="4" borderId="19" xfId="0" applyFont="1" applyFill="1" applyBorder="1" applyAlignment="1">
      <alignment horizontal="center"/>
    </xf>
    <xf numFmtId="2" fontId="19" fillId="4" borderId="20" xfId="0" applyNumberFormat="1" applyFont="1" applyFill="1" applyBorder="1" applyAlignment="1">
      <alignment horizontal="center"/>
    </xf>
    <xf numFmtId="2" fontId="32" fillId="0" borderId="0" xfId="0" applyNumberFormat="1" applyFont="1" applyFill="1" applyBorder="1" applyAlignment="1">
      <alignment horizontal="center"/>
    </xf>
    <xf numFmtId="2" fontId="19" fillId="0" borderId="0" xfId="0" applyNumberFormat="1" applyFont="1" applyFill="1" applyBorder="1" applyAlignment="1">
      <alignment horizontal="center"/>
    </xf>
    <xf numFmtId="0" fontId="0" fillId="0" borderId="0" xfId="0" applyFill="1"/>
    <xf numFmtId="0" fontId="23" fillId="0" borderId="61" xfId="0" applyFont="1" applyFill="1" applyBorder="1" applyAlignment="1" applyProtection="1">
      <alignment horizontal="left"/>
    </xf>
    <xf numFmtId="0" fontId="23" fillId="0" borderId="27" xfId="0" applyFont="1" applyFill="1" applyBorder="1"/>
    <xf numFmtId="0" fontId="24" fillId="0" borderId="62" xfId="0" applyFont="1" applyFill="1" applyBorder="1" applyAlignment="1" applyProtection="1">
      <alignment horizontal="center"/>
    </xf>
    <xf numFmtId="0" fontId="24" fillId="0" borderId="51" xfId="0" applyFont="1" applyFill="1" applyBorder="1" applyAlignment="1" applyProtection="1">
      <alignment horizontal="center"/>
    </xf>
    <xf numFmtId="0" fontId="24" fillId="0" borderId="51" xfId="0" applyNumberFormat="1" applyFont="1" applyFill="1" applyBorder="1" applyAlignment="1" applyProtection="1">
      <alignment horizontal="center"/>
    </xf>
    <xf numFmtId="0" fontId="23" fillId="0" borderId="63" xfId="0" applyNumberFormat="1" applyFont="1" applyFill="1" applyBorder="1" applyAlignment="1" applyProtection="1">
      <alignment horizontal="center"/>
    </xf>
    <xf numFmtId="0" fontId="11" fillId="0" borderId="65" xfId="0" applyNumberFormat="1" applyFont="1" applyFill="1" applyBorder="1" applyAlignment="1" applyProtection="1">
      <alignment horizontal="center"/>
    </xf>
    <xf numFmtId="0" fontId="23" fillId="0" borderId="66" xfId="0" applyFont="1" applyBorder="1" applyAlignment="1" applyProtection="1">
      <alignment horizontal="center"/>
    </xf>
    <xf numFmtId="0" fontId="23" fillId="0" borderId="67" xfId="0" applyFont="1" applyBorder="1" applyAlignment="1" applyProtection="1">
      <alignment horizontal="center"/>
    </xf>
    <xf numFmtId="0" fontId="13" fillId="0" borderId="68" xfId="0" applyFont="1" applyFill="1" applyBorder="1" applyAlignment="1" applyProtection="1">
      <alignment horizontal="center"/>
      <protection locked="0"/>
    </xf>
    <xf numFmtId="0" fontId="13" fillId="0" borderId="68" xfId="0" applyFont="1" applyFill="1" applyBorder="1" applyAlignment="1" applyProtection="1">
      <alignment horizontal="center" vertical="center"/>
      <protection locked="0"/>
    </xf>
    <xf numFmtId="49" fontId="23" fillId="0" borderId="69" xfId="0" applyNumberFormat="1" applyFont="1" applyBorder="1" applyAlignment="1" applyProtection="1">
      <alignment horizontal="center"/>
    </xf>
    <xf numFmtId="49" fontId="23" fillId="0" borderId="70" xfId="0" applyNumberFormat="1" applyFont="1" applyBorder="1" applyAlignment="1" applyProtection="1">
      <alignment horizontal="center"/>
    </xf>
    <xf numFmtId="49" fontId="23" fillId="0" borderId="71" xfId="0" applyNumberFormat="1" applyFont="1" applyBorder="1" applyAlignment="1" applyProtection="1">
      <alignment horizontal="center"/>
    </xf>
    <xf numFmtId="49" fontId="23" fillId="0" borderId="72" xfId="0" applyNumberFormat="1" applyFont="1" applyBorder="1" applyAlignment="1" applyProtection="1">
      <alignment horizontal="center"/>
    </xf>
    <xf numFmtId="49" fontId="23" fillId="0" borderId="73" xfId="0" applyNumberFormat="1" applyFont="1" applyBorder="1" applyAlignment="1" applyProtection="1">
      <alignment horizontal="center"/>
    </xf>
    <xf numFmtId="49" fontId="23" fillId="0" borderId="74" xfId="0" applyNumberFormat="1" applyFont="1" applyBorder="1" applyAlignment="1" applyProtection="1">
      <alignment horizontal="center"/>
    </xf>
    <xf numFmtId="49" fontId="23" fillId="0" borderId="75" xfId="0" applyNumberFormat="1" applyFont="1" applyBorder="1" applyAlignment="1" applyProtection="1">
      <alignment horizontal="center"/>
    </xf>
    <xf numFmtId="164" fontId="14" fillId="0" borderId="52" xfId="0" applyNumberFormat="1" applyFont="1" applyBorder="1" applyAlignment="1" applyProtection="1">
      <alignment horizontal="center" vertical="center"/>
    </xf>
    <xf numFmtId="0" fontId="13" fillId="0" borderId="76" xfId="0" applyFont="1" applyFill="1" applyBorder="1" applyAlignment="1" applyProtection="1">
      <alignment horizontal="center"/>
      <protection locked="0"/>
    </xf>
    <xf numFmtId="0" fontId="13" fillId="0" borderId="77" xfId="0" applyFont="1" applyFill="1" applyBorder="1" applyAlignment="1" applyProtection="1">
      <alignment horizontal="center"/>
      <protection locked="0"/>
    </xf>
    <xf numFmtId="164" fontId="3" fillId="0" borderId="78" xfId="0" applyNumberFormat="1" applyFont="1" applyBorder="1" applyAlignment="1" applyProtection="1">
      <alignment horizontal="center" vertical="center"/>
    </xf>
    <xf numFmtId="49" fontId="3" fillId="0" borderId="77" xfId="0" applyNumberFormat="1" applyFont="1" applyBorder="1" applyAlignment="1" applyProtection="1">
      <alignment horizontal="center" vertical="center" wrapText="1"/>
    </xf>
    <xf numFmtId="0" fontId="3" fillId="0" borderId="79" xfId="0" applyFont="1" applyBorder="1" applyProtection="1">
      <protection locked="0"/>
    </xf>
    <xf numFmtId="2" fontId="3" fillId="0" borderId="80" xfId="0" applyNumberFormat="1" applyFont="1" applyBorder="1" applyAlignment="1" applyProtection="1">
      <alignment horizontal="center" vertical="center"/>
      <protection locked="0"/>
    </xf>
    <xf numFmtId="164" fontId="3" fillId="0" borderId="81" xfId="0" applyNumberFormat="1" applyFont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" vertical="center"/>
    </xf>
    <xf numFmtId="0" fontId="41" fillId="0" borderId="0" xfId="0" applyFont="1" applyFill="1" applyAlignment="1" applyProtection="1">
      <alignment horizontal="center" vertical="center"/>
    </xf>
    <xf numFmtId="0" fontId="0" fillId="0" borderId="0" xfId="0" applyProtection="1">
      <protection locked="0"/>
    </xf>
    <xf numFmtId="0" fontId="1" fillId="0" borderId="0" xfId="0" applyFont="1"/>
    <xf numFmtId="164" fontId="1" fillId="0" borderId="83" xfId="0" applyNumberFormat="1" applyFont="1" applyBorder="1" applyAlignment="1" applyProtection="1">
      <alignment horizontal="left" vertical="center"/>
    </xf>
    <xf numFmtId="0" fontId="1" fillId="0" borderId="79" xfId="0" applyFont="1" applyBorder="1"/>
    <xf numFmtId="0" fontId="0" fillId="0" borderId="84" xfId="0" applyBorder="1" applyAlignment="1" applyProtection="1">
      <alignment horizontal="center"/>
      <protection locked="0"/>
    </xf>
    <xf numFmtId="0" fontId="0" fillId="0" borderId="85" xfId="0" applyBorder="1" applyAlignment="1" applyProtection="1">
      <alignment horizontal="center"/>
      <protection locked="0"/>
    </xf>
    <xf numFmtId="0" fontId="0" fillId="0" borderId="86" xfId="0" applyBorder="1" applyAlignment="1" applyProtection="1">
      <alignment horizontal="center"/>
      <protection locked="0"/>
    </xf>
    <xf numFmtId="0" fontId="0" fillId="0" borderId="87" xfId="0" applyBorder="1" applyAlignment="1" applyProtection="1">
      <alignment horizontal="center"/>
      <protection locked="0"/>
    </xf>
    <xf numFmtId="0" fontId="0" fillId="0" borderId="88" xfId="0" applyBorder="1" applyAlignment="1" applyProtection="1">
      <alignment horizontal="center"/>
      <protection locked="0"/>
    </xf>
    <xf numFmtId="0" fontId="0" fillId="0" borderId="89" xfId="0" applyBorder="1" applyAlignment="1" applyProtection="1">
      <alignment horizontal="center"/>
      <protection locked="0"/>
    </xf>
    <xf numFmtId="0" fontId="0" fillId="0" borderId="90" xfId="0" applyBorder="1" applyAlignment="1" applyProtection="1">
      <alignment horizontal="center"/>
      <protection locked="0"/>
    </xf>
    <xf numFmtId="0" fontId="0" fillId="0" borderId="91" xfId="0" applyBorder="1" applyAlignment="1" applyProtection="1">
      <alignment horizontal="center"/>
      <protection locked="0"/>
    </xf>
    <xf numFmtId="0" fontId="0" fillId="0" borderId="88" xfId="0" applyFill="1" applyBorder="1" applyAlignment="1" applyProtection="1">
      <alignment horizontal="center"/>
      <protection locked="0"/>
    </xf>
    <xf numFmtId="0" fontId="0" fillId="0" borderId="89" xfId="0" applyFill="1" applyBorder="1" applyAlignment="1" applyProtection="1">
      <alignment horizontal="center"/>
      <protection locked="0"/>
    </xf>
    <xf numFmtId="0" fontId="0" fillId="0" borderId="90" xfId="0" applyFill="1" applyBorder="1" applyAlignment="1" applyProtection="1">
      <alignment horizontal="center"/>
      <protection locked="0"/>
    </xf>
    <xf numFmtId="0" fontId="0" fillId="0" borderId="91" xfId="0" applyFill="1" applyBorder="1" applyAlignment="1" applyProtection="1">
      <alignment horizontal="center"/>
      <protection locked="0"/>
    </xf>
    <xf numFmtId="0" fontId="13" fillId="0" borderId="92" xfId="0" applyFont="1" applyFill="1" applyBorder="1" applyAlignment="1" applyProtection="1">
      <alignment horizontal="left"/>
    </xf>
    <xf numFmtId="0" fontId="15" fillId="0" borderId="93" xfId="0" applyFont="1" applyFill="1" applyBorder="1" applyProtection="1"/>
    <xf numFmtId="0" fontId="15" fillId="0" borderId="94" xfId="0" applyFont="1" applyFill="1" applyBorder="1" applyProtection="1"/>
    <xf numFmtId="0" fontId="15" fillId="0" borderId="30" xfId="0" applyFont="1" applyFill="1" applyBorder="1" applyProtection="1"/>
    <xf numFmtId="0" fontId="23" fillId="7" borderId="0" xfId="0" applyFont="1" applyFill="1" applyBorder="1" applyProtection="1"/>
    <xf numFmtId="0" fontId="11" fillId="7" borderId="27" xfId="0" applyFont="1" applyFill="1" applyBorder="1" applyProtection="1"/>
    <xf numFmtId="0" fontId="0" fillId="0" borderId="49" xfId="0" applyBorder="1" applyProtection="1"/>
    <xf numFmtId="0" fontId="1" fillId="0" borderId="83" xfId="0" applyFont="1" applyBorder="1" applyAlignment="1" applyProtection="1">
      <alignment horizontal="left"/>
      <protection locked="0"/>
    </xf>
    <xf numFmtId="0" fontId="11" fillId="0" borderId="96" xfId="0" applyFont="1" applyFill="1" applyBorder="1" applyAlignment="1" applyProtection="1">
      <alignment horizontal="center" vertical="center"/>
    </xf>
    <xf numFmtId="0" fontId="4" fillId="0" borderId="53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4" fillId="0" borderId="97" xfId="0" applyFont="1" applyFill="1" applyBorder="1" applyAlignment="1" applyProtection="1">
      <alignment horizontal="center" vertical="center"/>
      <protection locked="0"/>
    </xf>
    <xf numFmtId="0" fontId="15" fillId="0" borderId="4" xfId="0" applyFont="1" applyFill="1" applyBorder="1" applyAlignment="1" applyProtection="1">
      <alignment horizontal="center" vertical="center"/>
      <protection locked="0"/>
    </xf>
    <xf numFmtId="0" fontId="4" fillId="0" borderId="98" xfId="0" applyFont="1" applyFill="1" applyBorder="1" applyAlignment="1" applyProtection="1">
      <alignment horizontal="center" vertical="center"/>
      <protection locked="0"/>
    </xf>
    <xf numFmtId="0" fontId="4" fillId="0" borderId="99" xfId="0" applyFont="1" applyFill="1" applyBorder="1" applyAlignment="1" applyProtection="1">
      <alignment horizontal="center" vertical="center"/>
      <protection locked="0"/>
    </xf>
    <xf numFmtId="0" fontId="1" fillId="0" borderId="83" xfId="0" applyFont="1" applyBorder="1"/>
    <xf numFmtId="0" fontId="17" fillId="0" borderId="100" xfId="0" applyFont="1" applyFill="1" applyBorder="1" applyAlignment="1" applyProtection="1">
      <alignment horizontal="left"/>
      <protection locked="0"/>
    </xf>
    <xf numFmtId="0" fontId="12" fillId="0" borderId="101" xfId="0" applyFont="1" applyFill="1" applyBorder="1" applyAlignment="1" applyProtection="1">
      <alignment horizontal="center"/>
      <protection locked="0"/>
    </xf>
    <xf numFmtId="164" fontId="3" fillId="0" borderId="67" xfId="0" applyNumberFormat="1" applyFont="1" applyFill="1" applyBorder="1" applyAlignment="1" applyProtection="1">
      <alignment horizontal="center" vertical="center"/>
      <protection locked="0"/>
    </xf>
    <xf numFmtId="164" fontId="3" fillId="0" borderId="80" xfId="0" applyNumberFormat="1" applyFont="1" applyFill="1" applyBorder="1" applyAlignment="1" applyProtection="1">
      <alignment horizontal="center" vertical="center"/>
      <protection locked="0"/>
    </xf>
    <xf numFmtId="164" fontId="1" fillId="0" borderId="67" xfId="0" applyNumberFormat="1" applyFont="1" applyFill="1" applyBorder="1" applyAlignment="1" applyProtection="1">
      <alignment horizontal="center" vertical="center"/>
      <protection locked="0"/>
    </xf>
    <xf numFmtId="0" fontId="29" fillId="0" borderId="102" xfId="0" applyFont="1" applyFill="1" applyBorder="1" applyAlignment="1" applyProtection="1">
      <alignment horizontal="center" vertical="center"/>
    </xf>
    <xf numFmtId="0" fontId="29" fillId="0" borderId="103" xfId="0" applyFont="1" applyFill="1" applyBorder="1" applyAlignment="1" applyProtection="1">
      <alignment horizontal="center" vertical="center"/>
    </xf>
    <xf numFmtId="0" fontId="29" fillId="0" borderId="104" xfId="0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53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97" xfId="0" applyNumberFormat="1" applyFont="1" applyFill="1" applyBorder="1" applyAlignment="1" applyProtection="1">
      <alignment horizontal="center" vertical="center"/>
      <protection locked="0"/>
    </xf>
    <xf numFmtId="0" fontId="13" fillId="0" borderId="53" xfId="0" applyNumberFormat="1" applyFont="1" applyFill="1" applyBorder="1" applyAlignment="1" applyProtection="1">
      <alignment horizontal="center" vertical="center"/>
      <protection locked="0"/>
    </xf>
    <xf numFmtId="0" fontId="13" fillId="0" borderId="2" xfId="0" applyNumberFormat="1" applyFont="1" applyFill="1" applyBorder="1" applyAlignment="1" applyProtection="1">
      <alignment horizontal="center" vertical="center"/>
      <protection locked="0"/>
    </xf>
    <xf numFmtId="0" fontId="15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98" xfId="0" applyNumberFormat="1" applyFont="1" applyFill="1" applyBorder="1" applyAlignment="1" applyProtection="1">
      <alignment horizontal="center" vertical="center"/>
      <protection locked="0"/>
    </xf>
    <xf numFmtId="0" fontId="4" fillId="0" borderId="99" xfId="0" applyNumberFormat="1" applyFont="1" applyFill="1" applyBorder="1" applyAlignment="1" applyProtection="1">
      <alignment horizontal="center" vertical="center"/>
      <protection locked="0"/>
    </xf>
    <xf numFmtId="0" fontId="11" fillId="0" borderId="96" xfId="0" applyNumberFormat="1" applyFont="1" applyFill="1" applyBorder="1" applyAlignment="1" applyProtection="1">
      <alignment horizontal="center" vertical="center"/>
    </xf>
    <xf numFmtId="0" fontId="37" fillId="0" borderId="76" xfId="0" applyFont="1" applyFill="1" applyBorder="1" applyAlignment="1" applyProtection="1">
      <alignment horizontal="center" vertical="center"/>
      <protection locked="0"/>
    </xf>
    <xf numFmtId="0" fontId="37" fillId="0" borderId="68" xfId="0" applyFont="1" applyFill="1" applyBorder="1" applyAlignment="1" applyProtection="1">
      <alignment horizontal="center" vertical="center"/>
      <protection locked="0"/>
    </xf>
    <xf numFmtId="0" fontId="4" fillId="0" borderId="109" xfId="0" applyFont="1" applyFill="1" applyBorder="1" applyAlignment="1" applyProtection="1">
      <alignment horizontal="center" vertical="center"/>
      <protection locked="0"/>
    </xf>
    <xf numFmtId="0" fontId="29" fillId="0" borderId="110" xfId="0" applyFont="1" applyFill="1" applyBorder="1" applyAlignment="1" applyProtection="1">
      <alignment horizontal="center" vertical="center"/>
    </xf>
    <xf numFmtId="0" fontId="4" fillId="0" borderId="76" xfId="0" applyFont="1" applyFill="1" applyBorder="1" applyAlignment="1" applyProtection="1">
      <alignment horizontal="center" vertical="center"/>
      <protection locked="0"/>
    </xf>
    <xf numFmtId="0" fontId="4" fillId="0" borderId="68" xfId="0" applyFont="1" applyFill="1" applyBorder="1" applyAlignment="1" applyProtection="1">
      <alignment horizontal="center" vertical="center"/>
      <protection locked="0"/>
    </xf>
    <xf numFmtId="0" fontId="29" fillId="0" borderId="111" xfId="0" applyFont="1" applyFill="1" applyBorder="1" applyAlignment="1" applyProtection="1">
      <alignment horizontal="center" vertical="center"/>
    </xf>
    <xf numFmtId="0" fontId="13" fillId="0" borderId="76" xfId="0" applyFont="1" applyFill="1" applyBorder="1" applyAlignment="1" applyProtection="1">
      <alignment horizontal="center" vertical="center"/>
      <protection locked="0"/>
    </xf>
    <xf numFmtId="0" fontId="15" fillId="0" borderId="109" xfId="0" applyFont="1" applyFill="1" applyBorder="1" applyAlignment="1" applyProtection="1">
      <alignment horizontal="center" vertical="center"/>
      <protection locked="0"/>
    </xf>
    <xf numFmtId="0" fontId="4" fillId="0" borderId="112" xfId="0" applyFont="1" applyFill="1" applyBorder="1" applyAlignment="1" applyProtection="1">
      <alignment horizontal="center" vertical="center"/>
      <protection locked="0"/>
    </xf>
    <xf numFmtId="0" fontId="4" fillId="0" borderId="113" xfId="0" applyFont="1" applyFill="1" applyBorder="1" applyAlignment="1" applyProtection="1">
      <alignment horizontal="center" vertical="center"/>
      <protection locked="0"/>
    </xf>
    <xf numFmtId="0" fontId="4" fillId="0" borderId="77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78" xfId="0" applyFont="1" applyFill="1" applyBorder="1" applyAlignment="1" applyProtection="1">
      <alignment horizontal="center" vertical="center"/>
      <protection locked="0"/>
    </xf>
    <xf numFmtId="0" fontId="29" fillId="0" borderId="114" xfId="0" applyFont="1" applyFill="1" applyBorder="1" applyAlignment="1" applyProtection="1">
      <alignment horizontal="center" vertical="center"/>
    </xf>
    <xf numFmtId="0" fontId="29" fillId="0" borderId="115" xfId="0" applyFont="1" applyFill="1" applyBorder="1" applyAlignment="1" applyProtection="1">
      <alignment horizontal="center" vertical="center"/>
    </xf>
    <xf numFmtId="0" fontId="4" fillId="0" borderId="116" xfId="0" applyFont="1" applyFill="1" applyBorder="1" applyAlignment="1" applyProtection="1">
      <alignment horizontal="center" vertical="center"/>
      <protection locked="0"/>
    </xf>
    <xf numFmtId="0" fontId="13" fillId="0" borderId="77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5" fillId="0" borderId="78" xfId="0" applyFont="1" applyFill="1" applyBorder="1" applyAlignment="1" applyProtection="1">
      <alignment horizontal="center" vertical="center"/>
      <protection locked="0"/>
    </xf>
    <xf numFmtId="0" fontId="4" fillId="0" borderId="117" xfId="0" applyFont="1" applyFill="1" applyBorder="1" applyAlignment="1" applyProtection="1">
      <alignment horizontal="center" vertical="center"/>
      <protection locked="0"/>
    </xf>
    <xf numFmtId="0" fontId="4" fillId="0" borderId="118" xfId="0" applyFont="1" applyFill="1" applyBorder="1" applyAlignment="1" applyProtection="1">
      <alignment horizontal="center" vertical="center"/>
      <protection locked="0"/>
    </xf>
    <xf numFmtId="0" fontId="11" fillId="0" borderId="119" xfId="0" applyFont="1" applyFill="1" applyBorder="1" applyAlignment="1" applyProtection="1">
      <alignment horizontal="center" vertical="center"/>
    </xf>
    <xf numFmtId="0" fontId="4" fillId="0" borderId="12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121" xfId="0" applyFont="1" applyFill="1" applyBorder="1" applyAlignment="1" applyProtection="1">
      <alignment horizontal="center" vertical="center"/>
      <protection locked="0"/>
    </xf>
    <xf numFmtId="0" fontId="29" fillId="0" borderId="122" xfId="0" applyFont="1" applyFill="1" applyBorder="1" applyAlignment="1" applyProtection="1">
      <alignment horizontal="center" vertical="center"/>
    </xf>
    <xf numFmtId="0" fontId="4" fillId="0" borderId="123" xfId="0" applyFont="1" applyFill="1" applyBorder="1" applyAlignment="1" applyProtection="1">
      <alignment horizontal="center" vertical="center"/>
      <protection locked="0"/>
    </xf>
    <xf numFmtId="0" fontId="13" fillId="0" borderId="120" xfId="0" applyFont="1" applyFill="1" applyBorder="1" applyAlignment="1" applyProtection="1">
      <alignment horizontal="center" vertical="center"/>
      <protection locked="0"/>
    </xf>
    <xf numFmtId="0" fontId="13" fillId="0" borderId="3" xfId="0" applyFont="1" applyFill="1" applyBorder="1" applyAlignment="1" applyProtection="1">
      <alignment horizontal="center" vertical="center"/>
      <protection locked="0"/>
    </xf>
    <xf numFmtId="0" fontId="15" fillId="0" borderId="121" xfId="0" applyFont="1" applyFill="1" applyBorder="1" applyAlignment="1" applyProtection="1">
      <alignment horizontal="center" vertical="center"/>
      <protection locked="0"/>
    </xf>
    <xf numFmtId="0" fontId="4" fillId="0" borderId="124" xfId="0" applyFont="1" applyFill="1" applyBorder="1" applyAlignment="1" applyProtection="1">
      <alignment horizontal="center" vertical="center"/>
      <protection locked="0"/>
    </xf>
    <xf numFmtId="0" fontId="4" fillId="0" borderId="125" xfId="0" applyFont="1" applyFill="1" applyBorder="1" applyAlignment="1" applyProtection="1">
      <alignment horizontal="center" vertical="center"/>
      <protection locked="0"/>
    </xf>
    <xf numFmtId="0" fontId="29" fillId="0" borderId="126" xfId="0" applyFont="1" applyFill="1" applyBorder="1" applyAlignment="1" applyProtection="1">
      <alignment horizontal="center" vertical="center"/>
    </xf>
    <xf numFmtId="0" fontId="11" fillId="0" borderId="127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/>
      <protection locked="0"/>
    </xf>
    <xf numFmtId="0" fontId="4" fillId="0" borderId="128" xfId="0" applyFont="1" applyFill="1" applyBorder="1" applyAlignment="1" applyProtection="1">
      <alignment horizontal="center" vertical="center"/>
      <protection locked="0"/>
    </xf>
    <xf numFmtId="0" fontId="4" fillId="0" borderId="129" xfId="0" applyFont="1" applyFill="1" applyBorder="1" applyAlignment="1" applyProtection="1">
      <alignment horizontal="center" vertical="center"/>
      <protection locked="0"/>
    </xf>
    <xf numFmtId="0" fontId="4" fillId="0" borderId="130" xfId="0" applyFont="1" applyFill="1" applyBorder="1" applyAlignment="1" applyProtection="1">
      <alignment horizontal="center" vertical="center"/>
      <protection locked="0"/>
    </xf>
    <xf numFmtId="0" fontId="29" fillId="0" borderId="131" xfId="0" applyFont="1" applyFill="1" applyBorder="1" applyAlignment="1" applyProtection="1">
      <alignment horizontal="center" vertical="center"/>
    </xf>
    <xf numFmtId="0" fontId="13" fillId="0" borderId="128" xfId="0" applyFont="1" applyFill="1" applyBorder="1" applyAlignment="1" applyProtection="1">
      <alignment horizontal="center" vertical="center"/>
      <protection locked="0"/>
    </xf>
    <xf numFmtId="0" fontId="13" fillId="0" borderId="129" xfId="0" applyFont="1" applyFill="1" applyBorder="1" applyAlignment="1" applyProtection="1">
      <alignment horizontal="center" vertical="center"/>
      <protection locked="0"/>
    </xf>
    <xf numFmtId="0" fontId="15" fillId="0" borderId="130" xfId="0" applyFont="1" applyFill="1" applyBorder="1" applyAlignment="1" applyProtection="1">
      <alignment horizontal="center" vertical="center"/>
      <protection locked="0"/>
    </xf>
    <xf numFmtId="0" fontId="4" fillId="0" borderId="132" xfId="0" applyFont="1" applyFill="1" applyBorder="1" applyAlignment="1" applyProtection="1">
      <alignment horizontal="center" vertical="center"/>
      <protection locked="0"/>
    </xf>
    <xf numFmtId="0" fontId="4" fillId="0" borderId="133" xfId="0" applyFont="1" applyFill="1" applyBorder="1" applyAlignment="1" applyProtection="1">
      <alignment horizontal="center" vertical="center"/>
      <protection locked="0"/>
    </xf>
    <xf numFmtId="0" fontId="4" fillId="0" borderId="55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/>
    <xf numFmtId="0" fontId="42" fillId="0" borderId="0" xfId="0" applyFont="1" applyProtection="1">
      <protection locked="0"/>
    </xf>
    <xf numFmtId="0" fontId="45" fillId="7" borderId="0" xfId="0" applyFont="1" applyFill="1" applyBorder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Border="1"/>
    <xf numFmtId="0" fontId="19" fillId="0" borderId="0" xfId="0" applyFont="1" applyAlignment="1" applyProtection="1">
      <alignment horizontal="centerContinuous"/>
    </xf>
    <xf numFmtId="0" fontId="48" fillId="0" borderId="137" xfId="0" applyFont="1" applyBorder="1" applyAlignment="1" applyProtection="1">
      <alignment horizontal="left" vertical="center"/>
    </xf>
    <xf numFmtId="0" fontId="48" fillId="0" borderId="139" xfId="0" applyFont="1" applyBorder="1" applyAlignment="1" applyProtection="1">
      <alignment horizontal="center" vertical="center"/>
    </xf>
    <xf numFmtId="0" fontId="51" fillId="0" borderId="139" xfId="0" applyFont="1" applyBorder="1" applyAlignment="1" applyProtection="1">
      <alignment horizontal="center" vertical="center"/>
    </xf>
    <xf numFmtId="0" fontId="48" fillId="0" borderId="140" xfId="0" applyFont="1" applyBorder="1" applyAlignment="1" applyProtection="1">
      <alignment horizontal="center" vertical="center"/>
    </xf>
    <xf numFmtId="0" fontId="48" fillId="0" borderId="141" xfId="0" applyFont="1" applyBorder="1" applyAlignment="1" applyProtection="1">
      <alignment horizontal="center" vertical="center"/>
    </xf>
    <xf numFmtId="0" fontId="51" fillId="0" borderId="142" xfId="0" applyFont="1" applyBorder="1" applyAlignment="1" applyProtection="1">
      <alignment horizontal="center" vertical="center"/>
    </xf>
    <xf numFmtId="0" fontId="48" fillId="0" borderId="11" xfId="0" applyFont="1" applyBorder="1" applyAlignment="1" applyProtection="1">
      <alignment horizontal="center" vertical="center"/>
    </xf>
    <xf numFmtId="2" fontId="54" fillId="0" borderId="68" xfId="0" applyNumberFormat="1" applyFont="1" applyBorder="1" applyAlignment="1" applyProtection="1">
      <alignment horizontal="center" vertical="center"/>
      <protection locked="0"/>
    </xf>
    <xf numFmtId="2" fontId="53" fillId="0" borderId="68" xfId="0" applyNumberFormat="1" applyFont="1" applyBorder="1" applyAlignment="1" applyProtection="1">
      <alignment horizontal="center" vertical="center"/>
    </xf>
    <xf numFmtId="0" fontId="0" fillId="0" borderId="0" xfId="0" applyFill="1" applyBorder="1"/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164" fontId="1" fillId="0" borderId="0" xfId="0" applyNumberFormat="1" applyFont="1" applyFill="1" applyBorder="1" applyAlignment="1" applyProtection="1">
      <alignment horizontal="center" vertical="center"/>
    </xf>
    <xf numFmtId="0" fontId="48" fillId="0" borderId="11" xfId="0" quotePrefix="1" applyFont="1" applyBorder="1" applyAlignment="1" applyProtection="1">
      <alignment horizontal="center" vertical="center"/>
    </xf>
    <xf numFmtId="2" fontId="54" fillId="0" borderId="1" xfId="0" applyNumberFormat="1" applyFont="1" applyBorder="1" applyAlignment="1" applyProtection="1">
      <alignment horizontal="center" vertical="center"/>
      <protection locked="0"/>
    </xf>
    <xf numFmtId="0" fontId="48" fillId="0" borderId="144" xfId="0" applyFont="1" applyBorder="1" applyAlignment="1" applyProtection="1">
      <alignment horizontal="center" vertical="center"/>
    </xf>
    <xf numFmtId="2" fontId="19" fillId="0" borderId="8" xfId="0" applyNumberFormat="1" applyFont="1" applyBorder="1" applyAlignment="1" applyProtection="1">
      <alignment horizontal="center" vertical="center"/>
    </xf>
    <xf numFmtId="2" fontId="19" fillId="0" borderId="145" xfId="0" applyNumberFormat="1" applyFont="1" applyBorder="1" applyAlignment="1" applyProtection="1">
      <alignment horizontal="center" vertical="center"/>
    </xf>
    <xf numFmtId="0" fontId="48" fillId="0" borderId="146" xfId="0" applyFont="1" applyBorder="1" applyAlignment="1" applyProtection="1">
      <alignment horizontal="center"/>
    </xf>
    <xf numFmtId="14" fontId="0" fillId="0" borderId="0" xfId="0" applyNumberFormat="1"/>
    <xf numFmtId="0" fontId="57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5" fillId="0" borderId="0" xfId="0" applyFont="1" applyFill="1" applyBorder="1" applyAlignment="1" applyProtection="1">
      <alignment horizontal="center" vertical="center"/>
    </xf>
    <xf numFmtId="0" fontId="44" fillId="0" borderId="0" xfId="0" applyFont="1" applyBorder="1" applyAlignment="1">
      <alignment horizontal="center"/>
    </xf>
    <xf numFmtId="0" fontId="43" fillId="7" borderId="0" xfId="0" applyFont="1" applyFill="1" applyBorder="1" applyAlignment="1">
      <alignment horizontal="left"/>
    </xf>
    <xf numFmtId="169" fontId="49" fillId="0" borderId="147" xfId="0" applyNumberFormat="1" applyFont="1" applyBorder="1" applyAlignment="1" applyProtection="1">
      <alignment horizontal="center" vertical="center"/>
    </xf>
    <xf numFmtId="0" fontId="53" fillId="0" borderId="144" xfId="0" applyFont="1" applyBorder="1" applyAlignment="1" applyProtection="1">
      <alignment horizontal="center" vertical="center"/>
    </xf>
    <xf numFmtId="0" fontId="53" fillId="0" borderId="148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53" fillId="0" borderId="67" xfId="0" applyFont="1" applyBorder="1" applyAlignment="1" applyProtection="1">
      <alignment vertical="center"/>
    </xf>
    <xf numFmtId="0" fontId="53" fillId="0" borderId="41" xfId="0" applyFont="1" applyBorder="1" applyAlignment="1" applyProtection="1">
      <alignment vertical="center"/>
    </xf>
    <xf numFmtId="0" fontId="53" fillId="0" borderId="142" xfId="0" applyFont="1" applyBorder="1" applyAlignment="1" applyProtection="1">
      <alignment horizontal="center" vertical="center"/>
    </xf>
    <xf numFmtId="0" fontId="53" fillId="0" borderId="140" xfId="0" applyFont="1" applyBorder="1" applyAlignment="1" applyProtection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Border="1" applyAlignment="1">
      <alignment vertical="center"/>
    </xf>
    <xf numFmtId="0" fontId="47" fillId="0" borderId="0" xfId="0" applyFont="1" applyBorder="1" applyAlignment="1" applyProtection="1">
      <alignment vertical="center"/>
      <protection locked="0"/>
    </xf>
    <xf numFmtId="0" fontId="47" fillId="0" borderId="0" xfId="0" applyFont="1" applyAlignment="1" applyProtection="1">
      <alignment horizontal="left" vertical="center"/>
      <protection locked="0"/>
    </xf>
    <xf numFmtId="167" fontId="47" fillId="0" borderId="0" xfId="0" applyNumberFormat="1" applyFont="1" applyAlignment="1" applyProtection="1">
      <alignment horizontal="left" vertical="center"/>
      <protection locked="0"/>
    </xf>
    <xf numFmtId="0" fontId="0" fillId="0" borderId="0" xfId="0" applyBorder="1" applyAlignment="1">
      <alignment vertical="center"/>
    </xf>
    <xf numFmtId="0" fontId="58" fillId="0" borderId="0" xfId="0" applyFont="1" applyAlignment="1">
      <alignment vertical="center"/>
    </xf>
    <xf numFmtId="0" fontId="56" fillId="0" borderId="0" xfId="0" applyFont="1" applyBorder="1" applyAlignment="1" applyProtection="1">
      <alignment horizontal="center" vertical="center"/>
    </xf>
    <xf numFmtId="0" fontId="0" fillId="0" borderId="198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0" fontId="0" fillId="0" borderId="199" xfId="0" applyBorder="1" applyAlignment="1" applyProtection="1">
      <alignment horizontal="center"/>
    </xf>
    <xf numFmtId="0" fontId="0" fillId="0" borderId="200" xfId="0" applyBorder="1" applyAlignment="1" applyProtection="1">
      <alignment horizontal="center"/>
    </xf>
    <xf numFmtId="0" fontId="0" fillId="0" borderId="202" xfId="0" applyBorder="1" applyAlignment="1" applyProtection="1">
      <alignment horizontal="center"/>
    </xf>
    <xf numFmtId="0" fontId="0" fillId="0" borderId="203" xfId="0" applyBorder="1" applyAlignment="1" applyProtection="1">
      <alignment horizontal="center"/>
    </xf>
    <xf numFmtId="0" fontId="0" fillId="0" borderId="204" xfId="0" applyBorder="1" applyAlignment="1" applyProtection="1">
      <alignment horizontal="center"/>
    </xf>
    <xf numFmtId="0" fontId="0" fillId="0" borderId="205" xfId="0" applyBorder="1" applyAlignment="1" applyProtection="1">
      <alignment horizontal="center"/>
    </xf>
    <xf numFmtId="0" fontId="0" fillId="0" borderId="206" xfId="0" applyBorder="1" applyAlignment="1" applyProtection="1">
      <alignment horizontal="center"/>
    </xf>
    <xf numFmtId="0" fontId="0" fillId="0" borderId="207" xfId="0" applyBorder="1" applyAlignment="1" applyProtection="1">
      <alignment horizontal="center"/>
    </xf>
    <xf numFmtId="0" fontId="28" fillId="0" borderId="201" xfId="0" applyFont="1" applyBorder="1" applyAlignment="1" applyProtection="1">
      <alignment horizontal="center"/>
    </xf>
    <xf numFmtId="0" fontId="0" fillId="0" borderId="208" xfId="0" applyBorder="1" applyAlignment="1" applyProtection="1">
      <alignment horizontal="center"/>
    </xf>
    <xf numFmtId="0" fontId="59" fillId="0" borderId="0" xfId="0" applyFont="1" applyAlignment="1" applyProtection="1">
      <alignment horizontal="right"/>
    </xf>
    <xf numFmtId="0" fontId="59" fillId="0" borderId="0" xfId="0" applyFont="1" applyAlignment="1" applyProtection="1">
      <alignment horizontal="center" vertical="center"/>
    </xf>
    <xf numFmtId="0" fontId="60" fillId="0" borderId="0" xfId="0" applyFont="1" applyBorder="1" applyAlignment="1" applyProtection="1"/>
    <xf numFmtId="0" fontId="61" fillId="0" borderId="0" xfId="0" applyFont="1" applyProtection="1"/>
    <xf numFmtId="0" fontId="56" fillId="0" borderId="0" xfId="0" applyFont="1" applyBorder="1" applyAlignment="1" applyProtection="1">
      <alignment horizontal="center" vertical="center"/>
    </xf>
    <xf numFmtId="0" fontId="49" fillId="0" borderId="138" xfId="0" applyNumberFormat="1" applyFont="1" applyBorder="1" applyAlignment="1" applyProtection="1">
      <alignment horizontal="center" vertical="center"/>
    </xf>
    <xf numFmtId="0" fontId="47" fillId="0" borderId="0" xfId="0" applyFont="1" applyAlignment="1" applyProtection="1">
      <alignment horizontal="left"/>
    </xf>
    <xf numFmtId="0" fontId="47" fillId="0" borderId="0" xfId="0" applyFont="1" applyProtection="1"/>
    <xf numFmtId="0" fontId="19" fillId="0" borderId="0" xfId="0" applyFont="1" applyProtection="1"/>
    <xf numFmtId="167" fontId="47" fillId="0" borderId="0" xfId="0" applyNumberFormat="1" applyFont="1" applyAlignment="1" applyProtection="1">
      <alignment horizontal="left"/>
    </xf>
    <xf numFmtId="0" fontId="47" fillId="0" borderId="0" xfId="0" applyFont="1" applyBorder="1" applyProtection="1"/>
    <xf numFmtId="0" fontId="19" fillId="0" borderId="0" xfId="0" applyFont="1" applyBorder="1" applyProtection="1"/>
    <xf numFmtId="0" fontId="19" fillId="0" borderId="41" xfId="0" applyFont="1" applyBorder="1" applyProtection="1"/>
    <xf numFmtId="0" fontId="19" fillId="0" borderId="67" xfId="0" applyFont="1" applyBorder="1" applyProtection="1"/>
    <xf numFmtId="0" fontId="53" fillId="0" borderId="41" xfId="0" applyFont="1" applyBorder="1" applyProtection="1"/>
    <xf numFmtId="0" fontId="53" fillId="0" borderId="0" xfId="0" applyFont="1" applyBorder="1" applyProtection="1"/>
    <xf numFmtId="0" fontId="53" fillId="0" borderId="143" xfId="0" applyFont="1" applyBorder="1" applyProtection="1"/>
    <xf numFmtId="0" fontId="54" fillId="0" borderId="105" xfId="0" applyFont="1" applyBorder="1" applyAlignment="1" applyProtection="1">
      <alignment horizontal="center" vertical="center"/>
    </xf>
    <xf numFmtId="0" fontId="63" fillId="0" borderId="0" xfId="0" applyFont="1" applyFill="1"/>
    <xf numFmtId="2" fontId="54" fillId="0" borderId="68" xfId="0" applyNumberFormat="1" applyFont="1" applyBorder="1" applyAlignment="1" applyProtection="1">
      <alignment horizontal="center" vertical="center"/>
    </xf>
    <xf numFmtId="2" fontId="54" fillId="0" borderId="1" xfId="0" applyNumberFormat="1" applyFont="1" applyBorder="1" applyAlignment="1" applyProtection="1">
      <alignment horizontal="center" vertical="center"/>
    </xf>
    <xf numFmtId="2" fontId="53" fillId="0" borderId="68" xfId="0" applyNumberFormat="1" applyFont="1" applyBorder="1" applyAlignment="1" applyProtection="1">
      <alignment horizontal="center" vertical="center"/>
      <protection locked="0"/>
    </xf>
    <xf numFmtId="0" fontId="43" fillId="7" borderId="135" xfId="0" applyFont="1" applyFill="1" applyBorder="1" applyAlignment="1" applyProtection="1">
      <alignment horizontal="left"/>
      <protection locked="0"/>
    </xf>
    <xf numFmtId="0" fontId="44" fillId="0" borderId="135" xfId="0" applyFont="1" applyBorder="1" applyAlignment="1" applyProtection="1">
      <alignment horizontal="center"/>
      <protection locked="0"/>
    </xf>
    <xf numFmtId="0" fontId="43" fillId="7" borderId="136" xfId="0" applyFont="1" applyFill="1" applyBorder="1" applyAlignment="1" applyProtection="1">
      <alignment horizontal="left"/>
      <protection locked="0"/>
    </xf>
    <xf numFmtId="0" fontId="44" fillId="0" borderId="136" xfId="0" applyFont="1" applyBorder="1" applyAlignment="1" applyProtection="1">
      <alignment horizontal="center"/>
      <protection locked="0"/>
    </xf>
    <xf numFmtId="2" fontId="53" fillId="0" borderId="105" xfId="0" applyNumberFormat="1" applyFont="1" applyBorder="1" applyAlignment="1" applyProtection="1">
      <alignment horizontal="right" vertical="center" indent="1"/>
    </xf>
    <xf numFmtId="2" fontId="53" fillId="0" borderId="106" xfId="0" applyNumberFormat="1" applyFont="1" applyBorder="1" applyAlignment="1" applyProtection="1">
      <alignment horizontal="right" vertical="center" indent="1"/>
    </xf>
    <xf numFmtId="2" fontId="53" fillId="0" borderId="148" xfId="0" applyNumberFormat="1" applyFont="1" applyBorder="1" applyAlignment="1" applyProtection="1">
      <alignment horizontal="right" vertical="center" indent="1"/>
    </xf>
    <xf numFmtId="2" fontId="0" fillId="0" borderId="0" xfId="0" applyNumberFormat="1" applyAlignment="1" applyProtection="1">
      <alignment horizontal="center"/>
      <protection locked="0"/>
    </xf>
    <xf numFmtId="2" fontId="0" fillId="0" borderId="0" xfId="0" applyNumberFormat="1" applyFill="1" applyBorder="1" applyAlignment="1" applyProtection="1">
      <alignment horizontal="center"/>
      <protection locked="0"/>
    </xf>
    <xf numFmtId="2" fontId="4" fillId="0" borderId="0" xfId="0" applyNumberFormat="1" applyFont="1" applyFill="1" applyBorder="1" applyAlignment="1" applyProtection="1">
      <alignment horizontal="center" vertical="center"/>
      <protection locked="0"/>
    </xf>
    <xf numFmtId="0" fontId="30" fillId="0" borderId="79" xfId="0" applyFont="1" applyBorder="1" applyAlignment="1" applyProtection="1">
      <protection locked="0"/>
    </xf>
    <xf numFmtId="0" fontId="30" fillId="0" borderId="136" xfId="0" applyFont="1" applyBorder="1" applyAlignment="1" applyProtection="1">
      <protection locked="0"/>
    </xf>
    <xf numFmtId="0" fontId="30" fillId="0" borderId="152" xfId="0" applyFont="1" applyBorder="1" applyAlignment="1" applyProtection="1">
      <protection locked="0"/>
    </xf>
    <xf numFmtId="0" fontId="30" fillId="0" borderId="136" xfId="0" applyFont="1" applyBorder="1" applyAlignment="1" applyProtection="1">
      <alignment horizontal="center" vertical="center"/>
      <protection locked="0"/>
    </xf>
    <xf numFmtId="0" fontId="65" fillId="0" borderId="0" xfId="0" applyFont="1" applyFill="1" applyProtection="1"/>
    <xf numFmtId="0" fontId="15" fillId="0" borderId="64" xfId="0" applyFont="1" applyFill="1" applyBorder="1" applyProtection="1"/>
    <xf numFmtId="0" fontId="15" fillId="0" borderId="0" xfId="0" applyFont="1" applyBorder="1" applyProtection="1"/>
    <xf numFmtId="1" fontId="31" fillId="0" borderId="64" xfId="0" applyNumberFormat="1" applyFont="1" applyFill="1" applyBorder="1" applyProtection="1">
      <protection locked="0"/>
    </xf>
    <xf numFmtId="0" fontId="11" fillId="0" borderId="105" xfId="0" applyNumberFormat="1" applyFont="1" applyFill="1" applyBorder="1" applyAlignment="1" applyProtection="1">
      <alignment horizontal="center"/>
    </xf>
    <xf numFmtId="0" fontId="11" fillId="0" borderId="106" xfId="0" applyNumberFormat="1" applyFont="1" applyFill="1" applyBorder="1" applyAlignment="1" applyProtection="1">
      <alignment horizontal="center"/>
    </xf>
    <xf numFmtId="0" fontId="11" fillId="0" borderId="134" xfId="0" applyNumberFormat="1" applyFont="1" applyFill="1" applyBorder="1" applyAlignment="1" applyProtection="1">
      <alignment horizontal="center"/>
    </xf>
    <xf numFmtId="0" fontId="11" fillId="0" borderId="82" xfId="0" applyNumberFormat="1" applyFont="1" applyFill="1" applyBorder="1" applyAlignment="1" applyProtection="1">
      <alignment horizontal="center"/>
    </xf>
    <xf numFmtId="0" fontId="11" fillId="0" borderId="107" xfId="0" applyNumberFormat="1" applyFont="1" applyFill="1" applyBorder="1" applyAlignment="1" applyProtection="1">
      <alignment horizontal="center"/>
    </xf>
    <xf numFmtId="0" fontId="11" fillId="0" borderId="108" xfId="0" applyNumberFormat="1" applyFont="1" applyFill="1" applyBorder="1" applyAlignment="1" applyProtection="1">
      <alignment horizontal="center"/>
    </xf>
    <xf numFmtId="0" fontId="16" fillId="0" borderId="0" xfId="0" applyFont="1" applyBorder="1" applyAlignment="1" applyProtection="1">
      <alignment vertical="center"/>
    </xf>
    <xf numFmtId="0" fontId="16" fillId="0" borderId="0" xfId="0" applyFont="1" applyBorder="1" applyAlignment="1" applyProtection="1">
      <alignment horizontal="left" vertical="center"/>
    </xf>
    <xf numFmtId="0" fontId="0" fillId="0" borderId="56" xfId="0" applyBorder="1" applyAlignment="1" applyProtection="1"/>
    <xf numFmtId="0" fontId="23" fillId="0" borderId="157" xfId="0" applyFont="1" applyFill="1" applyBorder="1" applyAlignment="1" applyProtection="1">
      <alignment horizontal="left"/>
    </xf>
    <xf numFmtId="0" fontId="23" fillId="0" borderId="0" xfId="0" applyFont="1" applyFill="1" applyBorder="1" applyAlignment="1" applyProtection="1">
      <alignment horizontal="left"/>
    </xf>
    <xf numFmtId="0" fontId="30" fillId="0" borderId="79" xfId="0" applyFont="1" applyBorder="1" applyAlignment="1" applyProtection="1">
      <alignment horizontal="center"/>
      <protection locked="0"/>
    </xf>
    <xf numFmtId="0" fontId="30" fillId="0" borderId="136" xfId="0" applyFont="1" applyBorder="1" applyAlignment="1" applyProtection="1">
      <alignment horizontal="center"/>
      <protection locked="0"/>
    </xf>
    <xf numFmtId="0" fontId="30" fillId="0" borderId="152" xfId="0" applyFont="1" applyBorder="1" applyAlignment="1" applyProtection="1">
      <alignment horizontal="center"/>
      <protection locked="0"/>
    </xf>
    <xf numFmtId="0" fontId="1" fillId="0" borderId="153" xfId="0" applyFont="1" applyBorder="1" applyAlignment="1">
      <alignment horizontal="center"/>
    </xf>
    <xf numFmtId="0" fontId="1" fillId="0" borderId="154" xfId="0" applyFont="1" applyBorder="1" applyAlignment="1">
      <alignment horizontal="center"/>
    </xf>
    <xf numFmtId="0" fontId="1" fillId="0" borderId="155" xfId="0" applyFont="1" applyBorder="1" applyAlignment="1">
      <alignment horizontal="center"/>
    </xf>
    <xf numFmtId="164" fontId="26" fillId="0" borderId="49" xfId="0" applyNumberFormat="1" applyFont="1" applyFill="1" applyBorder="1" applyAlignment="1" applyProtection="1">
      <alignment horizontal="left"/>
    </xf>
    <xf numFmtId="0" fontId="25" fillId="0" borderId="156" xfId="0" applyFont="1" applyFill="1" applyBorder="1" applyAlignment="1" applyProtection="1">
      <alignment horizontal="center"/>
    </xf>
    <xf numFmtId="0" fontId="25" fillId="0" borderId="49" xfId="0" applyFont="1" applyFill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0" xfId="0" applyFont="1" applyAlignment="1">
      <alignment horizontal="center" vertical="center"/>
    </xf>
    <xf numFmtId="49" fontId="39" fillId="0" borderId="14" xfId="0" applyNumberFormat="1" applyFont="1" applyBorder="1" applyAlignment="1" applyProtection="1">
      <alignment horizontal="center" vertical="center" wrapText="1"/>
    </xf>
    <xf numFmtId="49" fontId="12" fillId="0" borderId="21" xfId="0" applyNumberFormat="1" applyFont="1" applyBorder="1" applyAlignment="1">
      <alignment vertical="center" wrapText="1"/>
    </xf>
    <xf numFmtId="0" fontId="12" fillId="0" borderId="158" xfId="0" applyFont="1" applyBorder="1" applyAlignment="1" applyProtection="1">
      <alignment horizontal="left" vertical="center"/>
    </xf>
    <xf numFmtId="0" fontId="12" fillId="0" borderId="159" xfId="0" applyFont="1" applyBorder="1" applyAlignment="1">
      <alignment vertical="center"/>
    </xf>
    <xf numFmtId="0" fontId="12" fillId="0" borderId="160" xfId="0" applyFont="1" applyBorder="1" applyAlignment="1">
      <alignment vertical="center"/>
    </xf>
    <xf numFmtId="0" fontId="12" fillId="0" borderId="23" xfId="0" applyFont="1" applyBorder="1" applyAlignment="1">
      <alignment vertical="center"/>
    </xf>
    <xf numFmtId="166" fontId="16" fillId="0" borderId="0" xfId="0" applyNumberFormat="1" applyFont="1" applyBorder="1" applyAlignment="1" applyProtection="1">
      <alignment horizontal="right" vertical="center"/>
    </xf>
    <xf numFmtId="0" fontId="15" fillId="0" borderId="64" xfId="0" applyFont="1" applyFill="1" applyBorder="1" applyAlignment="1">
      <alignment horizontal="center"/>
    </xf>
    <xf numFmtId="0" fontId="11" fillId="9" borderId="49" xfId="0" applyFont="1" applyFill="1" applyBorder="1" applyAlignment="1" applyProtection="1">
      <alignment horizontal="left"/>
    </xf>
    <xf numFmtId="0" fontId="25" fillId="7" borderId="49" xfId="0" applyFont="1" applyFill="1" applyBorder="1" applyAlignment="1" applyProtection="1">
      <alignment horizontal="right"/>
    </xf>
    <xf numFmtId="0" fontId="23" fillId="9" borderId="156" xfId="0" applyFont="1" applyFill="1" applyBorder="1" applyAlignment="1" applyProtection="1">
      <alignment horizontal="center"/>
    </xf>
    <xf numFmtId="0" fontId="23" fillId="9" borderId="49" xfId="0" applyFont="1" applyFill="1" applyBorder="1" applyAlignment="1" applyProtection="1">
      <alignment horizontal="center"/>
    </xf>
    <xf numFmtId="0" fontId="10" fillId="0" borderId="0" xfId="0" applyFont="1" applyAlignment="1" applyProtection="1">
      <alignment horizontal="center" vertical="center"/>
    </xf>
    <xf numFmtId="164" fontId="27" fillId="0" borderId="61" xfId="0" applyNumberFormat="1" applyFont="1" applyBorder="1" applyAlignment="1" applyProtection="1">
      <alignment horizontal="center"/>
    </xf>
    <xf numFmtId="164" fontId="27" fillId="0" borderId="162" xfId="0" applyNumberFormat="1" applyFont="1" applyBorder="1" applyAlignment="1" applyProtection="1">
      <alignment horizontal="center"/>
    </xf>
    <xf numFmtId="0" fontId="23" fillId="7" borderId="149" xfId="0" applyFont="1" applyFill="1" applyBorder="1" applyAlignment="1" applyProtection="1">
      <alignment horizontal="center"/>
    </xf>
    <xf numFmtId="0" fontId="23" fillId="7" borderId="163" xfId="0" applyFont="1" applyFill="1" applyBorder="1" applyAlignment="1" applyProtection="1">
      <alignment horizontal="center"/>
    </xf>
    <xf numFmtId="0" fontId="23" fillId="7" borderId="164" xfId="0" applyFont="1" applyFill="1" applyBorder="1" applyAlignment="1" applyProtection="1">
      <alignment horizontal="center"/>
    </xf>
    <xf numFmtId="0" fontId="25" fillId="0" borderId="94" xfId="0" applyFont="1" applyBorder="1" applyAlignment="1" applyProtection="1">
      <alignment horizontal="center"/>
    </xf>
    <xf numFmtId="0" fontId="25" fillId="0" borderId="151" xfId="0" applyFont="1" applyBorder="1" applyAlignment="1" applyProtection="1">
      <alignment horizontal="center"/>
    </xf>
    <xf numFmtId="0" fontId="23" fillId="7" borderId="165" xfId="0" applyFont="1" applyFill="1" applyBorder="1" applyAlignment="1" applyProtection="1">
      <alignment horizontal="center"/>
    </xf>
    <xf numFmtId="0" fontId="23" fillId="7" borderId="0" xfId="0" applyFont="1" applyFill="1" applyBorder="1" applyAlignment="1" applyProtection="1">
      <alignment horizontal="center"/>
    </xf>
    <xf numFmtId="0" fontId="23" fillId="7" borderId="166" xfId="0" applyFont="1" applyFill="1" applyBorder="1" applyAlignment="1" applyProtection="1">
      <alignment horizontal="center"/>
    </xf>
    <xf numFmtId="0" fontId="11" fillId="7" borderId="167" xfId="0" applyFont="1" applyFill="1" applyBorder="1" applyAlignment="1" applyProtection="1">
      <alignment horizontal="center"/>
    </xf>
    <xf numFmtId="0" fontId="11" fillId="7" borderId="27" xfId="0" applyFont="1" applyFill="1" applyBorder="1" applyAlignment="1" applyProtection="1">
      <alignment horizontal="center"/>
    </xf>
    <xf numFmtId="0" fontId="11" fillId="7" borderId="168" xfId="0" applyFont="1" applyFill="1" applyBorder="1" applyAlignment="1" applyProtection="1">
      <alignment horizontal="center"/>
    </xf>
    <xf numFmtId="0" fontId="23" fillId="0" borderId="64" xfId="0" applyFont="1" applyBorder="1" applyAlignment="1" applyProtection="1">
      <alignment horizontal="center"/>
    </xf>
    <xf numFmtId="166" fontId="16" fillId="0" borderId="0" xfId="0" applyNumberFormat="1" applyFont="1" applyFill="1" applyBorder="1" applyAlignment="1" applyProtection="1">
      <alignment horizontal="right" vertical="center"/>
    </xf>
    <xf numFmtId="0" fontId="16" fillId="0" borderId="0" xfId="0" applyNumberFormat="1" applyFont="1" applyFill="1" applyAlignment="1" applyProtection="1">
      <alignment horizontal="left" vertical="center"/>
    </xf>
    <xf numFmtId="0" fontId="16" fillId="0" borderId="0" xfId="0" quotePrefix="1" applyNumberFormat="1" applyFont="1" applyFill="1" applyAlignment="1" applyProtection="1">
      <alignment horizontal="left" vertical="center"/>
    </xf>
    <xf numFmtId="0" fontId="0" fillId="0" borderId="27" xfId="0" applyBorder="1" applyAlignment="1" applyProtection="1">
      <alignment horizontal="center"/>
    </xf>
    <xf numFmtId="0" fontId="11" fillId="0" borderId="169" xfId="0" applyFont="1" applyBorder="1" applyAlignment="1" applyProtection="1">
      <alignment horizontal="center"/>
    </xf>
    <xf numFmtId="0" fontId="11" fillId="0" borderId="64" xfId="0" applyFont="1" applyBorder="1" applyAlignment="1" applyProtection="1">
      <alignment horizontal="center"/>
    </xf>
    <xf numFmtId="0" fontId="11" fillId="0" borderId="170" xfId="0" applyFont="1" applyBorder="1" applyAlignment="1" applyProtection="1">
      <alignment horizontal="center"/>
    </xf>
    <xf numFmtId="0" fontId="11" fillId="0" borderId="171" xfId="0" applyFont="1" applyBorder="1" applyAlignment="1" applyProtection="1">
      <alignment horizontal="center"/>
    </xf>
    <xf numFmtId="0" fontId="25" fillId="0" borderId="161" xfId="0" applyFont="1" applyFill="1" applyBorder="1" applyAlignment="1" applyProtection="1">
      <alignment horizontal="center"/>
    </xf>
    <xf numFmtId="0" fontId="25" fillId="0" borderId="150" xfId="0" applyFont="1" applyFill="1" applyBorder="1" applyAlignment="1" applyProtection="1">
      <alignment horizontal="center"/>
    </xf>
    <xf numFmtId="0" fontId="36" fillId="0" borderId="201" xfId="0" applyFont="1" applyBorder="1" applyAlignment="1" applyProtection="1">
      <alignment horizontal="center" vertical="center" textRotation="255" shrinkToFit="1"/>
    </xf>
    <xf numFmtId="168" fontId="60" fillId="0" borderId="172" xfId="0" applyNumberFormat="1" applyFont="1" applyBorder="1" applyAlignment="1" applyProtection="1">
      <alignment horizontal="center"/>
    </xf>
    <xf numFmtId="0" fontId="62" fillId="0" borderId="195" xfId="0" applyFont="1" applyBorder="1" applyAlignment="1" applyProtection="1">
      <alignment horizontal="center"/>
    </xf>
    <xf numFmtId="0" fontId="62" fillId="0" borderId="196" xfId="0" applyFont="1" applyBorder="1" applyAlignment="1" applyProtection="1">
      <alignment horizontal="center"/>
    </xf>
    <xf numFmtId="0" fontId="62" fillId="0" borderId="197" xfId="0" applyFont="1" applyBorder="1" applyAlignment="1" applyProtection="1">
      <alignment horizontal="center"/>
    </xf>
    <xf numFmtId="0" fontId="3" fillId="0" borderId="93" xfId="0" applyFont="1" applyBorder="1" applyAlignment="1" applyProtection="1">
      <alignment horizontal="center" vertical="center"/>
    </xf>
    <xf numFmtId="0" fontId="3" fillId="0" borderId="175" xfId="0" applyFont="1" applyBorder="1" applyAlignment="1" applyProtection="1">
      <alignment horizontal="center" vertical="center"/>
    </xf>
    <xf numFmtId="0" fontId="3" fillId="0" borderId="47" xfId="0" applyFont="1" applyBorder="1" applyAlignment="1" applyProtection="1">
      <alignment horizontal="center" vertical="center"/>
    </xf>
    <xf numFmtId="0" fontId="3" fillId="0" borderId="174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3" fillId="0" borderId="176" xfId="0" applyFont="1" applyBorder="1" applyAlignment="1" applyProtection="1">
      <alignment horizontal="center" vertical="center"/>
    </xf>
    <xf numFmtId="0" fontId="3" fillId="0" borderId="146" xfId="0" applyFont="1" applyBorder="1" applyAlignment="1" applyProtection="1">
      <alignment horizontal="center" vertical="center"/>
    </xf>
    <xf numFmtId="165" fontId="3" fillId="0" borderId="109" xfId="0" applyNumberFormat="1" applyFont="1" applyBorder="1" applyAlignment="1" applyProtection="1">
      <alignment horizontal="center" vertical="center"/>
      <protection locked="0"/>
    </xf>
    <xf numFmtId="0" fontId="30" fillId="0" borderId="177" xfId="0" applyFont="1" applyBorder="1" applyAlignment="1" applyProtection="1">
      <alignment horizontal="center" vertical="center"/>
      <protection locked="0"/>
    </xf>
    <xf numFmtId="165" fontId="3" fillId="0" borderId="109" xfId="0" applyNumberFormat="1" applyFont="1" applyBorder="1" applyAlignment="1" applyProtection="1">
      <alignment horizontal="left" vertical="center"/>
      <protection locked="0"/>
    </xf>
    <xf numFmtId="165" fontId="3" fillId="0" borderId="177" xfId="0" applyNumberFormat="1" applyFont="1" applyBorder="1" applyAlignment="1" applyProtection="1">
      <alignment horizontal="left" vertical="center"/>
      <protection locked="0"/>
    </xf>
    <xf numFmtId="0" fontId="3" fillId="0" borderId="178" xfId="0" applyFont="1" applyBorder="1" applyAlignment="1" applyProtection="1">
      <alignment horizontal="center" vertical="center"/>
    </xf>
    <xf numFmtId="0" fontId="3" fillId="0" borderId="67" xfId="0" applyFont="1" applyBorder="1" applyAlignment="1" applyProtection="1">
      <alignment horizontal="center" vertical="center"/>
    </xf>
    <xf numFmtId="0" fontId="30" fillId="0" borderId="177" xfId="0" applyFont="1" applyBorder="1" applyAlignment="1" applyProtection="1">
      <alignment vertical="center"/>
      <protection locked="0"/>
    </xf>
    <xf numFmtId="164" fontId="38" fillId="0" borderId="179" xfId="0" applyNumberFormat="1" applyFont="1" applyBorder="1" applyAlignment="1" applyProtection="1">
      <alignment horizontal="center" vertical="center"/>
    </xf>
    <xf numFmtId="164" fontId="38" fillId="0" borderId="180" xfId="0" applyNumberFormat="1" applyFont="1" applyBorder="1" applyAlignment="1" applyProtection="1">
      <alignment horizontal="center" vertical="center"/>
    </xf>
    <xf numFmtId="0" fontId="14" fillId="0" borderId="3" xfId="0" applyFont="1" applyFill="1" applyBorder="1" applyAlignment="1" applyProtection="1">
      <alignment horizontal="center" vertical="center"/>
    </xf>
    <xf numFmtId="0" fontId="14" fillId="0" borderId="62" xfId="0" applyFont="1" applyFill="1" applyBorder="1" applyAlignment="1" applyProtection="1">
      <alignment horizontal="center" vertical="center"/>
    </xf>
    <xf numFmtId="0" fontId="3" fillId="0" borderId="121" xfId="0" applyFont="1" applyBorder="1" applyAlignment="1" applyProtection="1">
      <alignment horizontal="center" vertical="center"/>
    </xf>
    <xf numFmtId="0" fontId="3" fillId="0" borderId="143" xfId="0" applyFont="1" applyBorder="1" applyAlignment="1" applyProtection="1">
      <alignment horizontal="center" vertical="center"/>
    </xf>
    <xf numFmtId="0" fontId="3" fillId="0" borderId="181" xfId="0" applyFont="1" applyBorder="1" applyAlignment="1" applyProtection="1">
      <alignment horizontal="center" vertical="center"/>
      <protection locked="0"/>
    </xf>
    <xf numFmtId="0" fontId="3" fillId="0" borderId="182" xfId="0" applyFont="1" applyBorder="1" applyAlignment="1" applyProtection="1">
      <alignment horizontal="center" vertical="center"/>
      <protection locked="0"/>
    </xf>
    <xf numFmtId="0" fontId="3" fillId="0" borderId="178" xfId="0" applyFont="1" applyBorder="1" applyAlignment="1" applyProtection="1">
      <alignment horizontal="center"/>
    </xf>
    <xf numFmtId="0" fontId="0" fillId="0" borderId="30" xfId="0" applyBorder="1" applyProtection="1"/>
    <xf numFmtId="164" fontId="3" fillId="0" borderId="78" xfId="0" applyNumberFormat="1" applyFont="1" applyBorder="1" applyAlignment="1" applyProtection="1">
      <alignment horizontal="center" vertical="center"/>
    </xf>
    <xf numFmtId="164" fontId="3" fillId="0" borderId="183" xfId="0" applyNumberFormat="1" applyFont="1" applyBorder="1" applyAlignment="1" applyProtection="1">
      <alignment horizontal="center" vertical="center"/>
    </xf>
    <xf numFmtId="0" fontId="14" fillId="0" borderId="173" xfId="0" applyFont="1" applyBorder="1" applyAlignment="1" applyProtection="1">
      <alignment horizontal="center" vertical="center"/>
    </xf>
    <xf numFmtId="0" fontId="14" fillId="0" borderId="62" xfId="0" applyFont="1" applyBorder="1" applyAlignment="1" applyProtection="1">
      <alignment horizontal="center" vertical="center"/>
    </xf>
    <xf numFmtId="0" fontId="14" fillId="0" borderId="173" xfId="0" applyFont="1" applyFill="1" applyBorder="1" applyAlignment="1" applyProtection="1">
      <alignment horizontal="center" vertical="center"/>
    </xf>
    <xf numFmtId="0" fontId="14" fillId="9" borderId="0" xfId="0" applyFont="1" applyFill="1" applyBorder="1" applyAlignment="1" applyProtection="1">
      <alignment horizontal="center" vertical="center"/>
    </xf>
    <xf numFmtId="0" fontId="14" fillId="9" borderId="27" xfId="0" applyFont="1" applyFill="1" applyBorder="1" applyAlignment="1" applyProtection="1">
      <alignment horizontal="center" vertical="center"/>
    </xf>
    <xf numFmtId="0" fontId="14" fillId="8" borderId="173" xfId="0" applyFont="1" applyFill="1" applyBorder="1" applyAlignment="1" applyProtection="1">
      <alignment horizontal="center" vertical="center"/>
    </xf>
    <xf numFmtId="0" fontId="14" fillId="8" borderId="62" xfId="0" applyFont="1" applyFill="1" applyBorder="1" applyAlignment="1" applyProtection="1">
      <alignment horizontal="center" vertical="center"/>
    </xf>
    <xf numFmtId="0" fontId="46" fillId="0" borderId="0" xfId="0" applyFont="1" applyBorder="1" applyAlignment="1" applyProtection="1">
      <alignment horizontal="center"/>
    </xf>
    <xf numFmtId="0" fontId="50" fillId="7" borderId="138" xfId="0" applyFont="1" applyFill="1" applyBorder="1" applyAlignment="1" applyProtection="1">
      <alignment horizontal="center" vertical="center"/>
    </xf>
    <xf numFmtId="0" fontId="50" fillId="7" borderId="184" xfId="0" applyFont="1" applyFill="1" applyBorder="1" applyAlignment="1" applyProtection="1">
      <alignment horizontal="center" vertical="center"/>
    </xf>
    <xf numFmtId="0" fontId="52" fillId="0" borderId="138" xfId="0" applyFont="1" applyBorder="1" applyAlignment="1" applyProtection="1">
      <alignment horizontal="center"/>
    </xf>
    <xf numFmtId="0" fontId="52" fillId="0" borderId="185" xfId="0" applyFont="1" applyBorder="1" applyAlignment="1" applyProtection="1">
      <alignment horizontal="center"/>
    </xf>
    <xf numFmtId="0" fontId="44" fillId="0" borderId="0" xfId="0" applyFont="1" applyBorder="1" applyAlignment="1">
      <alignment horizontal="center" vertical="center"/>
    </xf>
    <xf numFmtId="0" fontId="52" fillId="0" borderId="138" xfId="0" applyFont="1" applyBorder="1" applyAlignment="1" applyProtection="1">
      <alignment horizontal="center"/>
      <protection locked="0"/>
    </xf>
    <xf numFmtId="0" fontId="52" fillId="0" borderId="185" xfId="0" applyFont="1" applyBorder="1" applyAlignment="1" applyProtection="1">
      <alignment horizontal="center"/>
      <protection locked="0"/>
    </xf>
    <xf numFmtId="0" fontId="50" fillId="7" borderId="138" xfId="0" applyFont="1" applyFill="1" applyBorder="1" applyAlignment="1" applyProtection="1">
      <alignment horizontal="center" vertical="center"/>
      <protection locked="0"/>
    </xf>
    <xf numFmtId="0" fontId="50" fillId="7" borderId="184" xfId="0" applyFont="1" applyFill="1" applyBorder="1" applyAlignment="1" applyProtection="1">
      <alignment horizontal="center" vertical="center"/>
      <protection locked="0"/>
    </xf>
    <xf numFmtId="166" fontId="55" fillId="0" borderId="137" xfId="0" applyNumberFormat="1" applyFont="1" applyBorder="1" applyAlignment="1" applyProtection="1">
      <alignment horizontal="center" vertical="center"/>
      <protection locked="0"/>
    </xf>
    <xf numFmtId="166" fontId="55" fillId="0" borderId="185" xfId="0" applyNumberFormat="1" applyFont="1" applyBorder="1" applyAlignment="1" applyProtection="1">
      <alignment horizontal="center" vertical="center"/>
      <protection locked="0"/>
    </xf>
    <xf numFmtId="0" fontId="56" fillId="0" borderId="0" xfId="0" applyFont="1" applyBorder="1" applyAlignment="1" applyProtection="1">
      <alignment horizontal="center" vertical="center"/>
    </xf>
    <xf numFmtId="0" fontId="19" fillId="0" borderId="0" xfId="0" applyFont="1" applyAlignment="1" applyProtection="1">
      <alignment horizontal="center" vertical="center"/>
      <protection locked="0"/>
    </xf>
    <xf numFmtId="0" fontId="19" fillId="5" borderId="186" xfId="0" applyFont="1" applyFill="1" applyBorder="1" applyAlignment="1">
      <alignment horizontal="center" vertical="center"/>
    </xf>
    <xf numFmtId="0" fontId="19" fillId="5" borderId="21" xfId="0" applyFont="1" applyFill="1" applyBorder="1" applyAlignment="1">
      <alignment horizontal="center" vertical="center"/>
    </xf>
    <xf numFmtId="0" fontId="0" fillId="5" borderId="187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19" fillId="0" borderId="188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32" fillId="10" borderId="189" xfId="0" applyFont="1" applyFill="1" applyBorder="1" applyAlignment="1">
      <alignment horizontal="center" vertical="center"/>
    </xf>
    <xf numFmtId="0" fontId="32" fillId="10" borderId="190" xfId="0" applyFont="1" applyFill="1" applyBorder="1" applyAlignment="1">
      <alignment horizontal="center" vertical="center"/>
    </xf>
    <xf numFmtId="0" fontId="32" fillId="10" borderId="191" xfId="0" applyFont="1" applyFill="1" applyBorder="1" applyAlignment="1">
      <alignment horizontal="center" vertical="center"/>
    </xf>
    <xf numFmtId="0" fontId="32" fillId="10" borderId="192" xfId="0" applyFont="1" applyFill="1" applyBorder="1" applyAlignment="1">
      <alignment horizontal="center" vertical="center"/>
    </xf>
    <xf numFmtId="0" fontId="19" fillId="6" borderId="41" xfId="0" applyFont="1" applyFill="1" applyBorder="1" applyAlignment="1">
      <alignment horizontal="center" vertical="center"/>
    </xf>
    <xf numFmtId="0" fontId="19" fillId="6" borderId="193" xfId="0" applyFont="1" applyFill="1" applyBorder="1" applyAlignment="1">
      <alignment horizontal="center" vertical="center"/>
    </xf>
    <xf numFmtId="0" fontId="19" fillId="2" borderId="189" xfId="0" applyFont="1" applyFill="1" applyBorder="1" applyAlignment="1">
      <alignment horizontal="center" vertical="center"/>
    </xf>
    <xf numFmtId="0" fontId="19" fillId="2" borderId="190" xfId="0" applyFont="1" applyFill="1" applyBorder="1" applyAlignment="1">
      <alignment horizontal="center" vertical="center"/>
    </xf>
    <xf numFmtId="0" fontId="0" fillId="2" borderId="191" xfId="0" applyFill="1" applyBorder="1" applyAlignment="1">
      <alignment horizontal="center" vertical="center"/>
    </xf>
    <xf numFmtId="0" fontId="0" fillId="2" borderId="192" xfId="0" applyFill="1" applyBorder="1" applyAlignment="1">
      <alignment horizontal="center" vertical="center"/>
    </xf>
    <xf numFmtId="0" fontId="22" fillId="0" borderId="56" xfId="0" applyFont="1" applyBorder="1" applyAlignment="1">
      <alignment horizontal="center"/>
    </xf>
    <xf numFmtId="0" fontId="19" fillId="4" borderId="41" xfId="0" applyFont="1" applyFill="1" applyBorder="1" applyAlignment="1">
      <alignment horizontal="center" vertical="center"/>
    </xf>
    <xf numFmtId="0" fontId="19" fillId="4" borderId="193" xfId="0" applyFont="1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4" borderId="193" xfId="0" applyFill="1" applyBorder="1" applyAlignment="1">
      <alignment horizontal="center" vertical="center"/>
    </xf>
    <xf numFmtId="0" fontId="19" fillId="3" borderId="189" xfId="0" applyFont="1" applyFill="1" applyBorder="1" applyAlignment="1">
      <alignment horizontal="center" vertical="center"/>
    </xf>
    <xf numFmtId="0" fontId="19" fillId="3" borderId="190" xfId="0" applyFont="1" applyFill="1" applyBorder="1" applyAlignment="1">
      <alignment horizontal="center" vertical="center"/>
    </xf>
    <xf numFmtId="0" fontId="0" fillId="3" borderId="191" xfId="0" applyFill="1" applyBorder="1" applyAlignment="1">
      <alignment horizontal="center" vertical="center"/>
    </xf>
    <xf numFmtId="0" fontId="0" fillId="3" borderId="192" xfId="0" applyFill="1" applyBorder="1" applyAlignment="1">
      <alignment horizontal="center" vertical="center"/>
    </xf>
    <xf numFmtId="0" fontId="19" fillId="11" borderId="0" xfId="0" applyFont="1" applyFill="1" applyBorder="1" applyAlignment="1">
      <alignment horizontal="center"/>
    </xf>
    <xf numFmtId="0" fontId="19" fillId="5" borderId="41" xfId="0" applyFont="1" applyFill="1" applyBorder="1" applyAlignment="1">
      <alignment horizontal="center" vertical="center"/>
    </xf>
    <xf numFmtId="0" fontId="19" fillId="5" borderId="0" xfId="0" applyFont="1" applyFill="1" applyBorder="1" applyAlignment="1">
      <alignment horizontal="center" vertical="center"/>
    </xf>
    <xf numFmtId="0" fontId="0" fillId="5" borderId="194" xfId="0" applyFill="1" applyBorder="1" applyAlignment="1">
      <alignment horizontal="center" vertical="center"/>
    </xf>
    <xf numFmtId="0" fontId="0" fillId="5" borderId="56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6" borderId="193" xfId="0" applyFill="1" applyBorder="1" applyAlignment="1">
      <alignment horizontal="center" vertical="center"/>
    </xf>
    <xf numFmtId="171" fontId="12" fillId="0" borderId="76" xfId="0" applyNumberFormat="1" applyFont="1" applyFill="1" applyBorder="1" applyAlignment="1" applyProtection="1">
      <alignment horizontal="center"/>
    </xf>
    <xf numFmtId="172" fontId="17" fillId="0" borderId="95" xfId="0" applyNumberFormat="1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r>
              <a:rPr lang="fr-FR"/>
              <a:t>Quantité d'outils affûtés par machine</a:t>
            </a:r>
          </a:p>
        </c:rich>
      </c:tx>
      <c:layout>
        <c:manualLayout>
          <c:xMode val="edge"/>
          <c:yMode val="edge"/>
          <c:x val="0.25125005903825004"/>
          <c:y val="3.26975476839237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1.8749999999999999E-2"/>
          <c:y val="0.21798394124651582"/>
          <c:w val="0.96375"/>
          <c:h val="0.5858318421000112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3366FF"/>
                </a:gs>
                <a:gs pos="50000">
                  <a:srgbClr val="FFFFFF"/>
                </a:gs>
                <a:gs pos="100000">
                  <a:srgbClr val="3366FF"/>
                </a:gs>
              </a:gsLst>
              <a:lin ang="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Rasage!$A$32:$A$40</c:f>
              <c:strCache>
                <c:ptCount val="9"/>
                <c:pt idx="0">
                  <c:v> 29430 HURTH</c:v>
                </c:pt>
                <c:pt idx="1">
                  <c:v>30514 HURTH</c:v>
                </c:pt>
                <c:pt idx="2">
                  <c:v>34462 HURTH</c:v>
                </c:pt>
                <c:pt idx="3">
                  <c:v> 27565 HURTH</c:v>
                </c:pt>
                <c:pt idx="4">
                  <c:v>46567      SU</c:v>
                </c:pt>
                <c:pt idx="5">
                  <c:v> 44471 HURTH</c:v>
                </c:pt>
                <c:pt idx="6">
                  <c:v> 00444     SU</c:v>
                </c:pt>
                <c:pt idx="7">
                  <c:v> 49646     SU</c:v>
                </c:pt>
                <c:pt idx="8">
                  <c:v> 49054     SU</c:v>
                </c:pt>
              </c:strCache>
            </c:strRef>
          </c:cat>
          <c:val>
            <c:numRef>
              <c:f>Rasage!$I$32:$I$40</c:f>
              <c:numCache>
                <c:formatCode>General</c:formatCode>
                <c:ptCount val="9"/>
                <c:pt idx="0">
                  <c:v>13.5</c:v>
                </c:pt>
                <c:pt idx="1">
                  <c:v>16</c:v>
                </c:pt>
                <c:pt idx="2">
                  <c:v>7</c:v>
                </c:pt>
                <c:pt idx="3">
                  <c:v>9.5</c:v>
                </c:pt>
                <c:pt idx="4">
                  <c:v>26</c:v>
                </c:pt>
                <c:pt idx="5">
                  <c:v>12.5</c:v>
                </c:pt>
                <c:pt idx="6">
                  <c:v>15</c:v>
                </c:pt>
                <c:pt idx="7">
                  <c:v>12.5</c:v>
                </c:pt>
                <c:pt idx="8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4963200"/>
        <c:axId val="110637824"/>
      </c:barChart>
      <c:catAx>
        <c:axId val="54963200"/>
        <c:scaling>
          <c:orientation val="minMax"/>
        </c:scaling>
        <c:delete val="0"/>
        <c:axPos val="b"/>
        <c:numFmt formatCode="@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0637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06378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9525">
            <a:noFill/>
          </a:ln>
        </c:spPr>
        <c:crossAx val="549632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gradFill rotWithShape="0">
      <a:gsLst>
        <a:gs pos="0">
          <a:srgbClr val="666699"/>
        </a:gs>
        <a:gs pos="50000">
          <a:srgbClr val="FFFFFF"/>
        </a:gs>
        <a:gs pos="100000">
          <a:srgbClr val="666699"/>
        </a:gs>
      </a:gsLst>
      <a:lin ang="0" scaled="1"/>
    </a:gra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Pourcentage de couteaux de rasage affûtés MA et ML+AEB</a:t>
            </a:r>
          </a:p>
        </c:rich>
      </c:tx>
      <c:layout>
        <c:manualLayout>
          <c:xMode val="edge"/>
          <c:yMode val="edge"/>
          <c:x val="9.44701688408352E-2"/>
          <c:y val="0.1586543508984454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18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35323468894465404"/>
          <c:y val="0.49038576656814942"/>
          <c:w val="0.29602061960854809"/>
          <c:h val="0.22596206890885318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5.0592028187136262E-2"/>
                  <c:y val="-0.12866679396075142"/>
                </c:manualLayout>
              </c:layout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dLblPos val="bestFit"/>
              <c:showLegendKey val="1"/>
              <c:showVal val="0"/>
              <c:showCatName val="1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1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Rasage!$N$17:$O$17</c:f>
              <c:strCache>
                <c:ptCount val="2"/>
                <c:pt idx="0">
                  <c:v>MA</c:v>
                </c:pt>
                <c:pt idx="1">
                  <c:v>ML &amp; AEB</c:v>
                </c:pt>
              </c:strCache>
            </c:strRef>
          </c:cat>
          <c:val>
            <c:numRef>
              <c:f>Rasage!$N$18:$O$18</c:f>
              <c:numCache>
                <c:formatCode>General</c:formatCode>
                <c:ptCount val="2"/>
                <c:pt idx="0">
                  <c:v>30</c:v>
                </c:pt>
                <c:pt idx="1">
                  <c:v>79.5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Lines="324" dropStyle="combo" dx="16" fmlaLink="$B$3" fmlaRange="$D$2:$D$24" noThreeD="1" val="0"/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wmf"/><Relationship Id="rId1" Type="http://schemas.openxmlformats.org/officeDocument/2006/relationships/image" Target="../media/image3.emf"/><Relationship Id="rId6" Type="http://schemas.openxmlformats.org/officeDocument/2006/relationships/image" Target="../media/image7.png"/><Relationship Id="rId5" Type="http://schemas.openxmlformats.org/officeDocument/2006/relationships/image" Target="../media/image6.wmf"/><Relationship Id="rId4" Type="http://schemas.openxmlformats.org/officeDocument/2006/relationships/hyperlink" Target="#'fin de mois'!D8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HEURES!B44"/><Relationship Id="rId2" Type="http://schemas.openxmlformats.org/officeDocument/2006/relationships/image" Target="../media/image5.emf"/><Relationship Id="rId1" Type="http://schemas.openxmlformats.org/officeDocument/2006/relationships/image" Target="../media/image3.emf"/><Relationship Id="rId5" Type="http://schemas.openxmlformats.org/officeDocument/2006/relationships/image" Target="../media/image9.png"/><Relationship Id="rId4" Type="http://schemas.openxmlformats.org/officeDocument/2006/relationships/image" Target="../media/image6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352425</xdr:colOff>
          <xdr:row>2</xdr:row>
          <xdr:rowOff>133350</xdr:rowOff>
        </xdr:from>
        <xdr:to>
          <xdr:col>6</xdr:col>
          <xdr:colOff>104775</xdr:colOff>
          <xdr:row>3</xdr:row>
          <xdr:rowOff>76200</xdr:rowOff>
        </xdr:to>
        <xdr:sp macro="" textlink="">
          <xdr:nvSpPr>
            <xdr:cNvPr id="4105" name="SpinButton2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</xdr:row>
          <xdr:rowOff>133350</xdr:rowOff>
        </xdr:from>
        <xdr:to>
          <xdr:col>5</xdr:col>
          <xdr:colOff>38100</xdr:colOff>
          <xdr:row>3</xdr:row>
          <xdr:rowOff>76200</xdr:rowOff>
        </xdr:to>
        <xdr:sp macro="" textlink="">
          <xdr:nvSpPr>
            <xdr:cNvPr id="4106" name="SpinButton1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542925</xdr:colOff>
          <xdr:row>43</xdr:row>
          <xdr:rowOff>47625</xdr:rowOff>
        </xdr:from>
        <xdr:to>
          <xdr:col>15</xdr:col>
          <xdr:colOff>247650</xdr:colOff>
          <xdr:row>45</xdr:row>
          <xdr:rowOff>57150</xdr:rowOff>
        </xdr:to>
        <xdr:sp macro="" textlink="">
          <xdr:nvSpPr>
            <xdr:cNvPr id="4108" name="Button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"/>
                </a:rPr>
                <a:t>Effacement des données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0</xdr:colOff>
      <xdr:row>13</xdr:row>
      <xdr:rowOff>16565</xdr:rowOff>
    </xdr:from>
    <xdr:to>
      <xdr:col>17</xdr:col>
      <xdr:colOff>670891</xdr:colOff>
      <xdr:row>19</xdr:row>
      <xdr:rowOff>215348</xdr:rowOff>
    </xdr:to>
    <xdr:sp macro="" textlink="">
      <xdr:nvSpPr>
        <xdr:cNvPr id="2" name="Rectangle à coins arrondis 1"/>
        <xdr:cNvSpPr/>
      </xdr:nvSpPr>
      <xdr:spPr>
        <a:xfrm>
          <a:off x="5276022" y="3470413"/>
          <a:ext cx="6766891" cy="193813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 A1</a:t>
          </a:r>
          <a:r>
            <a:rPr lang="fr-FR" sz="1100" baseline="0"/>
            <a:t> = Dimanche C1:L1 en jaune, idem si samedi</a:t>
          </a:r>
        </a:p>
        <a:p>
          <a:pPr algn="l"/>
          <a:r>
            <a:rPr lang="fr-FR" sz="1100" baseline="0"/>
            <a:t>peut ton méttre en automatique les jours d'aprés le mois en E5 merci pour vos réponse </a:t>
          </a:r>
          <a:endParaRPr lang="fr-FR" sz="1100"/>
        </a:p>
      </xdr:txBody>
    </xdr:sp>
    <xdr:clientData/>
  </xdr:twoCellAnchor>
  <xdr:twoCellAnchor>
    <xdr:from>
      <xdr:col>13</xdr:col>
      <xdr:colOff>447261</xdr:colOff>
      <xdr:row>1</xdr:row>
      <xdr:rowOff>8282</xdr:rowOff>
    </xdr:from>
    <xdr:to>
      <xdr:col>20</xdr:col>
      <xdr:colOff>82826</xdr:colOff>
      <xdr:row>4</xdr:row>
      <xdr:rowOff>16565</xdr:rowOff>
    </xdr:to>
    <xdr:sp macro="" textlink="">
      <xdr:nvSpPr>
        <xdr:cNvPr id="3" name="ZoneTexte 2"/>
        <xdr:cNvSpPr txBox="1"/>
      </xdr:nvSpPr>
      <xdr:spPr>
        <a:xfrm>
          <a:off x="8506239" y="372717"/>
          <a:ext cx="5433391" cy="6377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http://forum.excel-pratique.com/excel/couleur-ligne-si-samedi-ou-dimanche-t45795.html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266700</xdr:colOff>
          <xdr:row>41</xdr:row>
          <xdr:rowOff>114300</xdr:rowOff>
        </xdr:from>
        <xdr:to>
          <xdr:col>24</xdr:col>
          <xdr:colOff>800100</xdr:colOff>
          <xdr:row>42</xdr:row>
          <xdr:rowOff>295275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"/>
                </a:rPr>
                <a:t>Effacement des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352425</xdr:colOff>
          <xdr:row>117</xdr:row>
          <xdr:rowOff>152400</xdr:rowOff>
        </xdr:from>
        <xdr:to>
          <xdr:col>13</xdr:col>
          <xdr:colOff>723900</xdr:colOff>
          <xdr:row>119</xdr:row>
          <xdr:rowOff>180975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"/>
                </a:rPr>
                <a:t>Effacement des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26</xdr:row>
      <xdr:rowOff>28575</xdr:rowOff>
    </xdr:from>
    <xdr:to>
      <xdr:col>12</xdr:col>
      <xdr:colOff>9525</xdr:colOff>
      <xdr:row>47</xdr:row>
      <xdr:rowOff>19050</xdr:rowOff>
    </xdr:to>
    <xdr:graphicFrame macro="">
      <xdr:nvGraphicFramePr>
        <xdr:cNvPr id="1871898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295275</xdr:colOff>
      <xdr:row>4</xdr:row>
      <xdr:rowOff>0</xdr:rowOff>
    </xdr:from>
    <xdr:to>
      <xdr:col>16</xdr:col>
      <xdr:colOff>361950</xdr:colOff>
      <xdr:row>16</xdr:row>
      <xdr:rowOff>0</xdr:rowOff>
    </xdr:to>
    <xdr:graphicFrame macro="">
      <xdr:nvGraphicFramePr>
        <xdr:cNvPr id="1871899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723900</xdr:colOff>
      <xdr:row>0</xdr:row>
      <xdr:rowOff>133350</xdr:rowOff>
    </xdr:from>
    <xdr:to>
      <xdr:col>8</xdr:col>
      <xdr:colOff>507546</xdr:colOff>
      <xdr:row>3</xdr:row>
      <xdr:rowOff>46157</xdr:rowOff>
    </xdr:to>
    <xdr:pic macro="[0]!copie_donnée.copie_donné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15125" y="133350"/>
          <a:ext cx="621846" cy="64623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34</xdr:row>
          <xdr:rowOff>0</xdr:rowOff>
        </xdr:from>
        <xdr:to>
          <xdr:col>5</xdr:col>
          <xdr:colOff>381000</xdr:colOff>
          <xdr:row>35</xdr:row>
          <xdr:rowOff>76200</xdr:rowOff>
        </xdr:to>
        <xdr:sp macro="" textlink="">
          <xdr:nvSpPr>
            <xdr:cNvPr id="1874945" name="Drop Down 1" hidden="1">
              <a:extLst>
                <a:ext uri="{63B3BB69-23CF-44E3-9099-C40C66FF867C}">
                  <a14:compatExt spid="_x0000_s1874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825776</xdr:colOff>
      <xdr:row>32</xdr:row>
      <xdr:rowOff>48039</xdr:rowOff>
    </xdr:from>
    <xdr:to>
      <xdr:col>1</xdr:col>
      <xdr:colOff>560733</xdr:colOff>
      <xdr:row>34</xdr:row>
      <xdr:rowOff>146188</xdr:rowOff>
    </xdr:to>
    <xdr:pic macro="[0]!imprime">
      <xdr:nvPicPr>
        <xdr:cNvPr id="187500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776" y="263387"/>
          <a:ext cx="571500" cy="586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723072</xdr:colOff>
      <xdr:row>32</xdr:row>
      <xdr:rowOff>4969</xdr:rowOff>
    </xdr:from>
    <xdr:to>
      <xdr:col>7</xdr:col>
      <xdr:colOff>437322</xdr:colOff>
      <xdr:row>34</xdr:row>
      <xdr:rowOff>160268</xdr:rowOff>
    </xdr:to>
    <xdr:pic macro="[0]!sauvegarde_heures.sauvegarde_heures">
      <xdr:nvPicPr>
        <xdr:cNvPr id="1875008" name="Picture 20" descr="MCj04260520000[1]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8594" y="220317"/>
          <a:ext cx="617054" cy="6439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</xdr:col>
      <xdr:colOff>786434</xdr:colOff>
      <xdr:row>32</xdr:row>
      <xdr:rowOff>96493</xdr:rowOff>
    </xdr:from>
    <xdr:to>
      <xdr:col>2</xdr:col>
      <xdr:colOff>557833</xdr:colOff>
      <xdr:row>34</xdr:row>
      <xdr:rowOff>118442</xdr:rowOff>
    </xdr:to>
    <xdr:pic macro="[0]!efface_feuille_heures.efface_feuille_heures">
      <xdr:nvPicPr>
        <xdr:cNvPr id="1875009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2977" y="311841"/>
          <a:ext cx="607943" cy="5106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7454</xdr:colOff>
      <xdr:row>32</xdr:row>
      <xdr:rowOff>11181</xdr:rowOff>
    </xdr:from>
    <xdr:to>
      <xdr:col>8</xdr:col>
      <xdr:colOff>655154</xdr:colOff>
      <xdr:row>34</xdr:row>
      <xdr:rowOff>156955</xdr:rowOff>
    </xdr:to>
    <xdr:pic>
      <xdr:nvPicPr>
        <xdr:cNvPr id="1875010" name="Picture 22" descr="MCj04040130000[1]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2324" y="226529"/>
          <a:ext cx="647700" cy="634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0</xdr:col>
      <xdr:colOff>164824</xdr:colOff>
      <xdr:row>32</xdr:row>
      <xdr:rowOff>91109</xdr:rowOff>
    </xdr:from>
    <xdr:to>
      <xdr:col>0</xdr:col>
      <xdr:colOff>555349</xdr:colOff>
      <xdr:row>33</xdr:row>
      <xdr:rowOff>190500</xdr:rowOff>
    </xdr:to>
    <xdr:pic macro="[0]!save">
      <xdr:nvPicPr>
        <xdr:cNvPr id="1875011" name="Picture 23" descr="MCj04338510000[1]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824" y="306457"/>
          <a:ext cx="390525" cy="389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552450</xdr:colOff>
      <xdr:row>4</xdr:row>
      <xdr:rowOff>9525</xdr:rowOff>
    </xdr:from>
    <xdr:ext cx="630891" cy="656104"/>
    <xdr:pic macro="[0]!imprime"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809625"/>
          <a:ext cx="630891" cy="656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4</xdr:col>
      <xdr:colOff>428625</xdr:colOff>
      <xdr:row>7</xdr:row>
      <xdr:rowOff>295275</xdr:rowOff>
    </xdr:from>
    <xdr:ext cx="783291" cy="655545"/>
    <xdr:pic macro="[0]!efface_fin_de_mois">
      <xdr:nvPicPr>
        <xdr:cNvPr id="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7225" y="1600200"/>
          <a:ext cx="783291" cy="655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5</xdr:col>
      <xdr:colOff>0</xdr:colOff>
      <xdr:row>3</xdr:row>
      <xdr:rowOff>171450</xdr:rowOff>
    </xdr:from>
    <xdr:ext cx="647700" cy="640417"/>
    <xdr:pic>
      <xdr:nvPicPr>
        <xdr:cNvPr id="4" name="Picture 10" descr="MCj04040130000[1]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0" y="771525"/>
          <a:ext cx="647700" cy="6404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0</xdr:col>
      <xdr:colOff>571500</xdr:colOff>
      <xdr:row>8</xdr:row>
      <xdr:rowOff>19050</xdr:rowOff>
    </xdr:from>
    <xdr:ext cx="468966" cy="466165"/>
    <xdr:pic macro="[0]!save">
      <xdr:nvPicPr>
        <xdr:cNvPr id="5" name="Picture 13" descr="MCj04338510000[1]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619250"/>
          <a:ext cx="468966" cy="466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342900</xdr:colOff>
          <xdr:row>3</xdr:row>
          <xdr:rowOff>47625</xdr:rowOff>
        </xdr:from>
        <xdr:to>
          <xdr:col>3</xdr:col>
          <xdr:colOff>523875</xdr:colOff>
          <xdr:row>3</xdr:row>
          <xdr:rowOff>276225</xdr:rowOff>
        </xdr:to>
        <xdr:sp macro="" textlink="">
          <xdr:nvSpPr>
            <xdr:cNvPr id="1875969" name="SpinButton1" hidden="1">
              <a:extLst>
                <a:ext uri="{63B3BB69-23CF-44E3-9099-C40C66FF867C}">
                  <a14:compatExt spid="_x0000_s1875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FEUILLE%20D'HEUR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USINE\Dossier%20USINE%2029-10-2013%20-%20CLE%20USB%20SURVIVOR%20-\Aujourdhui\FEUILLE%20D'HEURES\FEUILLE%20D'HEUR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FEUILLES%20D'HEURES%20FIN%20DE%20MO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URES"/>
      <sheetName val="poste"/>
      <sheetName val="horaires"/>
      <sheetName val="valide"/>
      <sheetName val="Nom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URES"/>
      <sheetName val="poste"/>
      <sheetName val="horaires"/>
      <sheetName val="valide"/>
      <sheetName val="Nom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URES"/>
      <sheetName val="Sauvegarde"/>
      <sheetName val="horaires"/>
    </sheetNames>
    <sheetDataSet>
      <sheetData sheetId="0">
        <row r="44">
          <cell r="A44" t="str">
            <v>W1B51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8.emf"/><Relationship Id="rId4" Type="http://schemas.openxmlformats.org/officeDocument/2006/relationships/control" Target="../activeX/activeX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syncVertical="1" syncRef="A9" transitionEvaluation="1" transitionEntry="1" codeName="Feuil7">
    <pageSetUpPr fitToPage="1"/>
  </sheetPr>
  <dimension ref="A1:W46"/>
  <sheetViews>
    <sheetView showGridLines="0" showZeros="0" tabSelected="1" view="pageBreakPreview" zoomScale="115" zoomScaleNormal="100" zoomScaleSheetLayoutView="115" workbookViewId="0">
      <pane ySplit="8" topLeftCell="A9" activePane="bottomLeft" state="frozen"/>
      <selection pane="bottomLeft" activeCell="C5" sqref="C5"/>
    </sheetView>
  </sheetViews>
  <sheetFormatPr baseColWidth="10" defaultColWidth="9.6640625" defaultRowHeight="15.75"/>
  <cols>
    <col min="1" max="1" width="11.5546875" customWidth="1"/>
    <col min="2" max="2" width="4.109375" customWidth="1"/>
    <col min="3" max="8" width="7.6640625" customWidth="1"/>
    <col min="9" max="9" width="7.6640625" bestFit="1" customWidth="1"/>
    <col min="10" max="11" width="7.6640625" customWidth="1"/>
    <col min="12" max="12" width="9.5546875" customWidth="1"/>
    <col min="13" max="13" width="1.77734375" hidden="1" customWidth="1"/>
    <col min="23" max="23" width="9.88671875" bestFit="1" customWidth="1"/>
  </cols>
  <sheetData>
    <row r="1" spans="1:23" ht="28.5">
      <c r="A1" s="395" t="s">
        <v>35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N1" s="1"/>
      <c r="W1" s="296">
        <f ca="1">TODAY()</f>
        <v>41616</v>
      </c>
    </row>
    <row r="2" spans="1:23" ht="22.5">
      <c r="A2" s="397" t="s">
        <v>51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N2" s="1"/>
    </row>
    <row r="4" spans="1:23" ht="11.2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N4" s="1"/>
    </row>
    <row r="5" spans="1:23" ht="22.5">
      <c r="A5" s="381"/>
      <c r="B5" s="381"/>
      <c r="C5" s="381"/>
      <c r="D5" s="381"/>
      <c r="E5" s="405">
        <v>105</v>
      </c>
      <c r="F5" s="405"/>
      <c r="G5" s="382">
        <v>2014</v>
      </c>
      <c r="H5" s="381"/>
      <c r="I5" s="381"/>
      <c r="J5" s="381"/>
      <c r="K5" s="381"/>
      <c r="L5" s="381"/>
      <c r="N5" s="1"/>
    </row>
    <row r="6" spans="1:23" ht="16.5" thickBot="1">
      <c r="A6" s="3"/>
      <c r="B6" s="3"/>
      <c r="C6" s="383"/>
      <c r="D6" s="383"/>
      <c r="E6" s="383"/>
      <c r="F6" s="3"/>
      <c r="G6" s="3"/>
      <c r="H6" s="3"/>
      <c r="I6" s="3"/>
      <c r="J6" s="3"/>
      <c r="K6" s="3"/>
      <c r="L6" s="3"/>
    </row>
    <row r="7" spans="1:23" ht="20.25" customHeight="1" thickTop="1">
      <c r="A7" s="401" t="s">
        <v>0</v>
      </c>
      <c r="B7" s="402"/>
      <c r="C7" s="399" t="s">
        <v>117</v>
      </c>
      <c r="D7" s="399" t="s">
        <v>118</v>
      </c>
      <c r="E7" s="399" t="s">
        <v>119</v>
      </c>
      <c r="F7" s="399" t="s">
        <v>120</v>
      </c>
      <c r="G7" s="399" t="s">
        <v>121</v>
      </c>
      <c r="H7" s="399" t="s">
        <v>122</v>
      </c>
      <c r="I7" s="399" t="s">
        <v>123</v>
      </c>
      <c r="J7" s="399" t="s">
        <v>124</v>
      </c>
      <c r="K7" s="399" t="s">
        <v>125</v>
      </c>
      <c r="L7" s="150" t="s">
        <v>1</v>
      </c>
      <c r="N7" s="1"/>
    </row>
    <row r="8" spans="1:23" ht="19.5">
      <c r="A8" s="403"/>
      <c r="B8" s="404"/>
      <c r="C8" s="400"/>
      <c r="D8" s="400"/>
      <c r="E8" s="400"/>
      <c r="F8" s="400"/>
      <c r="G8" s="400"/>
      <c r="H8" s="400"/>
      <c r="I8" s="400"/>
      <c r="J8" s="400"/>
      <c r="K8" s="400"/>
      <c r="L8" s="151" t="s">
        <v>2</v>
      </c>
      <c r="N8" s="1"/>
    </row>
    <row r="9" spans="1:23" ht="22.5">
      <c r="A9" s="523" t="str">
        <f t="shared" ref="A9:A36" si="0">IF(B9="","",PROPER(TEXT(B9,"jjjj")))</f>
        <v>Mardi</v>
      </c>
      <c r="B9" s="522">
        <f>DATE(G5,MONTH(E5),1)</f>
        <v>41730</v>
      </c>
      <c r="C9" s="162"/>
      <c r="D9" s="152"/>
      <c r="E9" s="152"/>
      <c r="F9" s="152"/>
      <c r="G9" s="152"/>
      <c r="H9" s="152"/>
      <c r="I9" s="152"/>
      <c r="J9" s="153"/>
      <c r="K9" s="153"/>
      <c r="L9" s="375">
        <f t="shared" ref="L9:L22" si="1">SUM(C9:K9)</f>
        <v>0</v>
      </c>
      <c r="M9" s="3" t="b">
        <f t="shared" ref="M9:M39" si="2">L9&gt;0.4</f>
        <v>0</v>
      </c>
    </row>
    <row r="10" spans="1:23" ht="22.5">
      <c r="A10" s="523" t="str">
        <f t="shared" si="0"/>
        <v>Mercredi</v>
      </c>
      <c r="B10" s="522">
        <f>B9+1</f>
        <v>41731</v>
      </c>
      <c r="C10" s="162"/>
      <c r="D10" s="152"/>
      <c r="E10" s="152"/>
      <c r="F10" s="152"/>
      <c r="G10" s="152"/>
      <c r="H10" s="152"/>
      <c r="I10" s="152"/>
      <c r="J10" s="153"/>
      <c r="K10" s="153"/>
      <c r="L10" s="375">
        <f t="shared" si="1"/>
        <v>0</v>
      </c>
      <c r="M10" s="3" t="b">
        <f t="shared" si="2"/>
        <v>0</v>
      </c>
    </row>
    <row r="11" spans="1:23" ht="22.5">
      <c r="A11" s="523" t="str">
        <f t="shared" si="0"/>
        <v>Jeudi</v>
      </c>
      <c r="B11" s="522">
        <f t="shared" ref="B11:B39" si="3">B10+1</f>
        <v>41732</v>
      </c>
      <c r="C11" s="162"/>
      <c r="D11" s="152"/>
      <c r="E11" s="152"/>
      <c r="F11" s="152"/>
      <c r="G11" s="152"/>
      <c r="H11" s="152"/>
      <c r="I11" s="152"/>
      <c r="J11" s="153"/>
      <c r="K11" s="153"/>
      <c r="L11" s="375">
        <f t="shared" si="1"/>
        <v>0</v>
      </c>
      <c r="M11" s="3" t="b">
        <f t="shared" si="2"/>
        <v>0</v>
      </c>
    </row>
    <row r="12" spans="1:23" ht="22.5">
      <c r="A12" s="523" t="str">
        <f t="shared" si="0"/>
        <v>Vendredi</v>
      </c>
      <c r="B12" s="522">
        <f t="shared" si="3"/>
        <v>41733</v>
      </c>
      <c r="C12" s="162"/>
      <c r="D12" s="22"/>
      <c r="E12" s="22"/>
      <c r="F12" s="152"/>
      <c r="G12" s="22"/>
      <c r="H12" s="152"/>
      <c r="I12" s="152"/>
      <c r="J12" s="153"/>
      <c r="K12" s="153"/>
      <c r="L12" s="376">
        <f t="shared" si="1"/>
        <v>0</v>
      </c>
      <c r="M12" s="3" t="b">
        <f t="shared" si="2"/>
        <v>0</v>
      </c>
    </row>
    <row r="13" spans="1:23" ht="22.5">
      <c r="A13" s="523" t="str">
        <f t="shared" si="0"/>
        <v>Samedi</v>
      </c>
      <c r="B13" s="522">
        <f t="shared" si="3"/>
        <v>41734</v>
      </c>
      <c r="C13" s="162"/>
      <c r="D13" s="152"/>
      <c r="E13" s="152"/>
      <c r="F13" s="152"/>
      <c r="G13" s="152"/>
      <c r="H13" s="152"/>
      <c r="I13" s="152"/>
      <c r="J13" s="153"/>
      <c r="K13" s="153"/>
      <c r="L13" s="377">
        <f t="shared" si="1"/>
        <v>0</v>
      </c>
      <c r="M13" s="3" t="b">
        <f t="shared" si="2"/>
        <v>0</v>
      </c>
    </row>
    <row r="14" spans="1:23" ht="22.5">
      <c r="A14" s="523" t="str">
        <f t="shared" si="0"/>
        <v>Dimanche</v>
      </c>
      <c r="B14" s="522">
        <f t="shared" si="3"/>
        <v>41735</v>
      </c>
      <c r="C14" s="163"/>
      <c r="D14" s="22"/>
      <c r="E14" s="22"/>
      <c r="F14" s="152"/>
      <c r="G14" s="22"/>
      <c r="H14" s="152"/>
      <c r="I14" s="152"/>
      <c r="J14" s="153"/>
      <c r="K14" s="153"/>
      <c r="L14" s="378">
        <f t="shared" si="1"/>
        <v>0</v>
      </c>
      <c r="M14" s="3" t="b">
        <f t="shared" si="2"/>
        <v>0</v>
      </c>
    </row>
    <row r="15" spans="1:23" ht="22.5">
      <c r="A15" s="523" t="str">
        <f t="shared" si="0"/>
        <v>Lundi</v>
      </c>
      <c r="B15" s="522">
        <f t="shared" si="3"/>
        <v>41736</v>
      </c>
      <c r="C15" s="163"/>
      <c r="D15" s="22"/>
      <c r="E15" s="22"/>
      <c r="F15" s="22"/>
      <c r="G15" s="22"/>
      <c r="H15" s="22"/>
      <c r="I15" s="21"/>
      <c r="J15" s="22"/>
      <c r="K15" s="75"/>
      <c r="L15" s="378">
        <f t="shared" si="1"/>
        <v>0</v>
      </c>
      <c r="M15" s="3" t="b">
        <f t="shared" si="2"/>
        <v>0</v>
      </c>
    </row>
    <row r="16" spans="1:23" ht="22.5">
      <c r="A16" s="523" t="str">
        <f t="shared" si="0"/>
        <v>Mardi</v>
      </c>
      <c r="B16" s="522">
        <f t="shared" si="3"/>
        <v>41737</v>
      </c>
      <c r="C16" s="163"/>
      <c r="D16" s="22"/>
      <c r="E16" s="22"/>
      <c r="F16" s="22"/>
      <c r="G16" s="22"/>
      <c r="H16" s="22"/>
      <c r="I16" s="21"/>
      <c r="J16" s="75"/>
      <c r="K16" s="75"/>
      <c r="L16" s="379">
        <f t="shared" si="1"/>
        <v>0</v>
      </c>
      <c r="M16" s="3" t="b">
        <f t="shared" si="2"/>
        <v>0</v>
      </c>
    </row>
    <row r="17" spans="1:13" ht="22.5">
      <c r="A17" s="523" t="str">
        <f t="shared" si="0"/>
        <v>Mercredi</v>
      </c>
      <c r="B17" s="522">
        <f t="shared" si="3"/>
        <v>41738</v>
      </c>
      <c r="C17" s="163"/>
      <c r="D17" s="22"/>
      <c r="E17" s="22"/>
      <c r="F17" s="22"/>
      <c r="G17" s="22"/>
      <c r="H17" s="22"/>
      <c r="I17" s="21"/>
      <c r="J17" s="22"/>
      <c r="K17" s="75"/>
      <c r="L17" s="378">
        <f t="shared" si="1"/>
        <v>0</v>
      </c>
      <c r="M17" s="3" t="b">
        <f t="shared" si="2"/>
        <v>0</v>
      </c>
    </row>
    <row r="18" spans="1:13" ht="22.5">
      <c r="A18" s="523" t="str">
        <f t="shared" si="0"/>
        <v>Jeudi</v>
      </c>
      <c r="B18" s="522">
        <f t="shared" si="3"/>
        <v>41739</v>
      </c>
      <c r="C18" s="163"/>
      <c r="D18" s="22"/>
      <c r="E18" s="22"/>
      <c r="F18" s="22"/>
      <c r="G18" s="22"/>
      <c r="H18" s="22"/>
      <c r="I18" s="21"/>
      <c r="J18" s="22"/>
      <c r="K18" s="75"/>
      <c r="L18" s="379">
        <f t="shared" si="1"/>
        <v>0</v>
      </c>
      <c r="M18" s="3" t="b">
        <f t="shared" si="2"/>
        <v>0</v>
      </c>
    </row>
    <row r="19" spans="1:13" ht="22.5">
      <c r="A19" s="523" t="str">
        <f t="shared" si="0"/>
        <v>Vendredi</v>
      </c>
      <c r="B19" s="522">
        <f t="shared" si="3"/>
        <v>41740</v>
      </c>
      <c r="C19" s="163"/>
      <c r="D19" s="22"/>
      <c r="E19" s="22"/>
      <c r="F19" s="22"/>
      <c r="G19" s="22"/>
      <c r="H19" s="22"/>
      <c r="I19" s="21"/>
      <c r="J19" s="22"/>
      <c r="K19" s="75"/>
      <c r="L19" s="379">
        <f>SUM(C19:K19)</f>
        <v>0</v>
      </c>
      <c r="M19" s="3" t="b">
        <f t="shared" si="2"/>
        <v>0</v>
      </c>
    </row>
    <row r="20" spans="1:13" ht="22.5">
      <c r="A20" s="523" t="str">
        <f t="shared" si="0"/>
        <v>Samedi</v>
      </c>
      <c r="B20" s="522">
        <f t="shared" si="3"/>
        <v>41741</v>
      </c>
      <c r="C20" s="163"/>
      <c r="D20" s="22"/>
      <c r="E20" s="21"/>
      <c r="F20" s="22"/>
      <c r="G20" s="22"/>
      <c r="H20" s="22"/>
      <c r="I20" s="21"/>
      <c r="J20" s="22"/>
      <c r="K20" s="75"/>
      <c r="L20" s="378">
        <f t="shared" si="1"/>
        <v>0</v>
      </c>
      <c r="M20" s="3" t="b">
        <f t="shared" si="2"/>
        <v>0</v>
      </c>
    </row>
    <row r="21" spans="1:13" ht="22.5">
      <c r="A21" s="523" t="str">
        <f t="shared" si="0"/>
        <v>Dimanche</v>
      </c>
      <c r="B21" s="522">
        <f t="shared" si="3"/>
        <v>41742</v>
      </c>
      <c r="C21" s="163"/>
      <c r="D21" s="22"/>
      <c r="E21" s="22"/>
      <c r="F21" s="22"/>
      <c r="G21" s="22"/>
      <c r="H21" s="22"/>
      <c r="I21" s="21"/>
      <c r="J21" s="22"/>
      <c r="K21" s="75"/>
      <c r="L21" s="379">
        <f t="shared" si="1"/>
        <v>0</v>
      </c>
      <c r="M21" s="3" t="b">
        <f t="shared" si="2"/>
        <v>0</v>
      </c>
    </row>
    <row r="22" spans="1:13" ht="22.5">
      <c r="A22" s="523" t="str">
        <f t="shared" si="0"/>
        <v>Lundi</v>
      </c>
      <c r="B22" s="522">
        <f t="shared" si="3"/>
        <v>41743</v>
      </c>
      <c r="C22" s="21"/>
      <c r="D22" s="22"/>
      <c r="E22" s="21"/>
      <c r="F22" s="22"/>
      <c r="G22" s="22"/>
      <c r="H22" s="22"/>
      <c r="I22" s="21"/>
      <c r="J22" s="22"/>
      <c r="K22" s="75"/>
      <c r="L22" s="378">
        <f t="shared" si="1"/>
        <v>0</v>
      </c>
      <c r="M22" s="3" t="b">
        <f t="shared" si="2"/>
        <v>0</v>
      </c>
    </row>
    <row r="23" spans="1:13" ht="22.5">
      <c r="A23" s="523" t="str">
        <f t="shared" si="0"/>
        <v>Mardi</v>
      </c>
      <c r="B23" s="522">
        <f t="shared" si="3"/>
        <v>41744</v>
      </c>
      <c r="C23" s="21"/>
      <c r="D23" s="21"/>
      <c r="E23" s="21"/>
      <c r="F23" s="21"/>
      <c r="G23" s="21"/>
      <c r="H23" s="21"/>
      <c r="I23" s="21"/>
      <c r="J23" s="21"/>
      <c r="K23" s="75"/>
      <c r="L23" s="378">
        <f t="shared" ref="L23:L39" si="4">SUM(C23:K23)</f>
        <v>0</v>
      </c>
      <c r="M23" s="3" t="b">
        <f t="shared" si="2"/>
        <v>0</v>
      </c>
    </row>
    <row r="24" spans="1:13" ht="22.5">
      <c r="A24" s="523" t="str">
        <f t="shared" si="0"/>
        <v>Mercredi</v>
      </c>
      <c r="B24" s="522">
        <f t="shared" si="3"/>
        <v>41745</v>
      </c>
      <c r="C24" s="163"/>
      <c r="D24" s="22"/>
      <c r="E24" s="21"/>
      <c r="F24" s="22"/>
      <c r="G24" s="22"/>
      <c r="H24" s="22"/>
      <c r="I24" s="21"/>
      <c r="J24" s="22"/>
      <c r="K24" s="75"/>
      <c r="L24" s="378">
        <f t="shared" si="4"/>
        <v>0</v>
      </c>
      <c r="M24" s="3" t="b">
        <f t="shared" si="2"/>
        <v>0</v>
      </c>
    </row>
    <row r="25" spans="1:13" ht="22.5">
      <c r="A25" s="523" t="str">
        <f t="shared" si="0"/>
        <v>Jeudi</v>
      </c>
      <c r="B25" s="522">
        <f t="shared" si="3"/>
        <v>41746</v>
      </c>
      <c r="C25" s="163"/>
      <c r="D25" s="22"/>
      <c r="E25" s="22"/>
      <c r="F25" s="22"/>
      <c r="G25" s="22"/>
      <c r="H25" s="22"/>
      <c r="I25" s="21"/>
      <c r="J25" s="75"/>
      <c r="K25" s="75"/>
      <c r="L25" s="378">
        <f t="shared" si="4"/>
        <v>0</v>
      </c>
      <c r="M25" s="3" t="b">
        <f t="shared" si="2"/>
        <v>0</v>
      </c>
    </row>
    <row r="26" spans="1:13" ht="22.5">
      <c r="A26" s="523" t="str">
        <f t="shared" si="0"/>
        <v>Vendredi</v>
      </c>
      <c r="B26" s="522">
        <f t="shared" si="3"/>
        <v>41747</v>
      </c>
      <c r="C26" s="163"/>
      <c r="D26" s="21"/>
      <c r="E26" s="21"/>
      <c r="F26" s="22"/>
      <c r="G26" s="21"/>
      <c r="H26" s="21"/>
      <c r="I26" s="21"/>
      <c r="J26" s="75"/>
      <c r="K26" s="75"/>
      <c r="L26" s="378">
        <f t="shared" si="4"/>
        <v>0</v>
      </c>
      <c r="M26" s="3" t="b">
        <f t="shared" si="2"/>
        <v>0</v>
      </c>
    </row>
    <row r="27" spans="1:13" ht="22.5">
      <c r="A27" s="523" t="str">
        <f t="shared" si="0"/>
        <v>Samedi</v>
      </c>
      <c r="B27" s="522">
        <f t="shared" si="3"/>
        <v>41748</v>
      </c>
      <c r="C27" s="123"/>
      <c r="D27" s="22"/>
      <c r="E27" s="21"/>
      <c r="F27" s="22"/>
      <c r="G27" s="22"/>
      <c r="H27" s="21"/>
      <c r="I27" s="21"/>
      <c r="J27" s="22"/>
      <c r="K27" s="75"/>
      <c r="L27" s="378">
        <f t="shared" si="4"/>
        <v>0</v>
      </c>
      <c r="M27" s="3" t="b">
        <f t="shared" si="2"/>
        <v>0</v>
      </c>
    </row>
    <row r="28" spans="1:13" ht="22.5">
      <c r="A28" s="523" t="str">
        <f t="shared" si="0"/>
        <v>Dimanche</v>
      </c>
      <c r="B28" s="522">
        <f t="shared" si="3"/>
        <v>41749</v>
      </c>
      <c r="C28" s="123"/>
      <c r="D28" s="22"/>
      <c r="E28" s="21"/>
      <c r="F28" s="22"/>
      <c r="G28" s="22"/>
      <c r="H28" s="21"/>
      <c r="I28" s="21"/>
      <c r="J28" s="22"/>
      <c r="K28" s="75"/>
      <c r="L28" s="378">
        <f t="shared" si="4"/>
        <v>0</v>
      </c>
      <c r="M28" s="3" t="b">
        <f t="shared" si="2"/>
        <v>0</v>
      </c>
    </row>
    <row r="29" spans="1:13" ht="22.5">
      <c r="A29" s="523" t="str">
        <f t="shared" si="0"/>
        <v>Lundi</v>
      </c>
      <c r="B29" s="522">
        <f t="shared" si="3"/>
        <v>41750</v>
      </c>
      <c r="C29" s="163"/>
      <c r="D29" s="22"/>
      <c r="E29" s="21"/>
      <c r="F29" s="22"/>
      <c r="G29" s="22"/>
      <c r="H29" s="22"/>
      <c r="I29" s="21"/>
      <c r="J29" s="22"/>
      <c r="K29" s="75"/>
      <c r="L29" s="378">
        <f t="shared" si="4"/>
        <v>0</v>
      </c>
      <c r="M29" s="3" t="b">
        <f t="shared" si="2"/>
        <v>0</v>
      </c>
    </row>
    <row r="30" spans="1:13" ht="22.5">
      <c r="A30" s="523" t="str">
        <f t="shared" si="0"/>
        <v>Mardi</v>
      </c>
      <c r="B30" s="522">
        <f t="shared" si="3"/>
        <v>41751</v>
      </c>
      <c r="C30" s="162"/>
      <c r="D30" s="152"/>
      <c r="E30" s="152"/>
      <c r="F30" s="152"/>
      <c r="G30" s="22"/>
      <c r="H30" s="152"/>
      <c r="I30" s="152"/>
      <c r="J30" s="153"/>
      <c r="K30" s="153"/>
      <c r="L30" s="378">
        <f t="shared" si="4"/>
        <v>0</v>
      </c>
      <c r="M30" s="3" t="b">
        <f t="shared" si="2"/>
        <v>0</v>
      </c>
    </row>
    <row r="31" spans="1:13" ht="22.5">
      <c r="A31" s="523" t="str">
        <f t="shared" si="0"/>
        <v>Mercredi</v>
      </c>
      <c r="B31" s="522">
        <f t="shared" si="3"/>
        <v>41752</v>
      </c>
      <c r="C31" s="162"/>
      <c r="D31" s="152"/>
      <c r="E31" s="152"/>
      <c r="F31" s="152"/>
      <c r="G31" s="152"/>
      <c r="H31" s="152"/>
      <c r="I31" s="152"/>
      <c r="J31" s="153"/>
      <c r="K31" s="153"/>
      <c r="L31" s="378">
        <f t="shared" si="4"/>
        <v>0</v>
      </c>
      <c r="M31" s="3" t="b">
        <f t="shared" si="2"/>
        <v>0</v>
      </c>
    </row>
    <row r="32" spans="1:13" ht="22.5">
      <c r="A32" s="523" t="str">
        <f t="shared" si="0"/>
        <v>Jeudi</v>
      </c>
      <c r="B32" s="522">
        <f t="shared" si="3"/>
        <v>41753</v>
      </c>
      <c r="C32" s="162"/>
      <c r="D32" s="152"/>
      <c r="E32" s="152"/>
      <c r="F32" s="152"/>
      <c r="G32" s="22"/>
      <c r="H32" s="152"/>
      <c r="I32" s="152"/>
      <c r="J32" s="153"/>
      <c r="K32" s="153"/>
      <c r="L32" s="378">
        <f t="shared" si="4"/>
        <v>0</v>
      </c>
      <c r="M32" s="3" t="b">
        <f t="shared" si="2"/>
        <v>0</v>
      </c>
    </row>
    <row r="33" spans="1:13" ht="22.5">
      <c r="A33" s="523" t="str">
        <f t="shared" si="0"/>
        <v>Vendredi</v>
      </c>
      <c r="B33" s="522">
        <f t="shared" si="3"/>
        <v>41754</v>
      </c>
      <c r="C33" s="163"/>
      <c r="D33" s="22"/>
      <c r="E33" s="22"/>
      <c r="F33" s="22"/>
      <c r="G33" s="22"/>
      <c r="H33" s="22"/>
      <c r="I33" s="152"/>
      <c r="J33" s="22"/>
      <c r="K33" s="22"/>
      <c r="L33" s="378">
        <f t="shared" si="4"/>
        <v>0</v>
      </c>
      <c r="M33" s="3" t="b">
        <f t="shared" si="2"/>
        <v>0</v>
      </c>
    </row>
    <row r="34" spans="1:13" ht="22.5">
      <c r="A34" s="523" t="str">
        <f t="shared" si="0"/>
        <v>Samedi</v>
      </c>
      <c r="B34" s="522">
        <f t="shared" si="3"/>
        <v>41755</v>
      </c>
      <c r="C34" s="163"/>
      <c r="D34" s="22"/>
      <c r="E34" s="21"/>
      <c r="F34" s="22"/>
      <c r="G34" s="21"/>
      <c r="H34" s="22"/>
      <c r="I34" s="21"/>
      <c r="J34" s="75"/>
      <c r="K34" s="75"/>
      <c r="L34" s="378">
        <f t="shared" si="4"/>
        <v>0</v>
      </c>
      <c r="M34" s="3" t="b">
        <f t="shared" si="2"/>
        <v>0</v>
      </c>
    </row>
    <row r="35" spans="1:13" ht="22.5">
      <c r="A35" s="523" t="str">
        <f t="shared" si="0"/>
        <v>Dimanche</v>
      </c>
      <c r="B35" s="522">
        <f t="shared" si="3"/>
        <v>41756</v>
      </c>
      <c r="C35" s="163"/>
      <c r="D35" s="22"/>
      <c r="E35" s="21"/>
      <c r="F35" s="22"/>
      <c r="G35" s="21"/>
      <c r="H35" s="22"/>
      <c r="I35" s="21"/>
      <c r="J35" s="75"/>
      <c r="K35" s="75"/>
      <c r="L35" s="378">
        <f t="shared" si="4"/>
        <v>0</v>
      </c>
      <c r="M35" s="3" t="b">
        <f t="shared" si="2"/>
        <v>0</v>
      </c>
    </row>
    <row r="36" spans="1:13" ht="22.5">
      <c r="A36" s="523" t="str">
        <f t="shared" si="0"/>
        <v>Lundi</v>
      </c>
      <c r="B36" s="522">
        <f t="shared" si="3"/>
        <v>41757</v>
      </c>
      <c r="C36" s="163"/>
      <c r="D36" s="22"/>
      <c r="E36" s="22"/>
      <c r="F36" s="22"/>
      <c r="G36" s="22"/>
      <c r="H36" s="22"/>
      <c r="I36" s="21"/>
      <c r="J36" s="75"/>
      <c r="K36" s="22"/>
      <c r="L36" s="378">
        <f t="shared" si="4"/>
        <v>0</v>
      </c>
      <c r="M36" s="3" t="b">
        <f t="shared" si="2"/>
        <v>0</v>
      </c>
    </row>
    <row r="37" spans="1:13" ht="22.5">
      <c r="A37" s="523" t="str">
        <f>IF(B37="","",PROPER(TEXT(B37,"jjjj")))</f>
        <v>Mardi</v>
      </c>
      <c r="B37" s="522">
        <f>IF(MONTH(B36+1)=MONTH($E$5),B36+1,"")</f>
        <v>41758</v>
      </c>
      <c r="C37" s="163"/>
      <c r="D37" s="22"/>
      <c r="E37" s="22"/>
      <c r="F37" s="22"/>
      <c r="G37" s="22"/>
      <c r="H37" s="22"/>
      <c r="I37" s="21"/>
      <c r="J37" s="75"/>
      <c r="K37" s="22"/>
      <c r="L37" s="378">
        <f t="shared" si="4"/>
        <v>0</v>
      </c>
      <c r="M37" s="3" t="b">
        <f t="shared" si="2"/>
        <v>0</v>
      </c>
    </row>
    <row r="38" spans="1:13" ht="22.5">
      <c r="A38" s="523" t="str">
        <f t="shared" ref="A38:A39" si="5">IF(B38="","",PROPER(TEXT(B38,"jjjj")))</f>
        <v>Mercredi</v>
      </c>
      <c r="B38" s="522">
        <f t="shared" ref="B38:B39" si="6">IF(MONTH(B37+1)=MONTH($E$5),B37+1,"")</f>
        <v>41759</v>
      </c>
      <c r="C38" s="163"/>
      <c r="D38" s="22"/>
      <c r="E38" s="21"/>
      <c r="F38" s="21"/>
      <c r="G38" s="21"/>
      <c r="H38" s="22"/>
      <c r="I38" s="21"/>
      <c r="J38" s="75"/>
      <c r="K38" s="22"/>
      <c r="L38" s="378">
        <f t="shared" si="4"/>
        <v>0</v>
      </c>
      <c r="M38" s="3" t="b">
        <f t="shared" si="2"/>
        <v>0</v>
      </c>
    </row>
    <row r="39" spans="1:13" ht="23.25" thickBot="1">
      <c r="A39" s="523" t="str">
        <f t="shared" si="5"/>
        <v/>
      </c>
      <c r="B39" s="522" t="str">
        <f t="shared" si="6"/>
        <v/>
      </c>
      <c r="C39" s="163"/>
      <c r="D39" s="22"/>
      <c r="E39" s="21"/>
      <c r="F39" s="22"/>
      <c r="G39" s="22"/>
      <c r="H39" s="22"/>
      <c r="I39" s="21"/>
      <c r="J39" s="75"/>
      <c r="K39" s="75"/>
      <c r="L39" s="380">
        <f t="shared" si="4"/>
        <v>0</v>
      </c>
      <c r="M39" s="3" t="b">
        <f t="shared" si="2"/>
        <v>0</v>
      </c>
    </row>
    <row r="40" spans="1:13" ht="20.25" thickTop="1">
      <c r="A40" s="384" t="s">
        <v>45</v>
      </c>
      <c r="B40" s="385"/>
      <c r="C40" s="71"/>
      <c r="D40" s="72"/>
      <c r="E40" s="72"/>
      <c r="F40" s="72"/>
      <c r="G40" s="72"/>
      <c r="H40" s="72"/>
      <c r="I40" s="72"/>
      <c r="J40" s="72"/>
      <c r="K40" s="73"/>
      <c r="L40" s="74" t="s">
        <v>4</v>
      </c>
      <c r="M40" s="3">
        <f>SUM(M9:M39)</f>
        <v>0</v>
      </c>
    </row>
    <row r="41" spans="1:13" ht="23.25" thickBot="1">
      <c r="A41" s="143" t="s">
        <v>46</v>
      </c>
      <c r="B41" s="144"/>
      <c r="C41" s="145">
        <f t="shared" ref="C41:K41" si="7">SUM(C9:C39)</f>
        <v>0</v>
      </c>
      <c r="D41" s="146">
        <f t="shared" si="7"/>
        <v>0</v>
      </c>
      <c r="E41" s="146">
        <f t="shared" si="7"/>
        <v>0</v>
      </c>
      <c r="F41" s="146">
        <f t="shared" si="7"/>
        <v>0</v>
      </c>
      <c r="G41" s="146">
        <f t="shared" si="7"/>
        <v>0</v>
      </c>
      <c r="H41" s="146">
        <f t="shared" si="7"/>
        <v>0</v>
      </c>
      <c r="I41" s="147">
        <f>SUM(I9:I39)</f>
        <v>0</v>
      </c>
      <c r="J41" s="146">
        <f t="shared" si="7"/>
        <v>0</v>
      </c>
      <c r="K41" s="146">
        <f t="shared" si="7"/>
        <v>0</v>
      </c>
      <c r="L41" s="148" t="s">
        <v>5</v>
      </c>
    </row>
    <row r="42" spans="1:13" ht="24" thickTop="1" thickBot="1">
      <c r="A42" s="374">
        <v>125</v>
      </c>
      <c r="B42" s="353"/>
      <c r="C42" s="371" t="s">
        <v>97</v>
      </c>
      <c r="D42" s="372"/>
      <c r="E42" s="372"/>
      <c r="F42" s="372"/>
      <c r="G42" s="393" t="s">
        <v>6</v>
      </c>
      <c r="H42" s="394"/>
      <c r="I42" s="394"/>
      <c r="J42" s="392" t="e">
        <f>L42/M40</f>
        <v>#DIV/0!</v>
      </c>
      <c r="K42" s="392"/>
      <c r="L42" s="149">
        <f>SUM(L9:L39)</f>
        <v>0</v>
      </c>
    </row>
    <row r="43" spans="1:13" ht="16.5" thickTop="1">
      <c r="C43" s="373"/>
      <c r="D43" s="3"/>
      <c r="E43" s="3"/>
      <c r="F43" s="3"/>
      <c r="G43" s="3"/>
      <c r="H43" s="3"/>
      <c r="I43" s="3"/>
      <c r="J43" s="3"/>
      <c r="K43" s="3"/>
      <c r="L43" s="3"/>
    </row>
    <row r="44" spans="1:13">
      <c r="A44" s="389" t="s">
        <v>139</v>
      </c>
      <c r="B44" s="390"/>
      <c r="C44" s="390"/>
      <c r="D44" s="391"/>
      <c r="F44" s="389" t="s">
        <v>140</v>
      </c>
      <c r="G44" s="390"/>
      <c r="H44" s="390"/>
      <c r="I44" s="391"/>
      <c r="L44" s="3"/>
    </row>
    <row r="45" spans="1:13" ht="19.5" customHeight="1">
      <c r="A45" s="367"/>
      <c r="B45" s="370">
        <v>125</v>
      </c>
      <c r="C45" s="368"/>
      <c r="D45" s="369"/>
      <c r="F45" s="386"/>
      <c r="G45" s="387"/>
      <c r="H45" s="387"/>
      <c r="I45" s="388"/>
      <c r="L45" s="3"/>
    </row>
    <row r="46" spans="1:13">
      <c r="L46" s="3"/>
    </row>
  </sheetData>
  <sheetProtection selectLockedCells="1"/>
  <mergeCells count="19">
    <mergeCell ref="A1:L1"/>
    <mergeCell ref="A2:L2"/>
    <mergeCell ref="K7:K8"/>
    <mergeCell ref="F7:F8"/>
    <mergeCell ref="H7:H8"/>
    <mergeCell ref="D7:D8"/>
    <mergeCell ref="E7:E8"/>
    <mergeCell ref="A7:B8"/>
    <mergeCell ref="C7:C8"/>
    <mergeCell ref="J7:J8"/>
    <mergeCell ref="G7:G8"/>
    <mergeCell ref="E5:F5"/>
    <mergeCell ref="I7:I8"/>
    <mergeCell ref="A40:B40"/>
    <mergeCell ref="F45:I45"/>
    <mergeCell ref="A44:D44"/>
    <mergeCell ref="J42:K42"/>
    <mergeCell ref="G42:I42"/>
    <mergeCell ref="F44:I44"/>
  </mergeCells>
  <phoneticPr fontId="0" type="noConversion"/>
  <conditionalFormatting sqref="C9:L39">
    <cfRule type="expression" dxfId="0" priority="1">
      <formula>AND($B9&lt;&gt;"",WEEKDAY($B9,2)&gt;5)</formula>
    </cfRule>
  </conditionalFormatting>
  <printOptions horizontalCentered="1" verticalCentered="1"/>
  <pageMargins left="0" right="0" top="0" bottom="0" header="0" footer="0"/>
  <pageSetup paperSize="9" scale="88" orientation="portrait" r:id="rId1"/>
  <headerFooter alignWithMargins="0"/>
  <rowBreaks count="1" manualBreakCount="1">
    <brk id="33" max="11" man="1"/>
  </rowBreaks>
  <colBreaks count="1" manualBreakCount="1">
    <brk id="2" max="45" man="1"/>
  </colBreaks>
  <ignoredErrors>
    <ignoredError sqref="L23:L25 L33 L26:L32 L34:L39 L9:L11 L12:L22" formulaRange="1"/>
  </ignoredErrors>
  <drawing r:id="rId2"/>
  <legacyDrawing r:id="rId3"/>
  <controls>
    <mc:AlternateContent xmlns:mc="http://schemas.openxmlformats.org/markup-compatibility/2006">
      <mc:Choice Requires="x14">
        <control shapeId="4105" r:id="rId4" name="SpinButton2">
          <controlPr defaultSize="0" print="0" autoLine="0" linkedCell="G5" r:id="rId5">
            <anchor moveWithCells="1">
              <from>
                <xdr:col>5</xdr:col>
                <xdr:colOff>352425</xdr:colOff>
                <xdr:row>2</xdr:row>
                <xdr:rowOff>133350</xdr:rowOff>
              </from>
              <to>
                <xdr:col>6</xdr:col>
                <xdr:colOff>104775</xdr:colOff>
                <xdr:row>3</xdr:row>
                <xdr:rowOff>76200</xdr:rowOff>
              </to>
            </anchor>
          </controlPr>
        </control>
      </mc:Choice>
      <mc:Fallback>
        <control shapeId="4105" r:id="rId4" name="SpinButton2"/>
      </mc:Fallback>
    </mc:AlternateContent>
    <mc:AlternateContent xmlns:mc="http://schemas.openxmlformats.org/markup-compatibility/2006">
      <mc:Choice Requires="x14">
        <control shapeId="4106" r:id="rId6" name="SpinButton1">
          <controlPr defaultSize="0" print="0" autoLine="0" linkedCell="E5:F5" r:id="rId5">
            <anchor moveWithCells="1">
              <from>
                <xdr:col>4</xdr:col>
                <xdr:colOff>285750</xdr:colOff>
                <xdr:row>2</xdr:row>
                <xdr:rowOff>133350</xdr:rowOff>
              </from>
              <to>
                <xdr:col>5</xdr:col>
                <xdr:colOff>38100</xdr:colOff>
                <xdr:row>3</xdr:row>
                <xdr:rowOff>76200</xdr:rowOff>
              </to>
            </anchor>
          </controlPr>
        </control>
      </mc:Choice>
      <mc:Fallback>
        <control shapeId="4106" r:id="rId6" name="SpinButton1"/>
      </mc:Fallback>
    </mc:AlternateContent>
    <mc:AlternateContent xmlns:mc="http://schemas.openxmlformats.org/markup-compatibility/2006">
      <mc:Choice Requires="x14">
        <control shapeId="4108" r:id="rId7" name="Button 12">
          <controlPr defaultSize="0" print="0" autoFill="0" autoPict="0" macro="[0]!efface_feuille_affutage.efface_feuille_affutage">
            <anchor moveWithCells="1" sizeWithCells="1">
              <from>
                <xdr:col>13</xdr:col>
                <xdr:colOff>542925</xdr:colOff>
                <xdr:row>43</xdr:row>
                <xdr:rowOff>47625</xdr:rowOff>
              </from>
              <to>
                <xdr:col>15</xdr:col>
                <xdr:colOff>247650</xdr:colOff>
                <xdr:row>45</xdr:row>
                <xdr:rowOff>57150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X45"/>
  <sheetViews>
    <sheetView showGridLines="0" showZeros="0" view="pageBreakPreview" zoomScale="130" zoomScaleNormal="100" zoomScaleSheetLayoutView="130" workbookViewId="0">
      <pane ySplit="8" topLeftCell="A30" activePane="bottomLeft" state="frozen"/>
      <selection pane="bottomLeft" activeCell="Z38" sqref="Z38"/>
    </sheetView>
  </sheetViews>
  <sheetFormatPr baseColWidth="10" defaultColWidth="9.6640625" defaultRowHeight="15.75"/>
  <cols>
    <col min="1" max="1" width="12.77734375" customWidth="1"/>
    <col min="2" max="2" width="4" customWidth="1"/>
    <col min="3" max="5" width="3.77734375" customWidth="1"/>
    <col min="6" max="6" width="4.77734375" customWidth="1"/>
    <col min="7" max="9" width="3.77734375" customWidth="1"/>
    <col min="10" max="10" width="4.77734375" customWidth="1"/>
    <col min="11" max="13" width="3.77734375" customWidth="1"/>
    <col min="14" max="14" width="4.77734375" customWidth="1"/>
    <col min="15" max="17" width="3.77734375" hidden="1" customWidth="1"/>
    <col min="18" max="20" width="3.77734375" customWidth="1"/>
    <col min="21" max="21" width="4.77734375" customWidth="1"/>
    <col min="22" max="22" width="8.88671875" customWidth="1"/>
    <col min="23" max="23" width="5.77734375" hidden="1" customWidth="1"/>
  </cols>
  <sheetData>
    <row r="1" spans="1:24">
      <c r="A1" s="411" t="s">
        <v>34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</row>
    <row r="2" spans="1:24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</row>
    <row r="3" spans="1:24">
      <c r="A3" s="411"/>
      <c r="B3" s="411"/>
      <c r="C3" s="411"/>
      <c r="D3" s="411"/>
      <c r="E3" s="411"/>
      <c r="F3" s="411"/>
      <c r="G3" s="411"/>
      <c r="H3" s="411"/>
      <c r="I3" s="411"/>
      <c r="J3" s="411"/>
      <c r="K3" s="411"/>
      <c r="L3" s="411"/>
      <c r="M3" s="411"/>
      <c r="N3" s="411"/>
      <c r="O3" s="411"/>
      <c r="P3" s="411"/>
      <c r="Q3" s="411"/>
      <c r="R3" s="411"/>
      <c r="S3" s="411"/>
      <c r="T3" s="411"/>
      <c r="U3" s="411"/>
      <c r="V3" s="411"/>
    </row>
    <row r="4" spans="1:2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X4" s="1"/>
    </row>
    <row r="5" spans="1:24" ht="22.5">
      <c r="A5" s="426">
        <f>Affûtage!E5</f>
        <v>105</v>
      </c>
      <c r="B5" s="426"/>
      <c r="C5" s="426"/>
      <c r="D5" s="426"/>
      <c r="E5" s="426"/>
      <c r="F5" s="426"/>
      <c r="G5" s="426"/>
      <c r="H5" s="426"/>
      <c r="I5" s="426"/>
      <c r="J5" s="427">
        <f>Affûtage!G5</f>
        <v>2014</v>
      </c>
      <c r="K5" s="428"/>
      <c r="L5" s="428"/>
      <c r="M5" s="428"/>
      <c r="N5" s="428"/>
      <c r="O5" s="428"/>
      <c r="P5" s="428"/>
      <c r="Q5" s="428"/>
      <c r="R5" s="428"/>
      <c r="S5" s="428"/>
      <c r="T5" s="428"/>
      <c r="U5" s="428"/>
      <c r="V5" s="428"/>
      <c r="X5" s="1"/>
    </row>
    <row r="6" spans="1:24" ht="16.5" thickBot="1">
      <c r="A6" s="3"/>
      <c r="B6" s="3"/>
      <c r="C6" s="429"/>
      <c r="D6" s="429"/>
      <c r="E6" s="429"/>
      <c r="F6" s="42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X6" s="1"/>
    </row>
    <row r="7" spans="1:24" ht="24" thickTop="1" thickBot="1">
      <c r="A7" s="187" t="s">
        <v>3</v>
      </c>
      <c r="B7" s="188"/>
      <c r="C7" s="433" t="s">
        <v>12</v>
      </c>
      <c r="D7" s="431"/>
      <c r="E7" s="431"/>
      <c r="F7" s="431"/>
      <c r="G7" s="430" t="s">
        <v>13</v>
      </c>
      <c r="H7" s="431"/>
      <c r="I7" s="431"/>
      <c r="J7" s="432"/>
      <c r="K7" s="430" t="s">
        <v>47</v>
      </c>
      <c r="L7" s="431"/>
      <c r="M7" s="431"/>
      <c r="N7" s="432"/>
      <c r="O7" s="425" t="s">
        <v>14</v>
      </c>
      <c r="P7" s="425"/>
      <c r="Q7" s="425"/>
      <c r="R7" s="430" t="s">
        <v>15</v>
      </c>
      <c r="S7" s="431"/>
      <c r="T7" s="431"/>
      <c r="U7" s="432"/>
      <c r="V7" s="89" t="s">
        <v>1</v>
      </c>
      <c r="X7" s="1"/>
    </row>
    <row r="8" spans="1:24" ht="20.25" thickBot="1">
      <c r="A8" s="189"/>
      <c r="B8" s="190"/>
      <c r="C8" s="154" t="s">
        <v>53</v>
      </c>
      <c r="D8" s="154" t="s">
        <v>54</v>
      </c>
      <c r="E8" s="155" t="s">
        <v>94</v>
      </c>
      <c r="F8" s="156" t="s">
        <v>4</v>
      </c>
      <c r="G8" s="157" t="s">
        <v>53</v>
      </c>
      <c r="H8" s="154" t="s">
        <v>54</v>
      </c>
      <c r="I8" s="154" t="s">
        <v>94</v>
      </c>
      <c r="J8" s="158" t="s">
        <v>4</v>
      </c>
      <c r="K8" s="157" t="s">
        <v>53</v>
      </c>
      <c r="L8" s="154" t="s">
        <v>54</v>
      </c>
      <c r="M8" s="154" t="s">
        <v>94</v>
      </c>
      <c r="N8" s="158" t="s">
        <v>4</v>
      </c>
      <c r="O8" s="159" t="s">
        <v>16</v>
      </c>
      <c r="P8" s="159" t="s">
        <v>17</v>
      </c>
      <c r="Q8" s="159" t="s">
        <v>4</v>
      </c>
      <c r="R8" s="157" t="s">
        <v>53</v>
      </c>
      <c r="S8" s="154" t="s">
        <v>54</v>
      </c>
      <c r="T8" s="154" t="s">
        <v>94</v>
      </c>
      <c r="U8" s="158" t="s">
        <v>4</v>
      </c>
      <c r="V8" s="160" t="s">
        <v>2</v>
      </c>
      <c r="X8" s="1"/>
    </row>
    <row r="9" spans="1:24" ht="22.5">
      <c r="A9" s="204" t="str">
        <f>Affûtage!A9</f>
        <v>Mardi</v>
      </c>
      <c r="B9" s="205">
        <f>Affûtage!B9</f>
        <v>41730</v>
      </c>
      <c r="C9" s="258"/>
      <c r="D9" s="259"/>
      <c r="E9" s="260"/>
      <c r="F9" s="261">
        <f>SUM(C9:E9)</f>
        <v>0</v>
      </c>
      <c r="G9" s="258"/>
      <c r="H9" s="259"/>
      <c r="I9" s="260"/>
      <c r="J9" s="261">
        <f>SUM(G9:I9)</f>
        <v>0</v>
      </c>
      <c r="K9" s="258"/>
      <c r="L9" s="259"/>
      <c r="M9" s="260"/>
      <c r="N9" s="261">
        <f>SUM(K9:M9)</f>
        <v>0</v>
      </c>
      <c r="O9" s="262"/>
      <c r="P9" s="263"/>
      <c r="Q9" s="264">
        <f>SUM(O9+P9)</f>
        <v>0</v>
      </c>
      <c r="R9" s="265"/>
      <c r="S9" s="259"/>
      <c r="T9" s="266"/>
      <c r="U9" s="261">
        <f t="shared" ref="U9:U39" si="0">SUM(R9:T9)</f>
        <v>0</v>
      </c>
      <c r="V9" s="195">
        <f t="shared" ref="V9:V39" si="1">F9+J9+N9+Q9+U9</f>
        <v>0</v>
      </c>
      <c r="W9" s="3">
        <f t="shared" ref="W9:W39" si="2">IF(V9=0,0,1)</f>
        <v>0</v>
      </c>
    </row>
    <row r="10" spans="1:24" ht="22.5">
      <c r="A10" s="204" t="str">
        <f>Affûtage!A10</f>
        <v>Mercredi</v>
      </c>
      <c r="B10" s="205">
        <f>Affûtage!B10</f>
        <v>41731</v>
      </c>
      <c r="C10" s="222"/>
      <c r="D10" s="223"/>
      <c r="E10" s="224"/>
      <c r="F10" s="225">
        <f>SUM(C10:E10)</f>
        <v>0</v>
      </c>
      <c r="G10" s="226"/>
      <c r="H10" s="227"/>
      <c r="I10" s="224"/>
      <c r="J10" s="228">
        <f t="shared" ref="J10:J39" si="3">SUM(G10:I10)</f>
        <v>0</v>
      </c>
      <c r="K10" s="226"/>
      <c r="L10" s="227"/>
      <c r="M10" s="224"/>
      <c r="N10" s="228">
        <f>SUM(K10:M10)</f>
        <v>0</v>
      </c>
      <c r="O10" s="229"/>
      <c r="P10" s="153"/>
      <c r="Q10" s="230">
        <f>SUM(O10+P10)</f>
        <v>0</v>
      </c>
      <c r="R10" s="231"/>
      <c r="S10" s="227"/>
      <c r="T10" s="232"/>
      <c r="U10" s="228">
        <f t="shared" si="0"/>
        <v>0</v>
      </c>
      <c r="V10" s="195">
        <f t="shared" si="1"/>
        <v>0</v>
      </c>
      <c r="W10" s="3">
        <f t="shared" si="2"/>
        <v>0</v>
      </c>
    </row>
    <row r="11" spans="1:24" ht="22.5">
      <c r="A11" s="204" t="str">
        <f>Affûtage!A11</f>
        <v>Jeudi</v>
      </c>
      <c r="B11" s="205">
        <f>Affûtage!B11</f>
        <v>41732</v>
      </c>
      <c r="C11" s="222"/>
      <c r="D11" s="223"/>
      <c r="E11" s="224"/>
      <c r="F11" s="225">
        <f t="shared" ref="F11:F39" si="4">SUM(C11:E11)</f>
        <v>0</v>
      </c>
      <c r="G11" s="226"/>
      <c r="H11" s="227"/>
      <c r="I11" s="224"/>
      <c r="J11" s="228">
        <f>SUM(G11:I11)</f>
        <v>0</v>
      </c>
      <c r="K11" s="226"/>
      <c r="L11" s="227"/>
      <c r="M11" s="224"/>
      <c r="N11" s="228">
        <f>SUM(K11:M11)</f>
        <v>0</v>
      </c>
      <c r="O11" s="229"/>
      <c r="P11" s="153"/>
      <c r="Q11" s="230">
        <f>O11+P11</f>
        <v>0</v>
      </c>
      <c r="R11" s="231"/>
      <c r="S11" s="227"/>
      <c r="T11" s="232"/>
      <c r="U11" s="228">
        <f t="shared" si="0"/>
        <v>0</v>
      </c>
      <c r="V11" s="195">
        <f t="shared" si="1"/>
        <v>0</v>
      </c>
      <c r="W11" s="3">
        <f t="shared" si="2"/>
        <v>0</v>
      </c>
    </row>
    <row r="12" spans="1:24" ht="22.5">
      <c r="A12" s="204" t="str">
        <f>Affûtage!A12</f>
        <v>Vendredi</v>
      </c>
      <c r="B12" s="205">
        <f>Affûtage!B12</f>
        <v>41733</v>
      </c>
      <c r="C12" s="233"/>
      <c r="D12" s="234"/>
      <c r="E12" s="235"/>
      <c r="F12" s="236">
        <f t="shared" si="4"/>
        <v>0</v>
      </c>
      <c r="G12" s="233"/>
      <c r="H12" s="233"/>
      <c r="I12" s="235"/>
      <c r="J12" s="237">
        <f t="shared" si="3"/>
        <v>0</v>
      </c>
      <c r="K12" s="238"/>
      <c r="L12" s="233"/>
      <c r="M12" s="235"/>
      <c r="N12" s="237">
        <f>SUM(K12:M12)</f>
        <v>0</v>
      </c>
      <c r="O12" s="239"/>
      <c r="P12" s="240"/>
      <c r="Q12" s="241">
        <f>SUM(O12+P12)</f>
        <v>0</v>
      </c>
      <c r="R12" s="242"/>
      <c r="S12" s="235"/>
      <c r="T12" s="243"/>
      <c r="U12" s="228">
        <f t="shared" si="0"/>
        <v>0</v>
      </c>
      <c r="V12" s="244">
        <f t="shared" si="1"/>
        <v>0</v>
      </c>
      <c r="W12" s="3">
        <f t="shared" si="2"/>
        <v>0</v>
      </c>
    </row>
    <row r="13" spans="1:24" ht="22.5">
      <c r="A13" s="204" t="str">
        <f>Affûtage!A13</f>
        <v>Samedi</v>
      </c>
      <c r="B13" s="205">
        <f>Affûtage!B13</f>
        <v>41734</v>
      </c>
      <c r="C13" s="222"/>
      <c r="D13" s="223"/>
      <c r="E13" s="224"/>
      <c r="F13" s="225">
        <f t="shared" si="4"/>
        <v>0</v>
      </c>
      <c r="G13" s="226"/>
      <c r="H13" s="227"/>
      <c r="I13" s="224"/>
      <c r="J13" s="228">
        <f t="shared" si="3"/>
        <v>0</v>
      </c>
      <c r="K13" s="226"/>
      <c r="L13" s="227"/>
      <c r="M13" s="224"/>
      <c r="N13" s="228">
        <f t="shared" ref="N13:N39" si="5">SUM(K13:M13)</f>
        <v>0</v>
      </c>
      <c r="O13" s="229"/>
      <c r="P13" s="153"/>
      <c r="Q13" s="230">
        <f>SUM(O13+P13)</f>
        <v>0</v>
      </c>
      <c r="R13" s="231"/>
      <c r="S13" s="227"/>
      <c r="T13" s="232"/>
      <c r="U13" s="228">
        <f t="shared" si="0"/>
        <v>0</v>
      </c>
      <c r="V13" s="195">
        <f t="shared" si="1"/>
        <v>0</v>
      </c>
      <c r="W13" s="3">
        <f t="shared" si="2"/>
        <v>0</v>
      </c>
    </row>
    <row r="14" spans="1:24" ht="22.5">
      <c r="A14" s="204" t="str">
        <f>Affûtage!A14</f>
        <v>Dimanche</v>
      </c>
      <c r="B14" s="205">
        <f>Affûtage!B14</f>
        <v>41735</v>
      </c>
      <c r="C14" s="196"/>
      <c r="D14" s="197"/>
      <c r="E14" s="198"/>
      <c r="F14" s="209">
        <f t="shared" si="4"/>
        <v>0</v>
      </c>
      <c r="G14" s="199"/>
      <c r="H14" s="196"/>
      <c r="I14" s="198"/>
      <c r="J14" s="210">
        <f t="shared" si="3"/>
        <v>0</v>
      </c>
      <c r="K14" s="199"/>
      <c r="L14" s="196"/>
      <c r="M14" s="198"/>
      <c r="N14" s="210">
        <f t="shared" si="5"/>
        <v>0</v>
      </c>
      <c r="O14" s="123"/>
      <c r="P14" s="75"/>
      <c r="Q14" s="200">
        <f>SUM(O14+P14)</f>
        <v>0</v>
      </c>
      <c r="R14" s="201"/>
      <c r="S14" s="198"/>
      <c r="T14" s="202"/>
      <c r="U14" s="228">
        <f t="shared" si="0"/>
        <v>0</v>
      </c>
      <c r="V14" s="195">
        <f t="shared" si="1"/>
        <v>0</v>
      </c>
      <c r="W14" s="3">
        <f t="shared" si="2"/>
        <v>0</v>
      </c>
    </row>
    <row r="15" spans="1:24" ht="22.5">
      <c r="A15" s="204" t="str">
        <f>Affûtage!A15</f>
        <v>Lundi</v>
      </c>
      <c r="B15" s="205">
        <f>Affûtage!B15</f>
        <v>41736</v>
      </c>
      <c r="C15" s="196"/>
      <c r="D15" s="197"/>
      <c r="E15" s="198"/>
      <c r="F15" s="209">
        <f t="shared" si="4"/>
        <v>0</v>
      </c>
      <c r="G15" s="199"/>
      <c r="H15" s="196"/>
      <c r="I15" s="198"/>
      <c r="J15" s="210">
        <f t="shared" si="3"/>
        <v>0</v>
      </c>
      <c r="K15" s="199"/>
      <c r="L15" s="196"/>
      <c r="M15" s="198"/>
      <c r="N15" s="210">
        <f t="shared" si="5"/>
        <v>0</v>
      </c>
      <c r="O15" s="123"/>
      <c r="P15" s="75"/>
      <c r="Q15" s="200">
        <f>O15+P15</f>
        <v>0</v>
      </c>
      <c r="R15" s="201"/>
      <c r="S15" s="198"/>
      <c r="T15" s="202"/>
      <c r="U15" s="211">
        <f t="shared" si="0"/>
        <v>0</v>
      </c>
      <c r="V15" s="195">
        <f t="shared" si="1"/>
        <v>0</v>
      </c>
      <c r="W15" s="3">
        <f t="shared" si="2"/>
        <v>0</v>
      </c>
    </row>
    <row r="16" spans="1:24" ht="22.5">
      <c r="A16" s="204" t="str">
        <f>Affûtage!A16</f>
        <v>Mardi</v>
      </c>
      <c r="B16" s="205">
        <f>Affûtage!B16</f>
        <v>41737</v>
      </c>
      <c r="C16" s="196"/>
      <c r="D16" s="197"/>
      <c r="E16" s="198"/>
      <c r="F16" s="209">
        <f t="shared" si="4"/>
        <v>0</v>
      </c>
      <c r="G16" s="199"/>
      <c r="H16" s="196"/>
      <c r="I16" s="198"/>
      <c r="J16" s="210">
        <f t="shared" si="3"/>
        <v>0</v>
      </c>
      <c r="K16" s="199"/>
      <c r="L16" s="196"/>
      <c r="M16" s="198"/>
      <c r="N16" s="210">
        <f t="shared" si="5"/>
        <v>0</v>
      </c>
      <c r="O16" s="123"/>
      <c r="P16" s="75"/>
      <c r="Q16" s="200">
        <f>O16+P16</f>
        <v>0</v>
      </c>
      <c r="R16" s="201"/>
      <c r="S16" s="198"/>
      <c r="T16" s="202"/>
      <c r="U16" s="211">
        <f t="shared" si="0"/>
        <v>0</v>
      </c>
      <c r="V16" s="195">
        <f t="shared" si="1"/>
        <v>0</v>
      </c>
      <c r="W16" s="3">
        <f t="shared" si="2"/>
        <v>0</v>
      </c>
    </row>
    <row r="17" spans="1:23" ht="22.5">
      <c r="A17" s="204" t="str">
        <f>Affûtage!A17</f>
        <v>Mercredi</v>
      </c>
      <c r="B17" s="205">
        <f>Affûtage!B17</f>
        <v>41738</v>
      </c>
      <c r="C17" s="196"/>
      <c r="D17" s="197"/>
      <c r="E17" s="198"/>
      <c r="F17" s="209">
        <f t="shared" si="4"/>
        <v>0</v>
      </c>
      <c r="G17" s="199"/>
      <c r="H17" s="196"/>
      <c r="I17" s="198"/>
      <c r="J17" s="210">
        <f t="shared" si="3"/>
        <v>0</v>
      </c>
      <c r="K17" s="199"/>
      <c r="L17" s="196"/>
      <c r="M17" s="198"/>
      <c r="N17" s="210">
        <f t="shared" si="5"/>
        <v>0</v>
      </c>
      <c r="O17" s="123"/>
      <c r="P17" s="75"/>
      <c r="Q17" s="200">
        <f>O17+P17</f>
        <v>0</v>
      </c>
      <c r="R17" s="201"/>
      <c r="S17" s="198"/>
      <c r="T17" s="202"/>
      <c r="U17" s="211">
        <f t="shared" si="0"/>
        <v>0</v>
      </c>
      <c r="V17" s="195">
        <f>F17+J17+N17+Q17+U17</f>
        <v>0</v>
      </c>
      <c r="W17" s="3">
        <f t="shared" si="2"/>
        <v>0</v>
      </c>
    </row>
    <row r="18" spans="1:23" ht="22.5">
      <c r="A18" s="204" t="str">
        <f>Affûtage!A18</f>
        <v>Jeudi</v>
      </c>
      <c r="B18" s="205">
        <f>Affûtage!B18</f>
        <v>41739</v>
      </c>
      <c r="C18" s="196"/>
      <c r="D18" s="197"/>
      <c r="E18" s="198"/>
      <c r="F18" s="209">
        <f t="shared" si="4"/>
        <v>0</v>
      </c>
      <c r="G18" s="199"/>
      <c r="H18" s="196"/>
      <c r="I18" s="198"/>
      <c r="J18" s="210">
        <f t="shared" si="3"/>
        <v>0</v>
      </c>
      <c r="K18" s="199"/>
      <c r="L18" s="196"/>
      <c r="M18" s="198"/>
      <c r="N18" s="210">
        <f t="shared" si="5"/>
        <v>0</v>
      </c>
      <c r="O18" s="123"/>
      <c r="P18" s="75"/>
      <c r="Q18" s="200">
        <f>O18+P18</f>
        <v>0</v>
      </c>
      <c r="R18" s="201"/>
      <c r="S18" s="198"/>
      <c r="T18" s="202"/>
      <c r="U18" s="211">
        <f t="shared" si="0"/>
        <v>0</v>
      </c>
      <c r="V18" s="195">
        <f t="shared" si="1"/>
        <v>0</v>
      </c>
      <c r="W18" s="3">
        <f t="shared" si="2"/>
        <v>0</v>
      </c>
    </row>
    <row r="19" spans="1:23" ht="22.5">
      <c r="A19" s="204" t="str">
        <f>Affûtage!A19</f>
        <v>Vendredi</v>
      </c>
      <c r="B19" s="205">
        <f>Affûtage!B19</f>
        <v>41740</v>
      </c>
      <c r="C19" s="196"/>
      <c r="D19" s="197"/>
      <c r="E19" s="198"/>
      <c r="F19" s="209">
        <f t="shared" si="4"/>
        <v>0</v>
      </c>
      <c r="G19" s="199"/>
      <c r="H19" s="196"/>
      <c r="I19" s="198"/>
      <c r="J19" s="210">
        <f t="shared" si="3"/>
        <v>0</v>
      </c>
      <c r="K19" s="199"/>
      <c r="L19" s="196"/>
      <c r="M19" s="198"/>
      <c r="N19" s="210">
        <f t="shared" si="5"/>
        <v>0</v>
      </c>
      <c r="O19" s="123"/>
      <c r="P19" s="75"/>
      <c r="Q19" s="200">
        <f>SUM(O19+P19)</f>
        <v>0</v>
      </c>
      <c r="R19" s="201"/>
      <c r="S19" s="198"/>
      <c r="T19" s="202"/>
      <c r="U19" s="211">
        <f t="shared" si="0"/>
        <v>0</v>
      </c>
      <c r="V19" s="195">
        <f t="shared" si="1"/>
        <v>0</v>
      </c>
      <c r="W19" s="3">
        <f t="shared" si="2"/>
        <v>0</v>
      </c>
    </row>
    <row r="20" spans="1:23" ht="22.5">
      <c r="A20" s="204" t="str">
        <f>Affûtage!A20</f>
        <v>Samedi</v>
      </c>
      <c r="B20" s="205">
        <f>Affûtage!B20</f>
        <v>41741</v>
      </c>
      <c r="C20" s="196"/>
      <c r="D20" s="197"/>
      <c r="E20" s="198"/>
      <c r="F20" s="209">
        <f t="shared" si="4"/>
        <v>0</v>
      </c>
      <c r="G20" s="199"/>
      <c r="H20" s="196"/>
      <c r="I20" s="198"/>
      <c r="J20" s="210">
        <f t="shared" si="3"/>
        <v>0</v>
      </c>
      <c r="K20" s="199"/>
      <c r="L20" s="196"/>
      <c r="M20" s="198"/>
      <c r="N20" s="210">
        <f t="shared" si="5"/>
        <v>0</v>
      </c>
      <c r="O20" s="123"/>
      <c r="P20" s="75"/>
      <c r="Q20" s="200">
        <f t="shared" ref="Q20:Q25" si="6">O20+P20</f>
        <v>0</v>
      </c>
      <c r="R20" s="201"/>
      <c r="S20" s="198"/>
      <c r="T20" s="202"/>
      <c r="U20" s="211">
        <f t="shared" si="0"/>
        <v>0</v>
      </c>
      <c r="V20" s="195">
        <f t="shared" si="1"/>
        <v>0</v>
      </c>
      <c r="W20" s="3">
        <f t="shared" si="2"/>
        <v>0</v>
      </c>
    </row>
    <row r="21" spans="1:23" ht="22.5">
      <c r="A21" s="204" t="str">
        <f>Affûtage!A21</f>
        <v>Dimanche</v>
      </c>
      <c r="B21" s="205">
        <f>Affûtage!B21</f>
        <v>41742</v>
      </c>
      <c r="C21" s="196"/>
      <c r="D21" s="197"/>
      <c r="E21" s="198"/>
      <c r="F21" s="209">
        <f t="shared" si="4"/>
        <v>0</v>
      </c>
      <c r="G21" s="199"/>
      <c r="H21" s="196"/>
      <c r="I21" s="198"/>
      <c r="J21" s="210">
        <f t="shared" si="3"/>
        <v>0</v>
      </c>
      <c r="K21" s="199"/>
      <c r="L21" s="196"/>
      <c r="M21" s="198"/>
      <c r="N21" s="210">
        <f t="shared" si="5"/>
        <v>0</v>
      </c>
      <c r="O21" s="123"/>
      <c r="P21" s="75"/>
      <c r="Q21" s="200">
        <f t="shared" si="6"/>
        <v>0</v>
      </c>
      <c r="R21" s="201"/>
      <c r="S21" s="198"/>
      <c r="T21" s="202"/>
      <c r="U21" s="211">
        <f t="shared" si="0"/>
        <v>0</v>
      </c>
      <c r="V21" s="195">
        <f t="shared" si="1"/>
        <v>0</v>
      </c>
      <c r="W21" s="3">
        <f t="shared" si="2"/>
        <v>0</v>
      </c>
    </row>
    <row r="22" spans="1:23" ht="22.5">
      <c r="A22" s="204" t="str">
        <f>Affûtage!A22</f>
        <v>Lundi</v>
      </c>
      <c r="B22" s="205">
        <f>Affûtage!B22</f>
        <v>41743</v>
      </c>
      <c r="C22" s="196"/>
      <c r="D22" s="197"/>
      <c r="E22" s="198"/>
      <c r="F22" s="209">
        <f t="shared" si="4"/>
        <v>0</v>
      </c>
      <c r="G22" s="199"/>
      <c r="H22" s="196"/>
      <c r="I22" s="198"/>
      <c r="J22" s="210">
        <f t="shared" si="3"/>
        <v>0</v>
      </c>
      <c r="K22" s="199"/>
      <c r="L22" s="196"/>
      <c r="M22" s="198"/>
      <c r="N22" s="210">
        <f t="shared" si="5"/>
        <v>0</v>
      </c>
      <c r="O22" s="123"/>
      <c r="P22" s="75"/>
      <c r="Q22" s="200">
        <f t="shared" si="6"/>
        <v>0</v>
      </c>
      <c r="R22" s="201"/>
      <c r="S22" s="198"/>
      <c r="T22" s="202"/>
      <c r="U22" s="211">
        <f t="shared" si="0"/>
        <v>0</v>
      </c>
      <c r="V22" s="195">
        <f t="shared" si="1"/>
        <v>0</v>
      </c>
      <c r="W22" s="3">
        <f t="shared" si="2"/>
        <v>0</v>
      </c>
    </row>
    <row r="23" spans="1:23" ht="22.5">
      <c r="A23" s="204" t="str">
        <f>Affûtage!A23</f>
        <v>Mardi</v>
      </c>
      <c r="B23" s="205">
        <f>Affûtage!B23</f>
        <v>41744</v>
      </c>
      <c r="C23" s="196"/>
      <c r="D23" s="197"/>
      <c r="E23" s="198"/>
      <c r="F23" s="209">
        <f t="shared" si="4"/>
        <v>0</v>
      </c>
      <c r="G23" s="199"/>
      <c r="H23" s="196"/>
      <c r="I23" s="198"/>
      <c r="J23" s="210">
        <f t="shared" si="3"/>
        <v>0</v>
      </c>
      <c r="K23" s="199"/>
      <c r="L23" s="196"/>
      <c r="M23" s="198"/>
      <c r="N23" s="210">
        <f t="shared" si="5"/>
        <v>0</v>
      </c>
      <c r="O23" s="123"/>
      <c r="P23" s="75"/>
      <c r="Q23" s="200">
        <f t="shared" si="6"/>
        <v>0</v>
      </c>
      <c r="R23" s="201"/>
      <c r="S23" s="198"/>
      <c r="T23" s="202"/>
      <c r="U23" s="211">
        <f t="shared" si="0"/>
        <v>0</v>
      </c>
      <c r="V23" s="195">
        <f t="shared" si="1"/>
        <v>0</v>
      </c>
      <c r="W23" s="3">
        <f t="shared" si="2"/>
        <v>0</v>
      </c>
    </row>
    <row r="24" spans="1:23" ht="22.5">
      <c r="A24" s="204" t="str">
        <f>Affûtage!A24</f>
        <v>Mercredi</v>
      </c>
      <c r="B24" s="205">
        <f>Affûtage!B24</f>
        <v>41745</v>
      </c>
      <c r="C24" s="196"/>
      <c r="D24" s="197"/>
      <c r="E24" s="198"/>
      <c r="F24" s="209">
        <f t="shared" si="4"/>
        <v>0</v>
      </c>
      <c r="G24" s="199"/>
      <c r="H24" s="196"/>
      <c r="I24" s="198"/>
      <c r="J24" s="210">
        <f t="shared" si="3"/>
        <v>0</v>
      </c>
      <c r="K24" s="199"/>
      <c r="L24" s="196"/>
      <c r="M24" s="198"/>
      <c r="N24" s="210">
        <f t="shared" si="5"/>
        <v>0</v>
      </c>
      <c r="O24" s="123"/>
      <c r="P24" s="75"/>
      <c r="Q24" s="200">
        <f t="shared" si="6"/>
        <v>0</v>
      </c>
      <c r="R24" s="201"/>
      <c r="S24" s="198"/>
      <c r="T24" s="202"/>
      <c r="U24" s="211">
        <f t="shared" si="0"/>
        <v>0</v>
      </c>
      <c r="V24" s="195">
        <f t="shared" si="1"/>
        <v>0</v>
      </c>
      <c r="W24" s="3">
        <f t="shared" si="2"/>
        <v>0</v>
      </c>
    </row>
    <row r="25" spans="1:23" ht="22.5">
      <c r="A25" s="204" t="str">
        <f>Affûtage!A25</f>
        <v>Jeudi</v>
      </c>
      <c r="B25" s="205">
        <f>Affûtage!B25</f>
        <v>41746</v>
      </c>
      <c r="C25" s="196"/>
      <c r="D25" s="197"/>
      <c r="E25" s="198"/>
      <c r="F25" s="209">
        <f t="shared" si="4"/>
        <v>0</v>
      </c>
      <c r="G25" s="199"/>
      <c r="H25" s="196"/>
      <c r="I25" s="198"/>
      <c r="J25" s="210">
        <f t="shared" si="3"/>
        <v>0</v>
      </c>
      <c r="K25" s="199"/>
      <c r="L25" s="196"/>
      <c r="M25" s="198"/>
      <c r="N25" s="210">
        <f t="shared" si="5"/>
        <v>0</v>
      </c>
      <c r="O25" s="123"/>
      <c r="P25" s="75"/>
      <c r="Q25" s="200">
        <f t="shared" si="6"/>
        <v>0</v>
      </c>
      <c r="R25" s="201"/>
      <c r="S25" s="198"/>
      <c r="T25" s="202"/>
      <c r="U25" s="211">
        <f t="shared" si="0"/>
        <v>0</v>
      </c>
      <c r="V25" s="195">
        <f t="shared" si="1"/>
        <v>0</v>
      </c>
      <c r="W25" s="3">
        <f t="shared" si="2"/>
        <v>0</v>
      </c>
    </row>
    <row r="26" spans="1:23" ht="22.5">
      <c r="A26" s="204" t="str">
        <f>Affûtage!A26</f>
        <v>Vendredi</v>
      </c>
      <c r="B26" s="205">
        <f>Affûtage!B26</f>
        <v>41747</v>
      </c>
      <c r="C26" s="196"/>
      <c r="D26" s="197"/>
      <c r="E26" s="198"/>
      <c r="F26" s="209">
        <f t="shared" si="4"/>
        <v>0</v>
      </c>
      <c r="G26" s="199"/>
      <c r="H26" s="196"/>
      <c r="I26" s="198"/>
      <c r="J26" s="210">
        <f>SUM(G26:I26)</f>
        <v>0</v>
      </c>
      <c r="K26" s="199"/>
      <c r="L26" s="196"/>
      <c r="M26" s="198"/>
      <c r="N26" s="210">
        <f t="shared" si="5"/>
        <v>0</v>
      </c>
      <c r="O26" s="123"/>
      <c r="P26" s="75"/>
      <c r="Q26" s="200">
        <v>0</v>
      </c>
      <c r="R26" s="201"/>
      <c r="S26" s="198"/>
      <c r="T26" s="202"/>
      <c r="U26" s="211">
        <f t="shared" si="0"/>
        <v>0</v>
      </c>
      <c r="V26" s="195">
        <f t="shared" si="1"/>
        <v>0</v>
      </c>
      <c r="W26" s="3">
        <f t="shared" si="2"/>
        <v>0</v>
      </c>
    </row>
    <row r="27" spans="1:23" ht="22.5">
      <c r="A27" s="204" t="str">
        <f>Affûtage!A27</f>
        <v>Samedi</v>
      </c>
      <c r="B27" s="205">
        <f>Affûtage!B27</f>
        <v>41748</v>
      </c>
      <c r="C27" s="196"/>
      <c r="D27" s="197"/>
      <c r="E27" s="198"/>
      <c r="F27" s="209">
        <f t="shared" si="4"/>
        <v>0</v>
      </c>
      <c r="G27" s="199"/>
      <c r="H27" s="196"/>
      <c r="I27" s="198"/>
      <c r="J27" s="210">
        <f>SUM(G27:I27)</f>
        <v>0</v>
      </c>
      <c r="K27" s="199"/>
      <c r="L27" s="196"/>
      <c r="M27" s="198"/>
      <c r="N27" s="210">
        <f t="shared" si="5"/>
        <v>0</v>
      </c>
      <c r="O27" s="123"/>
      <c r="P27" s="75"/>
      <c r="Q27" s="200">
        <f t="shared" ref="Q27:Q37" si="7">O27+P27</f>
        <v>0</v>
      </c>
      <c r="R27" s="201"/>
      <c r="S27" s="198"/>
      <c r="T27" s="202"/>
      <c r="U27" s="211">
        <f t="shared" si="0"/>
        <v>0</v>
      </c>
      <c r="V27" s="195">
        <f t="shared" si="1"/>
        <v>0</v>
      </c>
      <c r="W27" s="3">
        <f t="shared" si="2"/>
        <v>0</v>
      </c>
    </row>
    <row r="28" spans="1:23" ht="22.5">
      <c r="A28" s="204" t="str">
        <f>Affûtage!A28</f>
        <v>Dimanche</v>
      </c>
      <c r="B28" s="205">
        <f>Affûtage!B28</f>
        <v>41749</v>
      </c>
      <c r="C28" s="196"/>
      <c r="D28" s="197"/>
      <c r="E28" s="198"/>
      <c r="F28" s="209">
        <f t="shared" si="4"/>
        <v>0</v>
      </c>
      <c r="G28" s="199"/>
      <c r="H28" s="196"/>
      <c r="I28" s="198"/>
      <c r="J28" s="210">
        <f t="shared" si="3"/>
        <v>0</v>
      </c>
      <c r="K28" s="199"/>
      <c r="L28" s="196"/>
      <c r="M28" s="198"/>
      <c r="N28" s="210">
        <f t="shared" si="5"/>
        <v>0</v>
      </c>
      <c r="O28" s="123"/>
      <c r="P28" s="75"/>
      <c r="Q28" s="200">
        <f t="shared" si="7"/>
        <v>0</v>
      </c>
      <c r="R28" s="201"/>
      <c r="S28" s="198"/>
      <c r="T28" s="202"/>
      <c r="U28" s="211">
        <f t="shared" si="0"/>
        <v>0</v>
      </c>
      <c r="V28" s="195">
        <f t="shared" si="1"/>
        <v>0</v>
      </c>
      <c r="W28" s="3">
        <f t="shared" si="2"/>
        <v>0</v>
      </c>
    </row>
    <row r="29" spans="1:23" ht="22.5">
      <c r="A29" s="204" t="str">
        <f>Affûtage!A29</f>
        <v>Lundi</v>
      </c>
      <c r="B29" s="205">
        <f>Affûtage!B29</f>
        <v>41750</v>
      </c>
      <c r="C29" s="196"/>
      <c r="D29" s="197"/>
      <c r="E29" s="198"/>
      <c r="F29" s="209">
        <f t="shared" si="4"/>
        <v>0</v>
      </c>
      <c r="G29" s="199"/>
      <c r="H29" s="196"/>
      <c r="I29" s="198"/>
      <c r="J29" s="210">
        <f t="shared" si="3"/>
        <v>0</v>
      </c>
      <c r="K29" s="199"/>
      <c r="L29" s="196"/>
      <c r="M29" s="198"/>
      <c r="N29" s="210">
        <f t="shared" si="5"/>
        <v>0</v>
      </c>
      <c r="O29" s="123"/>
      <c r="P29" s="75"/>
      <c r="Q29" s="200">
        <f t="shared" si="7"/>
        <v>0</v>
      </c>
      <c r="R29" s="201"/>
      <c r="S29" s="198"/>
      <c r="T29" s="202"/>
      <c r="U29" s="211">
        <f t="shared" si="0"/>
        <v>0</v>
      </c>
      <c r="V29" s="195">
        <f t="shared" si="1"/>
        <v>0</v>
      </c>
      <c r="W29" s="3">
        <f t="shared" si="2"/>
        <v>0</v>
      </c>
    </row>
    <row r="30" spans="1:23" ht="22.5">
      <c r="A30" s="204" t="str">
        <f>Affûtage!A30</f>
        <v>Mardi</v>
      </c>
      <c r="B30" s="205">
        <f>Affûtage!B30</f>
        <v>41751</v>
      </c>
      <c r="C30" s="196"/>
      <c r="D30" s="197"/>
      <c r="E30" s="198"/>
      <c r="F30" s="209">
        <f t="shared" si="4"/>
        <v>0</v>
      </c>
      <c r="G30" s="199"/>
      <c r="H30" s="196"/>
      <c r="I30" s="198"/>
      <c r="J30" s="210">
        <f t="shared" si="3"/>
        <v>0</v>
      </c>
      <c r="K30" s="199"/>
      <c r="L30" s="196"/>
      <c r="M30" s="198"/>
      <c r="N30" s="210">
        <f t="shared" si="5"/>
        <v>0</v>
      </c>
      <c r="O30" s="123"/>
      <c r="P30" s="75"/>
      <c r="Q30" s="200">
        <f t="shared" si="7"/>
        <v>0</v>
      </c>
      <c r="R30" s="201"/>
      <c r="S30" s="198"/>
      <c r="T30" s="202"/>
      <c r="U30" s="211">
        <f t="shared" si="0"/>
        <v>0</v>
      </c>
      <c r="V30" s="195">
        <f t="shared" si="1"/>
        <v>0</v>
      </c>
      <c r="W30" s="3">
        <f t="shared" si="2"/>
        <v>0</v>
      </c>
    </row>
    <row r="31" spans="1:23" ht="22.5">
      <c r="A31" s="204" t="str">
        <f>Affûtage!A31</f>
        <v>Mercredi</v>
      </c>
      <c r="B31" s="205">
        <f>Affûtage!B31</f>
        <v>41752</v>
      </c>
      <c r="C31" s="196"/>
      <c r="D31" s="197"/>
      <c r="E31" s="198"/>
      <c r="F31" s="209">
        <f t="shared" si="4"/>
        <v>0</v>
      </c>
      <c r="G31" s="199"/>
      <c r="H31" s="196"/>
      <c r="I31" s="198"/>
      <c r="J31" s="210">
        <f t="shared" si="3"/>
        <v>0</v>
      </c>
      <c r="K31" s="199"/>
      <c r="L31" s="196"/>
      <c r="M31" s="198"/>
      <c r="N31" s="210">
        <f t="shared" si="5"/>
        <v>0</v>
      </c>
      <c r="O31" s="123"/>
      <c r="P31" s="75"/>
      <c r="Q31" s="200">
        <f t="shared" si="7"/>
        <v>0</v>
      </c>
      <c r="R31" s="201"/>
      <c r="S31" s="198"/>
      <c r="T31" s="202"/>
      <c r="U31" s="211">
        <f t="shared" si="0"/>
        <v>0</v>
      </c>
      <c r="V31" s="195">
        <f t="shared" si="1"/>
        <v>0</v>
      </c>
      <c r="W31" s="3">
        <f t="shared" si="2"/>
        <v>0</v>
      </c>
    </row>
    <row r="32" spans="1:23" ht="22.5">
      <c r="A32" s="204" t="str">
        <f>Affûtage!A32</f>
        <v>Jeudi</v>
      </c>
      <c r="B32" s="205">
        <f>Affûtage!B32</f>
        <v>41753</v>
      </c>
      <c r="C32" s="196"/>
      <c r="D32" s="197"/>
      <c r="E32" s="198"/>
      <c r="F32" s="209">
        <f t="shared" si="4"/>
        <v>0</v>
      </c>
      <c r="G32" s="199"/>
      <c r="H32" s="196"/>
      <c r="I32" s="198"/>
      <c r="J32" s="210">
        <f t="shared" si="3"/>
        <v>0</v>
      </c>
      <c r="K32" s="199"/>
      <c r="L32" s="196"/>
      <c r="M32" s="198"/>
      <c r="N32" s="210">
        <f t="shared" si="5"/>
        <v>0</v>
      </c>
      <c r="O32" s="123"/>
      <c r="P32" s="75"/>
      <c r="Q32" s="200">
        <f t="shared" si="7"/>
        <v>0</v>
      </c>
      <c r="R32" s="201"/>
      <c r="S32" s="198"/>
      <c r="T32" s="202"/>
      <c r="U32" s="211"/>
      <c r="V32" s="195">
        <f t="shared" si="1"/>
        <v>0</v>
      </c>
      <c r="W32" s="3">
        <f t="shared" si="2"/>
        <v>0</v>
      </c>
    </row>
    <row r="33" spans="1:23" ht="22.5">
      <c r="A33" s="204" t="str">
        <f>Affûtage!A33</f>
        <v>Vendredi</v>
      </c>
      <c r="B33" s="205">
        <f>Affûtage!B33</f>
        <v>41754</v>
      </c>
      <c r="C33" s="196"/>
      <c r="D33" s="196"/>
      <c r="E33" s="198"/>
      <c r="F33" s="209">
        <f t="shared" si="4"/>
        <v>0</v>
      </c>
      <c r="G33" s="199"/>
      <c r="H33" s="197"/>
      <c r="I33" s="198"/>
      <c r="J33" s="210">
        <f t="shared" si="3"/>
        <v>0</v>
      </c>
      <c r="K33" s="199"/>
      <c r="L33" s="196"/>
      <c r="M33" s="198"/>
      <c r="N33" s="210">
        <f t="shared" si="5"/>
        <v>0</v>
      </c>
      <c r="O33" s="123"/>
      <c r="P33" s="75"/>
      <c r="Q33" s="200">
        <f t="shared" si="7"/>
        <v>0</v>
      </c>
      <c r="R33" s="201"/>
      <c r="S33" s="198"/>
      <c r="T33" s="202"/>
      <c r="U33" s="211">
        <f t="shared" si="0"/>
        <v>0</v>
      </c>
      <c r="V33" s="195">
        <f t="shared" si="1"/>
        <v>0</v>
      </c>
      <c r="W33" s="3">
        <f t="shared" si="2"/>
        <v>0</v>
      </c>
    </row>
    <row r="34" spans="1:23" ht="22.5">
      <c r="A34" s="204" t="str">
        <f>Affûtage!A34</f>
        <v>Samedi</v>
      </c>
      <c r="B34" s="205">
        <f>Affûtage!B34</f>
        <v>41755</v>
      </c>
      <c r="C34" s="196"/>
      <c r="D34" s="197"/>
      <c r="E34" s="198"/>
      <c r="F34" s="209">
        <f t="shared" si="4"/>
        <v>0</v>
      </c>
      <c r="G34" s="199"/>
      <c r="H34" s="196"/>
      <c r="I34" s="198"/>
      <c r="J34" s="210">
        <f t="shared" si="3"/>
        <v>0</v>
      </c>
      <c r="K34" s="199"/>
      <c r="L34" s="196"/>
      <c r="M34" s="198"/>
      <c r="N34" s="210">
        <f t="shared" si="5"/>
        <v>0</v>
      </c>
      <c r="O34" s="123"/>
      <c r="P34" s="75"/>
      <c r="Q34" s="200">
        <f t="shared" si="7"/>
        <v>0</v>
      </c>
      <c r="R34" s="201"/>
      <c r="S34" s="198"/>
      <c r="T34" s="202"/>
      <c r="U34" s="211">
        <f t="shared" si="0"/>
        <v>0</v>
      </c>
      <c r="V34" s="195">
        <f t="shared" si="1"/>
        <v>0</v>
      </c>
      <c r="W34" s="3">
        <f t="shared" si="2"/>
        <v>0</v>
      </c>
    </row>
    <row r="35" spans="1:23" ht="22.5">
      <c r="A35" s="204" t="str">
        <f>Affûtage!A35</f>
        <v>Dimanche</v>
      </c>
      <c r="B35" s="205">
        <f>Affûtage!B35</f>
        <v>41756</v>
      </c>
      <c r="C35" s="196"/>
      <c r="D35" s="197"/>
      <c r="E35" s="198"/>
      <c r="F35" s="209">
        <f t="shared" si="4"/>
        <v>0</v>
      </c>
      <c r="G35" s="199"/>
      <c r="H35" s="196"/>
      <c r="I35" s="198"/>
      <c r="J35" s="210">
        <f t="shared" si="3"/>
        <v>0</v>
      </c>
      <c r="K35" s="199"/>
      <c r="L35" s="196"/>
      <c r="M35" s="198"/>
      <c r="N35" s="210">
        <f t="shared" si="5"/>
        <v>0</v>
      </c>
      <c r="O35" s="123"/>
      <c r="P35" s="75"/>
      <c r="Q35" s="200">
        <f t="shared" si="7"/>
        <v>0</v>
      </c>
      <c r="R35" s="201"/>
      <c r="S35" s="198"/>
      <c r="T35" s="202"/>
      <c r="U35" s="211">
        <f t="shared" si="0"/>
        <v>0</v>
      </c>
      <c r="V35" s="195">
        <f t="shared" si="1"/>
        <v>0</v>
      </c>
      <c r="W35" s="3">
        <f t="shared" si="2"/>
        <v>0</v>
      </c>
    </row>
    <row r="36" spans="1:23" ht="22.5">
      <c r="A36" s="204" t="str">
        <f>Affûtage!A36</f>
        <v>Lundi</v>
      </c>
      <c r="B36" s="205">
        <f>Affûtage!B36</f>
        <v>41757</v>
      </c>
      <c r="C36" s="267"/>
      <c r="D36" s="212"/>
      <c r="E36" s="212"/>
      <c r="F36" s="209">
        <f t="shared" si="4"/>
        <v>0</v>
      </c>
      <c r="G36" s="199"/>
      <c r="H36" s="196"/>
      <c r="I36" s="198"/>
      <c r="J36" s="210">
        <f t="shared" si="3"/>
        <v>0</v>
      </c>
      <c r="K36" s="199"/>
      <c r="L36" s="196"/>
      <c r="M36" s="198"/>
      <c r="N36" s="210">
        <f t="shared" si="5"/>
        <v>0</v>
      </c>
      <c r="O36" s="123"/>
      <c r="P36" s="75"/>
      <c r="Q36" s="200">
        <f t="shared" si="7"/>
        <v>0</v>
      </c>
      <c r="R36" s="201"/>
      <c r="S36" s="198"/>
      <c r="T36" s="202"/>
      <c r="U36" s="211">
        <f t="shared" si="0"/>
        <v>0</v>
      </c>
      <c r="V36" s="195">
        <f t="shared" si="1"/>
        <v>0</v>
      </c>
      <c r="W36" s="3">
        <f t="shared" si="2"/>
        <v>0</v>
      </c>
    </row>
    <row r="37" spans="1:23" ht="22.5">
      <c r="A37" s="204" t="str">
        <f>Affûtage!A37</f>
        <v>Mardi</v>
      </c>
      <c r="B37" s="205">
        <f>Affûtage!B37</f>
        <v>41758</v>
      </c>
      <c r="C37" s="267"/>
      <c r="D37" s="212"/>
      <c r="E37" s="212"/>
      <c r="F37" s="209">
        <f t="shared" si="4"/>
        <v>0</v>
      </c>
      <c r="G37" s="199"/>
      <c r="H37" s="196"/>
      <c r="I37" s="198"/>
      <c r="J37" s="210">
        <f t="shared" si="3"/>
        <v>0</v>
      </c>
      <c r="K37" s="199"/>
      <c r="L37" s="196"/>
      <c r="M37" s="198"/>
      <c r="N37" s="210">
        <f t="shared" si="5"/>
        <v>0</v>
      </c>
      <c r="O37" s="123"/>
      <c r="P37" s="75"/>
      <c r="Q37" s="200">
        <f t="shared" si="7"/>
        <v>0</v>
      </c>
      <c r="R37" s="201"/>
      <c r="S37" s="198"/>
      <c r="T37" s="202"/>
      <c r="U37" s="211">
        <f t="shared" si="0"/>
        <v>0</v>
      </c>
      <c r="V37" s="195">
        <f t="shared" si="1"/>
        <v>0</v>
      </c>
      <c r="W37" s="3">
        <f t="shared" si="2"/>
        <v>0</v>
      </c>
    </row>
    <row r="38" spans="1:23" ht="22.5">
      <c r="A38" s="204" t="str">
        <f>Affûtage!A38</f>
        <v>Mercredi</v>
      </c>
      <c r="B38" s="205">
        <f>Affûtage!B38</f>
        <v>41759</v>
      </c>
      <c r="C38" s="213"/>
      <c r="D38" s="214"/>
      <c r="E38" s="212"/>
      <c r="F38" s="209">
        <f t="shared" si="4"/>
        <v>0</v>
      </c>
      <c r="G38" s="215"/>
      <c r="H38" s="213"/>
      <c r="I38" s="212"/>
      <c r="J38" s="210">
        <f t="shared" si="3"/>
        <v>0</v>
      </c>
      <c r="K38" s="215"/>
      <c r="L38" s="213"/>
      <c r="M38" s="212"/>
      <c r="N38" s="210">
        <f t="shared" si="5"/>
        <v>0</v>
      </c>
      <c r="O38" s="216"/>
      <c r="P38" s="217"/>
      <c r="Q38" s="218"/>
      <c r="R38" s="219"/>
      <c r="S38" s="212"/>
      <c r="T38" s="220"/>
      <c r="U38" s="211">
        <f t="shared" si="0"/>
        <v>0</v>
      </c>
      <c r="V38" s="221">
        <f t="shared" si="1"/>
        <v>0</v>
      </c>
      <c r="W38" s="3">
        <f t="shared" si="2"/>
        <v>0</v>
      </c>
    </row>
    <row r="39" spans="1:23" ht="23.25" thickBot="1">
      <c r="A39" s="204" t="str">
        <f>Affûtage!A39</f>
        <v/>
      </c>
      <c r="B39" s="205" t="str">
        <f>Affûtage!B39</f>
        <v/>
      </c>
      <c r="C39" s="245"/>
      <c r="D39" s="246"/>
      <c r="E39" s="247"/>
      <c r="F39" s="248">
        <f t="shared" si="4"/>
        <v>0</v>
      </c>
      <c r="G39" s="249"/>
      <c r="H39" s="245"/>
      <c r="I39" s="247"/>
      <c r="J39" s="248">
        <f t="shared" si="3"/>
        <v>0</v>
      </c>
      <c r="K39" s="249"/>
      <c r="L39" s="245"/>
      <c r="M39" s="247"/>
      <c r="N39" s="248">
        <f t="shared" si="5"/>
        <v>0</v>
      </c>
      <c r="O39" s="250"/>
      <c r="P39" s="251"/>
      <c r="Q39" s="252"/>
      <c r="R39" s="253"/>
      <c r="S39" s="247"/>
      <c r="T39" s="254"/>
      <c r="U39" s="255">
        <f t="shared" si="0"/>
        <v>0</v>
      </c>
      <c r="V39" s="256">
        <f t="shared" si="1"/>
        <v>0</v>
      </c>
      <c r="W39" s="3">
        <f t="shared" si="2"/>
        <v>0</v>
      </c>
    </row>
    <row r="40" spans="1:23" ht="19.5">
      <c r="A40" s="434" t="s">
        <v>18</v>
      </c>
      <c r="B40" s="435"/>
      <c r="C40" s="414" t="s">
        <v>52</v>
      </c>
      <c r="D40" s="414"/>
      <c r="E40" s="414"/>
      <c r="F40" s="416"/>
      <c r="G40" s="415" t="s">
        <v>52</v>
      </c>
      <c r="H40" s="414"/>
      <c r="I40" s="414"/>
      <c r="J40" s="416"/>
      <c r="K40" s="415" t="s">
        <v>52</v>
      </c>
      <c r="L40" s="414"/>
      <c r="M40" s="414"/>
      <c r="N40" s="416"/>
      <c r="O40" s="414" t="s">
        <v>19</v>
      </c>
      <c r="P40" s="414"/>
      <c r="Q40" s="414"/>
      <c r="R40" s="415" t="s">
        <v>52</v>
      </c>
      <c r="S40" s="414"/>
      <c r="T40" s="414"/>
      <c r="U40" s="416"/>
      <c r="V40" s="69" t="s">
        <v>4</v>
      </c>
      <c r="W40" s="3">
        <f>SUM(W9:W39)</f>
        <v>0</v>
      </c>
    </row>
    <row r="41" spans="1:23" ht="19.5">
      <c r="A41" s="417" t="s">
        <v>20</v>
      </c>
      <c r="B41" s="418"/>
      <c r="C41" s="420" t="s">
        <v>12</v>
      </c>
      <c r="D41" s="420"/>
      <c r="E41" s="420"/>
      <c r="F41" s="420"/>
      <c r="G41" s="419" t="s">
        <v>13</v>
      </c>
      <c r="H41" s="420"/>
      <c r="I41" s="420"/>
      <c r="J41" s="421"/>
      <c r="K41" s="419" t="s">
        <v>47</v>
      </c>
      <c r="L41" s="420"/>
      <c r="M41" s="420"/>
      <c r="N41" s="421"/>
      <c r="O41" s="191"/>
      <c r="P41" s="88" t="s">
        <v>14</v>
      </c>
      <c r="Q41" s="88"/>
      <c r="R41" s="419" t="s">
        <v>15</v>
      </c>
      <c r="S41" s="420"/>
      <c r="T41" s="420"/>
      <c r="U41" s="421"/>
      <c r="V41" s="69" t="s">
        <v>5</v>
      </c>
    </row>
    <row r="42" spans="1:23" ht="23.25" thickBot="1">
      <c r="A42" s="412" t="e">
        <f>V42/W40</f>
        <v>#DIV/0!</v>
      </c>
      <c r="B42" s="413"/>
      <c r="C42" s="423">
        <f>SUM(F9:F39)</f>
        <v>0</v>
      </c>
      <c r="D42" s="423"/>
      <c r="E42" s="423"/>
      <c r="F42" s="423"/>
      <c r="G42" s="422">
        <f>SUM(J9:J39)</f>
        <v>0</v>
      </c>
      <c r="H42" s="423"/>
      <c r="I42" s="423"/>
      <c r="J42" s="424"/>
      <c r="K42" s="422">
        <f>SUM(N9:N39)</f>
        <v>0</v>
      </c>
      <c r="L42" s="423"/>
      <c r="M42" s="423"/>
      <c r="N42" s="424"/>
      <c r="O42" s="192"/>
      <c r="P42" s="67">
        <f>SUM(Q9:Q39)</f>
        <v>0</v>
      </c>
      <c r="Q42" s="67"/>
      <c r="R42" s="422">
        <f>SUM(U9:U39)</f>
        <v>0</v>
      </c>
      <c r="S42" s="423"/>
      <c r="T42" s="423"/>
      <c r="U42" s="424"/>
      <c r="V42" s="68">
        <f>SUM(V9:V39)+Affûtage!F45</f>
        <v>0</v>
      </c>
    </row>
    <row r="43" spans="1:23" ht="24" thickTop="1" thickBot="1">
      <c r="A43" s="409" t="s">
        <v>108</v>
      </c>
      <c r="B43" s="410"/>
      <c r="C43" s="410"/>
      <c r="D43" s="407">
        <f>SUM(C42+G42)</f>
        <v>0</v>
      </c>
      <c r="E43" s="407"/>
      <c r="F43" s="193"/>
      <c r="G43" s="410" t="s">
        <v>135</v>
      </c>
      <c r="H43" s="410"/>
      <c r="I43" s="410"/>
      <c r="J43" s="410"/>
      <c r="K43" s="410"/>
      <c r="L43" s="407">
        <f>K42+R42</f>
        <v>0</v>
      </c>
      <c r="M43" s="407"/>
      <c r="N43" s="408" t="s">
        <v>98</v>
      </c>
      <c r="O43" s="408"/>
      <c r="P43" s="408"/>
      <c r="Q43" s="408"/>
      <c r="R43" s="408"/>
      <c r="S43" s="408"/>
      <c r="T43" s="408"/>
      <c r="U43" s="109">
        <f>Affûtage!A42</f>
        <v>125</v>
      </c>
      <c r="V43" s="108" t="s">
        <v>99</v>
      </c>
    </row>
    <row r="44" spans="1:23" ht="16.5" thickTop="1">
      <c r="A44" s="406"/>
      <c r="B44" s="406"/>
      <c r="C44" s="23"/>
      <c r="D44" s="23"/>
      <c r="E44" s="23"/>
      <c r="F44" s="23"/>
      <c r="G44" s="23"/>
      <c r="H44" s="23"/>
      <c r="I44" s="23"/>
      <c r="J44" s="23"/>
      <c r="M44" s="24"/>
      <c r="N44" s="24"/>
      <c r="O44" s="24"/>
      <c r="P44" s="24"/>
      <c r="Q44" s="24"/>
      <c r="R44" s="24"/>
      <c r="S44" s="24"/>
      <c r="T44" s="24"/>
      <c r="U44" s="24"/>
      <c r="V44" s="24"/>
    </row>
    <row r="45" spans="1:23">
      <c r="C45" s="2" t="s">
        <v>3</v>
      </c>
      <c r="D45" s="2"/>
      <c r="G45" s="7"/>
      <c r="H45" s="7"/>
    </row>
  </sheetData>
  <sheetProtection selectLockedCells="1"/>
  <mergeCells count="31">
    <mergeCell ref="R42:U42"/>
    <mergeCell ref="A5:I5"/>
    <mergeCell ref="J5:V5"/>
    <mergeCell ref="C6:F6"/>
    <mergeCell ref="K7:N7"/>
    <mergeCell ref="C7:F7"/>
    <mergeCell ref="R7:U7"/>
    <mergeCell ref="G7:J7"/>
    <mergeCell ref="A40:B40"/>
    <mergeCell ref="A1:V3"/>
    <mergeCell ref="A42:B42"/>
    <mergeCell ref="O40:Q40"/>
    <mergeCell ref="R40:U40"/>
    <mergeCell ref="A41:B41"/>
    <mergeCell ref="K41:N41"/>
    <mergeCell ref="G42:J42"/>
    <mergeCell ref="O7:Q7"/>
    <mergeCell ref="K42:N42"/>
    <mergeCell ref="C42:F42"/>
    <mergeCell ref="G40:J40"/>
    <mergeCell ref="K40:N40"/>
    <mergeCell ref="C41:F41"/>
    <mergeCell ref="G41:J41"/>
    <mergeCell ref="R41:U41"/>
    <mergeCell ref="C40:F40"/>
    <mergeCell ref="A44:B44"/>
    <mergeCell ref="D43:E43"/>
    <mergeCell ref="N43:T43"/>
    <mergeCell ref="A43:C43"/>
    <mergeCell ref="G43:K43"/>
    <mergeCell ref="L43:M43"/>
  </mergeCells>
  <phoneticPr fontId="0" type="noConversion"/>
  <printOptions horizontalCentered="1" verticalCentered="1"/>
  <pageMargins left="0" right="0" top="0" bottom="0" header="0.51181102362204722" footer="0.51181102362204722"/>
  <pageSetup paperSize="9" scale="94" orientation="portrait" r:id="rId1"/>
  <headerFooter alignWithMargins="0"/>
  <ignoredErrors>
    <ignoredError sqref="U26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>
                <anchor moveWithCells="1" sizeWithCells="1">
                  <from>
                    <xdr:col>23</xdr:col>
                    <xdr:colOff>266700</xdr:colOff>
                    <xdr:row>41</xdr:row>
                    <xdr:rowOff>114300</xdr:rowOff>
                  </from>
                  <to>
                    <xdr:col>24</xdr:col>
                    <xdr:colOff>800100</xdr:colOff>
                    <xdr:row>42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121"/>
  <sheetViews>
    <sheetView showGridLines="0" showZeros="0" view="pageBreakPreview" topLeftCell="A21" zoomScale="130" zoomScaleNormal="100" zoomScaleSheetLayoutView="130" workbookViewId="0">
      <selection activeCell="B114" sqref="B114"/>
    </sheetView>
  </sheetViews>
  <sheetFormatPr baseColWidth="10" defaultRowHeight="15.75"/>
  <cols>
    <col min="2" max="11" width="5.77734375" customWidth="1"/>
  </cols>
  <sheetData>
    <row r="1" spans="1:25" ht="21" thickBot="1">
      <c r="A1" s="335" t="s">
        <v>112</v>
      </c>
      <c r="B1" s="336">
        <f ca="1">WEEKNUM(Y1,1)</f>
        <v>50</v>
      </c>
      <c r="C1" s="337"/>
      <c r="D1" s="437" t="str">
        <f ca="1">Y2</f>
        <v>2013</v>
      </c>
      <c r="E1" s="437"/>
      <c r="F1" s="337"/>
      <c r="G1" s="337"/>
      <c r="H1" s="337"/>
      <c r="I1" s="338"/>
      <c r="J1" s="338"/>
      <c r="K1" s="338"/>
      <c r="L1" s="3"/>
      <c r="Y1" s="296">
        <f ca="1">TODAY()</f>
        <v>41616</v>
      </c>
    </row>
    <row r="2" spans="1:25" ht="21.75" thickTop="1" thickBot="1">
      <c r="A2" s="438" t="s">
        <v>22</v>
      </c>
      <c r="B2" s="439"/>
      <c r="C2" s="439"/>
      <c r="D2" s="439"/>
      <c r="E2" s="439"/>
      <c r="F2" s="439"/>
      <c r="G2" s="439"/>
      <c r="H2" s="439"/>
      <c r="I2" s="439"/>
      <c r="J2" s="439"/>
      <c r="K2" s="440"/>
      <c r="L2" s="436" t="s">
        <v>7</v>
      </c>
      <c r="Y2" s="299" t="str">
        <f ca="1">TEXT(Y1,"aaaa")</f>
        <v>2013</v>
      </c>
    </row>
    <row r="3" spans="1:25" ht="17.25" thickTop="1" thickBot="1">
      <c r="A3" s="323"/>
      <c r="B3" s="324">
        <v>30</v>
      </c>
      <c r="C3" s="324">
        <v>14</v>
      </c>
      <c r="D3" s="324">
        <v>62</v>
      </c>
      <c r="E3" s="324">
        <v>65</v>
      </c>
      <c r="F3" s="324">
        <v>67</v>
      </c>
      <c r="G3" s="324">
        <v>71</v>
      </c>
      <c r="H3" s="324">
        <v>44</v>
      </c>
      <c r="I3" s="324">
        <v>46</v>
      </c>
      <c r="J3" s="325">
        <v>54</v>
      </c>
      <c r="K3" s="326" t="s">
        <v>4</v>
      </c>
      <c r="L3" s="436"/>
      <c r="Y3" s="297"/>
    </row>
    <row r="4" spans="1:25" ht="15.75" customHeight="1" thickTop="1" thickBot="1">
      <c r="A4" s="134" t="s">
        <v>111</v>
      </c>
      <c r="B4" s="175">
        <v>1</v>
      </c>
      <c r="C4" s="175">
        <v>1</v>
      </c>
      <c r="D4" s="175">
        <v>2</v>
      </c>
      <c r="E4" s="175">
        <v>2</v>
      </c>
      <c r="F4" s="175">
        <v>11</v>
      </c>
      <c r="G4" s="175">
        <v>2.5</v>
      </c>
      <c r="H4" s="175"/>
      <c r="I4" s="175"/>
      <c r="J4" s="176"/>
      <c r="K4" s="327">
        <f t="shared" ref="K4:K10" si="0">SUM(B4:J4)</f>
        <v>19.5</v>
      </c>
      <c r="L4" s="436"/>
    </row>
    <row r="5" spans="1:25" ht="17.25" thickTop="1" thickBot="1">
      <c r="A5" s="135" t="s">
        <v>79</v>
      </c>
      <c r="B5" s="177"/>
      <c r="C5" s="177"/>
      <c r="D5" s="177"/>
      <c r="E5" s="177"/>
      <c r="F5" s="177"/>
      <c r="G5" s="177"/>
      <c r="H5" s="177"/>
      <c r="I5" s="177"/>
      <c r="J5" s="178"/>
      <c r="K5" s="328">
        <f t="shared" si="0"/>
        <v>0</v>
      </c>
      <c r="L5" s="436"/>
    </row>
    <row r="6" spans="1:25" ht="17.25" thickTop="1" thickBot="1">
      <c r="A6" s="136" t="s">
        <v>138</v>
      </c>
      <c r="B6" s="179"/>
      <c r="C6" s="179"/>
      <c r="D6" s="179"/>
      <c r="E6" s="179"/>
      <c r="F6" s="179"/>
      <c r="G6" s="179"/>
      <c r="H6" s="175">
        <v>2.5</v>
      </c>
      <c r="I6" s="179"/>
      <c r="J6" s="180"/>
      <c r="K6" s="329">
        <f t="shared" si="0"/>
        <v>2.5</v>
      </c>
      <c r="L6" s="436"/>
    </row>
    <row r="7" spans="1:25" ht="17.25" thickTop="1" thickBot="1">
      <c r="A7" s="136" t="s">
        <v>80</v>
      </c>
      <c r="B7" s="179"/>
      <c r="C7" s="179"/>
      <c r="D7" s="179"/>
      <c r="E7" s="179"/>
      <c r="F7" s="179"/>
      <c r="G7" s="179"/>
      <c r="H7" s="179"/>
      <c r="I7" s="175">
        <v>2.5</v>
      </c>
      <c r="J7" s="180"/>
      <c r="K7" s="329">
        <f t="shared" si="0"/>
        <v>2.5</v>
      </c>
      <c r="L7" s="436"/>
    </row>
    <row r="8" spans="1:25" ht="17.25" thickTop="1" thickBot="1">
      <c r="A8" s="136" t="s">
        <v>81</v>
      </c>
      <c r="B8" s="179"/>
      <c r="C8" s="179"/>
      <c r="D8" s="179"/>
      <c r="E8" s="179"/>
      <c r="F8" s="179"/>
      <c r="G8" s="179"/>
      <c r="H8" s="179"/>
      <c r="I8" s="179"/>
      <c r="J8" s="175">
        <v>2.5</v>
      </c>
      <c r="K8" s="329">
        <f t="shared" si="0"/>
        <v>2.5</v>
      </c>
      <c r="L8" s="436"/>
    </row>
    <row r="9" spans="1:25" ht="17.25" thickTop="1" thickBot="1">
      <c r="A9" s="136" t="s">
        <v>82</v>
      </c>
      <c r="B9" s="179"/>
      <c r="C9" s="179"/>
      <c r="D9" s="179"/>
      <c r="E9" s="179"/>
      <c r="F9" s="179"/>
      <c r="G9" s="179"/>
      <c r="H9" s="179"/>
      <c r="I9" s="179"/>
      <c r="J9" s="180"/>
      <c r="K9" s="329">
        <f t="shared" si="0"/>
        <v>0</v>
      </c>
      <c r="L9" s="436"/>
    </row>
    <row r="10" spans="1:25" ht="17.25" thickTop="1" thickBot="1">
      <c r="A10" s="136" t="s">
        <v>83</v>
      </c>
      <c r="B10" s="179"/>
      <c r="C10" s="179"/>
      <c r="D10" s="179"/>
      <c r="E10" s="179"/>
      <c r="F10" s="179"/>
      <c r="G10" s="179"/>
      <c r="H10" s="179"/>
      <c r="I10" s="179"/>
      <c r="J10" s="180"/>
      <c r="K10" s="329">
        <f t="shared" si="0"/>
        <v>0</v>
      </c>
      <c r="L10" s="436"/>
    </row>
    <row r="11" spans="1:25" ht="17.25" thickTop="1" thickBot="1">
      <c r="A11" s="136" t="s">
        <v>84</v>
      </c>
      <c r="B11" s="179"/>
      <c r="C11" s="179"/>
      <c r="D11" s="179"/>
      <c r="E11" s="179"/>
      <c r="F11" s="179"/>
      <c r="G11" s="179"/>
      <c r="H11" s="179"/>
      <c r="I11" s="179"/>
      <c r="J11" s="180"/>
      <c r="K11" s="329">
        <f t="shared" ref="K11:K17" si="1">SUM(B11:J11)</f>
        <v>0</v>
      </c>
      <c r="L11" s="436"/>
    </row>
    <row r="12" spans="1:25" ht="17.25" thickTop="1" thickBot="1">
      <c r="A12" s="136" t="s">
        <v>85</v>
      </c>
      <c r="B12" s="179"/>
      <c r="C12" s="179"/>
      <c r="D12" s="179"/>
      <c r="E12" s="179"/>
      <c r="F12" s="179"/>
      <c r="G12" s="179"/>
      <c r="H12" s="179"/>
      <c r="I12" s="179"/>
      <c r="J12" s="180"/>
      <c r="K12" s="329">
        <f t="shared" si="1"/>
        <v>0</v>
      </c>
      <c r="L12" s="436"/>
    </row>
    <row r="13" spans="1:25" ht="17.25" thickTop="1" thickBot="1">
      <c r="A13" s="136" t="s">
        <v>86</v>
      </c>
      <c r="B13" s="179"/>
      <c r="C13" s="179"/>
      <c r="D13" s="179"/>
      <c r="E13" s="179"/>
      <c r="F13" s="179"/>
      <c r="G13" s="179"/>
      <c r="H13" s="179"/>
      <c r="I13" s="179"/>
      <c r="J13" s="180"/>
      <c r="K13" s="329">
        <f t="shared" si="1"/>
        <v>0</v>
      </c>
      <c r="L13" s="436"/>
    </row>
    <row r="14" spans="1:25" ht="17.25" thickTop="1" thickBot="1">
      <c r="A14" s="136" t="s">
        <v>87</v>
      </c>
      <c r="B14" s="179"/>
      <c r="C14" s="179"/>
      <c r="D14" s="179"/>
      <c r="E14" s="179"/>
      <c r="F14" s="179"/>
      <c r="G14" s="179"/>
      <c r="H14" s="179"/>
      <c r="I14" s="179"/>
      <c r="J14" s="180"/>
      <c r="K14" s="329">
        <f t="shared" si="1"/>
        <v>0</v>
      </c>
      <c r="L14" s="436"/>
    </row>
    <row r="15" spans="1:25" ht="17.25" thickTop="1" thickBot="1">
      <c r="A15" s="136" t="s">
        <v>88</v>
      </c>
      <c r="B15" s="179"/>
      <c r="C15" s="179"/>
      <c r="D15" s="179"/>
      <c r="E15" s="179"/>
      <c r="F15" s="179"/>
      <c r="G15" s="179"/>
      <c r="H15" s="179"/>
      <c r="I15" s="179"/>
      <c r="J15" s="180"/>
      <c r="K15" s="329">
        <f t="shared" si="1"/>
        <v>0</v>
      </c>
      <c r="L15" s="436"/>
    </row>
    <row r="16" spans="1:25" ht="17.25" thickTop="1" thickBot="1">
      <c r="A16" s="136" t="s">
        <v>89</v>
      </c>
      <c r="B16" s="179"/>
      <c r="C16" s="179"/>
      <c r="D16" s="179"/>
      <c r="E16" s="179"/>
      <c r="F16" s="179"/>
      <c r="G16" s="179"/>
      <c r="H16" s="179"/>
      <c r="I16" s="179"/>
      <c r="J16" s="180"/>
      <c r="K16" s="329">
        <f t="shared" si="1"/>
        <v>0</v>
      </c>
      <c r="L16" s="436"/>
    </row>
    <row r="17" spans="1:12" ht="17.25" thickTop="1" thickBot="1">
      <c r="A17" s="137" t="s">
        <v>90</v>
      </c>
      <c r="B17" s="181"/>
      <c r="C17" s="181"/>
      <c r="D17" s="181"/>
      <c r="E17" s="181"/>
      <c r="F17" s="181"/>
      <c r="G17" s="181"/>
      <c r="H17" s="181"/>
      <c r="I17" s="181"/>
      <c r="J17" s="182"/>
      <c r="K17" s="330">
        <f t="shared" si="1"/>
        <v>0</v>
      </c>
      <c r="L17" s="436"/>
    </row>
    <row r="18" spans="1:12" ht="17.25" thickTop="1" thickBot="1">
      <c r="A18" s="331" t="s">
        <v>4</v>
      </c>
      <c r="B18" s="332">
        <f>SUM(B4:B17)</f>
        <v>1</v>
      </c>
      <c r="C18" s="332">
        <f t="shared" ref="C18:J18" si="2">SUM(C4:C17)</f>
        <v>1</v>
      </c>
      <c r="D18" s="332">
        <f t="shared" si="2"/>
        <v>2</v>
      </c>
      <c r="E18" s="332">
        <f t="shared" si="2"/>
        <v>2</v>
      </c>
      <c r="F18" s="332">
        <f t="shared" si="2"/>
        <v>11</v>
      </c>
      <c r="G18" s="332">
        <f t="shared" si="2"/>
        <v>2.5</v>
      </c>
      <c r="H18" s="332">
        <f t="shared" si="2"/>
        <v>2.5</v>
      </c>
      <c r="I18" s="332">
        <f t="shared" si="2"/>
        <v>2.5</v>
      </c>
      <c r="J18" s="332">
        <f t="shared" si="2"/>
        <v>2.5</v>
      </c>
      <c r="K18" s="333">
        <f>SUM(B18:J18)</f>
        <v>27</v>
      </c>
      <c r="L18" s="436"/>
    </row>
    <row r="19" spans="1:12" ht="21.75" thickTop="1" thickBot="1">
      <c r="A19" s="438" t="s">
        <v>93</v>
      </c>
      <c r="B19" s="439"/>
      <c r="C19" s="439"/>
      <c r="D19" s="439"/>
      <c r="E19" s="439"/>
      <c r="F19" s="439"/>
      <c r="G19" s="439"/>
      <c r="H19" s="439"/>
      <c r="I19" s="439"/>
      <c r="J19" s="439"/>
      <c r="K19" s="440"/>
      <c r="L19" s="436" t="s">
        <v>48</v>
      </c>
    </row>
    <row r="20" spans="1:12" ht="17.25" thickTop="1" thickBot="1">
      <c r="A20" s="323"/>
      <c r="B20" s="324">
        <v>30</v>
      </c>
      <c r="C20" s="324">
        <v>14</v>
      </c>
      <c r="D20" s="324">
        <v>62</v>
      </c>
      <c r="E20" s="324">
        <v>65</v>
      </c>
      <c r="F20" s="324">
        <v>67</v>
      </c>
      <c r="G20" s="324">
        <v>71</v>
      </c>
      <c r="H20" s="324">
        <v>44</v>
      </c>
      <c r="I20" s="324">
        <v>46</v>
      </c>
      <c r="J20" s="325">
        <v>54</v>
      </c>
      <c r="K20" s="326" t="s">
        <v>4</v>
      </c>
      <c r="L20" s="436"/>
    </row>
    <row r="21" spans="1:12" ht="17.25" thickTop="1" thickBot="1">
      <c r="A21" s="134" t="s">
        <v>111</v>
      </c>
      <c r="B21" s="175"/>
      <c r="C21" s="175"/>
      <c r="D21" s="175"/>
      <c r="E21" s="175"/>
      <c r="F21" s="175"/>
      <c r="G21" s="175"/>
      <c r="H21" s="175"/>
      <c r="I21" s="175"/>
      <c r="J21" s="176"/>
      <c r="K21" s="327">
        <f t="shared" ref="K21:K27" si="3">SUM(B21:J21)</f>
        <v>0</v>
      </c>
      <c r="L21" s="436"/>
    </row>
    <row r="22" spans="1:12" ht="17.25" thickTop="1" thickBot="1">
      <c r="A22" s="135" t="s">
        <v>79</v>
      </c>
      <c r="B22" s="177"/>
      <c r="C22" s="177"/>
      <c r="D22" s="177"/>
      <c r="E22" s="177"/>
      <c r="F22" s="177"/>
      <c r="G22" s="177"/>
      <c r="H22" s="177"/>
      <c r="I22" s="177"/>
      <c r="J22" s="178"/>
      <c r="K22" s="328">
        <f t="shared" si="3"/>
        <v>0</v>
      </c>
      <c r="L22" s="436"/>
    </row>
    <row r="23" spans="1:12" ht="17.25" thickTop="1" thickBot="1">
      <c r="A23" s="136" t="s">
        <v>138</v>
      </c>
      <c r="B23" s="179"/>
      <c r="C23" s="179"/>
      <c r="D23" s="179"/>
      <c r="E23" s="179"/>
      <c r="F23" s="179"/>
      <c r="G23" s="175">
        <v>2.5</v>
      </c>
      <c r="H23" s="179"/>
      <c r="I23" s="179"/>
      <c r="J23" s="180"/>
      <c r="K23" s="328">
        <f t="shared" si="3"/>
        <v>2.5</v>
      </c>
      <c r="L23" s="436"/>
    </row>
    <row r="24" spans="1:12" ht="17.25" thickTop="1" thickBot="1">
      <c r="A24" s="136" t="s">
        <v>80</v>
      </c>
      <c r="B24" s="179"/>
      <c r="C24" s="179"/>
      <c r="D24" s="179"/>
      <c r="E24" s="179"/>
      <c r="F24" s="179"/>
      <c r="G24" s="179"/>
      <c r="H24" s="179"/>
      <c r="I24" s="179"/>
      <c r="J24" s="180"/>
      <c r="K24" s="328">
        <f t="shared" si="3"/>
        <v>0</v>
      </c>
      <c r="L24" s="436"/>
    </row>
    <row r="25" spans="1:12" ht="17.25" thickTop="1" thickBot="1">
      <c r="A25" s="136" t="s">
        <v>81</v>
      </c>
      <c r="B25" s="179"/>
      <c r="C25" s="179"/>
      <c r="D25" s="179"/>
      <c r="E25" s="179"/>
      <c r="F25" s="179"/>
      <c r="G25" s="179"/>
      <c r="H25" s="179"/>
      <c r="I25" s="179"/>
      <c r="J25" s="180"/>
      <c r="K25" s="328">
        <f t="shared" si="3"/>
        <v>0</v>
      </c>
      <c r="L25" s="436"/>
    </row>
    <row r="26" spans="1:12" ht="17.25" thickTop="1" thickBot="1">
      <c r="A26" s="136" t="s">
        <v>82</v>
      </c>
      <c r="B26" s="179"/>
      <c r="C26" s="179"/>
      <c r="D26" s="179"/>
      <c r="E26" s="179"/>
      <c r="F26" s="179"/>
      <c r="G26" s="179"/>
      <c r="H26" s="179"/>
      <c r="I26" s="179"/>
      <c r="J26" s="180"/>
      <c r="K26" s="328">
        <f t="shared" si="3"/>
        <v>0</v>
      </c>
      <c r="L26" s="436"/>
    </row>
    <row r="27" spans="1:12" ht="17.25" thickTop="1" thickBot="1">
      <c r="A27" s="136" t="s">
        <v>83</v>
      </c>
      <c r="B27" s="179"/>
      <c r="C27" s="179"/>
      <c r="D27" s="179"/>
      <c r="E27" s="179"/>
      <c r="F27" s="179"/>
      <c r="G27" s="179"/>
      <c r="H27" s="179"/>
      <c r="I27" s="179"/>
      <c r="J27" s="180"/>
      <c r="K27" s="328">
        <f t="shared" si="3"/>
        <v>0</v>
      </c>
      <c r="L27" s="436"/>
    </row>
    <row r="28" spans="1:12" ht="17.25" thickTop="1" thickBot="1">
      <c r="A28" s="136" t="s">
        <v>84</v>
      </c>
      <c r="B28" s="179"/>
      <c r="C28" s="179"/>
      <c r="D28" s="179"/>
      <c r="E28" s="179"/>
      <c r="F28" s="179"/>
      <c r="G28" s="179"/>
      <c r="H28" s="175">
        <v>2.5</v>
      </c>
      <c r="I28" s="179"/>
      <c r="J28" s="180"/>
      <c r="K28" s="328">
        <f t="shared" ref="K28:K34" si="4">SUM(B28:J28)</f>
        <v>2.5</v>
      </c>
      <c r="L28" s="436"/>
    </row>
    <row r="29" spans="1:12" ht="17.25" thickTop="1" thickBot="1">
      <c r="A29" s="136" t="s">
        <v>85</v>
      </c>
      <c r="B29" s="179"/>
      <c r="C29" s="179"/>
      <c r="D29" s="179"/>
      <c r="E29" s="179"/>
      <c r="F29" s="175">
        <v>2.5</v>
      </c>
      <c r="G29" s="179"/>
      <c r="H29" s="179"/>
      <c r="I29" s="179"/>
      <c r="J29" s="180"/>
      <c r="K29" s="328">
        <f t="shared" si="4"/>
        <v>2.5</v>
      </c>
      <c r="L29" s="436"/>
    </row>
    <row r="30" spans="1:12" ht="17.25" thickTop="1" thickBot="1">
      <c r="A30" s="136" t="s">
        <v>86</v>
      </c>
      <c r="B30" s="179"/>
      <c r="C30" s="179"/>
      <c r="D30" s="179"/>
      <c r="E30" s="179"/>
      <c r="F30" s="179"/>
      <c r="G30" s="179"/>
      <c r="H30" s="179"/>
      <c r="I30" s="179"/>
      <c r="J30" s="180"/>
      <c r="K30" s="328">
        <f t="shared" si="4"/>
        <v>0</v>
      </c>
      <c r="L30" s="436"/>
    </row>
    <row r="31" spans="1:12" ht="17.25" thickTop="1" thickBot="1">
      <c r="A31" s="136" t="s">
        <v>87</v>
      </c>
      <c r="B31" s="175">
        <v>2.5</v>
      </c>
      <c r="C31" s="179"/>
      <c r="D31" s="179"/>
      <c r="E31" s="179"/>
      <c r="F31" s="179"/>
      <c r="G31" s="179"/>
      <c r="H31" s="179"/>
      <c r="I31" s="179"/>
      <c r="J31" s="180"/>
      <c r="K31" s="328">
        <f t="shared" si="4"/>
        <v>2.5</v>
      </c>
      <c r="L31" s="436"/>
    </row>
    <row r="32" spans="1:12" ht="17.25" thickTop="1" thickBot="1">
      <c r="A32" s="136" t="s">
        <v>88</v>
      </c>
      <c r="B32" s="179"/>
      <c r="C32" s="179"/>
      <c r="D32" s="179"/>
      <c r="E32" s="179"/>
      <c r="F32" s="179"/>
      <c r="G32" s="179"/>
      <c r="H32" s="179"/>
      <c r="I32" s="179"/>
      <c r="J32" s="180"/>
      <c r="K32" s="328">
        <f t="shared" si="4"/>
        <v>0</v>
      </c>
      <c r="L32" s="436"/>
    </row>
    <row r="33" spans="1:12" ht="17.25" thickTop="1" thickBot="1">
      <c r="A33" s="136" t="s">
        <v>89</v>
      </c>
      <c r="B33" s="179"/>
      <c r="C33" s="175">
        <v>2.5</v>
      </c>
      <c r="D33" s="179"/>
      <c r="E33" s="179"/>
      <c r="F33" s="179"/>
      <c r="G33" s="179"/>
      <c r="H33" s="179"/>
      <c r="I33" s="175">
        <v>2.5</v>
      </c>
      <c r="J33" s="180"/>
      <c r="K33" s="328">
        <f t="shared" si="4"/>
        <v>5</v>
      </c>
      <c r="L33" s="436"/>
    </row>
    <row r="34" spans="1:12" ht="17.25" thickTop="1" thickBot="1">
      <c r="A34" s="137" t="s">
        <v>90</v>
      </c>
      <c r="B34" s="181"/>
      <c r="C34" s="181"/>
      <c r="D34" s="181"/>
      <c r="E34" s="181"/>
      <c r="F34" s="181"/>
      <c r="G34" s="181"/>
      <c r="H34" s="181"/>
      <c r="I34" s="181"/>
      <c r="J34" s="182"/>
      <c r="K34" s="334">
        <f t="shared" si="4"/>
        <v>0</v>
      </c>
      <c r="L34" s="436"/>
    </row>
    <row r="35" spans="1:12" ht="17.25" thickTop="1" thickBot="1">
      <c r="A35" s="331" t="s">
        <v>4</v>
      </c>
      <c r="B35" s="332">
        <f>SUM(B21:B34)</f>
        <v>2.5</v>
      </c>
      <c r="C35" s="332">
        <f t="shared" ref="C35:J35" si="5">SUM(C21:C34)</f>
        <v>2.5</v>
      </c>
      <c r="D35" s="332">
        <f t="shared" si="5"/>
        <v>0</v>
      </c>
      <c r="E35" s="332">
        <f t="shared" si="5"/>
        <v>0</v>
      </c>
      <c r="F35" s="332">
        <f t="shared" si="5"/>
        <v>2.5</v>
      </c>
      <c r="G35" s="332">
        <f t="shared" si="5"/>
        <v>2.5</v>
      </c>
      <c r="H35" s="332">
        <f t="shared" si="5"/>
        <v>2.5</v>
      </c>
      <c r="I35" s="332">
        <f t="shared" si="5"/>
        <v>2.5</v>
      </c>
      <c r="J35" s="332">
        <f t="shared" si="5"/>
        <v>0</v>
      </c>
      <c r="K35" s="333">
        <f>SUM(B35:J35)</f>
        <v>15</v>
      </c>
      <c r="L35" s="436"/>
    </row>
    <row r="36" spans="1:12" ht="21" customHeight="1" thickTop="1" thickBot="1">
      <c r="A36" s="438" t="s">
        <v>104</v>
      </c>
      <c r="B36" s="439"/>
      <c r="C36" s="439"/>
      <c r="D36" s="439"/>
      <c r="E36" s="439"/>
      <c r="F36" s="439"/>
      <c r="G36" s="439"/>
      <c r="H36" s="439"/>
      <c r="I36" s="439"/>
      <c r="J36" s="439"/>
      <c r="K36" s="440"/>
      <c r="L36" s="436" t="s">
        <v>49</v>
      </c>
    </row>
    <row r="37" spans="1:12" ht="17.25" thickTop="1" thickBot="1">
      <c r="A37" s="323"/>
      <c r="B37" s="324">
        <v>30</v>
      </c>
      <c r="C37" s="324">
        <v>14</v>
      </c>
      <c r="D37" s="324">
        <v>62</v>
      </c>
      <c r="E37" s="324">
        <v>65</v>
      </c>
      <c r="F37" s="324">
        <v>67</v>
      </c>
      <c r="G37" s="324">
        <v>71</v>
      </c>
      <c r="H37" s="324">
        <v>44</v>
      </c>
      <c r="I37" s="324">
        <v>46</v>
      </c>
      <c r="J37" s="325">
        <v>54</v>
      </c>
      <c r="K37" s="326" t="s">
        <v>4</v>
      </c>
      <c r="L37" s="436"/>
    </row>
    <row r="38" spans="1:12" ht="17.25" thickTop="1" thickBot="1">
      <c r="A38" s="134" t="s">
        <v>111</v>
      </c>
      <c r="B38" s="175"/>
      <c r="C38" s="175"/>
      <c r="D38" s="175"/>
      <c r="E38" s="175"/>
      <c r="F38" s="175"/>
      <c r="G38" s="175"/>
      <c r="H38" s="175"/>
      <c r="I38" s="175"/>
      <c r="J38" s="176"/>
      <c r="K38" s="327">
        <f t="shared" ref="K38:K44" si="6">SUM(B38:J38)</f>
        <v>0</v>
      </c>
      <c r="L38" s="436"/>
    </row>
    <row r="39" spans="1:12" ht="17.25" thickTop="1" thickBot="1">
      <c r="A39" s="135" t="s">
        <v>79</v>
      </c>
      <c r="B39" s="177"/>
      <c r="C39" s="177"/>
      <c r="D39" s="177"/>
      <c r="E39" s="177"/>
      <c r="F39" s="177"/>
      <c r="G39" s="177"/>
      <c r="H39" s="177"/>
      <c r="I39" s="177"/>
      <c r="J39" s="178"/>
      <c r="K39" s="328">
        <f t="shared" si="6"/>
        <v>0</v>
      </c>
      <c r="L39" s="436"/>
    </row>
    <row r="40" spans="1:12" ht="17.25" thickTop="1" thickBot="1">
      <c r="A40" s="136" t="s">
        <v>138</v>
      </c>
      <c r="B40" s="179"/>
      <c r="C40" s="179"/>
      <c r="D40" s="179"/>
      <c r="E40" s="179"/>
      <c r="F40" s="179"/>
      <c r="G40" s="179"/>
      <c r="H40" s="179"/>
      <c r="I40" s="179"/>
      <c r="J40" s="180"/>
      <c r="K40" s="328">
        <f t="shared" si="6"/>
        <v>0</v>
      </c>
      <c r="L40" s="436"/>
    </row>
    <row r="41" spans="1:12" ht="17.25" thickTop="1" thickBot="1">
      <c r="A41" s="136" t="s">
        <v>80</v>
      </c>
      <c r="B41" s="179"/>
      <c r="C41" s="179"/>
      <c r="D41" s="179"/>
      <c r="E41" s="179"/>
      <c r="F41" s="179"/>
      <c r="G41" s="179"/>
      <c r="H41" s="179"/>
      <c r="I41" s="179"/>
      <c r="J41" s="180"/>
      <c r="K41" s="328">
        <f t="shared" si="6"/>
        <v>0</v>
      </c>
      <c r="L41" s="436"/>
    </row>
    <row r="42" spans="1:12" ht="17.25" thickTop="1" thickBot="1">
      <c r="A42" s="136" t="s">
        <v>81</v>
      </c>
      <c r="B42" s="179"/>
      <c r="C42" s="175">
        <v>2.5</v>
      </c>
      <c r="D42" s="179"/>
      <c r="E42" s="179"/>
      <c r="F42" s="179"/>
      <c r="G42" s="179"/>
      <c r="H42" s="179"/>
      <c r="I42" s="179"/>
      <c r="J42" s="180"/>
      <c r="K42" s="328">
        <f t="shared" si="6"/>
        <v>2.5</v>
      </c>
      <c r="L42" s="436"/>
    </row>
    <row r="43" spans="1:12" ht="17.25" thickTop="1" thickBot="1">
      <c r="A43" s="136" t="s">
        <v>82</v>
      </c>
      <c r="B43" s="179"/>
      <c r="C43" s="179"/>
      <c r="D43" s="179"/>
      <c r="E43" s="179"/>
      <c r="F43" s="179"/>
      <c r="G43" s="179"/>
      <c r="H43" s="179"/>
      <c r="I43" s="179"/>
      <c r="J43" s="180"/>
      <c r="K43" s="328">
        <f t="shared" si="6"/>
        <v>0</v>
      </c>
      <c r="L43" s="436"/>
    </row>
    <row r="44" spans="1:12" ht="17.25" thickTop="1" thickBot="1">
      <c r="A44" s="136" t="s">
        <v>83</v>
      </c>
      <c r="B44" s="179"/>
      <c r="C44" s="179"/>
      <c r="D44" s="179"/>
      <c r="E44" s="179"/>
      <c r="F44" s="175">
        <v>2.5</v>
      </c>
      <c r="G44" s="179"/>
      <c r="H44" s="179"/>
      <c r="I44" s="179"/>
      <c r="J44" s="180"/>
      <c r="K44" s="328">
        <f t="shared" si="6"/>
        <v>2.5</v>
      </c>
      <c r="L44" s="436"/>
    </row>
    <row r="45" spans="1:12" ht="17.25" thickTop="1" thickBot="1">
      <c r="A45" s="136" t="s">
        <v>84</v>
      </c>
      <c r="B45" s="179"/>
      <c r="C45" s="179"/>
      <c r="D45" s="179"/>
      <c r="E45" s="179"/>
      <c r="F45" s="179"/>
      <c r="G45" s="179"/>
      <c r="H45" s="179"/>
      <c r="I45" s="179"/>
      <c r="J45" s="180"/>
      <c r="K45" s="328">
        <f t="shared" ref="K45:K51" si="7">SUM(B45:J45)</f>
        <v>0</v>
      </c>
      <c r="L45" s="436"/>
    </row>
    <row r="46" spans="1:12" ht="17.25" thickTop="1" thickBot="1">
      <c r="A46" s="136" t="s">
        <v>85</v>
      </c>
      <c r="B46" s="179"/>
      <c r="C46" s="179"/>
      <c r="D46" s="179"/>
      <c r="E46" s="179"/>
      <c r="F46" s="179"/>
      <c r="G46" s="179"/>
      <c r="H46" s="179"/>
      <c r="I46" s="179"/>
      <c r="J46" s="180"/>
      <c r="K46" s="328">
        <f t="shared" si="7"/>
        <v>0</v>
      </c>
      <c r="L46" s="436"/>
    </row>
    <row r="47" spans="1:12" ht="17.25" thickTop="1" thickBot="1">
      <c r="A47" s="136" t="s">
        <v>86</v>
      </c>
      <c r="B47" s="179"/>
      <c r="C47" s="179"/>
      <c r="D47" s="179"/>
      <c r="E47" s="179"/>
      <c r="F47" s="179"/>
      <c r="G47" s="179"/>
      <c r="H47" s="179"/>
      <c r="I47" s="179"/>
      <c r="J47" s="180"/>
      <c r="K47" s="328">
        <f t="shared" si="7"/>
        <v>0</v>
      </c>
      <c r="L47" s="436"/>
    </row>
    <row r="48" spans="1:12" ht="17.25" thickTop="1" thickBot="1">
      <c r="A48" s="136" t="s">
        <v>87</v>
      </c>
      <c r="B48" s="179"/>
      <c r="C48" s="179"/>
      <c r="D48" s="179"/>
      <c r="E48" s="179"/>
      <c r="F48" s="179"/>
      <c r="G48" s="179"/>
      <c r="H48" s="179"/>
      <c r="I48" s="179"/>
      <c r="J48" s="180"/>
      <c r="K48" s="328">
        <f t="shared" si="7"/>
        <v>0</v>
      </c>
      <c r="L48" s="436"/>
    </row>
    <row r="49" spans="1:12" ht="17.25" thickTop="1" thickBot="1">
      <c r="A49" s="136" t="s">
        <v>88</v>
      </c>
      <c r="B49" s="179"/>
      <c r="C49" s="179"/>
      <c r="D49" s="179"/>
      <c r="E49" s="179"/>
      <c r="F49" s="179"/>
      <c r="G49" s="179"/>
      <c r="H49" s="179"/>
      <c r="I49" s="175">
        <v>2.5</v>
      </c>
      <c r="J49" s="175">
        <v>2.5</v>
      </c>
      <c r="K49" s="328">
        <f t="shared" si="7"/>
        <v>5</v>
      </c>
      <c r="L49" s="436"/>
    </row>
    <row r="50" spans="1:12" ht="17.25" thickTop="1" thickBot="1">
      <c r="A50" s="136" t="s">
        <v>89</v>
      </c>
      <c r="B50" s="179"/>
      <c r="C50" s="179"/>
      <c r="D50" s="179"/>
      <c r="E50" s="179"/>
      <c r="F50" s="179"/>
      <c r="G50" s="179"/>
      <c r="H50" s="175">
        <v>2.5</v>
      </c>
      <c r="I50" s="179"/>
      <c r="J50" s="180"/>
      <c r="K50" s="328">
        <f t="shared" si="7"/>
        <v>2.5</v>
      </c>
      <c r="L50" s="436"/>
    </row>
    <row r="51" spans="1:12" ht="17.25" thickTop="1" thickBot="1">
      <c r="A51" s="137" t="s">
        <v>90</v>
      </c>
      <c r="B51" s="181"/>
      <c r="C51" s="181"/>
      <c r="D51" s="181"/>
      <c r="E51" s="181"/>
      <c r="F51" s="181"/>
      <c r="G51" s="181"/>
      <c r="H51" s="181"/>
      <c r="I51" s="181"/>
      <c r="J51" s="182"/>
      <c r="K51" s="328">
        <f t="shared" si="7"/>
        <v>0</v>
      </c>
      <c r="L51" s="436"/>
    </row>
    <row r="52" spans="1:12" ht="17.25" thickTop="1" thickBot="1">
      <c r="A52" s="331" t="s">
        <v>4</v>
      </c>
      <c r="B52" s="332">
        <f>SUM(B38:B51)</f>
        <v>0</v>
      </c>
      <c r="C52" s="332">
        <f t="shared" ref="C52:J52" si="8">SUM(C38:C51)</f>
        <v>2.5</v>
      </c>
      <c r="D52" s="332">
        <f t="shared" si="8"/>
        <v>0</v>
      </c>
      <c r="E52" s="332">
        <f t="shared" si="8"/>
        <v>0</v>
      </c>
      <c r="F52" s="332">
        <f t="shared" si="8"/>
        <v>2.5</v>
      </c>
      <c r="G52" s="332">
        <f t="shared" si="8"/>
        <v>0</v>
      </c>
      <c r="H52" s="332">
        <f t="shared" si="8"/>
        <v>2.5</v>
      </c>
      <c r="I52" s="332">
        <f t="shared" si="8"/>
        <v>2.5</v>
      </c>
      <c r="J52" s="332">
        <f t="shared" si="8"/>
        <v>2.5</v>
      </c>
      <c r="K52" s="333">
        <f>SUM(B52:J52)</f>
        <v>12.5</v>
      </c>
      <c r="L52" s="436"/>
    </row>
    <row r="53" spans="1:12" ht="21" customHeight="1" thickTop="1" thickBot="1">
      <c r="A53" s="438" t="s">
        <v>23</v>
      </c>
      <c r="B53" s="439"/>
      <c r="C53" s="439"/>
      <c r="D53" s="439"/>
      <c r="E53" s="439"/>
      <c r="F53" s="439"/>
      <c r="G53" s="439"/>
      <c r="H53" s="439"/>
      <c r="I53" s="439"/>
      <c r="J53" s="439"/>
      <c r="K53" s="440"/>
      <c r="L53" s="436" t="s">
        <v>8</v>
      </c>
    </row>
    <row r="54" spans="1:12" ht="17.25" thickTop="1" thickBot="1">
      <c r="A54" s="323"/>
      <c r="B54" s="324">
        <v>30</v>
      </c>
      <c r="C54" s="324">
        <v>14</v>
      </c>
      <c r="D54" s="324">
        <v>62</v>
      </c>
      <c r="E54" s="324">
        <v>65</v>
      </c>
      <c r="F54" s="324">
        <v>67</v>
      </c>
      <c r="G54" s="324">
        <v>71</v>
      </c>
      <c r="H54" s="324">
        <v>44</v>
      </c>
      <c r="I54" s="324">
        <v>46</v>
      </c>
      <c r="J54" s="325">
        <v>54</v>
      </c>
      <c r="K54" s="326" t="s">
        <v>4</v>
      </c>
      <c r="L54" s="436"/>
    </row>
    <row r="55" spans="1:12" ht="17.25" thickTop="1" thickBot="1">
      <c r="A55" s="134" t="s">
        <v>111</v>
      </c>
      <c r="B55" s="175"/>
      <c r="C55" s="175"/>
      <c r="D55" s="175"/>
      <c r="E55" s="175"/>
      <c r="F55" s="175"/>
      <c r="G55" s="175"/>
      <c r="H55" s="175"/>
      <c r="I55" s="175"/>
      <c r="J55" s="176"/>
      <c r="K55" s="327">
        <f t="shared" ref="K55:K61" si="9">SUM(B55:J55)</f>
        <v>0</v>
      </c>
      <c r="L55" s="436"/>
    </row>
    <row r="56" spans="1:12" ht="17.25" thickTop="1" thickBot="1">
      <c r="A56" s="135" t="s">
        <v>79</v>
      </c>
      <c r="B56" s="177"/>
      <c r="C56" s="177"/>
      <c r="D56" s="177"/>
      <c r="E56" s="177"/>
      <c r="F56" s="177"/>
      <c r="G56" s="177"/>
      <c r="H56" s="177"/>
      <c r="I56" s="177"/>
      <c r="J56" s="178"/>
      <c r="K56" s="328">
        <f t="shared" si="9"/>
        <v>0</v>
      </c>
      <c r="L56" s="436"/>
    </row>
    <row r="57" spans="1:12" ht="17.25" thickTop="1" thickBot="1">
      <c r="A57" s="136" t="s">
        <v>138</v>
      </c>
      <c r="B57" s="175">
        <v>2.5</v>
      </c>
      <c r="C57" s="179"/>
      <c r="D57" s="179"/>
      <c r="E57" s="179"/>
      <c r="F57" s="179"/>
      <c r="G57" s="179"/>
      <c r="H57" s="179"/>
      <c r="I57" s="179"/>
      <c r="J57" s="180"/>
      <c r="K57" s="328">
        <f t="shared" si="9"/>
        <v>2.5</v>
      </c>
      <c r="L57" s="436"/>
    </row>
    <row r="58" spans="1:12" ht="17.25" thickTop="1" thickBot="1">
      <c r="A58" s="136" t="s">
        <v>80</v>
      </c>
      <c r="B58" s="179"/>
      <c r="C58" s="179"/>
      <c r="D58" s="179"/>
      <c r="E58" s="179"/>
      <c r="F58" s="179"/>
      <c r="G58" s="179"/>
      <c r="H58" s="179"/>
      <c r="I58" s="179"/>
      <c r="J58" s="180"/>
      <c r="K58" s="328">
        <f t="shared" si="9"/>
        <v>0</v>
      </c>
      <c r="L58" s="436"/>
    </row>
    <row r="59" spans="1:12" ht="17.25" thickTop="1" thickBot="1">
      <c r="A59" s="136" t="s">
        <v>81</v>
      </c>
      <c r="B59" s="179"/>
      <c r="C59" s="179"/>
      <c r="D59" s="179"/>
      <c r="E59" s="179"/>
      <c r="F59" s="179"/>
      <c r="G59" s="179"/>
      <c r="H59" s="179"/>
      <c r="I59" s="179"/>
      <c r="J59" s="180"/>
      <c r="K59" s="328">
        <f t="shared" si="9"/>
        <v>0</v>
      </c>
      <c r="L59" s="436"/>
    </row>
    <row r="60" spans="1:12" ht="17.25" thickTop="1" thickBot="1">
      <c r="A60" s="136" t="s">
        <v>82</v>
      </c>
      <c r="B60" s="175">
        <v>2.5</v>
      </c>
      <c r="C60" s="179"/>
      <c r="D60" s="179"/>
      <c r="E60" s="179"/>
      <c r="F60" s="179"/>
      <c r="G60" s="179"/>
      <c r="H60" s="179"/>
      <c r="I60" s="179"/>
      <c r="J60" s="180"/>
      <c r="K60" s="328">
        <f t="shared" si="9"/>
        <v>2.5</v>
      </c>
      <c r="L60" s="436"/>
    </row>
    <row r="61" spans="1:12" ht="17.25" thickTop="1" thickBot="1">
      <c r="A61" s="136" t="s">
        <v>83</v>
      </c>
      <c r="B61" s="179"/>
      <c r="C61" s="179"/>
      <c r="D61" s="179"/>
      <c r="E61" s="179"/>
      <c r="F61" s="175">
        <v>2.5</v>
      </c>
      <c r="G61" s="179"/>
      <c r="H61" s="179"/>
      <c r="I61" s="179"/>
      <c r="J61" s="180"/>
      <c r="K61" s="328">
        <f t="shared" si="9"/>
        <v>2.5</v>
      </c>
      <c r="L61" s="436"/>
    </row>
    <row r="62" spans="1:12" ht="17.25" thickTop="1" thickBot="1">
      <c r="A62" s="136" t="s">
        <v>84</v>
      </c>
      <c r="B62" s="179"/>
      <c r="C62" s="179"/>
      <c r="D62" s="179"/>
      <c r="E62" s="179"/>
      <c r="F62" s="179"/>
      <c r="G62" s="179"/>
      <c r="H62" s="175">
        <v>2.5</v>
      </c>
      <c r="I62" s="179"/>
      <c r="J62" s="180"/>
      <c r="K62" s="328">
        <f t="shared" ref="K62:K68" si="10">SUM(B62:J62)</f>
        <v>2.5</v>
      </c>
      <c r="L62" s="436"/>
    </row>
    <row r="63" spans="1:12" ht="17.25" thickTop="1" thickBot="1">
      <c r="A63" s="136" t="s">
        <v>85</v>
      </c>
      <c r="B63" s="179"/>
      <c r="C63" s="179"/>
      <c r="D63" s="179"/>
      <c r="E63" s="179"/>
      <c r="F63" s="179"/>
      <c r="G63" s="179"/>
      <c r="H63" s="179"/>
      <c r="I63" s="179"/>
      <c r="J63" s="180"/>
      <c r="K63" s="328">
        <f t="shared" si="10"/>
        <v>0</v>
      </c>
      <c r="L63" s="436"/>
    </row>
    <row r="64" spans="1:12" ht="17.25" thickTop="1" thickBot="1">
      <c r="A64" s="136" t="s">
        <v>86</v>
      </c>
      <c r="B64" s="179"/>
      <c r="C64" s="179"/>
      <c r="D64" s="179"/>
      <c r="E64" s="179"/>
      <c r="F64" s="179"/>
      <c r="G64" s="175">
        <v>2.5</v>
      </c>
      <c r="H64" s="179"/>
      <c r="I64" s="179"/>
      <c r="J64" s="180"/>
      <c r="K64" s="328">
        <f t="shared" si="10"/>
        <v>2.5</v>
      </c>
      <c r="L64" s="436"/>
    </row>
    <row r="65" spans="1:12" ht="17.25" thickTop="1" thickBot="1">
      <c r="A65" s="136" t="s">
        <v>87</v>
      </c>
      <c r="B65" s="179"/>
      <c r="C65" s="179"/>
      <c r="D65" s="179"/>
      <c r="E65" s="179"/>
      <c r="F65" s="179"/>
      <c r="G65" s="179"/>
      <c r="H65" s="179"/>
      <c r="I65" s="179"/>
      <c r="J65" s="180"/>
      <c r="K65" s="328">
        <f t="shared" si="10"/>
        <v>0</v>
      </c>
      <c r="L65" s="436"/>
    </row>
    <row r="66" spans="1:12" ht="17.25" thickTop="1" thickBot="1">
      <c r="A66" s="136" t="s">
        <v>88</v>
      </c>
      <c r="B66" s="179"/>
      <c r="C66" s="179"/>
      <c r="D66" s="179"/>
      <c r="E66" s="179"/>
      <c r="F66" s="179"/>
      <c r="G66" s="179"/>
      <c r="H66" s="179"/>
      <c r="I66" s="179"/>
      <c r="J66" s="180"/>
      <c r="K66" s="328">
        <f>SUM(B66:J66)</f>
        <v>0</v>
      </c>
      <c r="L66" s="436"/>
    </row>
    <row r="67" spans="1:12" ht="17.25" thickTop="1" thickBot="1">
      <c r="A67" s="136" t="s">
        <v>89</v>
      </c>
      <c r="B67" s="179"/>
      <c r="C67" s="179"/>
      <c r="D67" s="179"/>
      <c r="E67" s="179"/>
      <c r="F67" s="179"/>
      <c r="G67" s="179"/>
      <c r="H67" s="179"/>
      <c r="I67" s="179"/>
      <c r="J67" s="180"/>
      <c r="K67" s="328">
        <f t="shared" si="10"/>
        <v>0</v>
      </c>
      <c r="L67" s="436"/>
    </row>
    <row r="68" spans="1:12" ht="17.25" thickTop="1" thickBot="1">
      <c r="A68" s="137" t="s">
        <v>90</v>
      </c>
      <c r="B68" s="181"/>
      <c r="C68" s="181"/>
      <c r="D68" s="181"/>
      <c r="E68" s="181"/>
      <c r="F68" s="181"/>
      <c r="G68" s="181"/>
      <c r="H68" s="181"/>
      <c r="I68" s="181"/>
      <c r="J68" s="182"/>
      <c r="K68" s="328">
        <f t="shared" si="10"/>
        <v>0</v>
      </c>
      <c r="L68" s="436"/>
    </row>
    <row r="69" spans="1:12" ht="17.25" thickTop="1" thickBot="1">
      <c r="A69" s="331" t="s">
        <v>4</v>
      </c>
      <c r="B69" s="332">
        <f>SUM(B55:B68)</f>
        <v>5</v>
      </c>
      <c r="C69" s="332">
        <f t="shared" ref="C69:J69" si="11">SUM(C55:C68)</f>
        <v>0</v>
      </c>
      <c r="D69" s="332">
        <f t="shared" si="11"/>
        <v>0</v>
      </c>
      <c r="E69" s="332">
        <f t="shared" si="11"/>
        <v>0</v>
      </c>
      <c r="F69" s="332">
        <f t="shared" si="11"/>
        <v>2.5</v>
      </c>
      <c r="G69" s="332">
        <f t="shared" si="11"/>
        <v>2.5</v>
      </c>
      <c r="H69" s="332">
        <f t="shared" si="11"/>
        <v>2.5</v>
      </c>
      <c r="I69" s="332">
        <f t="shared" si="11"/>
        <v>0</v>
      </c>
      <c r="J69" s="332">
        <f t="shared" si="11"/>
        <v>0</v>
      </c>
      <c r="K69" s="333">
        <f>SUM(B69:J69)</f>
        <v>12.5</v>
      </c>
      <c r="L69" s="436"/>
    </row>
    <row r="70" spans="1:12" ht="21" customHeight="1" thickTop="1" thickBot="1">
      <c r="A70" s="438" t="s">
        <v>24</v>
      </c>
      <c r="B70" s="439"/>
      <c r="C70" s="439"/>
      <c r="D70" s="439"/>
      <c r="E70" s="439"/>
      <c r="F70" s="439"/>
      <c r="G70" s="439"/>
      <c r="H70" s="439"/>
      <c r="I70" s="439"/>
      <c r="J70" s="439"/>
      <c r="K70" s="440"/>
      <c r="L70" s="436" t="s">
        <v>9</v>
      </c>
    </row>
    <row r="71" spans="1:12" ht="17.25" thickTop="1" thickBot="1">
      <c r="A71" s="323"/>
      <c r="B71" s="324">
        <v>30</v>
      </c>
      <c r="C71" s="324">
        <v>14</v>
      </c>
      <c r="D71" s="324">
        <v>62</v>
      </c>
      <c r="E71" s="324">
        <v>65</v>
      </c>
      <c r="F71" s="324">
        <v>67</v>
      </c>
      <c r="G71" s="324">
        <v>71</v>
      </c>
      <c r="H71" s="324">
        <v>44</v>
      </c>
      <c r="I71" s="324">
        <v>46</v>
      </c>
      <c r="J71" s="325">
        <v>54</v>
      </c>
      <c r="K71" s="326" t="s">
        <v>4</v>
      </c>
      <c r="L71" s="436"/>
    </row>
    <row r="72" spans="1:12" ht="17.25" thickTop="1" thickBot="1">
      <c r="A72" s="134" t="s">
        <v>111</v>
      </c>
      <c r="B72" s="175"/>
      <c r="C72" s="175"/>
      <c r="D72" s="175"/>
      <c r="E72" s="175"/>
      <c r="F72" s="175"/>
      <c r="G72" s="175"/>
      <c r="H72" s="175"/>
      <c r="I72" s="175"/>
      <c r="J72" s="176"/>
      <c r="K72" s="327">
        <f t="shared" ref="K72:K78" si="12">SUM(B72:J72)</f>
        <v>0</v>
      </c>
      <c r="L72" s="436"/>
    </row>
    <row r="73" spans="1:12" ht="17.25" thickTop="1" thickBot="1">
      <c r="A73" s="135" t="s">
        <v>79</v>
      </c>
      <c r="B73" s="177"/>
      <c r="C73" s="177"/>
      <c r="D73" s="177"/>
      <c r="E73" s="177"/>
      <c r="F73" s="177"/>
      <c r="G73" s="177"/>
      <c r="H73" s="177"/>
      <c r="I73" s="177"/>
      <c r="J73" s="178"/>
      <c r="K73" s="328">
        <f t="shared" si="12"/>
        <v>0</v>
      </c>
      <c r="L73" s="436"/>
    </row>
    <row r="74" spans="1:12" ht="17.25" thickTop="1" thickBot="1">
      <c r="A74" s="136" t="s">
        <v>138</v>
      </c>
      <c r="B74" s="179"/>
      <c r="C74" s="179"/>
      <c r="D74" s="179"/>
      <c r="E74" s="179"/>
      <c r="F74" s="179"/>
      <c r="G74" s="179"/>
      <c r="H74" s="179"/>
      <c r="I74" s="179"/>
      <c r="J74" s="180"/>
      <c r="K74" s="328">
        <f t="shared" si="12"/>
        <v>0</v>
      </c>
      <c r="L74" s="436"/>
    </row>
    <row r="75" spans="1:12" ht="17.25" thickTop="1" thickBot="1">
      <c r="A75" s="136" t="s">
        <v>80</v>
      </c>
      <c r="B75" s="179"/>
      <c r="C75" s="179"/>
      <c r="D75" s="179"/>
      <c r="E75" s="179"/>
      <c r="F75" s="179"/>
      <c r="G75" s="179"/>
      <c r="H75" s="175">
        <v>2.5</v>
      </c>
      <c r="I75" s="179"/>
      <c r="J75" s="180"/>
      <c r="K75" s="328">
        <f t="shared" si="12"/>
        <v>2.5</v>
      </c>
      <c r="L75" s="436"/>
    </row>
    <row r="76" spans="1:12" ht="17.25" thickTop="1" thickBot="1">
      <c r="A76" s="136" t="s">
        <v>81</v>
      </c>
      <c r="B76" s="179"/>
      <c r="C76" s="179"/>
      <c r="D76" s="179"/>
      <c r="E76" s="179"/>
      <c r="F76" s="179"/>
      <c r="G76" s="179"/>
      <c r="H76" s="179"/>
      <c r="I76" s="179"/>
      <c r="J76" s="180"/>
      <c r="K76" s="328">
        <f t="shared" si="12"/>
        <v>0</v>
      </c>
      <c r="L76" s="436"/>
    </row>
    <row r="77" spans="1:12" ht="17.25" thickTop="1" thickBot="1">
      <c r="A77" s="136" t="s">
        <v>82</v>
      </c>
      <c r="B77" s="179"/>
      <c r="C77" s="179"/>
      <c r="D77" s="179"/>
      <c r="E77" s="179"/>
      <c r="F77" s="179"/>
      <c r="G77" s="179"/>
      <c r="H77" s="179"/>
      <c r="I77" s="179"/>
      <c r="J77" s="180"/>
      <c r="K77" s="328">
        <f t="shared" si="12"/>
        <v>0</v>
      </c>
      <c r="L77" s="436"/>
    </row>
    <row r="78" spans="1:12" ht="17.25" thickTop="1" thickBot="1">
      <c r="A78" s="136" t="s">
        <v>83</v>
      </c>
      <c r="B78" s="179"/>
      <c r="C78" s="179"/>
      <c r="D78" s="179"/>
      <c r="E78" s="175">
        <v>2.5</v>
      </c>
      <c r="F78" s="179"/>
      <c r="G78" s="179"/>
      <c r="H78" s="179"/>
      <c r="I78" s="179"/>
      <c r="J78" s="180"/>
      <c r="K78" s="328">
        <f t="shared" si="12"/>
        <v>2.5</v>
      </c>
      <c r="L78" s="436"/>
    </row>
    <row r="79" spans="1:12" ht="17.25" thickTop="1" thickBot="1">
      <c r="A79" s="136" t="s">
        <v>84</v>
      </c>
      <c r="B79" s="179"/>
      <c r="C79" s="175">
        <v>2.5</v>
      </c>
      <c r="D79" s="179"/>
      <c r="E79" s="179"/>
      <c r="F79" s="179"/>
      <c r="G79" s="179"/>
      <c r="H79" s="179"/>
      <c r="I79" s="179"/>
      <c r="J79" s="180"/>
      <c r="K79" s="328">
        <f t="shared" ref="K79:K86" si="13">SUM(B79:J79)</f>
        <v>2.5</v>
      </c>
      <c r="L79" s="436"/>
    </row>
    <row r="80" spans="1:12" ht="17.25" thickTop="1" thickBot="1">
      <c r="A80" s="136" t="s">
        <v>85</v>
      </c>
      <c r="B80" s="179"/>
      <c r="C80" s="179"/>
      <c r="D80" s="179"/>
      <c r="E80" s="179"/>
      <c r="F80" s="179"/>
      <c r="G80" s="179"/>
      <c r="H80" s="179"/>
      <c r="I80" s="179"/>
      <c r="J80" s="180"/>
      <c r="K80" s="328">
        <f t="shared" si="13"/>
        <v>0</v>
      </c>
      <c r="L80" s="436"/>
    </row>
    <row r="81" spans="1:12" ht="17.25" thickTop="1" thickBot="1">
      <c r="A81" s="136" t="s">
        <v>86</v>
      </c>
      <c r="B81" s="179"/>
      <c r="C81" s="179"/>
      <c r="D81" s="179"/>
      <c r="E81" s="179"/>
      <c r="F81" s="179"/>
      <c r="G81" s="179"/>
      <c r="H81" s="179"/>
      <c r="I81" s="179"/>
      <c r="J81" s="175">
        <v>2.5</v>
      </c>
      <c r="K81" s="328">
        <f t="shared" si="13"/>
        <v>2.5</v>
      </c>
      <c r="L81" s="436"/>
    </row>
    <row r="82" spans="1:12" ht="17.25" thickTop="1" thickBot="1">
      <c r="A82" s="136" t="s">
        <v>87</v>
      </c>
      <c r="B82" s="179"/>
      <c r="C82" s="179"/>
      <c r="D82" s="179"/>
      <c r="E82" s="179"/>
      <c r="F82" s="179"/>
      <c r="G82" s="179"/>
      <c r="H82" s="179"/>
      <c r="I82" s="179"/>
      <c r="J82" s="180"/>
      <c r="K82" s="328">
        <f t="shared" si="13"/>
        <v>0</v>
      </c>
      <c r="L82" s="436"/>
    </row>
    <row r="83" spans="1:12" ht="17.25" thickTop="1" thickBot="1">
      <c r="A83" s="136" t="s">
        <v>88</v>
      </c>
      <c r="B83" s="179"/>
      <c r="C83" s="179"/>
      <c r="D83" s="179"/>
      <c r="E83" s="179"/>
      <c r="F83" s="179"/>
      <c r="G83" s="179"/>
      <c r="H83" s="179"/>
      <c r="I83" s="179"/>
      <c r="J83" s="180"/>
      <c r="K83" s="328">
        <f t="shared" si="13"/>
        <v>0</v>
      </c>
      <c r="L83" s="436"/>
    </row>
    <row r="84" spans="1:12" ht="17.25" thickTop="1" thickBot="1">
      <c r="A84" s="136" t="s">
        <v>89</v>
      </c>
      <c r="B84" s="179"/>
      <c r="C84" s="179"/>
      <c r="D84" s="179"/>
      <c r="E84" s="179"/>
      <c r="F84" s="179"/>
      <c r="G84" s="179"/>
      <c r="H84" s="179"/>
      <c r="I84" s="175">
        <v>2.5</v>
      </c>
      <c r="J84" s="180"/>
      <c r="K84" s="328">
        <f t="shared" si="13"/>
        <v>2.5</v>
      </c>
      <c r="L84" s="436"/>
    </row>
    <row r="85" spans="1:12" ht="17.25" thickTop="1" thickBot="1">
      <c r="A85" s="137" t="s">
        <v>90</v>
      </c>
      <c r="B85" s="181"/>
      <c r="C85" s="181"/>
      <c r="D85" s="181"/>
      <c r="E85" s="181"/>
      <c r="F85" s="181"/>
      <c r="G85" s="181"/>
      <c r="H85" s="181"/>
      <c r="I85" s="181"/>
      <c r="J85" s="182"/>
      <c r="K85" s="328">
        <f t="shared" si="13"/>
        <v>0</v>
      </c>
      <c r="L85" s="436"/>
    </row>
    <row r="86" spans="1:12" ht="17.25" thickTop="1" thickBot="1">
      <c r="A86" s="331" t="s">
        <v>4</v>
      </c>
      <c r="B86" s="332">
        <f>SUM(B72:B85)</f>
        <v>0</v>
      </c>
      <c r="C86" s="332">
        <f t="shared" ref="C86:J86" si="14">SUM(C72:C85)</f>
        <v>2.5</v>
      </c>
      <c r="D86" s="332">
        <f t="shared" si="14"/>
        <v>0</v>
      </c>
      <c r="E86" s="332">
        <f t="shared" si="14"/>
        <v>2.5</v>
      </c>
      <c r="F86" s="332">
        <f t="shared" si="14"/>
        <v>0</v>
      </c>
      <c r="G86" s="332">
        <f t="shared" si="14"/>
        <v>0</v>
      </c>
      <c r="H86" s="332">
        <f t="shared" si="14"/>
        <v>2.5</v>
      </c>
      <c r="I86" s="332">
        <f t="shared" si="14"/>
        <v>2.5</v>
      </c>
      <c r="J86" s="332">
        <f t="shared" si="14"/>
        <v>2.5</v>
      </c>
      <c r="K86" s="333">
        <f t="shared" si="13"/>
        <v>12.5</v>
      </c>
      <c r="L86" s="436"/>
    </row>
    <row r="87" spans="1:12" ht="21" customHeight="1" thickTop="1" thickBot="1">
      <c r="A87" s="438" t="s">
        <v>25</v>
      </c>
      <c r="B87" s="439"/>
      <c r="C87" s="439"/>
      <c r="D87" s="439"/>
      <c r="E87" s="439"/>
      <c r="F87" s="439"/>
      <c r="G87" s="439"/>
      <c r="H87" s="439"/>
      <c r="I87" s="439"/>
      <c r="J87" s="439"/>
      <c r="K87" s="440"/>
      <c r="L87" s="436" t="s">
        <v>10</v>
      </c>
    </row>
    <row r="88" spans="1:12" ht="17.25" thickTop="1" thickBot="1">
      <c r="A88" s="323"/>
      <c r="B88" s="324">
        <v>30</v>
      </c>
      <c r="C88" s="324">
        <v>14</v>
      </c>
      <c r="D88" s="324">
        <v>62</v>
      </c>
      <c r="E88" s="324">
        <v>65</v>
      </c>
      <c r="F88" s="324">
        <v>67</v>
      </c>
      <c r="G88" s="324">
        <v>71</v>
      </c>
      <c r="H88" s="324">
        <v>44</v>
      </c>
      <c r="I88" s="324">
        <v>46</v>
      </c>
      <c r="J88" s="325">
        <v>54</v>
      </c>
      <c r="K88" s="326" t="s">
        <v>4</v>
      </c>
      <c r="L88" s="436"/>
    </row>
    <row r="89" spans="1:12" ht="17.25" thickTop="1" thickBot="1">
      <c r="A89" s="134" t="s">
        <v>111</v>
      </c>
      <c r="B89" s="175"/>
      <c r="C89" s="175"/>
      <c r="D89" s="175"/>
      <c r="E89" s="175"/>
      <c r="F89" s="175"/>
      <c r="G89" s="175">
        <v>2.5</v>
      </c>
      <c r="H89" s="175"/>
      <c r="I89" s="175"/>
      <c r="J89" s="176"/>
      <c r="K89" s="327">
        <f t="shared" ref="K89:K95" si="15">SUM(B89:J89)</f>
        <v>2.5</v>
      </c>
      <c r="L89" s="436"/>
    </row>
    <row r="90" spans="1:12" ht="17.25" thickTop="1" thickBot="1">
      <c r="A90" s="135" t="s">
        <v>79</v>
      </c>
      <c r="B90" s="177"/>
      <c r="C90" s="177"/>
      <c r="D90" s="177"/>
      <c r="E90" s="177"/>
      <c r="F90" s="175">
        <v>2.5</v>
      </c>
      <c r="G90" s="177"/>
      <c r="H90" s="177"/>
      <c r="I90" s="177"/>
      <c r="J90" s="178"/>
      <c r="K90" s="328">
        <f t="shared" si="15"/>
        <v>2.5</v>
      </c>
      <c r="L90" s="436"/>
    </row>
    <row r="91" spans="1:12" ht="17.25" thickTop="1" thickBot="1">
      <c r="A91" s="136" t="s">
        <v>138</v>
      </c>
      <c r="B91" s="179"/>
      <c r="C91" s="179"/>
      <c r="D91" s="179"/>
      <c r="E91" s="175">
        <v>2.5</v>
      </c>
      <c r="F91" s="179"/>
      <c r="G91" s="179"/>
      <c r="H91" s="179"/>
      <c r="I91" s="179"/>
      <c r="J91" s="180"/>
      <c r="K91" s="328">
        <f t="shared" si="15"/>
        <v>2.5</v>
      </c>
      <c r="L91" s="436"/>
    </row>
    <row r="92" spans="1:12" ht="17.25" thickTop="1" thickBot="1">
      <c r="A92" s="136" t="s">
        <v>80</v>
      </c>
      <c r="B92" s="179"/>
      <c r="C92" s="179"/>
      <c r="D92" s="175">
        <v>2.5</v>
      </c>
      <c r="E92" s="179"/>
      <c r="F92" s="179"/>
      <c r="G92" s="179"/>
      <c r="H92" s="179"/>
      <c r="I92" s="179"/>
      <c r="J92" s="180"/>
      <c r="K92" s="328">
        <f t="shared" si="15"/>
        <v>2.5</v>
      </c>
      <c r="L92" s="436"/>
    </row>
    <row r="93" spans="1:12" ht="17.25" thickTop="1" thickBot="1">
      <c r="A93" s="136" t="s">
        <v>81</v>
      </c>
      <c r="B93" s="179"/>
      <c r="C93" s="175">
        <v>2.5</v>
      </c>
      <c r="D93" s="179"/>
      <c r="E93" s="179"/>
      <c r="F93" s="179"/>
      <c r="G93" s="179"/>
      <c r="H93" s="179"/>
      <c r="I93" s="179"/>
      <c r="J93" s="180"/>
      <c r="K93" s="328">
        <f t="shared" si="15"/>
        <v>2.5</v>
      </c>
      <c r="L93" s="436"/>
    </row>
    <row r="94" spans="1:12" ht="17.25" thickTop="1" thickBot="1">
      <c r="A94" s="136" t="s">
        <v>82</v>
      </c>
      <c r="B94" s="179"/>
      <c r="C94" s="175">
        <v>2.5</v>
      </c>
      <c r="D94" s="179"/>
      <c r="E94" s="179"/>
      <c r="F94" s="179"/>
      <c r="G94" s="179"/>
      <c r="H94" s="179"/>
      <c r="I94" s="179"/>
      <c r="J94" s="180"/>
      <c r="K94" s="328">
        <f t="shared" si="15"/>
        <v>2.5</v>
      </c>
      <c r="L94" s="436"/>
    </row>
    <row r="95" spans="1:12" ht="17.25" thickTop="1" thickBot="1">
      <c r="A95" s="136" t="s">
        <v>83</v>
      </c>
      <c r="B95" s="179"/>
      <c r="C95" s="179"/>
      <c r="D95" s="179"/>
      <c r="E95" s="179"/>
      <c r="F95" s="179"/>
      <c r="G95" s="179"/>
      <c r="H95" s="179"/>
      <c r="I95" s="179"/>
      <c r="J95" s="180"/>
      <c r="K95" s="328">
        <f t="shared" si="15"/>
        <v>0</v>
      </c>
      <c r="L95" s="436"/>
    </row>
    <row r="96" spans="1:12" ht="17.25" thickTop="1" thickBot="1">
      <c r="A96" s="136" t="s">
        <v>84</v>
      </c>
      <c r="B96" s="179"/>
      <c r="C96" s="179"/>
      <c r="D96" s="179"/>
      <c r="E96" s="179"/>
      <c r="F96" s="179"/>
      <c r="G96" s="179"/>
      <c r="H96" s="179"/>
      <c r="I96" s="179"/>
      <c r="J96" s="180"/>
      <c r="K96" s="328">
        <f t="shared" ref="K96:K103" si="16">SUM(B96:J96)</f>
        <v>0</v>
      </c>
      <c r="L96" s="436"/>
    </row>
    <row r="97" spans="1:12" ht="17.25" thickTop="1" thickBot="1">
      <c r="A97" s="136" t="s">
        <v>85</v>
      </c>
      <c r="B97" s="179"/>
      <c r="C97" s="179"/>
      <c r="D97" s="179"/>
      <c r="E97" s="179"/>
      <c r="F97" s="179"/>
      <c r="G97" s="179"/>
      <c r="H97" s="179"/>
      <c r="I97" s="179"/>
      <c r="J97" s="180"/>
      <c r="K97" s="328">
        <f t="shared" si="16"/>
        <v>0</v>
      </c>
      <c r="L97" s="436"/>
    </row>
    <row r="98" spans="1:12" ht="17.25" thickTop="1" thickBot="1">
      <c r="A98" s="136" t="s">
        <v>86</v>
      </c>
      <c r="B98" s="179"/>
      <c r="C98" s="179"/>
      <c r="D98" s="179"/>
      <c r="E98" s="179"/>
      <c r="F98" s="175">
        <v>2.5</v>
      </c>
      <c r="G98" s="179"/>
      <c r="H98" s="179"/>
      <c r="I98" s="179"/>
      <c r="J98" s="180"/>
      <c r="K98" s="328">
        <f t="shared" si="16"/>
        <v>2.5</v>
      </c>
      <c r="L98" s="436"/>
    </row>
    <row r="99" spans="1:12" ht="17.25" thickTop="1" thickBot="1">
      <c r="A99" s="136" t="s">
        <v>87</v>
      </c>
      <c r="B99" s="179"/>
      <c r="C99" s="179"/>
      <c r="D99" s="179"/>
      <c r="E99" s="179"/>
      <c r="F99" s="179"/>
      <c r="G99" s="179"/>
      <c r="H99" s="179"/>
      <c r="I99" s="179"/>
      <c r="J99" s="180"/>
      <c r="K99" s="328">
        <f t="shared" si="16"/>
        <v>0</v>
      </c>
      <c r="L99" s="436"/>
    </row>
    <row r="100" spans="1:12" ht="17.25" thickTop="1" thickBot="1">
      <c r="A100" s="136" t="s">
        <v>88</v>
      </c>
      <c r="B100" s="179"/>
      <c r="C100" s="179"/>
      <c r="D100" s="179"/>
      <c r="E100" s="179"/>
      <c r="F100" s="179"/>
      <c r="G100" s="179"/>
      <c r="H100" s="179"/>
      <c r="I100" s="179"/>
      <c r="J100" s="180"/>
      <c r="K100" s="328">
        <f t="shared" si="16"/>
        <v>0</v>
      </c>
      <c r="L100" s="436"/>
    </row>
    <row r="101" spans="1:12" ht="17.25" thickTop="1" thickBot="1">
      <c r="A101" s="136" t="s">
        <v>89</v>
      </c>
      <c r="B101" s="175">
        <v>2.5</v>
      </c>
      <c r="C101" s="179"/>
      <c r="D101" s="179"/>
      <c r="E101" s="179"/>
      <c r="F101" s="179"/>
      <c r="G101" s="179"/>
      <c r="H101" s="179"/>
      <c r="I101" s="179"/>
      <c r="J101" s="180"/>
      <c r="K101" s="328">
        <f t="shared" si="16"/>
        <v>2.5</v>
      </c>
      <c r="L101" s="436"/>
    </row>
    <row r="102" spans="1:12" ht="17.25" thickTop="1" thickBot="1">
      <c r="A102" s="137" t="s">
        <v>90</v>
      </c>
      <c r="B102" s="181"/>
      <c r="C102" s="181"/>
      <c r="D102" s="181"/>
      <c r="E102" s="181"/>
      <c r="F102" s="181"/>
      <c r="G102" s="181"/>
      <c r="H102" s="181"/>
      <c r="I102" s="181"/>
      <c r="J102" s="182"/>
      <c r="K102" s="328">
        <f t="shared" si="16"/>
        <v>0</v>
      </c>
      <c r="L102" s="436"/>
    </row>
    <row r="103" spans="1:12" ht="17.25" thickTop="1" thickBot="1">
      <c r="A103" s="331" t="s">
        <v>4</v>
      </c>
      <c r="B103" s="332">
        <f>SUM(B89:B102)</f>
        <v>2.5</v>
      </c>
      <c r="C103" s="332">
        <f t="shared" ref="C103:J103" si="17">SUM(C89:C102)</f>
        <v>5</v>
      </c>
      <c r="D103" s="332">
        <f t="shared" si="17"/>
        <v>2.5</v>
      </c>
      <c r="E103" s="332">
        <f t="shared" si="17"/>
        <v>2.5</v>
      </c>
      <c r="F103" s="332">
        <f t="shared" si="17"/>
        <v>5</v>
      </c>
      <c r="G103" s="332">
        <f t="shared" si="17"/>
        <v>2.5</v>
      </c>
      <c r="H103" s="332">
        <f t="shared" si="17"/>
        <v>0</v>
      </c>
      <c r="I103" s="332">
        <f t="shared" si="17"/>
        <v>0</v>
      </c>
      <c r="J103" s="332">
        <f t="shared" si="17"/>
        <v>0</v>
      </c>
      <c r="K103" s="333">
        <f t="shared" si="16"/>
        <v>20</v>
      </c>
      <c r="L103" s="436"/>
    </row>
    <row r="104" spans="1:12" ht="21" customHeight="1" thickTop="1" thickBot="1">
      <c r="A104" s="438" t="s">
        <v>26</v>
      </c>
      <c r="B104" s="439"/>
      <c r="C104" s="439"/>
      <c r="D104" s="439"/>
      <c r="E104" s="439"/>
      <c r="F104" s="439"/>
      <c r="G104" s="439"/>
      <c r="H104" s="439"/>
      <c r="I104" s="439"/>
      <c r="J104" s="439"/>
      <c r="K104" s="440"/>
      <c r="L104" s="436" t="s">
        <v>11</v>
      </c>
    </row>
    <row r="105" spans="1:12" ht="17.25" thickTop="1" thickBot="1">
      <c r="A105" s="323"/>
      <c r="B105" s="324">
        <v>30</v>
      </c>
      <c r="C105" s="324">
        <v>14</v>
      </c>
      <c r="D105" s="324">
        <v>62</v>
      </c>
      <c r="E105" s="324">
        <v>65</v>
      </c>
      <c r="F105" s="324">
        <v>67</v>
      </c>
      <c r="G105" s="324">
        <v>71</v>
      </c>
      <c r="H105" s="324">
        <v>44</v>
      </c>
      <c r="I105" s="324">
        <v>46</v>
      </c>
      <c r="J105" s="325">
        <v>54</v>
      </c>
      <c r="K105" s="326" t="s">
        <v>4</v>
      </c>
      <c r="L105" s="436"/>
    </row>
    <row r="106" spans="1:12" ht="17.25" thickTop="1" thickBot="1">
      <c r="A106" s="134" t="s">
        <v>111</v>
      </c>
      <c r="B106" s="175"/>
      <c r="C106" s="175"/>
      <c r="D106" s="175"/>
      <c r="E106" s="175"/>
      <c r="F106" s="175"/>
      <c r="G106" s="175"/>
      <c r="H106" s="175"/>
      <c r="I106" s="175"/>
      <c r="J106" s="175">
        <v>2.5</v>
      </c>
      <c r="K106" s="327">
        <f t="shared" ref="K106:K112" si="18">SUM(B106:J106)</f>
        <v>2.5</v>
      </c>
      <c r="L106" s="436"/>
    </row>
    <row r="107" spans="1:12" ht="17.25" thickTop="1" thickBot="1">
      <c r="A107" s="135" t="s">
        <v>79</v>
      </c>
      <c r="B107" s="177"/>
      <c r="C107" s="177"/>
      <c r="D107" s="177"/>
      <c r="E107" s="177"/>
      <c r="F107" s="177"/>
      <c r="G107" s="177"/>
      <c r="H107" s="177"/>
      <c r="I107" s="175">
        <v>2.5</v>
      </c>
      <c r="J107" s="178"/>
      <c r="K107" s="328">
        <f t="shared" si="18"/>
        <v>2.5</v>
      </c>
      <c r="L107" s="436"/>
    </row>
    <row r="108" spans="1:12" ht="17.25" thickTop="1" thickBot="1">
      <c r="A108" s="136" t="s">
        <v>138</v>
      </c>
      <c r="B108" s="183"/>
      <c r="C108" s="183"/>
      <c r="D108" s="183"/>
      <c r="E108" s="183"/>
      <c r="F108" s="183"/>
      <c r="G108" s="183"/>
      <c r="H108" s="175">
        <v>2.5</v>
      </c>
      <c r="I108" s="183"/>
      <c r="J108" s="184"/>
      <c r="K108" s="328">
        <f t="shared" si="18"/>
        <v>2.5</v>
      </c>
      <c r="L108" s="436"/>
    </row>
    <row r="109" spans="1:12" ht="17.25" thickTop="1" thickBot="1">
      <c r="A109" s="136" t="s">
        <v>80</v>
      </c>
      <c r="B109" s="183"/>
      <c r="C109" s="183"/>
      <c r="D109" s="183"/>
      <c r="E109" s="183"/>
      <c r="F109" s="183"/>
      <c r="G109" s="175">
        <v>2.5</v>
      </c>
      <c r="H109" s="183"/>
      <c r="I109" s="183"/>
      <c r="J109" s="184"/>
      <c r="K109" s="328">
        <f t="shared" si="18"/>
        <v>2.5</v>
      </c>
      <c r="L109" s="436"/>
    </row>
    <row r="110" spans="1:12" ht="17.25" thickTop="1" thickBot="1">
      <c r="A110" s="136" t="s">
        <v>81</v>
      </c>
      <c r="B110" s="183"/>
      <c r="C110" s="183"/>
      <c r="D110" s="183"/>
      <c r="E110" s="183"/>
      <c r="F110" s="175">
        <v>2.5</v>
      </c>
      <c r="G110" s="183"/>
      <c r="H110" s="183"/>
      <c r="I110" s="183"/>
      <c r="J110" s="184"/>
      <c r="K110" s="328">
        <f t="shared" si="18"/>
        <v>2.5</v>
      </c>
      <c r="L110" s="436"/>
    </row>
    <row r="111" spans="1:12" ht="17.25" thickTop="1" thickBot="1">
      <c r="A111" s="136" t="s">
        <v>82</v>
      </c>
      <c r="B111" s="183"/>
      <c r="C111" s="183"/>
      <c r="D111" s="183"/>
      <c r="E111" s="175">
        <v>2.5</v>
      </c>
      <c r="F111" s="183"/>
      <c r="G111" s="183"/>
      <c r="H111" s="183"/>
      <c r="I111" s="183"/>
      <c r="J111" s="184"/>
      <c r="K111" s="328">
        <f t="shared" si="18"/>
        <v>2.5</v>
      </c>
      <c r="L111" s="436"/>
    </row>
    <row r="112" spans="1:12" ht="17.25" thickTop="1" thickBot="1">
      <c r="A112" s="136" t="s">
        <v>83</v>
      </c>
      <c r="B112" s="183"/>
      <c r="C112" s="183"/>
      <c r="D112" s="175">
        <v>2.5</v>
      </c>
      <c r="E112" s="183"/>
      <c r="F112" s="183"/>
      <c r="G112" s="183"/>
      <c r="H112" s="183"/>
      <c r="I112" s="183"/>
      <c r="J112" s="184"/>
      <c r="K112" s="328">
        <f t="shared" si="18"/>
        <v>2.5</v>
      </c>
      <c r="L112" s="436"/>
    </row>
    <row r="113" spans="1:12" ht="17.25" thickTop="1" thickBot="1">
      <c r="A113" s="136" t="s">
        <v>84</v>
      </c>
      <c r="B113" s="183"/>
      <c r="C113" s="175">
        <v>2.5</v>
      </c>
      <c r="D113" s="183"/>
      <c r="E113" s="183"/>
      <c r="F113" s="183"/>
      <c r="G113" s="183"/>
      <c r="H113" s="183"/>
      <c r="I113" s="183"/>
      <c r="J113" s="184"/>
      <c r="K113" s="328">
        <f t="shared" ref="K113:K120" si="19">SUM(B113:J113)</f>
        <v>2.5</v>
      </c>
      <c r="L113" s="436"/>
    </row>
    <row r="114" spans="1:12" ht="17.25" thickTop="1" thickBot="1">
      <c r="A114" s="136" t="s">
        <v>85</v>
      </c>
      <c r="B114" s="175">
        <v>2.5</v>
      </c>
      <c r="C114" s="183"/>
      <c r="D114" s="183"/>
      <c r="E114" s="183"/>
      <c r="F114" s="183"/>
      <c r="G114" s="183"/>
      <c r="H114" s="183"/>
      <c r="I114" s="183"/>
      <c r="J114" s="184"/>
      <c r="K114" s="328">
        <f t="shared" si="19"/>
        <v>2.5</v>
      </c>
      <c r="L114" s="436"/>
    </row>
    <row r="115" spans="1:12" ht="17.25" thickTop="1" thickBot="1">
      <c r="A115" s="136" t="s">
        <v>86</v>
      </c>
      <c r="B115" s="183"/>
      <c r="C115" s="183"/>
      <c r="D115" s="183"/>
      <c r="E115" s="183"/>
      <c r="F115" s="183"/>
      <c r="G115" s="183"/>
      <c r="H115" s="183"/>
      <c r="I115" s="183"/>
      <c r="J115" s="184"/>
      <c r="K115" s="328">
        <f t="shared" si="19"/>
        <v>0</v>
      </c>
      <c r="L115" s="436"/>
    </row>
    <row r="116" spans="1:12" ht="17.25" thickTop="1" thickBot="1">
      <c r="A116" s="136" t="s">
        <v>87</v>
      </c>
      <c r="B116" s="183"/>
      <c r="C116" s="183"/>
      <c r="D116" s="183"/>
      <c r="E116" s="183"/>
      <c r="F116" s="183"/>
      <c r="G116" s="183"/>
      <c r="H116" s="183"/>
      <c r="I116" s="183"/>
      <c r="J116" s="184"/>
      <c r="K116" s="328">
        <f t="shared" si="19"/>
        <v>0</v>
      </c>
      <c r="L116" s="436"/>
    </row>
    <row r="117" spans="1:12" ht="17.25" thickTop="1" thickBot="1">
      <c r="A117" s="136" t="s">
        <v>88</v>
      </c>
      <c r="B117" s="183"/>
      <c r="C117" s="183"/>
      <c r="D117" s="183"/>
      <c r="E117" s="183"/>
      <c r="F117" s="183"/>
      <c r="G117" s="183"/>
      <c r="H117" s="183"/>
      <c r="I117" s="183"/>
      <c r="J117" s="184"/>
      <c r="K117" s="328">
        <f t="shared" si="19"/>
        <v>0</v>
      </c>
      <c r="L117" s="436"/>
    </row>
    <row r="118" spans="1:12" ht="17.25" thickTop="1" thickBot="1">
      <c r="A118" s="136" t="s">
        <v>89</v>
      </c>
      <c r="B118" s="183"/>
      <c r="C118" s="183"/>
      <c r="D118" s="183"/>
      <c r="E118" s="183"/>
      <c r="F118" s="183"/>
      <c r="G118" s="183"/>
      <c r="H118" s="183"/>
      <c r="I118" s="183"/>
      <c r="J118" s="184"/>
      <c r="K118" s="328">
        <f t="shared" si="19"/>
        <v>0</v>
      </c>
      <c r="L118" s="436"/>
    </row>
    <row r="119" spans="1:12" ht="17.25" thickTop="1" thickBot="1">
      <c r="A119" s="137" t="s">
        <v>90</v>
      </c>
      <c r="B119" s="185"/>
      <c r="C119" s="185"/>
      <c r="D119" s="185"/>
      <c r="E119" s="185"/>
      <c r="F119" s="185"/>
      <c r="G119" s="185"/>
      <c r="H119" s="185"/>
      <c r="I119" s="185"/>
      <c r="J119" s="186"/>
      <c r="K119" s="328">
        <f t="shared" si="19"/>
        <v>0</v>
      </c>
      <c r="L119" s="436"/>
    </row>
    <row r="120" spans="1:12" ht="17.25" thickTop="1" thickBot="1">
      <c r="A120" s="331" t="s">
        <v>4</v>
      </c>
      <c r="B120" s="332">
        <f>SUM(B106:B119)</f>
        <v>2.5</v>
      </c>
      <c r="C120" s="332">
        <f t="shared" ref="C120:I120" si="20">SUM(C106:C119)</f>
        <v>2.5</v>
      </c>
      <c r="D120" s="332">
        <f t="shared" si="20"/>
        <v>2.5</v>
      </c>
      <c r="E120" s="332">
        <f t="shared" si="20"/>
        <v>2.5</v>
      </c>
      <c r="F120" s="332">
        <f t="shared" si="20"/>
        <v>2.5</v>
      </c>
      <c r="G120" s="332">
        <f t="shared" si="20"/>
        <v>2.5</v>
      </c>
      <c r="H120" s="332">
        <f t="shared" si="20"/>
        <v>2.5</v>
      </c>
      <c r="I120" s="332">
        <f t="shared" si="20"/>
        <v>2.5</v>
      </c>
      <c r="J120" s="332">
        <f>SUM(J106:J119)</f>
        <v>2.5</v>
      </c>
      <c r="K120" s="333">
        <f t="shared" si="19"/>
        <v>22.5</v>
      </c>
      <c r="L120" s="436"/>
    </row>
    <row r="121" spans="1:12" ht="16.5" thickTop="1"/>
  </sheetData>
  <mergeCells count="15">
    <mergeCell ref="D1:E1"/>
    <mergeCell ref="A19:K19"/>
    <mergeCell ref="A87:K87"/>
    <mergeCell ref="A104:K104"/>
    <mergeCell ref="A2:K2"/>
    <mergeCell ref="A36:K36"/>
    <mergeCell ref="A53:K53"/>
    <mergeCell ref="A70:K70"/>
    <mergeCell ref="L70:L86"/>
    <mergeCell ref="L87:L103"/>
    <mergeCell ref="L104:L120"/>
    <mergeCell ref="L2:L18"/>
    <mergeCell ref="L19:L35"/>
    <mergeCell ref="L36:L52"/>
    <mergeCell ref="L53:L69"/>
  </mergeCells>
  <phoneticPr fontId="0" type="noConversion"/>
  <pageMargins left="0.19685039370078741" right="0" top="0" bottom="0" header="0" footer="0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efface_feuille_données.efface_feuille_données">
                <anchor moveWithCells="1" sizeWithCells="1">
                  <from>
                    <xdr:col>12</xdr:col>
                    <xdr:colOff>352425</xdr:colOff>
                    <xdr:row>117</xdr:row>
                    <xdr:rowOff>152400</xdr:rowOff>
                  </from>
                  <to>
                    <xdr:col>13</xdr:col>
                    <xdr:colOff>723900</xdr:colOff>
                    <xdr:row>119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autoPageBreaks="0" fitToPage="1"/>
  </sheetPr>
  <dimension ref="A1:S43"/>
  <sheetViews>
    <sheetView showGridLines="0" showZeros="0" workbookViewId="0">
      <selection activeCell="P1" sqref="P1"/>
    </sheetView>
  </sheetViews>
  <sheetFormatPr baseColWidth="10" defaultColWidth="9.109375" defaultRowHeight="12.75"/>
  <cols>
    <col min="1" max="1" width="8.21875" style="4" bestFit="1" customWidth="1"/>
    <col min="2" max="3" width="6.77734375" style="4" customWidth="1"/>
    <col min="4" max="4" width="1.88671875" style="4" customWidth="1"/>
    <col min="5" max="8" width="6.77734375" style="4" customWidth="1"/>
    <col min="9" max="9" width="10.21875" style="4" bestFit="1" customWidth="1"/>
    <col min="10" max="10" width="10.5546875" style="4" bestFit="1" customWidth="1"/>
    <col min="11" max="11" width="9.77734375" style="4" customWidth="1"/>
    <col min="12" max="12" width="5.109375" style="4" customWidth="1"/>
    <col min="13" max="13" width="11.44140625" style="4" customWidth="1"/>
    <col min="14" max="16384" width="9.109375" style="4"/>
  </cols>
  <sheetData>
    <row r="1" spans="1:19" ht="15.75" customHeight="1">
      <c r="A1" s="445" t="s">
        <v>55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</row>
    <row r="2" spans="1:19">
      <c r="C2" s="97"/>
      <c r="D2" s="97"/>
      <c r="E2" s="97"/>
      <c r="F2" s="97"/>
      <c r="G2" s="97"/>
      <c r="H2" s="97"/>
      <c r="I2" s="97"/>
      <c r="J2" s="97"/>
      <c r="K2" s="96"/>
      <c r="L2" s="96"/>
      <c r="S2" s="5"/>
    </row>
    <row r="3" spans="1:19" ht="21" customHeight="1">
      <c r="A3" s="133" t="s">
        <v>112</v>
      </c>
      <c r="B3" s="300">
        <f ca="1">données!B1</f>
        <v>50</v>
      </c>
      <c r="C3" s="132" t="str">
        <f ca="1">données!D1</f>
        <v>2013</v>
      </c>
      <c r="D3" s="97"/>
      <c r="E3" s="97"/>
      <c r="F3" s="97"/>
      <c r="G3" s="97"/>
      <c r="H3" s="97"/>
      <c r="I3" s="97"/>
      <c r="J3" s="97"/>
      <c r="K3" s="96"/>
      <c r="L3" s="98"/>
      <c r="S3" s="257"/>
    </row>
    <row r="4" spans="1:19" ht="12" customHeight="1" thickBot="1">
      <c r="A4" s="96"/>
      <c r="B4" s="76" t="s">
        <v>3</v>
      </c>
      <c r="C4" s="77"/>
      <c r="D4" s="96"/>
      <c r="E4" s="76" t="s">
        <v>3</v>
      </c>
      <c r="F4" s="76" t="s">
        <v>3</v>
      </c>
      <c r="G4" s="96"/>
      <c r="H4" s="76" t="s">
        <v>3</v>
      </c>
      <c r="I4" s="96"/>
      <c r="J4" s="96"/>
      <c r="K4" s="96"/>
      <c r="L4" s="96"/>
      <c r="M4" s="6" t="s">
        <v>3</v>
      </c>
      <c r="S4" s="268"/>
    </row>
    <row r="5" spans="1:19" ht="15.95" customHeight="1" thickTop="1" thickBot="1">
      <c r="A5" s="13" t="s">
        <v>21</v>
      </c>
      <c r="B5" s="14" t="s">
        <v>22</v>
      </c>
      <c r="C5" s="14" t="s">
        <v>50</v>
      </c>
      <c r="D5" s="99"/>
      <c r="E5" s="15" t="s">
        <v>23</v>
      </c>
      <c r="F5" s="14" t="s">
        <v>24</v>
      </c>
      <c r="G5" s="15" t="s">
        <v>25</v>
      </c>
      <c r="H5" s="20" t="s">
        <v>26</v>
      </c>
      <c r="I5" s="16" t="s">
        <v>27</v>
      </c>
      <c r="J5" s="16" t="s">
        <v>28</v>
      </c>
      <c r="K5" s="447" t="s">
        <v>29</v>
      </c>
      <c r="L5" s="448"/>
    </row>
    <row r="6" spans="1:19" ht="12.95" customHeight="1" thickTop="1">
      <c r="A6" s="17" t="s">
        <v>111</v>
      </c>
      <c r="B6" s="90">
        <f>données!K4</f>
        <v>19.5</v>
      </c>
      <c r="C6" s="125">
        <f>données!K38+données!K21</f>
        <v>0</v>
      </c>
      <c r="D6" s="129"/>
      <c r="E6" s="90">
        <f>données!K55</f>
        <v>0</v>
      </c>
      <c r="F6" s="90">
        <f>données!K72</f>
        <v>0</v>
      </c>
      <c r="G6" s="90">
        <f>données!K89</f>
        <v>2.5</v>
      </c>
      <c r="H6" s="90">
        <f>données!K106</f>
        <v>2.5</v>
      </c>
      <c r="I6" s="8">
        <f t="shared" ref="I6:I12" si="0">SUM(B6:H6)</f>
        <v>24.5</v>
      </c>
      <c r="J6" s="164">
        <f>SUM(I6*K26)</f>
        <v>43.477459016393439</v>
      </c>
      <c r="K6" s="462" t="s">
        <v>39</v>
      </c>
      <c r="L6" s="463"/>
    </row>
    <row r="7" spans="1:19" ht="12.95" customHeight="1">
      <c r="A7" s="17" t="s">
        <v>79</v>
      </c>
      <c r="B7" s="90">
        <f>données!K5</f>
        <v>0</v>
      </c>
      <c r="C7" s="125">
        <f>données!K39+données!K22</f>
        <v>0</v>
      </c>
      <c r="D7" s="129"/>
      <c r="E7" s="90">
        <f>données!K56</f>
        <v>0</v>
      </c>
      <c r="F7" s="90">
        <f>données!K73</f>
        <v>0</v>
      </c>
      <c r="G7" s="90">
        <f>données!K90</f>
        <v>2.5</v>
      </c>
      <c r="H7" s="90">
        <f>données!K107</f>
        <v>2.5</v>
      </c>
      <c r="I7" s="9">
        <f t="shared" si="0"/>
        <v>5</v>
      </c>
      <c r="J7" s="10">
        <f>SUM(I7*K26)</f>
        <v>8.8729508196721305</v>
      </c>
      <c r="K7" s="194" t="s">
        <v>146</v>
      </c>
      <c r="L7" s="208">
        <v>36.56</v>
      </c>
      <c r="O7" s="5"/>
    </row>
    <row r="8" spans="1:19" ht="12.95" customHeight="1">
      <c r="A8" s="18" t="s">
        <v>138</v>
      </c>
      <c r="B8" s="90">
        <f>données!K6</f>
        <v>2.5</v>
      </c>
      <c r="C8" s="125">
        <f>données!K40+données!K23</f>
        <v>2.5</v>
      </c>
      <c r="D8" s="129"/>
      <c r="E8" s="90">
        <f>données!K57</f>
        <v>2.5</v>
      </c>
      <c r="F8" s="90">
        <f>données!K74</f>
        <v>0</v>
      </c>
      <c r="G8" s="90">
        <f>données!K91</f>
        <v>2.5</v>
      </c>
      <c r="H8" s="90">
        <f>données!K108</f>
        <v>2.5</v>
      </c>
      <c r="I8" s="9">
        <f t="shared" si="0"/>
        <v>12.5</v>
      </c>
      <c r="J8" s="168">
        <f>SUM(I8*K26)</f>
        <v>22.182377049180328</v>
      </c>
      <c r="K8" s="172" t="s">
        <v>143</v>
      </c>
      <c r="L8" s="206">
        <v>29.32</v>
      </c>
      <c r="Q8" s="194"/>
    </row>
    <row r="9" spans="1:19" ht="12.95" customHeight="1">
      <c r="A9" s="18" t="s">
        <v>80</v>
      </c>
      <c r="B9" s="90">
        <f>données!K7</f>
        <v>2.5</v>
      </c>
      <c r="C9" s="125">
        <f>données!K41+données!K24</f>
        <v>0</v>
      </c>
      <c r="D9" s="129"/>
      <c r="E9" s="90">
        <f>données!K58</f>
        <v>0</v>
      </c>
      <c r="F9" s="90">
        <f>données!K75</f>
        <v>2.5</v>
      </c>
      <c r="G9" s="90">
        <f>données!K92</f>
        <v>2.5</v>
      </c>
      <c r="H9" s="90">
        <f>données!K109</f>
        <v>2.5</v>
      </c>
      <c r="I9" s="9">
        <f t="shared" si="0"/>
        <v>10</v>
      </c>
      <c r="J9" s="168">
        <f>SUM(I9*K26)</f>
        <v>17.745901639344261</v>
      </c>
      <c r="K9" s="172" t="s">
        <v>149</v>
      </c>
      <c r="L9" s="206">
        <v>10</v>
      </c>
      <c r="Q9" s="172"/>
    </row>
    <row r="10" spans="1:19" ht="12.95" customHeight="1">
      <c r="A10" s="18" t="s">
        <v>81</v>
      </c>
      <c r="B10" s="90">
        <f>données!K8</f>
        <v>2.5</v>
      </c>
      <c r="C10" s="125">
        <f>données!K42+données!K25</f>
        <v>2.5</v>
      </c>
      <c r="D10" s="129"/>
      <c r="E10" s="90">
        <f>données!K59</f>
        <v>0</v>
      </c>
      <c r="F10" s="90">
        <f>données!K76</f>
        <v>0</v>
      </c>
      <c r="G10" s="90">
        <f>données!K93</f>
        <v>2.5</v>
      </c>
      <c r="H10" s="90">
        <f>données!K110</f>
        <v>2.5</v>
      </c>
      <c r="I10" s="9">
        <f t="shared" si="0"/>
        <v>10</v>
      </c>
      <c r="J10" s="164">
        <f>SUM(I10*K26)</f>
        <v>17.745901639344261</v>
      </c>
      <c r="K10" s="174"/>
      <c r="L10" s="207"/>
    </row>
    <row r="11" spans="1:19" ht="12.95" customHeight="1">
      <c r="A11" s="18" t="s">
        <v>82</v>
      </c>
      <c r="B11" s="90">
        <f>données!K9</f>
        <v>0</v>
      </c>
      <c r="C11" s="125">
        <f>données!K43+données!K26</f>
        <v>0</v>
      </c>
      <c r="D11" s="129"/>
      <c r="E11" s="90">
        <f>données!K60</f>
        <v>2.5</v>
      </c>
      <c r="F11" s="90">
        <f>données!K77</f>
        <v>0</v>
      </c>
      <c r="G11" s="90">
        <f>données!K94</f>
        <v>2.5</v>
      </c>
      <c r="H11" s="90">
        <f>données!K111</f>
        <v>2.5</v>
      </c>
      <c r="I11" s="9">
        <f t="shared" si="0"/>
        <v>7.5</v>
      </c>
      <c r="J11" s="164">
        <f>SUM(I11*K26)</f>
        <v>13.309426229508196</v>
      </c>
      <c r="K11" s="451" t="s">
        <v>30</v>
      </c>
      <c r="L11" s="452"/>
      <c r="M11" s="124"/>
    </row>
    <row r="12" spans="1:19" ht="12.95" customHeight="1">
      <c r="A12" s="18" t="s">
        <v>83</v>
      </c>
      <c r="B12" s="90">
        <f>données!K10</f>
        <v>0</v>
      </c>
      <c r="C12" s="125">
        <f>données!K44+données!K27</f>
        <v>2.5</v>
      </c>
      <c r="D12" s="129"/>
      <c r="E12" s="90">
        <f>données!K61</f>
        <v>2.5</v>
      </c>
      <c r="F12" s="90">
        <f>données!K78</f>
        <v>2.5</v>
      </c>
      <c r="G12" s="90">
        <f>données!K95</f>
        <v>0</v>
      </c>
      <c r="H12" s="90">
        <f>données!K112</f>
        <v>2.5</v>
      </c>
      <c r="I12" s="9">
        <f t="shared" si="0"/>
        <v>10</v>
      </c>
      <c r="J12" s="10">
        <f>SUM(I12*K26)</f>
        <v>17.745901639344261</v>
      </c>
      <c r="K12" s="172" t="s">
        <v>145</v>
      </c>
      <c r="L12" s="206">
        <v>37.15</v>
      </c>
      <c r="M12" s="5"/>
    </row>
    <row r="13" spans="1:19" ht="12.95" customHeight="1">
      <c r="A13" s="18" t="s">
        <v>84</v>
      </c>
      <c r="B13" s="90">
        <f>données!K11</f>
        <v>0</v>
      </c>
      <c r="C13" s="125">
        <f>données!K45+données!K28</f>
        <v>2.5</v>
      </c>
      <c r="D13" s="129"/>
      <c r="E13" s="90">
        <f>données!K62</f>
        <v>2.5</v>
      </c>
      <c r="F13" s="90">
        <f>données!K79</f>
        <v>2.5</v>
      </c>
      <c r="G13" s="90">
        <f>données!K96</f>
        <v>0</v>
      </c>
      <c r="H13" s="90">
        <f>données!K113</f>
        <v>2.5</v>
      </c>
      <c r="I13" s="9">
        <f t="shared" ref="I13:I23" si="1">SUM(B13:H13)</f>
        <v>10</v>
      </c>
      <c r="J13" s="10">
        <f>SUM(I13*K26)</f>
        <v>17.745901639344261</v>
      </c>
      <c r="K13" s="172" t="s">
        <v>148</v>
      </c>
      <c r="L13" s="206">
        <v>34.15</v>
      </c>
      <c r="M13" s="5"/>
    </row>
    <row r="14" spans="1:19" ht="12.95" customHeight="1">
      <c r="A14" s="18" t="s">
        <v>85</v>
      </c>
      <c r="B14" s="90">
        <f>données!K12</f>
        <v>0</v>
      </c>
      <c r="C14" s="125">
        <f>données!K46+données!K29</f>
        <v>2.5</v>
      </c>
      <c r="D14" s="129"/>
      <c r="E14" s="90">
        <f>données!K63</f>
        <v>0</v>
      </c>
      <c r="F14" s="90">
        <f>données!K80</f>
        <v>0</v>
      </c>
      <c r="G14" s="90">
        <f>données!K97</f>
        <v>0</v>
      </c>
      <c r="H14" s="90">
        <f>données!K114</f>
        <v>2.5</v>
      </c>
      <c r="I14" s="9">
        <f t="shared" si="1"/>
        <v>5</v>
      </c>
      <c r="J14" s="10">
        <f>SUM(I14*K26)</f>
        <v>8.8729508196721305</v>
      </c>
      <c r="K14" s="172"/>
      <c r="L14" s="206"/>
      <c r="M14" s="86" t="s">
        <v>3</v>
      </c>
    </row>
    <row r="15" spans="1:19" ht="12.95" customHeight="1">
      <c r="A15" s="18" t="s">
        <v>86</v>
      </c>
      <c r="B15" s="90">
        <f>données!K13</f>
        <v>0</v>
      </c>
      <c r="C15" s="125">
        <f>données!K47+données!K30</f>
        <v>0</v>
      </c>
      <c r="D15" s="129"/>
      <c r="E15" s="90">
        <f>données!K64</f>
        <v>2.5</v>
      </c>
      <c r="F15" s="90">
        <f>données!K81</f>
        <v>2.5</v>
      </c>
      <c r="G15" s="90">
        <f>données!K98</f>
        <v>2.5</v>
      </c>
      <c r="H15" s="90">
        <f>données!K115</f>
        <v>0</v>
      </c>
      <c r="I15" s="9">
        <f t="shared" si="1"/>
        <v>7.5</v>
      </c>
      <c r="J15" s="164">
        <f>SUM(I15*K26)</f>
        <v>13.309426229508196</v>
      </c>
      <c r="K15" s="174"/>
      <c r="L15" s="207"/>
      <c r="M15" s="85"/>
    </row>
    <row r="16" spans="1:19" ht="12.95" customHeight="1">
      <c r="A16" s="18" t="s">
        <v>87</v>
      </c>
      <c r="B16" s="90">
        <f>données!K14</f>
        <v>0</v>
      </c>
      <c r="C16" s="125">
        <f>données!K48+données!K31</f>
        <v>2.5</v>
      </c>
      <c r="D16" s="129"/>
      <c r="E16" s="90">
        <f>données!K65</f>
        <v>0</v>
      </c>
      <c r="F16" s="90">
        <f>données!K82</f>
        <v>0</v>
      </c>
      <c r="G16" s="90">
        <f>données!K99</f>
        <v>0</v>
      </c>
      <c r="H16" s="90">
        <f>données!K116</f>
        <v>0</v>
      </c>
      <c r="I16" s="9">
        <f t="shared" si="1"/>
        <v>2.5</v>
      </c>
      <c r="J16" s="164">
        <f>SUM(I16*K26)</f>
        <v>4.4364754098360653</v>
      </c>
      <c r="K16" s="451" t="s">
        <v>110</v>
      </c>
      <c r="L16" s="455"/>
      <c r="M16" s="85"/>
      <c r="N16" s="5"/>
    </row>
    <row r="17" spans="1:15" ht="12.95" customHeight="1">
      <c r="A17" s="18" t="s">
        <v>88</v>
      </c>
      <c r="B17" s="90">
        <f>données!K15</f>
        <v>0</v>
      </c>
      <c r="C17" s="125">
        <f>données!K49+données!K32</f>
        <v>5</v>
      </c>
      <c r="D17" s="129"/>
      <c r="E17" s="90">
        <f>données!K66</f>
        <v>0</v>
      </c>
      <c r="F17" s="90">
        <f>données!K83</f>
        <v>0</v>
      </c>
      <c r="G17" s="90">
        <f>données!K100</f>
        <v>0</v>
      </c>
      <c r="H17" s="90">
        <f>données!K117</f>
        <v>0</v>
      </c>
      <c r="I17" s="9">
        <f t="shared" si="1"/>
        <v>5</v>
      </c>
      <c r="J17" s="164">
        <f>SUM(I17*K26)</f>
        <v>8.8729508196721305</v>
      </c>
      <c r="K17" s="203" t="s">
        <v>144</v>
      </c>
      <c r="L17" s="206">
        <v>38.479999999999997</v>
      </c>
      <c r="M17" s="86" t="s">
        <v>3</v>
      </c>
      <c r="N17" s="169" t="s">
        <v>136</v>
      </c>
      <c r="O17" s="170" t="s">
        <v>137</v>
      </c>
    </row>
    <row r="18" spans="1:15" ht="12.95" customHeight="1">
      <c r="A18" s="100" t="s">
        <v>89</v>
      </c>
      <c r="B18" s="90">
        <f>données!K16</f>
        <v>0</v>
      </c>
      <c r="C18" s="125">
        <f>données!K50+données!K33</f>
        <v>7.5</v>
      </c>
      <c r="D18" s="129"/>
      <c r="E18" s="90">
        <f>données!K67</f>
        <v>0</v>
      </c>
      <c r="F18" s="90">
        <f>données!K84</f>
        <v>2.5</v>
      </c>
      <c r="G18" s="90">
        <f>données!K101</f>
        <v>2.5</v>
      </c>
      <c r="H18" s="90">
        <f>données!K118</f>
        <v>0</v>
      </c>
      <c r="I18" s="9">
        <f t="shared" si="1"/>
        <v>12.5</v>
      </c>
      <c r="J18" s="12">
        <f>SUM(I18*K26)</f>
        <v>22.182377049180328</v>
      </c>
      <c r="K18" s="173" t="s">
        <v>147</v>
      </c>
      <c r="L18" s="206">
        <v>30.84</v>
      </c>
      <c r="M18" s="87" t="s">
        <v>3</v>
      </c>
      <c r="N18" s="169">
        <f>SUM(I13:I17)</f>
        <v>30</v>
      </c>
      <c r="O18" s="170">
        <f>SUM(I6:I12)</f>
        <v>79.5</v>
      </c>
    </row>
    <row r="19" spans="1:15" ht="12.95" customHeight="1">
      <c r="A19" s="19" t="s">
        <v>90</v>
      </c>
      <c r="B19" s="90">
        <f>données!K17</f>
        <v>0</v>
      </c>
      <c r="C19" s="125">
        <f>données!K51+données!K34</f>
        <v>0</v>
      </c>
      <c r="D19" s="129"/>
      <c r="E19" s="90">
        <f>données!K68</f>
        <v>0</v>
      </c>
      <c r="F19" s="90">
        <f>données!K85</f>
        <v>0</v>
      </c>
      <c r="G19" s="90">
        <f>données!K102</f>
        <v>0</v>
      </c>
      <c r="H19" s="90">
        <f>données!K119</f>
        <v>0</v>
      </c>
      <c r="I19" s="9"/>
      <c r="J19" s="12">
        <f>SUM(I19*K26)</f>
        <v>0</v>
      </c>
      <c r="K19" s="166"/>
      <c r="L19" s="207"/>
      <c r="M19" s="87"/>
      <c r="N19" s="85"/>
    </row>
    <row r="20" spans="1:15" ht="12.95" customHeight="1">
      <c r="A20" s="101"/>
      <c r="B20" s="90"/>
      <c r="C20" s="90"/>
      <c r="D20" s="129"/>
      <c r="E20" s="90"/>
      <c r="F20" s="90"/>
      <c r="G20" s="90"/>
      <c r="H20" s="90"/>
      <c r="I20" s="9">
        <f t="shared" si="1"/>
        <v>0</v>
      </c>
      <c r="J20" s="12">
        <f>SUM(I20*K26)</f>
        <v>0</v>
      </c>
      <c r="K20" s="449"/>
      <c r="L20" s="450"/>
      <c r="M20" s="86" t="s">
        <v>3</v>
      </c>
    </row>
    <row r="21" spans="1:15" ht="12.95" customHeight="1">
      <c r="A21" s="100"/>
      <c r="B21" s="90"/>
      <c r="C21" s="90"/>
      <c r="D21" s="129"/>
      <c r="E21" s="90"/>
      <c r="F21" s="90"/>
      <c r="G21" s="90"/>
      <c r="H21" s="90"/>
      <c r="I21" s="9">
        <f t="shared" si="1"/>
        <v>0</v>
      </c>
      <c r="J21" s="10">
        <f>SUM(I21*K26)</f>
        <v>0</v>
      </c>
      <c r="K21" s="172"/>
      <c r="L21" s="206"/>
      <c r="M21" s="86"/>
    </row>
    <row r="22" spans="1:15" ht="12.95" customHeight="1">
      <c r="A22" s="18"/>
      <c r="B22" s="90"/>
      <c r="C22" s="90"/>
      <c r="D22" s="129"/>
      <c r="E22" s="90"/>
      <c r="F22" s="90"/>
      <c r="G22" s="90"/>
      <c r="H22" s="90"/>
      <c r="I22" s="9">
        <f t="shared" si="1"/>
        <v>0</v>
      </c>
      <c r="J22" s="12">
        <f>SUM(I22*K26)</f>
        <v>0</v>
      </c>
      <c r="K22" s="166"/>
      <c r="L22" s="167"/>
      <c r="M22" s="85"/>
      <c r="N22" s="85"/>
    </row>
    <row r="23" spans="1:15" ht="12.95" customHeight="1">
      <c r="A23" s="102"/>
      <c r="B23" s="90"/>
      <c r="C23" s="90"/>
      <c r="D23" s="129"/>
      <c r="E23" s="90"/>
      <c r="F23" s="90"/>
      <c r="G23" s="90"/>
      <c r="H23" s="90"/>
      <c r="I23" s="9">
        <f t="shared" si="1"/>
        <v>0</v>
      </c>
      <c r="J23" s="10">
        <f>SUM(I23*K26)</f>
        <v>0</v>
      </c>
      <c r="K23" s="453" t="s">
        <v>100</v>
      </c>
      <c r="L23" s="454"/>
    </row>
    <row r="24" spans="1:15">
      <c r="A24" s="106"/>
      <c r="B24" s="126"/>
      <c r="C24" s="126"/>
      <c r="D24" s="127"/>
      <c r="E24" s="126"/>
      <c r="F24" s="126"/>
      <c r="G24" s="128"/>
      <c r="H24" s="128"/>
      <c r="I24" s="11" t="s">
        <v>103</v>
      </c>
      <c r="J24" s="11" t="s">
        <v>37</v>
      </c>
      <c r="K24" s="466">
        <f>SUM(L7:L22)</f>
        <v>216.5</v>
      </c>
      <c r="L24" s="467"/>
    </row>
    <row r="25" spans="1:15" ht="12.95" customHeight="1">
      <c r="A25" s="79" t="s">
        <v>32</v>
      </c>
      <c r="B25" s="458">
        <f>SUM(B6:B23)</f>
        <v>27</v>
      </c>
      <c r="C25" s="458">
        <f>SUM(C6:C23)</f>
        <v>27.5</v>
      </c>
      <c r="D25" s="129"/>
      <c r="E25" s="458">
        <f>SUM(E6:E23)</f>
        <v>12.5</v>
      </c>
      <c r="F25" s="458">
        <f>SUM(F6:F23)</f>
        <v>12.5</v>
      </c>
      <c r="G25" s="458">
        <f>SUM(G6:G23)</f>
        <v>20</v>
      </c>
      <c r="H25" s="458">
        <f>SUM(H6:H23)</f>
        <v>22.5</v>
      </c>
      <c r="I25" s="464" t="s">
        <v>102</v>
      </c>
      <c r="J25" s="465"/>
      <c r="K25" s="460" t="s">
        <v>38</v>
      </c>
      <c r="L25" s="461"/>
    </row>
    <row r="26" spans="1:15" ht="14.1" customHeight="1" thickBot="1">
      <c r="A26" s="103" t="s">
        <v>101</v>
      </c>
      <c r="B26" s="459"/>
      <c r="C26" s="459"/>
      <c r="D26" s="130"/>
      <c r="E26" s="459"/>
      <c r="F26" s="459"/>
      <c r="G26" s="459"/>
      <c r="H26" s="459"/>
      <c r="I26" s="122">
        <f>SUM(I6:I23)</f>
        <v>122</v>
      </c>
      <c r="J26" s="161">
        <f>SUM(J6:J23)</f>
        <v>216.5</v>
      </c>
      <c r="K26" s="456">
        <f>SUM(K24/I26)</f>
        <v>1.7745901639344261</v>
      </c>
      <c r="L26" s="457"/>
      <c r="N26" s="5"/>
      <c r="O26" s="257"/>
    </row>
    <row r="27" spans="1:15" ht="13.5" thickTop="1">
      <c r="A27" s="96"/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O27" s="172"/>
    </row>
    <row r="28" spans="1:15" ht="15.75">
      <c r="A28" s="446" t="s">
        <v>36</v>
      </c>
      <c r="B28" s="446"/>
      <c r="C28" s="446"/>
      <c r="D28" s="446"/>
      <c r="E28" s="446"/>
      <c r="F28" s="446"/>
      <c r="G28" s="446"/>
      <c r="H28" s="446"/>
      <c r="I28" s="446"/>
      <c r="J28" s="96"/>
      <c r="K28" s="96"/>
      <c r="L28" s="96"/>
      <c r="O28" s="172"/>
    </row>
    <row r="29" spans="1:15" ht="13.5" thickBot="1">
      <c r="A29" s="96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</row>
    <row r="30" spans="1:15" ht="15" customHeight="1" thickTop="1">
      <c r="A30" s="441" t="s">
        <v>31</v>
      </c>
      <c r="B30" s="443" t="s">
        <v>7</v>
      </c>
      <c r="C30" s="443" t="s">
        <v>44</v>
      </c>
      <c r="D30" s="107"/>
      <c r="E30" s="443" t="s">
        <v>8</v>
      </c>
      <c r="F30" s="443" t="s">
        <v>9</v>
      </c>
      <c r="G30" s="443" t="s">
        <v>10</v>
      </c>
      <c r="H30" s="443" t="s">
        <v>11</v>
      </c>
      <c r="I30" s="83" t="s">
        <v>32</v>
      </c>
      <c r="J30" s="96"/>
      <c r="K30" s="96"/>
      <c r="L30" s="96"/>
    </row>
    <row r="31" spans="1:15" ht="12.95" customHeight="1" thickBot="1">
      <c r="A31" s="442"/>
      <c r="B31" s="444"/>
      <c r="C31" s="444"/>
      <c r="D31" s="105"/>
      <c r="E31" s="444"/>
      <c r="F31" s="444"/>
      <c r="G31" s="444"/>
      <c r="H31" s="444"/>
      <c r="I31" s="104" t="s">
        <v>102</v>
      </c>
      <c r="J31" s="96"/>
      <c r="K31" s="96"/>
      <c r="L31" s="96"/>
    </row>
    <row r="32" spans="1:15" ht="12.95" customHeight="1">
      <c r="A32" s="165" t="s">
        <v>127</v>
      </c>
      <c r="B32" s="90">
        <f>données!B18</f>
        <v>1</v>
      </c>
      <c r="C32" s="90">
        <f>données!B52+données!B35</f>
        <v>2.5</v>
      </c>
      <c r="D32" s="105"/>
      <c r="E32" s="90">
        <f>données!B69</f>
        <v>5</v>
      </c>
      <c r="F32" s="93">
        <f>données!B86</f>
        <v>0</v>
      </c>
      <c r="G32" s="91">
        <f>données!B103</f>
        <v>2.5</v>
      </c>
      <c r="H32" s="91">
        <f>données!B120</f>
        <v>2.5</v>
      </c>
      <c r="I32" s="84">
        <f t="shared" ref="I32:I40" si="2">SUM(B32:H32)</f>
        <v>13.5</v>
      </c>
      <c r="J32" s="96"/>
      <c r="K32" s="96"/>
      <c r="L32" s="96"/>
    </row>
    <row r="33" spans="1:12" ht="12.95" customHeight="1">
      <c r="A33" s="165" t="s">
        <v>126</v>
      </c>
      <c r="B33" s="90">
        <f>données!C18</f>
        <v>1</v>
      </c>
      <c r="C33" s="90">
        <f>données!C52+données!C35</f>
        <v>5</v>
      </c>
      <c r="D33" s="105"/>
      <c r="E33" s="90">
        <f>données!C69</f>
        <v>0</v>
      </c>
      <c r="F33" s="92">
        <f>données!C86</f>
        <v>2.5</v>
      </c>
      <c r="G33" s="90">
        <f>données!C103</f>
        <v>5</v>
      </c>
      <c r="H33" s="90">
        <f>données!C120</f>
        <v>2.5</v>
      </c>
      <c r="I33" s="78">
        <f t="shared" si="2"/>
        <v>16</v>
      </c>
      <c r="J33" s="96"/>
      <c r="K33" s="96"/>
      <c r="L33" s="96"/>
    </row>
    <row r="34" spans="1:12" ht="12.95" customHeight="1">
      <c r="A34" s="165" t="s">
        <v>128</v>
      </c>
      <c r="B34" s="90">
        <f>données!D18</f>
        <v>2</v>
      </c>
      <c r="C34" s="90">
        <f>données!D52+données!D35</f>
        <v>0</v>
      </c>
      <c r="D34" s="105"/>
      <c r="E34" s="90">
        <f>données!D69</f>
        <v>0</v>
      </c>
      <c r="F34" s="92">
        <f>données!D86</f>
        <v>0</v>
      </c>
      <c r="G34" s="90">
        <f>données!D103</f>
        <v>2.5</v>
      </c>
      <c r="H34" s="90">
        <f>données!D120</f>
        <v>2.5</v>
      </c>
      <c r="I34" s="78">
        <f t="shared" si="2"/>
        <v>7</v>
      </c>
      <c r="J34" s="96"/>
      <c r="K34" s="96"/>
      <c r="L34" s="96"/>
    </row>
    <row r="35" spans="1:12" ht="12.95" customHeight="1">
      <c r="A35" s="165" t="s">
        <v>129</v>
      </c>
      <c r="B35" s="90">
        <f>données!E18</f>
        <v>2</v>
      </c>
      <c r="C35" s="90">
        <f>données!E52+données!E35</f>
        <v>0</v>
      </c>
      <c r="D35" s="105"/>
      <c r="E35" s="90">
        <f>données!E69</f>
        <v>0</v>
      </c>
      <c r="F35" s="92">
        <f>données!E86</f>
        <v>2.5</v>
      </c>
      <c r="G35" s="90">
        <f>données!E103</f>
        <v>2.5</v>
      </c>
      <c r="H35" s="90">
        <f>données!E120</f>
        <v>2.5</v>
      </c>
      <c r="I35" s="78">
        <f t="shared" si="2"/>
        <v>9.5</v>
      </c>
      <c r="J35" s="96"/>
      <c r="K35" s="96"/>
      <c r="L35" s="96"/>
    </row>
    <row r="36" spans="1:12" ht="12.95" customHeight="1">
      <c r="A36" s="165" t="s">
        <v>130</v>
      </c>
      <c r="B36" s="90">
        <f>données!F18</f>
        <v>11</v>
      </c>
      <c r="C36" s="90">
        <f>données!F52+données!F35</f>
        <v>5</v>
      </c>
      <c r="D36" s="105"/>
      <c r="E36" s="90">
        <f>données!F69</f>
        <v>2.5</v>
      </c>
      <c r="F36" s="92">
        <f>données!F86</f>
        <v>0</v>
      </c>
      <c r="G36" s="90">
        <f>données!F103</f>
        <v>5</v>
      </c>
      <c r="H36" s="90">
        <f>données!F120</f>
        <v>2.5</v>
      </c>
      <c r="I36" s="78">
        <f t="shared" si="2"/>
        <v>26</v>
      </c>
      <c r="J36" s="76" t="s">
        <v>3</v>
      </c>
      <c r="K36" s="96"/>
      <c r="L36" s="96"/>
    </row>
    <row r="37" spans="1:12" ht="12.95" customHeight="1">
      <c r="A37" s="165" t="s">
        <v>131</v>
      </c>
      <c r="B37" s="90">
        <f>données!G18</f>
        <v>2.5</v>
      </c>
      <c r="C37" s="90">
        <f>données!G52+données!G35</f>
        <v>2.5</v>
      </c>
      <c r="D37" s="105"/>
      <c r="E37" s="90">
        <f>données!G69</f>
        <v>2.5</v>
      </c>
      <c r="F37" s="92">
        <f>données!G86</f>
        <v>0</v>
      </c>
      <c r="G37" s="90">
        <f>données!G103</f>
        <v>2.5</v>
      </c>
      <c r="H37" s="90">
        <f>données!G120</f>
        <v>2.5</v>
      </c>
      <c r="I37" s="78">
        <f t="shared" si="2"/>
        <v>12.5</v>
      </c>
      <c r="J37" s="96"/>
      <c r="K37" s="96"/>
      <c r="L37" s="96"/>
    </row>
    <row r="38" spans="1:12" ht="12.95" customHeight="1">
      <c r="A38" s="165" t="s">
        <v>132</v>
      </c>
      <c r="B38" s="90">
        <f>données!H18</f>
        <v>2.5</v>
      </c>
      <c r="C38" s="90">
        <f>données!H52+données!H35</f>
        <v>5</v>
      </c>
      <c r="D38" s="105"/>
      <c r="E38" s="90">
        <f>données!H69</f>
        <v>2.5</v>
      </c>
      <c r="F38" s="92">
        <f>données!H86</f>
        <v>2.5</v>
      </c>
      <c r="G38" s="90">
        <f>données!H103</f>
        <v>0</v>
      </c>
      <c r="H38" s="90">
        <f>données!H120</f>
        <v>2.5</v>
      </c>
      <c r="I38" s="78">
        <f t="shared" si="2"/>
        <v>15</v>
      </c>
      <c r="J38" s="96"/>
      <c r="K38" s="96"/>
      <c r="L38" s="96"/>
    </row>
    <row r="39" spans="1:12" ht="12.95" customHeight="1">
      <c r="A39" s="165" t="s">
        <v>133</v>
      </c>
      <c r="B39" s="90">
        <f>données!I18</f>
        <v>2.5</v>
      </c>
      <c r="C39" s="90">
        <f>données!I52+données!I35</f>
        <v>5</v>
      </c>
      <c r="D39" s="105"/>
      <c r="E39" s="90">
        <f>données!I69</f>
        <v>0</v>
      </c>
      <c r="F39" s="92">
        <f>données!I86</f>
        <v>2.5</v>
      </c>
      <c r="G39" s="90">
        <f>données!I103</f>
        <v>0</v>
      </c>
      <c r="H39" s="90">
        <f>données!I120</f>
        <v>2.5</v>
      </c>
      <c r="I39" s="78">
        <f t="shared" si="2"/>
        <v>12.5</v>
      </c>
      <c r="J39" s="96"/>
      <c r="K39" s="96"/>
      <c r="L39" s="96"/>
    </row>
    <row r="40" spans="1:12" ht="12.95" customHeight="1" thickBot="1">
      <c r="A40" s="165" t="s">
        <v>134</v>
      </c>
      <c r="B40" s="90">
        <f>données!J18</f>
        <v>2.5</v>
      </c>
      <c r="C40" s="90">
        <f>données!J52+données!J35</f>
        <v>2.5</v>
      </c>
      <c r="D40" s="105"/>
      <c r="E40" s="90">
        <f>données!J69</f>
        <v>0</v>
      </c>
      <c r="F40" s="94">
        <f>données!J86</f>
        <v>2.5</v>
      </c>
      <c r="G40" s="95">
        <f>données!J103</f>
        <v>0</v>
      </c>
      <c r="H40" s="95">
        <f>données!J120</f>
        <v>2.5</v>
      </c>
      <c r="I40" s="81">
        <f t="shared" si="2"/>
        <v>10</v>
      </c>
      <c r="J40" s="96"/>
      <c r="K40" s="96"/>
      <c r="L40" s="96"/>
    </row>
    <row r="41" spans="1:12" ht="12.95" customHeight="1">
      <c r="A41" s="110" t="s">
        <v>32</v>
      </c>
      <c r="B41" s="468">
        <f>SUM(B32:B40)</f>
        <v>27</v>
      </c>
      <c r="C41" s="468">
        <f>SUM(C32:C40)</f>
        <v>27.5</v>
      </c>
      <c r="D41" s="471"/>
      <c r="E41" s="468">
        <f>SUM(E32:E40)</f>
        <v>12.5</v>
      </c>
      <c r="F41" s="473">
        <f>SUM(F32:F40)</f>
        <v>12.5</v>
      </c>
      <c r="G41" s="468">
        <f>SUM(G32:G40)</f>
        <v>20</v>
      </c>
      <c r="H41" s="470">
        <f>SUM(H32:H40)</f>
        <v>22.5</v>
      </c>
      <c r="I41" s="82" t="s">
        <v>33</v>
      </c>
      <c r="J41" s="96"/>
      <c r="K41" s="96"/>
      <c r="L41" s="96"/>
    </row>
    <row r="42" spans="1:12" ht="14.1" customHeight="1" thickBot="1">
      <c r="A42" s="111" t="s">
        <v>101</v>
      </c>
      <c r="B42" s="469"/>
      <c r="C42" s="469"/>
      <c r="D42" s="472"/>
      <c r="E42" s="469"/>
      <c r="F42" s="474"/>
      <c r="G42" s="469"/>
      <c r="H42" s="459"/>
      <c r="I42" s="80">
        <f>SUM(I32:I40)</f>
        <v>122</v>
      </c>
      <c r="J42" s="96"/>
      <c r="K42" s="96"/>
      <c r="L42" s="96"/>
    </row>
    <row r="43" spans="1:12" ht="13.5" thickTop="1"/>
  </sheetData>
  <mergeCells count="32">
    <mergeCell ref="B41:B42"/>
    <mergeCell ref="H30:H31"/>
    <mergeCell ref="G41:G42"/>
    <mergeCell ref="H41:H42"/>
    <mergeCell ref="E25:E26"/>
    <mergeCell ref="G25:G26"/>
    <mergeCell ref="C41:C42"/>
    <mergeCell ref="D41:D42"/>
    <mergeCell ref="E41:E42"/>
    <mergeCell ref="F41:F42"/>
    <mergeCell ref="A1:L1"/>
    <mergeCell ref="A28:I28"/>
    <mergeCell ref="K5:L5"/>
    <mergeCell ref="K20:L20"/>
    <mergeCell ref="K11:L11"/>
    <mergeCell ref="K23:L23"/>
    <mergeCell ref="K16:L16"/>
    <mergeCell ref="K26:L26"/>
    <mergeCell ref="B25:B26"/>
    <mergeCell ref="C25:C26"/>
    <mergeCell ref="K25:L25"/>
    <mergeCell ref="K6:L6"/>
    <mergeCell ref="H25:H26"/>
    <mergeCell ref="I25:J25"/>
    <mergeCell ref="K24:L24"/>
    <mergeCell ref="F25:F26"/>
    <mergeCell ref="A30:A31"/>
    <mergeCell ref="B30:B31"/>
    <mergeCell ref="C30:C31"/>
    <mergeCell ref="E30:E31"/>
    <mergeCell ref="G30:G31"/>
    <mergeCell ref="F30:F31"/>
  </mergeCells>
  <phoneticPr fontId="0" type="noConversion"/>
  <printOptions horizontalCentered="1" verticalCentered="1"/>
  <pageMargins left="0" right="0" top="0" bottom="0" header="0" footer="0"/>
  <pageSetup paperSize="9" scale="8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A31"/>
  <sheetViews>
    <sheetView showRowColHeaders="0" showZeros="0" view="pageBreakPreview" zoomScaleNormal="100" zoomScaleSheetLayoutView="100" workbookViewId="0">
      <selection activeCell="K26" sqref="K26"/>
    </sheetView>
  </sheetViews>
  <sheetFormatPr baseColWidth="10" defaultColWidth="11.77734375" defaultRowHeight="15.75"/>
  <cols>
    <col min="1" max="3" width="9.77734375" customWidth="1"/>
    <col min="4" max="5" width="10.109375" customWidth="1"/>
    <col min="6" max="6" width="9.77734375" customWidth="1"/>
    <col min="7" max="7" width="10.5546875" bestFit="1" customWidth="1"/>
    <col min="8" max="9" width="9.77734375" customWidth="1"/>
  </cols>
  <sheetData>
    <row r="1" spans="1:27">
      <c r="A1" s="3"/>
      <c r="B1" s="3"/>
      <c r="C1" s="3"/>
      <c r="D1" s="3"/>
      <c r="E1" s="3"/>
      <c r="F1" s="3"/>
      <c r="G1" s="3"/>
      <c r="H1" s="3"/>
      <c r="I1" s="3"/>
    </row>
    <row r="2" spans="1:27" ht="26.25">
      <c r="A2" s="475" t="s">
        <v>181</v>
      </c>
      <c r="B2" s="475"/>
      <c r="C2" s="475"/>
      <c r="D2" s="475"/>
      <c r="E2" s="475"/>
      <c r="F2" s="475"/>
      <c r="G2" s="475"/>
      <c r="H2" s="475"/>
      <c r="I2" s="475"/>
    </row>
    <row r="3" spans="1:27">
      <c r="A3" s="341" t="s">
        <v>3</v>
      </c>
      <c r="B3" s="341" t="s">
        <v>3</v>
      </c>
      <c r="C3" s="342"/>
      <c r="D3" s="274" t="s">
        <v>3</v>
      </c>
      <c r="E3" s="274"/>
      <c r="F3" s="274"/>
      <c r="G3" s="3"/>
      <c r="H3" s="343"/>
      <c r="I3" s="3"/>
    </row>
    <row r="4" spans="1:27" ht="16.5" thickBot="1">
      <c r="A4" s="344"/>
      <c r="B4" s="341" t="s">
        <v>3</v>
      </c>
      <c r="C4" s="345"/>
      <c r="D4" s="346"/>
      <c r="E4" s="346"/>
      <c r="F4" s="346"/>
      <c r="G4" s="346"/>
      <c r="H4" s="343"/>
      <c r="I4" s="343"/>
    </row>
    <row r="5" spans="1:27" ht="24.95" customHeight="1" thickTop="1" thickBot="1">
      <c r="A5" s="275" t="s">
        <v>182</v>
      </c>
      <c r="B5" s="340">
        <v>43</v>
      </c>
      <c r="C5" s="276" t="s">
        <v>183</v>
      </c>
      <c r="D5" s="476"/>
      <c r="E5" s="476"/>
      <c r="F5" s="477"/>
      <c r="G5" s="277" t="s">
        <v>184</v>
      </c>
      <c r="H5" s="478"/>
      <c r="I5" s="479"/>
    </row>
    <row r="6" spans="1:27" ht="16.5" thickBot="1">
      <c r="A6" s="347"/>
      <c r="B6" s="346"/>
      <c r="C6" s="346"/>
      <c r="D6" s="346"/>
      <c r="E6" s="346"/>
      <c r="F6" s="346"/>
      <c r="G6" s="346"/>
      <c r="H6" s="346"/>
      <c r="I6" s="348"/>
    </row>
    <row r="7" spans="1:27" ht="24.95" customHeight="1" thickBot="1">
      <c r="A7" s="278" t="s">
        <v>21</v>
      </c>
      <c r="B7" s="279" t="s">
        <v>8</v>
      </c>
      <c r="C7" s="279" t="s">
        <v>24</v>
      </c>
      <c r="D7" s="279" t="s">
        <v>25</v>
      </c>
      <c r="E7" s="279" t="s">
        <v>26</v>
      </c>
      <c r="F7" s="279" t="s">
        <v>22</v>
      </c>
      <c r="G7" s="279" t="s">
        <v>93</v>
      </c>
      <c r="H7" s="279" t="s">
        <v>185</v>
      </c>
      <c r="I7" s="280" t="s">
        <v>186</v>
      </c>
    </row>
    <row r="8" spans="1:27" ht="14.1" customHeight="1" thickTop="1">
      <c r="A8" s="349"/>
      <c r="B8" s="350"/>
      <c r="C8" s="350"/>
      <c r="D8" s="350"/>
      <c r="E8" s="350"/>
      <c r="F8" s="350"/>
      <c r="G8" s="350"/>
      <c r="H8" s="350"/>
      <c r="I8" s="351"/>
    </row>
    <row r="9" spans="1:27" ht="24.95" customHeight="1">
      <c r="A9" s="281" t="s">
        <v>187</v>
      </c>
      <c r="B9" s="354"/>
      <c r="C9" s="354"/>
      <c r="D9" s="354"/>
      <c r="E9" s="354"/>
      <c r="F9" s="354"/>
      <c r="G9" s="354"/>
      <c r="H9" s="283">
        <f t="shared" ref="H9:H29" si="0">SUM(B9:G9)</f>
        <v>0</v>
      </c>
      <c r="I9" s="352"/>
    </row>
    <row r="10" spans="1:27" ht="24.95" customHeight="1">
      <c r="A10" s="281" t="s">
        <v>111</v>
      </c>
      <c r="B10" s="354">
        <f>Rasage!J6</f>
        <v>43.477459016393439</v>
      </c>
      <c r="C10" s="354"/>
      <c r="D10" s="354"/>
      <c r="E10" s="354"/>
      <c r="F10" s="354"/>
      <c r="G10" s="354"/>
      <c r="H10" s="283">
        <f t="shared" si="0"/>
        <v>43.477459016393439</v>
      </c>
      <c r="I10" s="352"/>
      <c r="K10" s="284"/>
      <c r="L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</row>
    <row r="11" spans="1:27" ht="24.95" customHeight="1">
      <c r="A11" s="281" t="s">
        <v>79</v>
      </c>
      <c r="B11" s="354">
        <f>Rasage!J7</f>
        <v>8.8729508196721305</v>
      </c>
      <c r="C11" s="354"/>
      <c r="D11" s="354"/>
      <c r="E11" s="354"/>
      <c r="F11" s="354"/>
      <c r="G11" s="354"/>
      <c r="H11" s="283">
        <f t="shared" si="0"/>
        <v>8.8729508196721305</v>
      </c>
      <c r="I11" s="352"/>
      <c r="K11" s="284"/>
      <c r="L11" s="285"/>
      <c r="N11" s="286"/>
      <c r="O11" s="287"/>
      <c r="P11" s="285"/>
      <c r="Q11" s="285"/>
      <c r="R11" s="285"/>
      <c r="S11" s="285"/>
      <c r="T11" s="288"/>
      <c r="U11" s="289"/>
      <c r="V11" s="284"/>
      <c r="W11" s="284"/>
      <c r="X11" s="284"/>
      <c r="Y11" s="284"/>
      <c r="Z11" s="284"/>
      <c r="AA11" s="284"/>
    </row>
    <row r="12" spans="1:27" ht="24.95" customHeight="1">
      <c r="A12" s="281" t="s">
        <v>138</v>
      </c>
      <c r="B12" s="354">
        <f>Rasage!J8</f>
        <v>22.182377049180328</v>
      </c>
      <c r="C12" s="354"/>
      <c r="D12" s="354"/>
      <c r="E12" s="354"/>
      <c r="F12" s="354"/>
      <c r="G12" s="354"/>
      <c r="H12" s="283">
        <f t="shared" si="0"/>
        <v>22.182377049180328</v>
      </c>
      <c r="I12" s="352"/>
      <c r="K12" s="284"/>
      <c r="L12" s="285"/>
      <c r="N12" s="286"/>
      <c r="O12" s="287"/>
      <c r="P12" s="285"/>
      <c r="Q12" s="285"/>
      <c r="R12" s="285"/>
      <c r="S12" s="285"/>
      <c r="T12" s="288"/>
      <c r="U12" s="289"/>
      <c r="V12" s="284"/>
      <c r="W12" s="284"/>
      <c r="X12" s="284"/>
      <c r="Y12" s="284"/>
      <c r="Z12" s="284"/>
      <c r="AA12" s="284"/>
    </row>
    <row r="13" spans="1:27" ht="24.95" customHeight="1">
      <c r="A13" s="281" t="s">
        <v>80</v>
      </c>
      <c r="B13" s="354">
        <f>Rasage!J9</f>
        <v>17.745901639344261</v>
      </c>
      <c r="C13" s="354"/>
      <c r="D13" s="354"/>
      <c r="E13" s="354"/>
      <c r="F13" s="354"/>
      <c r="G13" s="354"/>
      <c r="H13" s="283">
        <f t="shared" si="0"/>
        <v>17.745901639344261</v>
      </c>
      <c r="I13" s="352"/>
      <c r="K13" s="284"/>
      <c r="L13" s="285"/>
      <c r="N13" s="286"/>
      <c r="O13" s="287"/>
      <c r="P13" s="285"/>
      <c r="Q13" s="285"/>
      <c r="R13" s="285"/>
      <c r="S13" s="285"/>
      <c r="T13" s="288"/>
      <c r="U13" s="289"/>
      <c r="V13" s="284"/>
      <c r="W13" s="284"/>
      <c r="X13" s="284"/>
      <c r="Y13" s="284"/>
      <c r="Z13" s="284"/>
      <c r="AA13" s="284"/>
    </row>
    <row r="14" spans="1:27" ht="24.95" customHeight="1">
      <c r="A14" s="281" t="s">
        <v>81</v>
      </c>
      <c r="B14" s="354">
        <f>Rasage!J10</f>
        <v>17.745901639344261</v>
      </c>
      <c r="C14" s="354"/>
      <c r="D14" s="354"/>
      <c r="E14" s="354"/>
      <c r="F14" s="354"/>
      <c r="G14" s="354"/>
      <c r="H14" s="283">
        <f t="shared" si="0"/>
        <v>17.745901639344261</v>
      </c>
      <c r="I14" s="352"/>
      <c r="K14" s="284"/>
      <c r="L14" s="285"/>
      <c r="N14" s="286"/>
      <c r="O14" s="287"/>
      <c r="P14" s="285"/>
      <c r="Q14" s="285"/>
      <c r="R14" s="285"/>
      <c r="S14" s="285"/>
      <c r="T14" s="288"/>
      <c r="U14" s="289"/>
      <c r="V14" s="284"/>
      <c r="W14" s="284"/>
      <c r="X14" s="284"/>
      <c r="Y14" s="284"/>
      <c r="Z14" s="284"/>
      <c r="AA14" s="284"/>
    </row>
    <row r="15" spans="1:27" ht="24.95" customHeight="1">
      <c r="A15" s="281" t="s">
        <v>188</v>
      </c>
      <c r="B15" s="354">
        <f>Rasage!J11</f>
        <v>13.309426229508196</v>
      </c>
      <c r="C15" s="354"/>
      <c r="D15" s="354"/>
      <c r="E15" s="354"/>
      <c r="F15" s="354"/>
      <c r="G15" s="354"/>
      <c r="H15" s="283">
        <f t="shared" si="0"/>
        <v>13.309426229508196</v>
      </c>
      <c r="I15" s="352"/>
      <c r="K15" s="284"/>
      <c r="L15" s="285"/>
      <c r="N15" s="286"/>
      <c r="O15" s="287"/>
      <c r="P15" s="285"/>
      <c r="Q15" s="285"/>
      <c r="R15" s="285"/>
      <c r="S15" s="285"/>
      <c r="T15" s="288"/>
      <c r="U15" s="289"/>
      <c r="V15" s="284"/>
      <c r="W15" s="284"/>
      <c r="X15" s="284"/>
      <c r="Y15" s="284"/>
      <c r="Z15" s="284"/>
      <c r="AA15" s="284"/>
    </row>
    <row r="16" spans="1:27" ht="24.95" customHeight="1">
      <c r="A16" s="281" t="s">
        <v>82</v>
      </c>
      <c r="B16" s="354">
        <f>Rasage!J12</f>
        <v>17.745901639344261</v>
      </c>
      <c r="C16" s="354"/>
      <c r="D16" s="354"/>
      <c r="E16" s="354"/>
      <c r="F16" s="354"/>
      <c r="G16" s="354"/>
      <c r="H16" s="283">
        <f t="shared" si="0"/>
        <v>17.745901639344261</v>
      </c>
      <c r="I16" s="352"/>
      <c r="K16" s="284"/>
      <c r="L16" s="285"/>
      <c r="N16" s="286"/>
      <c r="O16" s="287"/>
      <c r="P16" s="285"/>
      <c r="Q16" s="285"/>
      <c r="R16" s="285"/>
      <c r="S16" s="285"/>
      <c r="T16" s="288"/>
      <c r="U16" s="289"/>
      <c r="V16" s="284"/>
      <c r="W16" s="284"/>
      <c r="X16" s="284"/>
      <c r="Y16" s="284"/>
      <c r="Z16" s="284"/>
      <c r="AA16" s="284"/>
    </row>
    <row r="17" spans="1:27" ht="24.95" customHeight="1">
      <c r="A17" s="281" t="s">
        <v>83</v>
      </c>
      <c r="B17" s="354">
        <f>Rasage!J13</f>
        <v>17.745901639344261</v>
      </c>
      <c r="C17" s="354"/>
      <c r="D17" s="354"/>
      <c r="E17" s="354"/>
      <c r="F17" s="354"/>
      <c r="G17" s="354"/>
      <c r="H17" s="283">
        <f t="shared" si="0"/>
        <v>17.745901639344261</v>
      </c>
      <c r="I17" s="352"/>
      <c r="K17" s="284"/>
      <c r="L17" s="285"/>
      <c r="N17" s="286"/>
      <c r="O17" s="287"/>
      <c r="P17" s="285"/>
      <c r="Q17" s="285"/>
      <c r="R17" s="285"/>
      <c r="S17" s="285"/>
      <c r="T17" s="288"/>
      <c r="U17" s="289"/>
      <c r="V17" s="284"/>
      <c r="W17" s="284"/>
      <c r="X17" s="284"/>
      <c r="Y17" s="284"/>
      <c r="Z17" s="284"/>
      <c r="AA17" s="284"/>
    </row>
    <row r="18" spans="1:27" ht="24.95" customHeight="1">
      <c r="A18" s="281" t="s">
        <v>189</v>
      </c>
      <c r="B18" s="354"/>
      <c r="C18" s="354"/>
      <c r="D18" s="354"/>
      <c r="E18" s="354"/>
      <c r="F18" s="354"/>
      <c r="G18" s="354"/>
      <c r="H18" s="283">
        <f t="shared" si="0"/>
        <v>0</v>
      </c>
      <c r="I18" s="352"/>
      <c r="K18" s="284"/>
      <c r="L18" s="285"/>
      <c r="N18" s="286"/>
      <c r="O18" s="287"/>
      <c r="P18" s="285"/>
      <c r="Q18" s="285"/>
      <c r="R18" s="285"/>
      <c r="S18" s="285"/>
      <c r="T18" s="288"/>
      <c r="U18" s="289"/>
      <c r="V18" s="284"/>
      <c r="W18" s="284"/>
      <c r="X18" s="284"/>
      <c r="Y18" s="284"/>
      <c r="Z18" s="284"/>
      <c r="AA18" s="284"/>
    </row>
    <row r="19" spans="1:27" ht="24.95" customHeight="1">
      <c r="A19" s="281" t="s">
        <v>190</v>
      </c>
      <c r="B19" s="354"/>
      <c r="C19" s="354"/>
      <c r="D19" s="354"/>
      <c r="E19" s="354"/>
      <c r="F19" s="354"/>
      <c r="G19" s="354"/>
      <c r="H19" s="283">
        <f t="shared" si="0"/>
        <v>0</v>
      </c>
      <c r="I19" s="352"/>
      <c r="K19" s="284"/>
      <c r="L19" s="285"/>
      <c r="N19" s="286"/>
      <c r="O19" s="287"/>
      <c r="P19" s="285"/>
      <c r="Q19" s="285"/>
      <c r="R19" s="285"/>
      <c r="S19" s="285"/>
      <c r="T19" s="288"/>
      <c r="U19" s="289"/>
      <c r="V19" s="284"/>
      <c r="W19" s="284"/>
      <c r="X19" s="284"/>
      <c r="Y19" s="284"/>
      <c r="Z19" s="284"/>
      <c r="AA19" s="284"/>
    </row>
    <row r="20" spans="1:27" ht="24.95" customHeight="1">
      <c r="A20" s="281" t="s">
        <v>191</v>
      </c>
      <c r="B20" s="354"/>
      <c r="C20" s="354"/>
      <c r="D20" s="354"/>
      <c r="E20" s="354"/>
      <c r="F20" s="354"/>
      <c r="G20" s="354"/>
      <c r="H20" s="283">
        <f t="shared" si="0"/>
        <v>0</v>
      </c>
      <c r="I20" s="352"/>
      <c r="K20" s="284"/>
      <c r="L20" s="285"/>
      <c r="N20" s="286"/>
      <c r="O20" s="287"/>
      <c r="P20" s="285"/>
      <c r="Q20" s="285"/>
      <c r="R20" s="285"/>
      <c r="S20" s="285"/>
      <c r="T20" s="288"/>
      <c r="U20" s="289"/>
      <c r="V20" s="284"/>
      <c r="W20" s="284"/>
      <c r="X20" s="284"/>
      <c r="Y20" s="284"/>
      <c r="Z20" s="284"/>
      <c r="AA20" s="284"/>
    </row>
    <row r="21" spans="1:27" ht="24.95" customHeight="1">
      <c r="A21" s="281" t="s">
        <v>84</v>
      </c>
      <c r="B21" s="354">
        <f>Rasage!J13</f>
        <v>17.745901639344261</v>
      </c>
      <c r="C21" s="354"/>
      <c r="D21" s="354"/>
      <c r="E21" s="354"/>
      <c r="F21" s="354"/>
      <c r="G21" s="354"/>
      <c r="H21" s="283">
        <f t="shared" si="0"/>
        <v>17.745901639344261</v>
      </c>
      <c r="I21" s="352"/>
      <c r="K21" s="284"/>
      <c r="L21" s="285"/>
      <c r="N21" s="286"/>
      <c r="O21" s="287"/>
      <c r="P21" s="285"/>
      <c r="Q21" s="285"/>
      <c r="R21" s="285"/>
      <c r="S21" s="285"/>
      <c r="T21" s="288"/>
      <c r="U21" s="289"/>
      <c r="V21" s="284"/>
      <c r="W21" s="284"/>
      <c r="X21" s="284"/>
      <c r="Y21" s="284"/>
      <c r="Z21" s="284"/>
      <c r="AA21" s="284"/>
    </row>
    <row r="22" spans="1:27" ht="24.95" customHeight="1">
      <c r="A22" s="281" t="s">
        <v>85</v>
      </c>
      <c r="B22" s="354">
        <f>Rasage!J14</f>
        <v>8.8729508196721305</v>
      </c>
      <c r="C22" s="354"/>
      <c r="D22" s="354"/>
      <c r="E22" s="354"/>
      <c r="F22" s="354"/>
      <c r="G22" s="354"/>
      <c r="H22" s="283">
        <f t="shared" si="0"/>
        <v>8.8729508196721305</v>
      </c>
      <c r="I22" s="352"/>
      <c r="K22" s="284"/>
      <c r="L22" s="285"/>
      <c r="N22" s="286"/>
      <c r="O22" s="287"/>
      <c r="P22" s="285"/>
      <c r="Q22" s="285"/>
      <c r="R22" s="285"/>
      <c r="S22" s="285"/>
      <c r="T22" s="288"/>
      <c r="U22" s="289"/>
      <c r="V22" s="284"/>
      <c r="W22" s="284"/>
      <c r="X22" s="284"/>
      <c r="Y22" s="284"/>
      <c r="Z22" s="284"/>
      <c r="AA22" s="284"/>
    </row>
    <row r="23" spans="1:27" ht="24.95" customHeight="1">
      <c r="A23" s="281" t="s">
        <v>86</v>
      </c>
      <c r="B23" s="354">
        <f>Rasage!J15</f>
        <v>13.309426229508196</v>
      </c>
      <c r="C23" s="354"/>
      <c r="D23" s="354"/>
      <c r="E23" s="354"/>
      <c r="F23" s="354"/>
      <c r="G23" s="354"/>
      <c r="H23" s="283">
        <f t="shared" si="0"/>
        <v>13.309426229508196</v>
      </c>
      <c r="I23" s="352"/>
      <c r="K23" s="284"/>
      <c r="L23" s="285"/>
      <c r="N23" s="286"/>
      <c r="O23" s="287"/>
      <c r="P23" s="285"/>
      <c r="Q23" s="285"/>
      <c r="R23" s="285"/>
      <c r="S23" s="285"/>
      <c r="T23" s="288"/>
      <c r="U23" s="289"/>
      <c r="V23" s="284"/>
      <c r="W23" s="284"/>
      <c r="X23" s="284"/>
      <c r="Y23" s="284"/>
      <c r="Z23" s="284"/>
      <c r="AA23" s="284"/>
    </row>
    <row r="24" spans="1:27" ht="24.95" customHeight="1">
      <c r="A24" s="281" t="s">
        <v>87</v>
      </c>
      <c r="B24" s="354">
        <f>Rasage!J16</f>
        <v>4.4364754098360653</v>
      </c>
      <c r="C24" s="354"/>
      <c r="D24" s="354"/>
      <c r="E24" s="354"/>
      <c r="F24" s="354"/>
      <c r="G24" s="354"/>
      <c r="H24" s="283">
        <f t="shared" si="0"/>
        <v>4.4364754098360653</v>
      </c>
      <c r="I24" s="352"/>
      <c r="K24" s="284"/>
      <c r="L24" s="285"/>
      <c r="N24" s="286"/>
      <c r="O24" s="287"/>
      <c r="P24" s="285"/>
      <c r="Q24" s="285"/>
      <c r="R24" s="285"/>
      <c r="S24" s="285"/>
      <c r="T24" s="288"/>
      <c r="U24" s="289"/>
      <c r="V24" s="284"/>
      <c r="W24" s="284"/>
      <c r="X24" s="284"/>
      <c r="Y24" s="284"/>
      <c r="Z24" s="284"/>
      <c r="AA24" s="284"/>
    </row>
    <row r="25" spans="1:27" ht="24.95" customHeight="1">
      <c r="A25" s="281" t="s">
        <v>88</v>
      </c>
      <c r="B25" s="354">
        <f>Rasage!J17</f>
        <v>8.8729508196721305</v>
      </c>
      <c r="C25" s="354"/>
      <c r="D25" s="354"/>
      <c r="E25" s="354"/>
      <c r="F25" s="354"/>
      <c r="G25" s="354"/>
      <c r="H25" s="283">
        <f t="shared" si="0"/>
        <v>8.8729508196721305</v>
      </c>
      <c r="I25" s="352"/>
      <c r="K25" s="284"/>
      <c r="L25" s="285"/>
      <c r="N25" s="286"/>
      <c r="O25" s="287"/>
      <c r="P25" s="285"/>
      <c r="Q25" s="285"/>
      <c r="R25" s="285"/>
      <c r="S25" s="285"/>
      <c r="T25" s="288"/>
      <c r="U25" s="289"/>
      <c r="V25" s="284"/>
      <c r="W25" s="284"/>
      <c r="X25" s="284"/>
      <c r="Y25" s="284"/>
      <c r="Z25" s="284"/>
      <c r="AA25" s="284"/>
    </row>
    <row r="26" spans="1:27" ht="24.95" customHeight="1">
      <c r="A26" s="281" t="s">
        <v>89</v>
      </c>
      <c r="B26" s="354">
        <f>Rasage!J18</f>
        <v>22.182377049180328</v>
      </c>
      <c r="C26" s="354"/>
      <c r="D26" s="354"/>
      <c r="E26" s="354"/>
      <c r="F26" s="354"/>
      <c r="G26" s="354"/>
      <c r="H26" s="283">
        <f t="shared" si="0"/>
        <v>22.182377049180328</v>
      </c>
      <c r="I26" s="352"/>
      <c r="K26" s="284"/>
      <c r="L26" s="285"/>
      <c r="N26" s="286"/>
      <c r="O26" s="287"/>
      <c r="P26" s="285"/>
      <c r="Q26" s="285"/>
      <c r="R26" s="285"/>
      <c r="S26" s="285"/>
      <c r="T26" s="288"/>
      <c r="U26" s="289"/>
      <c r="V26" s="284"/>
      <c r="W26" s="284"/>
      <c r="X26" s="284"/>
      <c r="Y26" s="284"/>
      <c r="Z26" s="284"/>
      <c r="AA26" s="284"/>
    </row>
    <row r="27" spans="1:27" ht="24.95" customHeight="1">
      <c r="A27" s="290" t="s">
        <v>192</v>
      </c>
      <c r="B27" s="354"/>
      <c r="C27" s="354"/>
      <c r="D27" s="354"/>
      <c r="E27" s="354"/>
      <c r="F27" s="354"/>
      <c r="G27" s="354"/>
      <c r="H27" s="283">
        <f t="shared" si="0"/>
        <v>0</v>
      </c>
      <c r="I27" s="352"/>
      <c r="K27" s="284"/>
      <c r="L27" s="284"/>
      <c r="N27" s="284"/>
      <c r="O27" s="284"/>
      <c r="P27" s="284"/>
      <c r="Q27" s="284"/>
      <c r="R27" s="284"/>
      <c r="S27" s="284"/>
      <c r="T27" s="284"/>
      <c r="U27" s="284"/>
      <c r="V27" s="284"/>
      <c r="W27" s="284"/>
      <c r="X27" s="284"/>
      <c r="Y27" s="284"/>
      <c r="Z27" s="284"/>
      <c r="AA27" s="284"/>
    </row>
    <row r="28" spans="1:27" ht="24.95" customHeight="1">
      <c r="A28" s="281" t="s">
        <v>193</v>
      </c>
      <c r="B28" s="354"/>
      <c r="C28" s="354"/>
      <c r="D28" s="354"/>
      <c r="E28" s="354"/>
      <c r="F28" s="354"/>
      <c r="G28" s="354"/>
      <c r="H28" s="283">
        <f t="shared" si="0"/>
        <v>0</v>
      </c>
      <c r="I28" s="352"/>
      <c r="K28" s="284"/>
      <c r="L28" s="284"/>
      <c r="N28" s="284"/>
      <c r="O28" s="284"/>
      <c r="P28" s="284"/>
      <c r="Q28" s="284"/>
      <c r="R28" s="284"/>
      <c r="S28" s="284"/>
      <c r="T28" s="284"/>
      <c r="U28" s="284"/>
      <c r="V28" s="284"/>
      <c r="W28" s="284"/>
      <c r="X28" s="284"/>
      <c r="Y28" s="284"/>
      <c r="Z28" s="284"/>
      <c r="AA28" s="284"/>
    </row>
    <row r="29" spans="1:27" ht="24.95" customHeight="1" thickBot="1">
      <c r="A29" s="281" t="s">
        <v>194</v>
      </c>
      <c r="B29" s="354"/>
      <c r="C29" s="355"/>
      <c r="D29" s="355"/>
      <c r="E29" s="355"/>
      <c r="F29" s="355"/>
      <c r="G29" s="355"/>
      <c r="H29" s="283">
        <f t="shared" si="0"/>
        <v>0</v>
      </c>
      <c r="I29" s="352"/>
      <c r="K29" s="284"/>
      <c r="L29" s="284"/>
      <c r="N29" s="284"/>
      <c r="O29" s="284"/>
      <c r="P29" s="284"/>
      <c r="Q29" s="284"/>
      <c r="R29" s="284"/>
      <c r="S29" s="284"/>
      <c r="T29" s="284"/>
      <c r="U29" s="284"/>
      <c r="V29" s="284"/>
      <c r="W29" s="284"/>
      <c r="X29" s="284"/>
      <c r="Y29" s="284"/>
      <c r="Z29" s="284"/>
      <c r="AA29" s="284"/>
    </row>
    <row r="30" spans="1:27" ht="24.95" customHeight="1" thickTop="1" thickBot="1">
      <c r="A30" s="292" t="s">
        <v>195</v>
      </c>
      <c r="B30" s="293">
        <f t="shared" ref="B30:H30" si="1">SUM(B9:B29)</f>
        <v>234.24590163934425</v>
      </c>
      <c r="C30" s="293">
        <f t="shared" si="1"/>
        <v>0</v>
      </c>
      <c r="D30" s="293">
        <f t="shared" si="1"/>
        <v>0</v>
      </c>
      <c r="E30" s="293">
        <f t="shared" si="1"/>
        <v>0</v>
      </c>
      <c r="F30" s="293">
        <f t="shared" si="1"/>
        <v>0</v>
      </c>
      <c r="G30" s="293">
        <f t="shared" si="1"/>
        <v>0</v>
      </c>
      <c r="H30" s="294">
        <f t="shared" si="1"/>
        <v>234.24590163934425</v>
      </c>
      <c r="I30" s="295" t="s">
        <v>185</v>
      </c>
    </row>
    <row r="31" spans="1:27" ht="16.5" thickTop="1"/>
  </sheetData>
  <sheetProtection sheet="1" objects="1" scenarios="1"/>
  <mergeCells count="3">
    <mergeCell ref="A2:I2"/>
    <mergeCell ref="D5:F5"/>
    <mergeCell ref="H5:I5"/>
  </mergeCells>
  <pageMargins left="0" right="0" top="0" bottom="0" header="0" footer="0"/>
  <pageSetup paperSize="9" scale="90" orientation="portrait" r:id="rId1"/>
  <ignoredErrors>
    <ignoredError sqref="H10 H11:H26 B10 B11:B26" evalError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4">
    <pageSetUpPr fitToPage="1"/>
  </sheetPr>
  <dimension ref="A1:AA66"/>
  <sheetViews>
    <sheetView showZeros="0" view="pageBreakPreview" zoomScale="115" zoomScaleNormal="100" zoomScaleSheetLayoutView="115" workbookViewId="0">
      <pane xSplit="1" ySplit="43" topLeftCell="B44" activePane="bottomRight" state="frozen"/>
      <selection activeCell="A32" sqref="A32"/>
      <selection pane="topRight" activeCell="B32" sqref="B32"/>
      <selection pane="bottomLeft" activeCell="A44" sqref="A44"/>
      <selection pane="bottomRight" activeCell="B44" sqref="B44"/>
    </sheetView>
  </sheetViews>
  <sheetFormatPr baseColWidth="10" defaultColWidth="11.77734375" defaultRowHeight="15.75"/>
  <cols>
    <col min="1" max="3" width="9.77734375" customWidth="1"/>
    <col min="4" max="5" width="10.109375" customWidth="1"/>
    <col min="6" max="6" width="9.77734375" customWidth="1"/>
    <col min="7" max="7" width="10.5546875" bestFit="1" customWidth="1"/>
    <col min="8" max="9" width="9.77734375" customWidth="1"/>
  </cols>
  <sheetData>
    <row r="1" spans="2:5" s="171" customFormat="1" ht="27.75" hidden="1" customHeight="1"/>
    <row r="2" spans="2:5" s="171" customFormat="1" ht="27.75" hidden="1" customHeight="1">
      <c r="D2" s="269" t="s">
        <v>150</v>
      </c>
    </row>
    <row r="3" spans="2:5" s="171" customFormat="1" ht="27.75" hidden="1" customHeight="1">
      <c r="B3" s="171">
        <v>1</v>
      </c>
      <c r="D3" s="357" t="s">
        <v>146</v>
      </c>
      <c r="E3" s="358" t="s">
        <v>151</v>
      </c>
    </row>
    <row r="4" spans="2:5" s="171" customFormat="1" ht="27.75" hidden="1" customHeight="1">
      <c r="D4" s="357" t="s">
        <v>152</v>
      </c>
      <c r="E4" s="358" t="s">
        <v>153</v>
      </c>
    </row>
    <row r="5" spans="2:5" s="171" customFormat="1" ht="27.75" hidden="1" customHeight="1">
      <c r="D5" s="357" t="s">
        <v>144</v>
      </c>
      <c r="E5" s="358" t="s">
        <v>154</v>
      </c>
    </row>
    <row r="6" spans="2:5" s="171" customFormat="1" ht="27.75" hidden="1" customHeight="1">
      <c r="D6" s="357" t="s">
        <v>155</v>
      </c>
      <c r="E6" s="358" t="s">
        <v>156</v>
      </c>
    </row>
    <row r="7" spans="2:5" s="171" customFormat="1" ht="27.75" hidden="1" customHeight="1">
      <c r="D7" s="357" t="s">
        <v>157</v>
      </c>
      <c r="E7" s="358" t="s">
        <v>158</v>
      </c>
    </row>
    <row r="8" spans="2:5" s="171" customFormat="1" ht="27.75" hidden="1" customHeight="1">
      <c r="D8" s="359" t="s">
        <v>159</v>
      </c>
      <c r="E8" s="360" t="s">
        <v>160</v>
      </c>
    </row>
    <row r="9" spans="2:5" s="171" customFormat="1" ht="27.75" hidden="1" customHeight="1">
      <c r="D9" s="357" t="s">
        <v>147</v>
      </c>
      <c r="E9" s="358" t="s">
        <v>161</v>
      </c>
    </row>
    <row r="10" spans="2:5" s="171" customFormat="1" ht="27.75" hidden="1" customHeight="1">
      <c r="D10" s="357" t="s">
        <v>162</v>
      </c>
      <c r="E10" s="358" t="s">
        <v>163</v>
      </c>
    </row>
    <row r="11" spans="2:5" s="171" customFormat="1" ht="27.75" hidden="1" customHeight="1">
      <c r="D11" s="357" t="s">
        <v>164</v>
      </c>
      <c r="E11" s="358" t="s">
        <v>165</v>
      </c>
    </row>
    <row r="12" spans="2:5" s="171" customFormat="1" ht="27.75" hidden="1" customHeight="1">
      <c r="D12" s="357" t="s">
        <v>166</v>
      </c>
      <c r="E12" s="358" t="s">
        <v>167</v>
      </c>
    </row>
    <row r="13" spans="2:5" s="171" customFormat="1" ht="27.75" hidden="1" customHeight="1">
      <c r="D13" s="357" t="s">
        <v>148</v>
      </c>
      <c r="E13" s="358" t="s">
        <v>168</v>
      </c>
    </row>
    <row r="14" spans="2:5" s="171" customFormat="1" ht="27.75" hidden="1" customHeight="1">
      <c r="D14" s="357" t="s">
        <v>143</v>
      </c>
      <c r="E14" s="358" t="s">
        <v>169</v>
      </c>
    </row>
    <row r="15" spans="2:5" s="171" customFormat="1" ht="27.75" hidden="1" customHeight="1">
      <c r="D15" s="357" t="s">
        <v>145</v>
      </c>
      <c r="E15" s="358" t="s">
        <v>170</v>
      </c>
    </row>
    <row r="16" spans="2:5" s="171" customFormat="1" ht="27.75" hidden="1" customHeight="1">
      <c r="D16" s="357" t="s">
        <v>171</v>
      </c>
      <c r="E16" s="358" t="s">
        <v>172</v>
      </c>
    </row>
    <row r="17" spans="3:6" s="171" customFormat="1" ht="27.75" hidden="1" customHeight="1">
      <c r="D17" s="357" t="s">
        <v>173</v>
      </c>
      <c r="E17" s="358" t="s">
        <v>174</v>
      </c>
    </row>
    <row r="18" spans="3:6" s="171" customFormat="1" ht="27.75" hidden="1" customHeight="1">
      <c r="D18" s="357" t="s">
        <v>149</v>
      </c>
      <c r="E18" s="358" t="s">
        <v>175</v>
      </c>
    </row>
    <row r="19" spans="3:6" s="171" customFormat="1" ht="27.75" hidden="1" customHeight="1">
      <c r="D19" s="359" t="s">
        <v>176</v>
      </c>
      <c r="E19" s="360" t="s">
        <v>177</v>
      </c>
    </row>
    <row r="20" spans="3:6" s="171" customFormat="1" ht="27.75" hidden="1" customHeight="1">
      <c r="D20" s="359" t="s">
        <v>178</v>
      </c>
      <c r="E20" s="360" t="s">
        <v>179</v>
      </c>
    </row>
    <row r="21" spans="3:6" s="171" customFormat="1" ht="27.75" hidden="1" customHeight="1"/>
    <row r="22" spans="3:6" s="171" customFormat="1" ht="27.75" hidden="1" customHeight="1">
      <c r="D22" s="272"/>
      <c r="E22" s="272"/>
      <c r="F22" s="272"/>
    </row>
    <row r="23" spans="3:6" s="171" customFormat="1" ht="27.75" hidden="1" customHeight="1">
      <c r="D23" s="302"/>
      <c r="E23" s="301"/>
      <c r="F23" s="272"/>
    </row>
    <row r="24" spans="3:6" s="171" customFormat="1" ht="27.75" hidden="1" customHeight="1">
      <c r="D24" s="302"/>
      <c r="E24" s="301"/>
      <c r="F24" s="272"/>
    </row>
    <row r="25" spans="3:6" s="171" customFormat="1" ht="27.75" hidden="1" customHeight="1">
      <c r="D25" s="272"/>
      <c r="E25" s="272"/>
      <c r="F25" s="272"/>
    </row>
    <row r="26" spans="3:6" s="171" customFormat="1" ht="27.75" hidden="1" customHeight="1"/>
    <row r="27" spans="3:6" s="171" customFormat="1" ht="27.75" hidden="1" customHeight="1"/>
    <row r="28" spans="3:6" s="171" customFormat="1" ht="27.75" hidden="1" customHeight="1"/>
    <row r="29" spans="3:6" s="171" customFormat="1" ht="27.75" hidden="1" customHeight="1">
      <c r="D29" s="270"/>
      <c r="E29" s="271"/>
    </row>
    <row r="30" spans="3:6" s="171" customFormat="1" ht="27.75" hidden="1" customHeight="1"/>
    <row r="31" spans="3:6" s="171" customFormat="1" ht="27.75" hidden="1" customHeight="1"/>
    <row r="32" spans="3:6" s="171" customFormat="1" ht="17.25" customHeight="1">
      <c r="C32" s="272"/>
      <c r="D32" s="272"/>
      <c r="E32" s="272"/>
    </row>
    <row r="33" spans="1:27" ht="22.5" customHeight="1">
      <c r="A33" s="480" t="s">
        <v>180</v>
      </c>
      <c r="B33" s="480"/>
      <c r="C33" s="480"/>
      <c r="D33" s="480"/>
      <c r="E33" s="480"/>
      <c r="F33" s="480"/>
      <c r="G33" s="480"/>
      <c r="H33" s="480"/>
      <c r="I33" s="480"/>
    </row>
    <row r="34" spans="1:27">
      <c r="C34" s="273"/>
      <c r="D34" s="273"/>
      <c r="E34" s="273"/>
    </row>
    <row r="37" spans="1:27" ht="26.25">
      <c r="A37" s="475" t="s">
        <v>181</v>
      </c>
      <c r="B37" s="475"/>
      <c r="C37" s="475"/>
      <c r="D37" s="475"/>
      <c r="E37" s="475"/>
      <c r="F37" s="475"/>
      <c r="G37" s="475"/>
      <c r="H37" s="475"/>
      <c r="I37" s="475"/>
    </row>
    <row r="38" spans="1:27">
      <c r="A38" s="341" t="s">
        <v>3</v>
      </c>
      <c r="B38" s="341" t="s">
        <v>3</v>
      </c>
      <c r="C38" s="342"/>
      <c r="D38" s="274" t="s">
        <v>3</v>
      </c>
      <c r="E38" s="274"/>
      <c r="F38" s="274"/>
      <c r="G38" s="3"/>
      <c r="H38" s="343"/>
      <c r="I38" s="3"/>
    </row>
    <row r="39" spans="1:27" ht="16.5" thickBot="1">
      <c r="A39" s="344"/>
      <c r="B39" s="341" t="s">
        <v>3</v>
      </c>
      <c r="C39" s="345"/>
      <c r="D39" s="346"/>
      <c r="E39" s="346"/>
      <c r="F39" s="346"/>
      <c r="G39" s="346"/>
      <c r="H39" s="343"/>
      <c r="I39" s="343"/>
    </row>
    <row r="40" spans="1:27" ht="24.95" customHeight="1" thickTop="1" thickBot="1">
      <c r="A40" s="275" t="s">
        <v>182</v>
      </c>
      <c r="B40" s="340">
        <f ca="1">données!B1</f>
        <v>50</v>
      </c>
      <c r="C40" s="276" t="s">
        <v>183</v>
      </c>
      <c r="D40" s="483"/>
      <c r="E40" s="483"/>
      <c r="F40" s="484"/>
      <c r="G40" s="277" t="s">
        <v>184</v>
      </c>
      <c r="H40" s="481"/>
      <c r="I40" s="482"/>
    </row>
    <row r="41" spans="1:27" ht="16.5" thickBot="1">
      <c r="A41" s="347"/>
      <c r="B41" s="346"/>
      <c r="C41" s="346"/>
      <c r="D41" s="346"/>
      <c r="E41" s="346"/>
      <c r="F41" s="346"/>
      <c r="G41" s="346"/>
      <c r="H41" s="346"/>
      <c r="I41" s="348"/>
    </row>
    <row r="42" spans="1:27" ht="24.95" customHeight="1" thickBot="1">
      <c r="A42" s="278" t="s">
        <v>21</v>
      </c>
      <c r="B42" s="279" t="s">
        <v>8</v>
      </c>
      <c r="C42" s="279" t="s">
        <v>24</v>
      </c>
      <c r="D42" s="279" t="s">
        <v>25</v>
      </c>
      <c r="E42" s="279" t="s">
        <v>26</v>
      </c>
      <c r="F42" s="279" t="s">
        <v>22</v>
      </c>
      <c r="G42" s="279" t="s">
        <v>93</v>
      </c>
      <c r="H42" s="279" t="s">
        <v>185</v>
      </c>
      <c r="I42" s="280" t="s">
        <v>186</v>
      </c>
    </row>
    <row r="43" spans="1:27" ht="14.1" customHeight="1" thickTop="1">
      <c r="A43" s="349"/>
      <c r="B43" s="350"/>
      <c r="C43" s="350"/>
      <c r="D43" s="350"/>
      <c r="E43" s="350"/>
      <c r="F43" s="350"/>
      <c r="G43" s="350"/>
      <c r="H43" s="350"/>
      <c r="I43" s="351"/>
    </row>
    <row r="44" spans="1:27" ht="24.95" customHeight="1">
      <c r="A44" s="281" t="s">
        <v>187</v>
      </c>
      <c r="B44" s="356"/>
      <c r="C44" s="282"/>
      <c r="D44" s="282"/>
      <c r="E44" s="282"/>
      <c r="F44" s="282"/>
      <c r="G44" s="282"/>
      <c r="H44" s="283">
        <f>SUM(B44:G44)</f>
        <v>0</v>
      </c>
      <c r="I44" s="352"/>
      <c r="K44" s="364"/>
      <c r="L44" s="364"/>
      <c r="M44" s="364"/>
    </row>
    <row r="45" spans="1:27" ht="24.95" customHeight="1">
      <c r="A45" s="281" t="s">
        <v>111</v>
      </c>
      <c r="B45" s="356"/>
      <c r="C45" s="282"/>
      <c r="D45" s="282"/>
      <c r="E45" s="282"/>
      <c r="F45" s="282"/>
      <c r="G45" s="282"/>
      <c r="H45" s="283">
        <f t="shared" ref="H45:H64" si="0">SUM(B45:G45)</f>
        <v>0</v>
      </c>
      <c r="I45" s="352"/>
      <c r="K45" s="365"/>
      <c r="L45" s="365"/>
      <c r="M45" s="36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</row>
    <row r="46" spans="1:27" ht="24.95" customHeight="1">
      <c r="A46" s="281" t="s">
        <v>79</v>
      </c>
      <c r="B46" s="356"/>
      <c r="C46" s="282"/>
      <c r="D46" s="282"/>
      <c r="E46" s="282"/>
      <c r="F46" s="282"/>
      <c r="G46" s="282"/>
      <c r="H46" s="283">
        <f t="shared" si="0"/>
        <v>0</v>
      </c>
      <c r="I46" s="352"/>
      <c r="K46" s="365"/>
      <c r="L46" s="366"/>
      <c r="M46" s="364"/>
      <c r="N46" s="286">
        <v>0</v>
      </c>
      <c r="O46" s="287"/>
      <c r="P46" s="285">
        <v>0</v>
      </c>
      <c r="Q46" s="285">
        <v>0</v>
      </c>
      <c r="R46" s="285">
        <v>0</v>
      </c>
      <c r="S46" s="285">
        <v>0</v>
      </c>
      <c r="T46" s="288">
        <f t="shared" ref="T46:T52" si="1">SUM(M46:S46)</f>
        <v>0</v>
      </c>
      <c r="U46" s="289">
        <f>SUM(T46*V66)</f>
        <v>0</v>
      </c>
      <c r="V46" s="284"/>
      <c r="W46" s="284"/>
      <c r="X46" s="284"/>
      <c r="Y46" s="284"/>
      <c r="Z46" s="284"/>
      <c r="AA46" s="284"/>
    </row>
    <row r="47" spans="1:27" ht="24.95" customHeight="1">
      <c r="A47" s="281" t="s">
        <v>138</v>
      </c>
      <c r="B47" s="356"/>
      <c r="C47" s="282"/>
      <c r="D47" s="282"/>
      <c r="E47" s="282"/>
      <c r="F47" s="282"/>
      <c r="G47" s="282"/>
      <c r="H47" s="283">
        <f t="shared" si="0"/>
        <v>0</v>
      </c>
      <c r="I47" s="352"/>
      <c r="K47" s="365"/>
      <c r="L47" s="366"/>
      <c r="M47" s="364"/>
      <c r="N47" s="286">
        <v>0</v>
      </c>
      <c r="O47" s="287"/>
      <c r="P47" s="285">
        <v>0</v>
      </c>
      <c r="Q47" s="285">
        <v>0</v>
      </c>
      <c r="R47" s="285">
        <v>0</v>
      </c>
      <c r="S47" s="285">
        <v>0</v>
      </c>
      <c r="T47" s="288">
        <f t="shared" si="1"/>
        <v>0</v>
      </c>
      <c r="U47" s="289">
        <f>SUM(T47*V66)</f>
        <v>0</v>
      </c>
      <c r="V47" s="284"/>
      <c r="W47" s="284"/>
      <c r="X47" s="284"/>
      <c r="Y47" s="284"/>
      <c r="Z47" s="284"/>
      <c r="AA47" s="284"/>
    </row>
    <row r="48" spans="1:27" ht="24.95" customHeight="1">
      <c r="A48" s="281" t="s">
        <v>80</v>
      </c>
      <c r="B48" s="356"/>
      <c r="C48" s="282"/>
      <c r="D48" s="282"/>
      <c r="E48" s="282"/>
      <c r="F48" s="282"/>
      <c r="G48" s="282"/>
      <c r="H48" s="283">
        <f t="shared" si="0"/>
        <v>0</v>
      </c>
      <c r="I48" s="352"/>
      <c r="K48" s="365"/>
      <c r="L48" s="366"/>
      <c r="M48" s="364"/>
      <c r="N48" s="286">
        <v>0</v>
      </c>
      <c r="O48" s="287"/>
      <c r="P48" s="285">
        <v>0</v>
      </c>
      <c r="Q48" s="285">
        <v>0</v>
      </c>
      <c r="R48" s="285">
        <v>0</v>
      </c>
      <c r="S48" s="285">
        <v>0</v>
      </c>
      <c r="T48" s="288">
        <f t="shared" si="1"/>
        <v>0</v>
      </c>
      <c r="U48" s="289">
        <f>SUM(T48*V66)</f>
        <v>0</v>
      </c>
      <c r="V48" s="284"/>
      <c r="W48" s="284"/>
      <c r="X48" s="284"/>
      <c r="Y48" s="284"/>
      <c r="Z48" s="284"/>
      <c r="AA48" s="284"/>
    </row>
    <row r="49" spans="1:27" ht="24.95" customHeight="1">
      <c r="A49" s="281" t="s">
        <v>81</v>
      </c>
      <c r="B49" s="356"/>
      <c r="C49" s="282"/>
      <c r="D49" s="282"/>
      <c r="E49" s="282"/>
      <c r="F49" s="282"/>
      <c r="G49" s="282"/>
      <c r="H49" s="283">
        <f t="shared" si="0"/>
        <v>0</v>
      </c>
      <c r="I49" s="352"/>
      <c r="K49" s="365"/>
      <c r="L49" s="366"/>
      <c r="M49" s="364"/>
      <c r="N49" s="286">
        <v>0</v>
      </c>
      <c r="O49" s="287"/>
      <c r="P49" s="285">
        <v>0</v>
      </c>
      <c r="Q49" s="285">
        <v>0</v>
      </c>
      <c r="R49" s="285">
        <v>0</v>
      </c>
      <c r="S49" s="285">
        <v>0</v>
      </c>
      <c r="T49" s="288">
        <f t="shared" si="1"/>
        <v>0</v>
      </c>
      <c r="U49" s="289">
        <f>SUM(T49*V66)</f>
        <v>0</v>
      </c>
      <c r="V49" s="284"/>
      <c r="W49" s="284"/>
      <c r="X49" s="284"/>
      <c r="Y49" s="284"/>
      <c r="Z49" s="284"/>
      <c r="AA49" s="284"/>
    </row>
    <row r="50" spans="1:27" ht="24.95" customHeight="1">
      <c r="A50" s="281" t="s">
        <v>188</v>
      </c>
      <c r="B50" s="356"/>
      <c r="C50" s="282"/>
      <c r="D50" s="282"/>
      <c r="E50" s="282"/>
      <c r="F50" s="282"/>
      <c r="G50" s="282"/>
      <c r="H50" s="283">
        <f t="shared" si="0"/>
        <v>0</v>
      </c>
      <c r="I50" s="352"/>
      <c r="K50" s="365"/>
      <c r="L50" s="366"/>
      <c r="M50" s="364"/>
      <c r="N50" s="286">
        <v>0</v>
      </c>
      <c r="O50" s="287"/>
      <c r="P50" s="285">
        <v>0</v>
      </c>
      <c r="Q50" s="285">
        <v>0</v>
      </c>
      <c r="R50" s="285">
        <v>0</v>
      </c>
      <c r="S50" s="285">
        <v>0</v>
      </c>
      <c r="T50" s="288">
        <f t="shared" si="1"/>
        <v>0</v>
      </c>
      <c r="U50" s="289">
        <f>SUM(T50*V66)</f>
        <v>0</v>
      </c>
      <c r="V50" s="284"/>
      <c r="W50" s="284"/>
      <c r="X50" s="284"/>
      <c r="Y50" s="284"/>
      <c r="Z50" s="284"/>
      <c r="AA50" s="284"/>
    </row>
    <row r="51" spans="1:27" ht="24.95" customHeight="1">
      <c r="A51" s="281" t="s">
        <v>82</v>
      </c>
      <c r="B51" s="356"/>
      <c r="C51" s="282"/>
      <c r="D51" s="282"/>
      <c r="E51" s="282"/>
      <c r="F51" s="282"/>
      <c r="G51" s="282"/>
      <c r="H51" s="283">
        <f t="shared" si="0"/>
        <v>0</v>
      </c>
      <c r="I51" s="352"/>
      <c r="K51" s="365"/>
      <c r="L51" s="366"/>
      <c r="M51" s="364"/>
      <c r="N51" s="286">
        <v>0</v>
      </c>
      <c r="O51" s="287"/>
      <c r="P51" s="285">
        <v>0</v>
      </c>
      <c r="Q51" s="285">
        <v>0</v>
      </c>
      <c r="R51" s="285">
        <v>0</v>
      </c>
      <c r="S51" s="285">
        <v>0</v>
      </c>
      <c r="T51" s="288">
        <f t="shared" si="1"/>
        <v>0</v>
      </c>
      <c r="U51" s="289">
        <f>SUM(T51*V66)</f>
        <v>0</v>
      </c>
      <c r="V51" s="284"/>
      <c r="W51" s="284"/>
      <c r="X51" s="284"/>
      <c r="Y51" s="284"/>
      <c r="Z51" s="284"/>
      <c r="AA51" s="284"/>
    </row>
    <row r="52" spans="1:27" ht="24.95" customHeight="1">
      <c r="A52" s="281" t="s">
        <v>83</v>
      </c>
      <c r="B52" s="356"/>
      <c r="C52" s="282"/>
      <c r="D52" s="282"/>
      <c r="E52" s="282"/>
      <c r="F52" s="282"/>
      <c r="G52" s="282"/>
      <c r="H52" s="283">
        <f t="shared" si="0"/>
        <v>0</v>
      </c>
      <c r="I52" s="352"/>
      <c r="K52" s="365"/>
      <c r="L52" s="366"/>
      <c r="M52" s="364"/>
      <c r="N52" s="286">
        <v>0</v>
      </c>
      <c r="O52" s="287"/>
      <c r="P52" s="285">
        <v>0</v>
      </c>
      <c r="Q52" s="285">
        <v>0</v>
      </c>
      <c r="R52" s="285">
        <v>0</v>
      </c>
      <c r="S52" s="285">
        <v>0</v>
      </c>
      <c r="T52" s="288">
        <f t="shared" si="1"/>
        <v>0</v>
      </c>
      <c r="U52" s="289">
        <f>SUM(T52*V66)</f>
        <v>0</v>
      </c>
      <c r="V52" s="284"/>
      <c r="W52" s="284"/>
      <c r="X52" s="284"/>
      <c r="Y52" s="284"/>
      <c r="Z52" s="284"/>
      <c r="AA52" s="284"/>
    </row>
    <row r="53" spans="1:27" ht="24.95" customHeight="1">
      <c r="A53" s="281" t="s">
        <v>189</v>
      </c>
      <c r="B53" s="356"/>
      <c r="C53" s="282"/>
      <c r="D53" s="282"/>
      <c r="E53" s="282"/>
      <c r="F53" s="282"/>
      <c r="G53" s="282"/>
      <c r="H53" s="283">
        <f t="shared" si="0"/>
        <v>0</v>
      </c>
      <c r="I53" s="352"/>
      <c r="K53" s="365"/>
      <c r="L53" s="366"/>
      <c r="M53" s="364"/>
      <c r="N53" s="286"/>
      <c r="O53" s="287"/>
      <c r="P53" s="285"/>
      <c r="Q53" s="285"/>
      <c r="R53" s="285"/>
      <c r="S53" s="285"/>
      <c r="T53" s="288"/>
      <c r="U53" s="289"/>
      <c r="V53" s="284"/>
      <c r="W53" s="284"/>
      <c r="X53" s="284"/>
      <c r="Y53" s="284"/>
      <c r="Z53" s="284"/>
      <c r="AA53" s="284"/>
    </row>
    <row r="54" spans="1:27" ht="24.95" customHeight="1">
      <c r="A54" s="281" t="s">
        <v>190</v>
      </c>
      <c r="B54" s="356"/>
      <c r="C54" s="282"/>
      <c r="D54" s="282"/>
      <c r="E54" s="282"/>
      <c r="F54" s="282"/>
      <c r="G54" s="282"/>
      <c r="H54" s="283">
        <f t="shared" si="0"/>
        <v>0</v>
      </c>
      <c r="I54" s="352"/>
      <c r="K54" s="365"/>
      <c r="L54" s="366"/>
      <c r="M54" s="364"/>
      <c r="N54" s="286"/>
      <c r="O54" s="287"/>
      <c r="P54" s="285"/>
      <c r="Q54" s="285"/>
      <c r="R54" s="285"/>
      <c r="S54" s="285"/>
      <c r="T54" s="288"/>
      <c r="U54" s="289"/>
      <c r="V54" s="284"/>
      <c r="W54" s="284"/>
      <c r="X54" s="284"/>
      <c r="Y54" s="284"/>
      <c r="Z54" s="284"/>
      <c r="AA54" s="284"/>
    </row>
    <row r="55" spans="1:27" ht="24.95" customHeight="1">
      <c r="A55" s="281" t="s">
        <v>191</v>
      </c>
      <c r="B55" s="356"/>
      <c r="C55" s="282"/>
      <c r="D55" s="282"/>
      <c r="E55" s="282"/>
      <c r="F55" s="282"/>
      <c r="G55" s="282"/>
      <c r="H55" s="283">
        <f t="shared" si="0"/>
        <v>0</v>
      </c>
      <c r="I55" s="352"/>
      <c r="K55" s="365"/>
      <c r="L55" s="366"/>
      <c r="M55" s="364"/>
      <c r="N55" s="286"/>
      <c r="O55" s="287"/>
      <c r="P55" s="285"/>
      <c r="Q55" s="285"/>
      <c r="R55" s="285"/>
      <c r="S55" s="285"/>
      <c r="T55" s="288"/>
      <c r="U55" s="289"/>
      <c r="V55" s="284"/>
      <c r="W55" s="284"/>
      <c r="X55" s="284"/>
      <c r="Y55" s="284"/>
      <c r="Z55" s="284"/>
      <c r="AA55" s="284"/>
    </row>
    <row r="56" spans="1:27" ht="24.95" customHeight="1">
      <c r="A56" s="281" t="s">
        <v>84</v>
      </c>
      <c r="B56" s="356"/>
      <c r="C56" s="282"/>
      <c r="D56" s="282"/>
      <c r="E56" s="282"/>
      <c r="F56" s="282"/>
      <c r="G56" s="282"/>
      <c r="H56" s="283">
        <f t="shared" si="0"/>
        <v>0</v>
      </c>
      <c r="I56" s="352"/>
      <c r="K56" s="365"/>
      <c r="L56" s="366"/>
      <c r="M56" s="364"/>
      <c r="N56" s="286">
        <v>0</v>
      </c>
      <c r="O56" s="287"/>
      <c r="P56" s="285">
        <v>0</v>
      </c>
      <c r="Q56" s="285">
        <v>0</v>
      </c>
      <c r="R56" s="285">
        <v>0</v>
      </c>
      <c r="S56" s="285">
        <v>0</v>
      </c>
      <c r="T56" s="288">
        <f t="shared" ref="T56:T61" si="2">SUM(M56:S56)</f>
        <v>0</v>
      </c>
      <c r="U56" s="289">
        <f>SUM(T56*V66)</f>
        <v>0</v>
      </c>
      <c r="V56" s="284"/>
      <c r="W56" s="284"/>
      <c r="X56" s="284"/>
      <c r="Y56" s="284"/>
      <c r="Z56" s="284"/>
      <c r="AA56" s="284"/>
    </row>
    <row r="57" spans="1:27" ht="24.95" customHeight="1">
      <c r="A57" s="281" t="s">
        <v>85</v>
      </c>
      <c r="B57" s="356"/>
      <c r="C57" s="282"/>
      <c r="D57" s="282"/>
      <c r="E57" s="282"/>
      <c r="F57" s="282"/>
      <c r="G57" s="282"/>
      <c r="H57" s="283">
        <f t="shared" si="0"/>
        <v>0</v>
      </c>
      <c r="I57" s="352"/>
      <c r="K57" s="365"/>
      <c r="L57" s="366"/>
      <c r="M57" s="364"/>
      <c r="N57" s="286">
        <v>0</v>
      </c>
      <c r="O57" s="287"/>
      <c r="P57" s="285">
        <v>0</v>
      </c>
      <c r="Q57" s="285">
        <v>0</v>
      </c>
      <c r="R57" s="285">
        <v>0</v>
      </c>
      <c r="S57" s="285">
        <v>0</v>
      </c>
      <c r="T57" s="288">
        <f t="shared" si="2"/>
        <v>0</v>
      </c>
      <c r="U57" s="289">
        <f>SUM(T57*V66)</f>
        <v>0</v>
      </c>
      <c r="V57" s="284"/>
      <c r="W57" s="284"/>
      <c r="X57" s="284"/>
      <c r="Y57" s="284"/>
      <c r="Z57" s="284"/>
      <c r="AA57" s="284"/>
    </row>
    <row r="58" spans="1:27" ht="24.95" customHeight="1">
      <c r="A58" s="281" t="s">
        <v>86</v>
      </c>
      <c r="B58" s="356"/>
      <c r="C58" s="282"/>
      <c r="D58" s="282"/>
      <c r="E58" s="282"/>
      <c r="F58" s="282"/>
      <c r="G58" s="282"/>
      <c r="H58" s="283">
        <f t="shared" si="0"/>
        <v>0</v>
      </c>
      <c r="I58" s="352"/>
      <c r="K58" s="365"/>
      <c r="L58" s="366"/>
      <c r="M58" s="364"/>
      <c r="N58" s="286">
        <v>0</v>
      </c>
      <c r="O58" s="287"/>
      <c r="P58" s="285">
        <v>0</v>
      </c>
      <c r="Q58" s="285">
        <v>0</v>
      </c>
      <c r="R58" s="285">
        <v>0</v>
      </c>
      <c r="S58" s="285">
        <v>0</v>
      </c>
      <c r="T58" s="288">
        <f t="shared" si="2"/>
        <v>0</v>
      </c>
      <c r="U58" s="289">
        <f>SUM(T58*V66)</f>
        <v>0</v>
      </c>
      <c r="V58" s="284"/>
      <c r="W58" s="284"/>
      <c r="X58" s="284"/>
      <c r="Y58" s="284"/>
      <c r="Z58" s="284"/>
      <c r="AA58" s="284"/>
    </row>
    <row r="59" spans="1:27" ht="24.95" customHeight="1">
      <c r="A59" s="281" t="s">
        <v>87</v>
      </c>
      <c r="B59" s="356"/>
      <c r="C59" s="282"/>
      <c r="D59" s="282"/>
      <c r="E59" s="282"/>
      <c r="F59" s="282"/>
      <c r="G59" s="282"/>
      <c r="H59" s="283">
        <f t="shared" si="0"/>
        <v>0</v>
      </c>
      <c r="I59" s="352"/>
      <c r="K59" s="365"/>
      <c r="L59" s="366"/>
      <c r="M59" s="364"/>
      <c r="N59" s="286">
        <v>0</v>
      </c>
      <c r="O59" s="287"/>
      <c r="P59" s="285">
        <v>0</v>
      </c>
      <c r="Q59" s="285">
        <v>0</v>
      </c>
      <c r="R59" s="285">
        <v>0</v>
      </c>
      <c r="S59" s="285">
        <v>0</v>
      </c>
      <c r="T59" s="288">
        <f t="shared" si="2"/>
        <v>0</v>
      </c>
      <c r="U59" s="289">
        <f>SUM(T59*V66)</f>
        <v>0</v>
      </c>
      <c r="V59" s="284"/>
      <c r="W59" s="284"/>
      <c r="X59" s="284"/>
      <c r="Y59" s="284"/>
      <c r="Z59" s="284"/>
      <c r="AA59" s="284"/>
    </row>
    <row r="60" spans="1:27" ht="24.95" customHeight="1">
      <c r="A60" s="281" t="s">
        <v>88</v>
      </c>
      <c r="B60" s="356"/>
      <c r="C60" s="282"/>
      <c r="D60" s="282"/>
      <c r="E60" s="282"/>
      <c r="F60" s="282"/>
      <c r="G60" s="282"/>
      <c r="H60" s="283">
        <f t="shared" si="0"/>
        <v>0</v>
      </c>
      <c r="I60" s="352"/>
      <c r="K60" s="365"/>
      <c r="L60" s="366"/>
      <c r="M60" s="364"/>
      <c r="N60" s="286">
        <v>0</v>
      </c>
      <c r="O60" s="287"/>
      <c r="P60" s="285">
        <v>0</v>
      </c>
      <c r="Q60" s="285">
        <v>0</v>
      </c>
      <c r="R60" s="285">
        <v>0</v>
      </c>
      <c r="S60" s="285">
        <v>0</v>
      </c>
      <c r="T60" s="288">
        <f t="shared" si="2"/>
        <v>0</v>
      </c>
      <c r="U60" s="289">
        <f>SUM(T60*V66)</f>
        <v>0</v>
      </c>
      <c r="V60" s="284"/>
      <c r="W60" s="284"/>
      <c r="X60" s="284"/>
      <c r="Y60" s="284"/>
      <c r="Z60" s="284"/>
      <c r="AA60" s="284"/>
    </row>
    <row r="61" spans="1:27" ht="24.95" customHeight="1">
      <c r="A61" s="281" t="s">
        <v>89</v>
      </c>
      <c r="B61" s="356"/>
      <c r="C61" s="282"/>
      <c r="D61" s="282"/>
      <c r="E61" s="282"/>
      <c r="F61" s="282"/>
      <c r="G61" s="282"/>
      <c r="H61" s="283">
        <f t="shared" si="0"/>
        <v>0</v>
      </c>
      <c r="I61" s="352"/>
      <c r="K61" s="365"/>
      <c r="L61" s="366"/>
      <c r="M61" s="364"/>
      <c r="N61" s="286">
        <v>0</v>
      </c>
      <c r="O61" s="287"/>
      <c r="P61" s="285">
        <v>0</v>
      </c>
      <c r="Q61" s="285">
        <v>0</v>
      </c>
      <c r="R61" s="285">
        <v>0</v>
      </c>
      <c r="S61" s="285">
        <v>0</v>
      </c>
      <c r="T61" s="288">
        <f t="shared" si="2"/>
        <v>0</v>
      </c>
      <c r="U61" s="289">
        <f>SUM(T61*V66)</f>
        <v>0</v>
      </c>
      <c r="V61" s="284"/>
      <c r="W61" s="284"/>
      <c r="X61" s="284"/>
      <c r="Y61" s="284"/>
      <c r="Z61" s="284"/>
      <c r="AA61" s="284"/>
    </row>
    <row r="62" spans="1:27" ht="24.95" customHeight="1">
      <c r="A62" s="290" t="s">
        <v>192</v>
      </c>
      <c r="B62" s="356"/>
      <c r="C62" s="282"/>
      <c r="D62" s="282"/>
      <c r="E62" s="282"/>
      <c r="F62" s="282"/>
      <c r="G62" s="282"/>
      <c r="H62" s="283">
        <f t="shared" si="0"/>
        <v>0</v>
      </c>
      <c r="I62" s="352"/>
      <c r="K62" s="365"/>
      <c r="L62" s="365"/>
      <c r="M62" s="36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</row>
    <row r="63" spans="1:27" ht="24.95" customHeight="1">
      <c r="A63" s="281" t="s">
        <v>193</v>
      </c>
      <c r="B63" s="356"/>
      <c r="C63" s="282"/>
      <c r="D63" s="282"/>
      <c r="E63" s="282"/>
      <c r="F63" s="282"/>
      <c r="G63" s="282"/>
      <c r="H63" s="283">
        <f t="shared" si="0"/>
        <v>0</v>
      </c>
      <c r="I63" s="352"/>
      <c r="K63" s="365"/>
      <c r="L63" s="365"/>
      <c r="M63" s="36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</row>
    <row r="64" spans="1:27" ht="24.95" customHeight="1" thickBot="1">
      <c r="A64" s="281" t="s">
        <v>194</v>
      </c>
      <c r="B64" s="356"/>
      <c r="C64" s="291"/>
      <c r="D64" s="291"/>
      <c r="E64" s="291"/>
      <c r="F64" s="291"/>
      <c r="G64" s="291"/>
      <c r="H64" s="283">
        <f t="shared" si="0"/>
        <v>0</v>
      </c>
      <c r="I64" s="352"/>
      <c r="K64" s="365"/>
      <c r="L64" s="365"/>
      <c r="M64" s="36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</row>
    <row r="65" spans="1:9" ht="24.95" customHeight="1" thickTop="1" thickBot="1">
      <c r="A65" s="292" t="s">
        <v>195</v>
      </c>
      <c r="B65" s="293">
        <f t="shared" ref="B65:H65" si="3">SUM(B44:B64)</f>
        <v>0</v>
      </c>
      <c r="C65" s="293">
        <f t="shared" si="3"/>
        <v>0</v>
      </c>
      <c r="D65" s="293">
        <f t="shared" si="3"/>
        <v>0</v>
      </c>
      <c r="E65" s="293">
        <f t="shared" si="3"/>
        <v>0</v>
      </c>
      <c r="F65" s="293">
        <f t="shared" si="3"/>
        <v>0</v>
      </c>
      <c r="G65" s="293">
        <f t="shared" si="3"/>
        <v>0</v>
      </c>
      <c r="H65" s="294">
        <f t="shared" si="3"/>
        <v>0</v>
      </c>
      <c r="I65" s="295" t="s">
        <v>185</v>
      </c>
    </row>
    <row r="66" spans="1:9" ht="16.5" thickTop="1"/>
  </sheetData>
  <sheetProtection sheet="1" objects="1" scenarios="1" selectLockedCells="1"/>
  <mergeCells count="4">
    <mergeCell ref="A33:I33"/>
    <mergeCell ref="H40:I40"/>
    <mergeCell ref="A37:I37"/>
    <mergeCell ref="D40:F40"/>
  </mergeCells>
  <printOptions horizontalCentered="1" verticalCentered="1"/>
  <pageMargins left="0.19685039370078741" right="0.19685039370078741" top="0.19685039370078741" bottom="0.15748031496062992" header="0.19685039370078741" footer="0.11811023622047245"/>
  <pageSetup paperSize="9" scale="94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74945" r:id="rId4" name="Drop Down 1">
              <controlPr defaultSize="0" autoLine="0" autoPict="0" macro="[0]!Zonecombinée_QuandChangement.Zonecombinée_QuandChangement">
                <anchor moveWithCells="1">
                  <from>
                    <xdr:col>3</xdr:col>
                    <xdr:colOff>381000</xdr:colOff>
                    <xdr:row>34</xdr:row>
                    <xdr:rowOff>0</xdr:rowOff>
                  </from>
                  <to>
                    <xdr:col>5</xdr:col>
                    <xdr:colOff>381000</xdr:colOff>
                    <xdr:row>35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8"/>
  <dimension ref="A1:N31"/>
  <sheetViews>
    <sheetView showZeros="0" zoomScale="85" workbookViewId="0">
      <selection activeCell="D8" sqref="D8"/>
    </sheetView>
  </sheetViews>
  <sheetFormatPr baseColWidth="10" defaultColWidth="11.77734375" defaultRowHeight="15.75"/>
  <cols>
    <col min="1" max="8" width="9.77734375" style="298" customWidth="1"/>
    <col min="9" max="16384" width="11.77734375" style="298"/>
  </cols>
  <sheetData>
    <row r="1" spans="1:14">
      <c r="A1" s="309" t="s">
        <v>3</v>
      </c>
      <c r="B1" s="310"/>
      <c r="C1" s="310"/>
      <c r="K1" s="309"/>
    </row>
    <row r="2" spans="1:14" ht="25.5">
      <c r="A2" s="487" t="s">
        <v>198</v>
      </c>
      <c r="B2" s="487"/>
      <c r="C2" s="487"/>
      <c r="D2" s="487"/>
      <c r="E2" s="487"/>
      <c r="F2" s="487"/>
      <c r="G2" s="339"/>
      <c r="H2" s="339"/>
    </row>
    <row r="3" spans="1:14">
      <c r="A3" s="488" t="s">
        <v>196</v>
      </c>
      <c r="B3" s="488"/>
      <c r="C3" s="488"/>
      <c r="D3" s="488"/>
      <c r="E3" s="488"/>
      <c r="F3" s="488"/>
      <c r="G3" s="315"/>
      <c r="H3" s="315"/>
      <c r="I3" s="320"/>
      <c r="K3" s="308"/>
      <c r="L3" s="310"/>
      <c r="M3" s="310"/>
      <c r="N3" s="310"/>
    </row>
    <row r="4" spans="1:14" ht="26.25" customHeight="1" thickBot="1">
      <c r="A4" s="319"/>
      <c r="B4" s="318" t="s">
        <v>3</v>
      </c>
      <c r="C4" s="317"/>
      <c r="D4" s="316"/>
      <c r="E4" s="316"/>
      <c r="F4" s="316"/>
      <c r="G4" s="316"/>
      <c r="H4" s="315"/>
      <c r="K4" s="310"/>
      <c r="L4" s="310"/>
      <c r="M4" s="310"/>
      <c r="N4" s="310"/>
    </row>
    <row r="5" spans="1:14" ht="24.95" customHeight="1" thickTop="1" thickBot="1">
      <c r="C5" s="485">
        <v>285</v>
      </c>
      <c r="D5" s="486"/>
      <c r="E5" s="309"/>
      <c r="F5" s="310"/>
      <c r="G5" s="310"/>
      <c r="H5" s="310"/>
    </row>
    <row r="6" spans="1:14" ht="24.95" customHeight="1" thickBot="1">
      <c r="C6" s="314" t="s">
        <v>21</v>
      </c>
      <c r="D6" s="313" t="s">
        <v>185</v>
      </c>
      <c r="E6" s="309"/>
      <c r="F6" s="310"/>
      <c r="G6" s="310"/>
      <c r="H6" s="310"/>
    </row>
    <row r="7" spans="1:14" ht="14.1" customHeight="1" thickTop="1">
      <c r="C7" s="312"/>
      <c r="D7" s="311"/>
      <c r="E7" s="310"/>
      <c r="F7" s="310"/>
      <c r="G7" s="310"/>
      <c r="H7" s="310"/>
    </row>
    <row r="8" spans="1:14" ht="24.95" customHeight="1">
      <c r="C8" s="281" t="s">
        <v>187</v>
      </c>
      <c r="D8" s="361"/>
      <c r="G8" s="310"/>
      <c r="H8" s="306"/>
      <c r="I8" s="307"/>
    </row>
    <row r="9" spans="1:14" ht="24.95" customHeight="1">
      <c r="C9" s="281" t="s">
        <v>111</v>
      </c>
      <c r="D9" s="361"/>
      <c r="E9" s="308"/>
      <c r="H9" s="299"/>
      <c r="I9" s="307"/>
    </row>
    <row r="10" spans="1:14" ht="24.95" customHeight="1">
      <c r="C10" s="281" t="s">
        <v>79</v>
      </c>
      <c r="D10" s="361"/>
      <c r="E10" s="309"/>
      <c r="F10" s="308" t="s">
        <v>3</v>
      </c>
      <c r="H10" s="306"/>
      <c r="I10" s="307"/>
    </row>
    <row r="11" spans="1:14" ht="24.95" customHeight="1">
      <c r="C11" s="281" t="s">
        <v>138</v>
      </c>
      <c r="D11" s="361"/>
      <c r="F11" s="308" t="s">
        <v>3</v>
      </c>
      <c r="H11" s="306"/>
      <c r="I11" s="307"/>
    </row>
    <row r="12" spans="1:14" ht="24.95" customHeight="1">
      <c r="C12" s="281" t="s">
        <v>80</v>
      </c>
      <c r="D12" s="361"/>
      <c r="E12" s="308" t="s">
        <v>3</v>
      </c>
      <c r="H12" s="306"/>
      <c r="I12" s="307"/>
    </row>
    <row r="13" spans="1:14" ht="24.95" customHeight="1">
      <c r="C13" s="281" t="s">
        <v>81</v>
      </c>
      <c r="D13" s="361"/>
      <c r="H13" s="306"/>
      <c r="I13" s="307"/>
    </row>
    <row r="14" spans="1:14" ht="24.95" customHeight="1">
      <c r="C14" s="281" t="s">
        <v>188</v>
      </c>
      <c r="D14" s="361"/>
      <c r="H14" s="306"/>
      <c r="I14" s="307"/>
    </row>
    <row r="15" spans="1:14" ht="24.95" customHeight="1">
      <c r="C15" s="281" t="s">
        <v>82</v>
      </c>
      <c r="D15" s="361"/>
      <c r="H15" s="306"/>
      <c r="I15" s="307"/>
    </row>
    <row r="16" spans="1:14" ht="24.95" customHeight="1">
      <c r="C16" s="281" t="s">
        <v>83</v>
      </c>
      <c r="D16" s="361"/>
      <c r="H16" s="306"/>
      <c r="I16" s="307"/>
    </row>
    <row r="17" spans="3:9" ht="24.95" customHeight="1">
      <c r="C17" s="281" t="s">
        <v>189</v>
      </c>
      <c r="D17" s="361"/>
      <c r="H17" s="306"/>
      <c r="I17" s="307"/>
    </row>
    <row r="18" spans="3:9" ht="24.95" customHeight="1">
      <c r="C18" s="281" t="s">
        <v>190</v>
      </c>
      <c r="D18" s="361"/>
      <c r="H18" s="306"/>
      <c r="I18" s="307"/>
    </row>
    <row r="19" spans="3:9" ht="24.95" customHeight="1">
      <c r="C19" s="281" t="s">
        <v>191</v>
      </c>
      <c r="D19" s="361"/>
      <c r="H19" s="306"/>
      <c r="I19" s="307"/>
    </row>
    <row r="20" spans="3:9" ht="24.95" customHeight="1">
      <c r="C20" s="281" t="s">
        <v>84</v>
      </c>
      <c r="D20" s="361"/>
      <c r="H20" s="306"/>
    </row>
    <row r="21" spans="3:9" ht="24.95" customHeight="1">
      <c r="C21" s="281" t="s">
        <v>85</v>
      </c>
      <c r="D21" s="361"/>
      <c r="H21" s="306"/>
    </row>
    <row r="22" spans="3:9" ht="24.95" customHeight="1">
      <c r="C22" s="281" t="s">
        <v>86</v>
      </c>
      <c r="D22" s="361"/>
      <c r="H22" s="306"/>
    </row>
    <row r="23" spans="3:9" ht="24.95" customHeight="1">
      <c r="C23" s="281" t="s">
        <v>87</v>
      </c>
      <c r="D23" s="361"/>
      <c r="H23" s="306"/>
    </row>
    <row r="24" spans="3:9" ht="24.95" customHeight="1">
      <c r="C24" s="281" t="s">
        <v>88</v>
      </c>
      <c r="D24" s="361"/>
      <c r="H24" s="306"/>
    </row>
    <row r="25" spans="3:9" ht="24.95" customHeight="1">
      <c r="C25" s="281" t="s">
        <v>89</v>
      </c>
      <c r="D25" s="361"/>
      <c r="H25" s="306"/>
    </row>
    <row r="26" spans="3:9" ht="24.95" customHeight="1">
      <c r="C26" s="281" t="s">
        <v>192</v>
      </c>
      <c r="D26" s="361"/>
    </row>
    <row r="27" spans="3:9" ht="24.95" customHeight="1">
      <c r="C27" s="281" t="s">
        <v>193</v>
      </c>
      <c r="D27" s="361"/>
    </row>
    <row r="28" spans="3:9" ht="24.95" customHeight="1">
      <c r="C28" s="281" t="s">
        <v>194</v>
      </c>
      <c r="D28" s="362"/>
    </row>
    <row r="29" spans="3:9" ht="19.5" thickBot="1">
      <c r="C29" s="312"/>
      <c r="D29" s="305">
        <v>0</v>
      </c>
    </row>
    <row r="30" spans="3:9" ht="20.25" thickTop="1" thickBot="1">
      <c r="C30" s="304" t="s">
        <v>195</v>
      </c>
      <c r="D30" s="303">
        <f>SUM(D8:D29)</f>
        <v>0</v>
      </c>
    </row>
    <row r="31" spans="3:9" ht="16.5" thickTop="1"/>
  </sheetData>
  <sheetProtection selectLockedCells="1"/>
  <mergeCells count="3">
    <mergeCell ref="C5:D5"/>
    <mergeCell ref="A2:F2"/>
    <mergeCell ref="A3:F3"/>
  </mergeCells>
  <printOptions horizontalCentered="1" verticalCentered="1"/>
  <pageMargins left="0.19685039370078741" right="0.19685039370078741" top="0.19685039370078741" bottom="0.15748031496062992" header="0.19685039370078741" footer="0.118110236220472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875969" r:id="rId4" name="SpinButton1">
          <controlPr defaultSize="0" print="0" autoLine="0" linkedCell="C5:D5" r:id="rId5">
            <anchor moveWithCells="1">
              <from>
                <xdr:col>2</xdr:col>
                <xdr:colOff>342900</xdr:colOff>
                <xdr:row>3</xdr:row>
                <xdr:rowOff>47625</xdr:rowOff>
              </from>
              <to>
                <xdr:col>3</xdr:col>
                <xdr:colOff>523875</xdr:colOff>
                <xdr:row>3</xdr:row>
                <xdr:rowOff>276225</xdr:rowOff>
              </to>
            </anchor>
          </controlPr>
        </control>
      </mc:Choice>
      <mc:Fallback>
        <control shapeId="1875969" r:id="rId4" name="Spin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31"/>
  <sheetViews>
    <sheetView topLeftCell="A4" zoomScaleNormal="100" workbookViewId="0">
      <selection activeCell="D8" sqref="D8:D29"/>
    </sheetView>
  </sheetViews>
  <sheetFormatPr baseColWidth="10" defaultColWidth="11.77734375" defaultRowHeight="15.75"/>
  <cols>
    <col min="1" max="8" width="9.77734375" style="298" customWidth="1"/>
    <col min="9" max="16384" width="11.77734375" style="298"/>
  </cols>
  <sheetData>
    <row r="1" spans="1:14">
      <c r="A1" s="309" t="s">
        <v>3</v>
      </c>
      <c r="B1" s="310"/>
      <c r="C1" s="310"/>
      <c r="K1" s="309"/>
    </row>
    <row r="2" spans="1:14" ht="25.5">
      <c r="A2" s="487" t="s">
        <v>198</v>
      </c>
      <c r="B2" s="487"/>
      <c r="C2" s="487"/>
      <c r="D2" s="487"/>
      <c r="E2" s="487"/>
      <c r="F2" s="487"/>
      <c r="G2" s="322"/>
      <c r="H2" s="322"/>
      <c r="I2" s="321" t="s">
        <v>197</v>
      </c>
    </row>
    <row r="3" spans="1:14">
      <c r="A3" s="488" t="s">
        <v>196</v>
      </c>
      <c r="B3" s="488"/>
      <c r="C3" s="488"/>
      <c r="D3" s="488"/>
      <c r="E3" s="488"/>
      <c r="F3" s="488"/>
      <c r="G3" s="315"/>
      <c r="H3" s="315"/>
      <c r="I3" s="320"/>
      <c r="K3" s="308"/>
      <c r="L3" s="310"/>
      <c r="M3" s="310"/>
      <c r="N3" s="310"/>
    </row>
    <row r="4" spans="1:14" ht="26.25" customHeight="1" thickBot="1">
      <c r="A4" s="319"/>
      <c r="B4" s="318" t="s">
        <v>3</v>
      </c>
      <c r="C4" s="317"/>
      <c r="D4" s="316"/>
      <c r="E4" s="316"/>
      <c r="F4" s="316"/>
      <c r="G4" s="316"/>
      <c r="H4" s="315"/>
      <c r="K4" s="310"/>
      <c r="L4" s="310"/>
      <c r="M4" s="310"/>
      <c r="N4" s="310"/>
    </row>
    <row r="5" spans="1:14" ht="24.95" customHeight="1" thickTop="1" thickBot="1">
      <c r="C5" s="485">
        <v>285</v>
      </c>
      <c r="D5" s="486"/>
      <c r="E5" s="309"/>
      <c r="F5" s="310"/>
      <c r="G5" s="310"/>
      <c r="H5" s="310"/>
    </row>
    <row r="6" spans="1:14" ht="24.95" customHeight="1" thickBot="1">
      <c r="C6" s="314" t="s">
        <v>21</v>
      </c>
      <c r="D6" s="313" t="s">
        <v>185</v>
      </c>
      <c r="E6" s="309"/>
      <c r="F6" s="310"/>
      <c r="G6" s="310"/>
      <c r="H6" s="310"/>
    </row>
    <row r="7" spans="1:14" ht="14.1" customHeight="1" thickTop="1">
      <c r="C7" s="312"/>
      <c r="D7" s="311"/>
      <c r="E7" s="310"/>
      <c r="F7" s="310"/>
      <c r="G7" s="310"/>
      <c r="H7" s="310"/>
    </row>
    <row r="8" spans="1:14" ht="24.95" customHeight="1">
      <c r="C8" s="281" t="s">
        <v>187</v>
      </c>
      <c r="D8" s="361"/>
      <c r="G8" s="310"/>
      <c r="H8" s="306"/>
      <c r="I8" s="307"/>
    </row>
    <row r="9" spans="1:14" ht="24.95" customHeight="1">
      <c r="C9" s="281" t="s">
        <v>111</v>
      </c>
      <c r="D9" s="361"/>
      <c r="E9" s="308"/>
      <c r="H9" s="299"/>
      <c r="I9" s="307"/>
    </row>
    <row r="10" spans="1:14" ht="24.95" customHeight="1">
      <c r="C10" s="281" t="s">
        <v>79</v>
      </c>
      <c r="D10" s="361"/>
      <c r="E10" s="309"/>
      <c r="F10" s="308" t="s">
        <v>3</v>
      </c>
      <c r="H10" s="306"/>
      <c r="I10" s="307"/>
    </row>
    <row r="11" spans="1:14" ht="24.95" customHeight="1">
      <c r="C11" s="281" t="s">
        <v>138</v>
      </c>
      <c r="D11" s="361"/>
      <c r="F11" s="308" t="s">
        <v>3</v>
      </c>
      <c r="H11" s="306"/>
      <c r="I11" s="307"/>
    </row>
    <row r="12" spans="1:14" ht="24.95" customHeight="1">
      <c r="C12" s="281" t="s">
        <v>80</v>
      </c>
      <c r="D12" s="361"/>
      <c r="E12" s="308" t="s">
        <v>3</v>
      </c>
      <c r="H12" s="306"/>
      <c r="I12" s="307"/>
    </row>
    <row r="13" spans="1:14" ht="24.95" customHeight="1">
      <c r="C13" s="281" t="s">
        <v>81</v>
      </c>
      <c r="D13" s="361"/>
      <c r="H13" s="306"/>
      <c r="I13" s="307"/>
    </row>
    <row r="14" spans="1:14" ht="24.95" customHeight="1">
      <c r="C14" s="281" t="s">
        <v>188</v>
      </c>
      <c r="D14" s="361"/>
      <c r="H14" s="306"/>
      <c r="I14" s="307"/>
    </row>
    <row r="15" spans="1:14" ht="24.95" customHeight="1">
      <c r="C15" s="281" t="s">
        <v>82</v>
      </c>
      <c r="D15" s="361"/>
      <c r="H15" s="306"/>
      <c r="I15" s="307"/>
    </row>
    <row r="16" spans="1:14" ht="24.95" customHeight="1">
      <c r="C16" s="281" t="s">
        <v>83</v>
      </c>
      <c r="D16" s="361"/>
      <c r="H16" s="306"/>
      <c r="I16" s="307"/>
    </row>
    <row r="17" spans="3:9" ht="24.95" customHeight="1">
      <c r="C17" s="281" t="s">
        <v>189</v>
      </c>
      <c r="D17" s="361"/>
      <c r="H17" s="306"/>
      <c r="I17" s="307"/>
    </row>
    <row r="18" spans="3:9" ht="24.95" customHeight="1">
      <c r="C18" s="281" t="s">
        <v>190</v>
      </c>
      <c r="D18" s="361"/>
      <c r="H18" s="306"/>
      <c r="I18" s="307"/>
    </row>
    <row r="19" spans="3:9" ht="24.95" customHeight="1">
      <c r="C19" s="281" t="s">
        <v>191</v>
      </c>
      <c r="D19" s="361"/>
      <c r="H19" s="306"/>
      <c r="I19" s="307"/>
    </row>
    <row r="20" spans="3:9" ht="24.95" customHeight="1">
      <c r="C20" s="281" t="s">
        <v>84</v>
      </c>
      <c r="D20" s="361"/>
      <c r="H20" s="306"/>
    </row>
    <row r="21" spans="3:9" ht="24.95" customHeight="1">
      <c r="C21" s="281" t="s">
        <v>85</v>
      </c>
      <c r="D21" s="361"/>
      <c r="H21" s="306"/>
    </row>
    <row r="22" spans="3:9" ht="24.95" customHeight="1">
      <c r="C22" s="281" t="s">
        <v>86</v>
      </c>
      <c r="D22" s="361"/>
      <c r="H22" s="306"/>
    </row>
    <row r="23" spans="3:9" ht="24.95" customHeight="1">
      <c r="C23" s="281" t="s">
        <v>87</v>
      </c>
      <c r="D23" s="361"/>
      <c r="H23" s="306"/>
    </row>
    <row r="24" spans="3:9" ht="24.95" customHeight="1">
      <c r="C24" s="281" t="s">
        <v>88</v>
      </c>
      <c r="D24" s="361"/>
      <c r="H24" s="306"/>
    </row>
    <row r="25" spans="3:9" ht="24.95" customHeight="1">
      <c r="C25" s="281" t="s">
        <v>89</v>
      </c>
      <c r="D25" s="361"/>
      <c r="H25" s="306"/>
    </row>
    <row r="26" spans="3:9" ht="24.95" customHeight="1">
      <c r="C26" s="281" t="s">
        <v>192</v>
      </c>
      <c r="D26" s="361"/>
    </row>
    <row r="27" spans="3:9" ht="24.95" customHeight="1">
      <c r="C27" s="281" t="s">
        <v>193</v>
      </c>
      <c r="D27" s="361"/>
    </row>
    <row r="28" spans="3:9" ht="24.95" customHeight="1">
      <c r="C28" s="281" t="s">
        <v>194</v>
      </c>
      <c r="D28" s="362"/>
    </row>
    <row r="29" spans="3:9" ht="19.5" thickBot="1">
      <c r="C29" s="281">
        <v>0</v>
      </c>
      <c r="D29" s="363"/>
    </row>
    <row r="30" spans="3:9" ht="20.25" thickTop="1" thickBot="1">
      <c r="C30" s="304" t="s">
        <v>195</v>
      </c>
      <c r="D30" s="303">
        <f>SUM(D8:D29)</f>
        <v>0</v>
      </c>
    </row>
    <row r="31" spans="3:9" ht="16.5" thickTop="1"/>
  </sheetData>
  <mergeCells count="3">
    <mergeCell ref="A2:F2"/>
    <mergeCell ref="A3:F3"/>
    <mergeCell ref="C5:D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38"/>
  <sheetViews>
    <sheetView showGridLines="0" showZeros="0" zoomScaleNormal="100" workbookViewId="0">
      <selection sqref="A1:I1"/>
    </sheetView>
  </sheetViews>
  <sheetFormatPr baseColWidth="10" defaultRowHeight="15.75"/>
  <cols>
    <col min="1" max="9" width="10.33203125" customWidth="1"/>
  </cols>
  <sheetData>
    <row r="1" spans="1:13" ht="24" customHeight="1">
      <c r="A1" s="495" t="s">
        <v>78</v>
      </c>
      <c r="B1" s="495"/>
      <c r="C1" s="495"/>
      <c r="D1" s="495"/>
      <c r="E1" s="495"/>
      <c r="F1" s="495"/>
      <c r="G1" s="495"/>
      <c r="H1" s="495"/>
      <c r="I1" s="495"/>
    </row>
    <row r="2" spans="1:13">
      <c r="A2" s="26"/>
      <c r="B2" s="26"/>
      <c r="C2" s="26"/>
      <c r="D2" s="26"/>
      <c r="E2" s="26"/>
      <c r="F2" s="26"/>
      <c r="G2" s="26"/>
      <c r="H2" s="26"/>
      <c r="I2" s="26"/>
      <c r="J2" s="120">
        <v>30</v>
      </c>
      <c r="K2" s="120" t="s">
        <v>116</v>
      </c>
      <c r="L2" s="121">
        <f>J2/60*100</f>
        <v>50</v>
      </c>
      <c r="M2" s="120" t="s">
        <v>107</v>
      </c>
    </row>
    <row r="3" spans="1:13" ht="16.5" thickBot="1">
      <c r="A3" s="506" t="s">
        <v>105</v>
      </c>
      <c r="B3" s="506"/>
      <c r="C3" s="506"/>
      <c r="D3" s="506"/>
      <c r="E3" s="506"/>
      <c r="F3" s="506"/>
      <c r="G3" s="506"/>
      <c r="H3" s="506"/>
      <c r="I3" s="506"/>
    </row>
    <row r="4" spans="1:13" ht="17.25" thickTop="1" thickBot="1">
      <c r="A4" s="493" t="s">
        <v>73</v>
      </c>
      <c r="B4" s="494"/>
      <c r="C4" s="27" t="s">
        <v>60</v>
      </c>
      <c r="D4" s="27" t="s">
        <v>9</v>
      </c>
      <c r="E4" s="27" t="s">
        <v>10</v>
      </c>
      <c r="F4" s="27" t="s">
        <v>11</v>
      </c>
      <c r="G4" s="27" t="s">
        <v>7</v>
      </c>
      <c r="H4" s="27" t="s">
        <v>48</v>
      </c>
      <c r="I4" s="25" t="s">
        <v>49</v>
      </c>
      <c r="J4" s="120">
        <v>50</v>
      </c>
      <c r="K4" s="120" t="s">
        <v>141</v>
      </c>
      <c r="L4" s="121">
        <f>J4/100*60</f>
        <v>30</v>
      </c>
      <c r="M4" s="120" t="s">
        <v>142</v>
      </c>
    </row>
    <row r="5" spans="1:13">
      <c r="A5" s="496" t="s">
        <v>42</v>
      </c>
      <c r="B5" s="497"/>
      <c r="C5" s="113" t="s">
        <v>61</v>
      </c>
      <c r="D5" s="113" t="s">
        <v>62</v>
      </c>
      <c r="E5" s="113" t="s">
        <v>62</v>
      </c>
      <c r="F5" s="113" t="s">
        <v>62</v>
      </c>
      <c r="G5" s="113" t="s">
        <v>62</v>
      </c>
      <c r="H5" s="114" t="s">
        <v>75</v>
      </c>
      <c r="I5" s="115"/>
    </row>
    <row r="6" spans="1:13" ht="16.5" thickBot="1">
      <c r="A6" s="498"/>
      <c r="B6" s="499"/>
      <c r="C6" s="116">
        <v>7.24</v>
      </c>
      <c r="D6" s="116">
        <v>7.33</v>
      </c>
      <c r="E6" s="116">
        <v>7.33</v>
      </c>
      <c r="F6" s="116">
        <v>7.33</v>
      </c>
      <c r="G6" s="116">
        <v>7.33</v>
      </c>
      <c r="H6" s="117">
        <v>6.45</v>
      </c>
      <c r="I6" s="118"/>
    </row>
    <row r="7" spans="1:13">
      <c r="A7" s="500" t="s">
        <v>41</v>
      </c>
      <c r="B7" s="501"/>
      <c r="C7" s="59" t="s">
        <v>63</v>
      </c>
      <c r="D7" s="59" t="s">
        <v>63</v>
      </c>
      <c r="E7" s="59" t="s">
        <v>63</v>
      </c>
      <c r="F7" s="59" t="s">
        <v>63</v>
      </c>
      <c r="G7" s="59" t="s">
        <v>63</v>
      </c>
      <c r="H7" s="60" t="s">
        <v>76</v>
      </c>
      <c r="I7" s="61"/>
    </row>
    <row r="8" spans="1:13" ht="16.5" thickBot="1">
      <c r="A8" s="500"/>
      <c r="B8" s="501"/>
      <c r="C8" s="62">
        <v>7.43</v>
      </c>
      <c r="D8" s="62">
        <v>7.43</v>
      </c>
      <c r="E8" s="62">
        <v>7.43</v>
      </c>
      <c r="F8" s="62">
        <v>7.43</v>
      </c>
      <c r="G8" s="62">
        <v>7.43</v>
      </c>
      <c r="H8" s="63">
        <v>6.45</v>
      </c>
      <c r="I8" s="64"/>
    </row>
    <row r="9" spans="1:13">
      <c r="A9" s="502" t="s">
        <v>77</v>
      </c>
      <c r="B9" s="503"/>
      <c r="C9" s="28" t="s">
        <v>64</v>
      </c>
      <c r="D9" s="28" t="s">
        <v>64</v>
      </c>
      <c r="E9" s="28" t="s">
        <v>64</v>
      </c>
      <c r="F9" s="28" t="s">
        <v>64</v>
      </c>
      <c r="G9" s="28" t="s">
        <v>109</v>
      </c>
      <c r="H9" s="28"/>
      <c r="I9" s="29" t="s">
        <v>114</v>
      </c>
    </row>
    <row r="10" spans="1:13" ht="16.5" thickBot="1">
      <c r="A10" s="504"/>
      <c r="B10" s="505"/>
      <c r="C10" s="30">
        <v>7.71</v>
      </c>
      <c r="D10" s="30">
        <v>7.71</v>
      </c>
      <c r="E10" s="30">
        <v>7.71</v>
      </c>
      <c r="F10" s="30">
        <v>7.71</v>
      </c>
      <c r="G10" s="30">
        <v>7.64</v>
      </c>
      <c r="H10" s="30"/>
      <c r="I10" s="31" t="s">
        <v>115</v>
      </c>
    </row>
    <row r="11" spans="1:13">
      <c r="A11" s="507" t="s">
        <v>58</v>
      </c>
      <c r="B11" s="508"/>
      <c r="C11" s="44"/>
      <c r="D11" s="44"/>
      <c r="E11" s="44"/>
      <c r="F11" s="44"/>
      <c r="G11" s="44"/>
      <c r="H11" s="44" t="s">
        <v>67</v>
      </c>
      <c r="I11" s="45" t="s">
        <v>68</v>
      </c>
    </row>
    <row r="12" spans="1:13" ht="16.5" thickBot="1">
      <c r="A12" s="509"/>
      <c r="B12" s="510"/>
      <c r="C12" s="46"/>
      <c r="D12" s="46"/>
      <c r="E12" s="46"/>
      <c r="F12" s="46"/>
      <c r="G12" s="46"/>
      <c r="H12" s="46">
        <v>10.97</v>
      </c>
      <c r="I12" s="47">
        <v>11.02</v>
      </c>
    </row>
    <row r="13" spans="1:13">
      <c r="A13" s="511" t="s">
        <v>43</v>
      </c>
      <c r="B13" s="512"/>
      <c r="C13" s="34"/>
      <c r="D13" s="34"/>
      <c r="E13" s="34"/>
      <c r="F13" s="34"/>
      <c r="G13" s="34"/>
      <c r="H13" s="34" t="s">
        <v>69</v>
      </c>
      <c r="I13" s="35" t="s">
        <v>70</v>
      </c>
    </row>
    <row r="14" spans="1:13" ht="16.5" thickBot="1">
      <c r="A14" s="513"/>
      <c r="B14" s="514"/>
      <c r="C14" s="36"/>
      <c r="D14" s="36"/>
      <c r="E14" s="36"/>
      <c r="F14" s="36"/>
      <c r="G14" s="36"/>
      <c r="H14" s="36">
        <v>10.88</v>
      </c>
      <c r="I14" s="37">
        <v>11.12</v>
      </c>
    </row>
    <row r="15" spans="1:13">
      <c r="A15" s="516" t="s">
        <v>74</v>
      </c>
      <c r="B15" s="517"/>
      <c r="C15" s="51" t="s">
        <v>65</v>
      </c>
      <c r="D15" s="51" t="s">
        <v>65</v>
      </c>
      <c r="E15" s="51" t="s">
        <v>65</v>
      </c>
      <c r="F15" s="51" t="s">
        <v>65</v>
      </c>
      <c r="G15" s="51" t="s">
        <v>66</v>
      </c>
      <c r="H15" s="51"/>
      <c r="I15" s="52"/>
    </row>
    <row r="16" spans="1:13" ht="16.5" thickBot="1">
      <c r="A16" s="518"/>
      <c r="B16" s="519"/>
      <c r="C16" s="53">
        <v>7.38</v>
      </c>
      <c r="D16" s="53">
        <v>7.38</v>
      </c>
      <c r="E16" s="53">
        <v>7.38</v>
      </c>
      <c r="F16" s="53">
        <v>7.38</v>
      </c>
      <c r="G16" s="53">
        <v>7.14</v>
      </c>
      <c r="H16" s="53"/>
      <c r="I16" s="54"/>
    </row>
    <row r="17" spans="1:9" ht="16.5" thickTop="1">
      <c r="A17" s="112" t="s">
        <v>42</v>
      </c>
      <c r="B17" s="65" t="s">
        <v>41</v>
      </c>
      <c r="C17" s="32" t="s">
        <v>40</v>
      </c>
      <c r="D17" s="138" t="s">
        <v>58</v>
      </c>
      <c r="E17" s="38" t="s">
        <v>43</v>
      </c>
      <c r="F17" s="55" t="s">
        <v>59</v>
      </c>
      <c r="H17" s="112" t="s">
        <v>91</v>
      </c>
      <c r="I17" s="70" t="s">
        <v>92</v>
      </c>
    </row>
    <row r="18" spans="1:9" ht="16.5" thickBot="1">
      <c r="A18" s="119">
        <f>SUM(C6:G6)</f>
        <v>36.559999999999995</v>
      </c>
      <c r="B18" s="66">
        <f>SUM(C8:G8)</f>
        <v>37.15</v>
      </c>
      <c r="C18" s="33">
        <f>SUM(C10:G10)</f>
        <v>38.479999999999997</v>
      </c>
      <c r="D18" s="139">
        <f>SUM(H12:I12)</f>
        <v>21.990000000000002</v>
      </c>
      <c r="E18" s="39">
        <f>SUM(H14:I14)</f>
        <v>22</v>
      </c>
      <c r="F18" s="56">
        <f>SUM(C16:G16)</f>
        <v>36.659999999999997</v>
      </c>
      <c r="H18" s="119">
        <f>SUM(A18,H6)</f>
        <v>43.01</v>
      </c>
      <c r="I18" s="66">
        <f>SUM(H8,B18)</f>
        <v>43.6</v>
      </c>
    </row>
    <row r="19" spans="1:9">
      <c r="A19" s="140"/>
      <c r="B19" s="141"/>
      <c r="C19" s="141"/>
      <c r="D19" s="141"/>
      <c r="E19" s="141"/>
      <c r="F19" s="141"/>
      <c r="G19" s="142"/>
      <c r="H19" s="140"/>
      <c r="I19" s="141"/>
    </row>
    <row r="20" spans="1:9" ht="6.75" customHeight="1">
      <c r="A20" s="515"/>
      <c r="B20" s="515"/>
      <c r="C20" s="515"/>
      <c r="D20" s="515"/>
      <c r="E20" s="515"/>
      <c r="F20" s="515"/>
      <c r="G20" s="515"/>
      <c r="H20" s="515"/>
      <c r="I20" s="515"/>
    </row>
    <row r="21" spans="1:9" ht="16.5" thickBot="1">
      <c r="A21" s="506" t="s">
        <v>106</v>
      </c>
      <c r="B21" s="506"/>
      <c r="C21" s="506"/>
      <c r="D21" s="506"/>
      <c r="E21" s="506"/>
      <c r="F21" s="506"/>
      <c r="G21" s="506"/>
      <c r="H21" s="506"/>
      <c r="I21" s="506"/>
    </row>
    <row r="22" spans="1:9" ht="17.25" thickTop="1" thickBot="1">
      <c r="A22" s="493" t="s">
        <v>73</v>
      </c>
      <c r="B22" s="494"/>
      <c r="C22" s="27" t="s">
        <v>60</v>
      </c>
      <c r="D22" s="27" t="s">
        <v>9</v>
      </c>
      <c r="E22" s="27" t="s">
        <v>10</v>
      </c>
      <c r="F22" s="27" t="s">
        <v>11</v>
      </c>
      <c r="G22" s="27" t="s">
        <v>7</v>
      </c>
      <c r="H22" s="27" t="s">
        <v>48</v>
      </c>
      <c r="I22" s="25" t="s">
        <v>49</v>
      </c>
    </row>
    <row r="23" spans="1:9">
      <c r="A23" s="496" t="s">
        <v>42</v>
      </c>
      <c r="B23" s="497"/>
      <c r="C23" s="113" t="s">
        <v>61</v>
      </c>
      <c r="D23" s="113" t="s">
        <v>62</v>
      </c>
      <c r="E23" s="113" t="s">
        <v>62</v>
      </c>
      <c r="F23" s="113" t="s">
        <v>62</v>
      </c>
      <c r="G23" s="113" t="s">
        <v>62</v>
      </c>
      <c r="H23" s="114" t="s">
        <v>75</v>
      </c>
      <c r="I23" s="115"/>
    </row>
    <row r="24" spans="1:9" ht="16.5" thickBot="1">
      <c r="A24" s="498"/>
      <c r="B24" s="499"/>
      <c r="C24" s="116">
        <v>7.24</v>
      </c>
      <c r="D24" s="116">
        <v>7.33</v>
      </c>
      <c r="E24" s="116">
        <v>7.33</v>
      </c>
      <c r="F24" s="116">
        <v>7.33</v>
      </c>
      <c r="G24" s="116">
        <v>7.33</v>
      </c>
      <c r="H24" s="117">
        <v>6.45</v>
      </c>
      <c r="I24" s="118"/>
    </row>
    <row r="25" spans="1:9">
      <c r="A25" s="500" t="s">
        <v>41</v>
      </c>
      <c r="B25" s="501"/>
      <c r="C25" s="59" t="s">
        <v>63</v>
      </c>
      <c r="D25" s="59" t="s">
        <v>63</v>
      </c>
      <c r="E25" s="59" t="s">
        <v>63</v>
      </c>
      <c r="F25" s="59" t="s">
        <v>63</v>
      </c>
      <c r="G25" s="59"/>
      <c r="H25" s="60" t="s">
        <v>76</v>
      </c>
      <c r="I25" s="61"/>
    </row>
    <row r="26" spans="1:9" ht="16.5" thickBot="1">
      <c r="A26" s="520"/>
      <c r="B26" s="521"/>
      <c r="C26" s="62">
        <v>7.43</v>
      </c>
      <c r="D26" s="62">
        <v>7.43</v>
      </c>
      <c r="E26" s="62">
        <v>7.43</v>
      </c>
      <c r="F26" s="62">
        <v>7.43</v>
      </c>
      <c r="G26" s="62"/>
      <c r="H26" s="63">
        <v>6.45</v>
      </c>
      <c r="I26" s="64"/>
    </row>
    <row r="27" spans="1:9">
      <c r="A27" s="502" t="s">
        <v>77</v>
      </c>
      <c r="B27" s="503"/>
      <c r="C27" s="28" t="s">
        <v>64</v>
      </c>
      <c r="D27" s="28" t="s">
        <v>64</v>
      </c>
      <c r="E27" s="28" t="s">
        <v>64</v>
      </c>
      <c r="F27" s="28" t="s">
        <v>64</v>
      </c>
      <c r="G27" s="28"/>
      <c r="H27" s="28"/>
      <c r="I27" s="29" t="s">
        <v>114</v>
      </c>
    </row>
    <row r="28" spans="1:9" ht="16.5" thickBot="1">
      <c r="A28" s="504"/>
      <c r="B28" s="505"/>
      <c r="C28" s="30">
        <v>7.71</v>
      </c>
      <c r="D28" s="30">
        <v>7.71</v>
      </c>
      <c r="E28" s="30">
        <v>7.71</v>
      </c>
      <c r="F28" s="30">
        <v>7.71</v>
      </c>
      <c r="G28" s="30"/>
      <c r="H28" s="30"/>
      <c r="I28" s="31" t="s">
        <v>115</v>
      </c>
    </row>
    <row r="29" spans="1:9">
      <c r="A29" s="507" t="s">
        <v>57</v>
      </c>
      <c r="B29" s="508"/>
      <c r="C29" s="48"/>
      <c r="D29" s="48"/>
      <c r="E29" s="48"/>
      <c r="F29" s="48"/>
      <c r="G29" s="44" t="s">
        <v>63</v>
      </c>
      <c r="H29" s="44" t="s">
        <v>71</v>
      </c>
      <c r="I29" s="45" t="s">
        <v>72</v>
      </c>
    </row>
    <row r="30" spans="1:9" ht="16.5" thickBot="1">
      <c r="A30" s="509"/>
      <c r="B30" s="510"/>
      <c r="C30" s="49"/>
      <c r="D30" s="49"/>
      <c r="E30" s="49"/>
      <c r="F30" s="49"/>
      <c r="G30" s="46">
        <v>7.43</v>
      </c>
      <c r="H30" s="46">
        <v>10.47</v>
      </c>
      <c r="I30" s="50">
        <v>11.5</v>
      </c>
    </row>
    <row r="31" spans="1:9">
      <c r="A31" s="511" t="s">
        <v>56</v>
      </c>
      <c r="B31" s="512"/>
      <c r="C31" s="40"/>
      <c r="D31" s="40"/>
      <c r="E31" s="40"/>
      <c r="F31" s="40"/>
      <c r="G31" s="34" t="s">
        <v>113</v>
      </c>
      <c r="H31" s="34" t="s">
        <v>95</v>
      </c>
      <c r="I31" s="35" t="s">
        <v>96</v>
      </c>
    </row>
    <row r="32" spans="1:9" ht="16.5" thickBot="1">
      <c r="A32" s="513"/>
      <c r="B32" s="514"/>
      <c r="C32" s="41"/>
      <c r="D32" s="41"/>
      <c r="E32" s="41"/>
      <c r="F32" s="41"/>
      <c r="G32" s="42">
        <v>8.7899999999999991</v>
      </c>
      <c r="H32" s="42">
        <v>10.26</v>
      </c>
      <c r="I32" s="43">
        <v>10.4</v>
      </c>
    </row>
    <row r="33" spans="1:9">
      <c r="A33" s="489" t="s">
        <v>74</v>
      </c>
      <c r="B33" s="490"/>
      <c r="C33" s="51" t="s">
        <v>65</v>
      </c>
      <c r="D33" s="51" t="s">
        <v>65</v>
      </c>
      <c r="E33" s="51" t="s">
        <v>65</v>
      </c>
      <c r="F33" s="51" t="s">
        <v>65</v>
      </c>
      <c r="G33" s="51" t="s">
        <v>66</v>
      </c>
      <c r="H33" s="51"/>
      <c r="I33" s="52"/>
    </row>
    <row r="34" spans="1:9" ht="16.5" thickBot="1">
      <c r="A34" s="491"/>
      <c r="B34" s="492"/>
      <c r="C34" s="53">
        <v>7.38</v>
      </c>
      <c r="D34" s="53">
        <v>7.38</v>
      </c>
      <c r="E34" s="53">
        <v>7.38</v>
      </c>
      <c r="F34" s="53">
        <v>7.38</v>
      </c>
      <c r="G34" s="53">
        <v>7.14</v>
      </c>
      <c r="H34" s="57"/>
      <c r="I34" s="58"/>
    </row>
    <row r="35" spans="1:9" ht="16.5" thickTop="1">
      <c r="A35" s="112" t="s">
        <v>42</v>
      </c>
      <c r="B35" s="65" t="s">
        <v>41</v>
      </c>
      <c r="C35" s="32" t="s">
        <v>40</v>
      </c>
      <c r="D35" s="138" t="s">
        <v>57</v>
      </c>
      <c r="E35" s="38" t="s">
        <v>56</v>
      </c>
      <c r="F35" s="55" t="s">
        <v>59</v>
      </c>
    </row>
    <row r="36" spans="1:9" ht="16.5" thickBot="1">
      <c r="A36" s="119">
        <f>SUM(C24:G24)</f>
        <v>36.559999999999995</v>
      </c>
      <c r="B36" s="66">
        <f>SUM(C26:G26)</f>
        <v>29.72</v>
      </c>
      <c r="C36" s="33">
        <f>SUM(C28:G28)</f>
        <v>30.84</v>
      </c>
      <c r="D36" s="139">
        <f>SUM(G30:I30)</f>
        <v>29.4</v>
      </c>
      <c r="E36" s="39">
        <f>SUM(G32:I33)</f>
        <v>29.449999999999996</v>
      </c>
      <c r="F36" s="56">
        <f>SUM(C34:G34)</f>
        <v>36.659999999999997</v>
      </c>
    </row>
    <row r="38" spans="1:9">
      <c r="E38" s="131"/>
    </row>
  </sheetData>
  <mergeCells count="18">
    <mergeCell ref="A27:B28"/>
    <mergeCell ref="A29:B30"/>
    <mergeCell ref="A33:B34"/>
    <mergeCell ref="A22:B22"/>
    <mergeCell ref="A1:I1"/>
    <mergeCell ref="A4:B4"/>
    <mergeCell ref="A5:B6"/>
    <mergeCell ref="A7:B8"/>
    <mergeCell ref="A9:B10"/>
    <mergeCell ref="A3:I3"/>
    <mergeCell ref="A11:B12"/>
    <mergeCell ref="A13:B14"/>
    <mergeCell ref="A31:B32"/>
    <mergeCell ref="A20:I20"/>
    <mergeCell ref="A15:B16"/>
    <mergeCell ref="A23:B24"/>
    <mergeCell ref="A25:B26"/>
    <mergeCell ref="A21:I21"/>
  </mergeCells>
  <phoneticPr fontId="0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17</vt:i4>
      </vt:variant>
    </vt:vector>
  </HeadingPairs>
  <TitlesOfParts>
    <vt:vector size="26" baseType="lpstr">
      <vt:lpstr>Affûtage</vt:lpstr>
      <vt:lpstr>Ramassage</vt:lpstr>
      <vt:lpstr>données</vt:lpstr>
      <vt:lpstr>Rasage</vt:lpstr>
      <vt:lpstr>Copie des heures de rasage</vt:lpstr>
      <vt:lpstr>HEURES</vt:lpstr>
      <vt:lpstr>fin de mois</vt:lpstr>
      <vt:lpstr>Sauvegarde</vt:lpstr>
      <vt:lpstr>horaires</vt:lpstr>
      <vt:lpstr>'fin de mois'!\c</vt:lpstr>
      <vt:lpstr>'fin de mois'!\e</vt:lpstr>
      <vt:lpstr>'fin de mois'!\i</vt:lpstr>
      <vt:lpstr>'fin de mois'!\q</vt:lpstr>
      <vt:lpstr>'fin de mois'!\s</vt:lpstr>
      <vt:lpstr>Affûtage!Zone_d_impression</vt:lpstr>
      <vt:lpstr>'Copie des heures de rasage'!Zone_d_impression</vt:lpstr>
      <vt:lpstr>données!Zone_d_impression</vt:lpstr>
      <vt:lpstr>'fin de mois'!Zone_d_impression</vt:lpstr>
      <vt:lpstr>HEURES!Zone_d_impression</vt:lpstr>
      <vt:lpstr>horaires!Zone_d_impression</vt:lpstr>
      <vt:lpstr>Ramassage!Zone_d_impression</vt:lpstr>
      <vt:lpstr>Rasage!Zone_d_impression</vt:lpstr>
      <vt:lpstr>Affûtage!Zone_impres_MI</vt:lpstr>
      <vt:lpstr>'fin de mois'!Zone_impres_MI</vt:lpstr>
      <vt:lpstr>HEURES!Zone_impres_MI</vt:lpstr>
      <vt:lpstr>Sauvegarde!Zone_impres_MI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MANGEON - C502018</dc:creator>
  <cp:lastModifiedBy>Michel</cp:lastModifiedBy>
  <cp:lastPrinted>2013-12-07T14:58:17Z</cp:lastPrinted>
  <dcterms:created xsi:type="dcterms:W3CDTF">2004-03-15T06:23:55Z</dcterms:created>
  <dcterms:modified xsi:type="dcterms:W3CDTF">2013-12-08T17:35:33Z</dcterms:modified>
</cp:coreProperties>
</file>