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13080" windowWidth="13080" windowHeight="6765" tabRatio="624" activeTab="2"/>
  </bookViews>
  <sheets>
    <sheet name="Données" sheetId="1" r:id="rId1"/>
    <sheet name="Section" sheetId="19" r:id="rId2"/>
    <sheet name="Janvier" sheetId="2" r:id="rId3"/>
  </sheets>
  <definedNames>
    <definedName name="_xlnm._FilterDatabase" localSheetId="2" hidden="1">Janvier!$A$10:$A$157</definedName>
    <definedName name="An">Données!$N$2</definedName>
    <definedName name="D">Janvier!$E$124:$F$124</definedName>
    <definedName name="Fériés">Données!$Y$2:$Y$14</definedName>
    <definedName name="ListePostes">Données!$O$16:$O$70</definedName>
    <definedName name="ListeSansVide">OFFSET(Données!$M$16,,,COUNTIF(Données!$M$16:$M$68,"&lt;&gt;#NOMBRE!"))</definedName>
    <definedName name="Paques">Données!$Y$3</definedName>
    <definedName name="_xlnm.Print_Area" localSheetId="2">Janvier!$B$1:$AI$129</definedName>
  </definedNames>
  <calcPr calcId="145621"/>
</workbook>
</file>

<file path=xl/calcChain.xml><?xml version="1.0" encoding="utf-8"?>
<calcChain xmlns="http://schemas.openxmlformats.org/spreadsheetml/2006/main">
  <c r="B118" i="2" l="1"/>
  <c r="C118" i="2"/>
  <c r="B119" i="2"/>
  <c r="C119" i="2"/>
  <c r="B120" i="2"/>
  <c r="C120" i="2"/>
  <c r="B121" i="2"/>
  <c r="C121" i="2"/>
  <c r="B122" i="2"/>
  <c r="C122" i="2"/>
  <c r="B83" i="2"/>
  <c r="C83" i="2"/>
  <c r="B84" i="2"/>
  <c r="C84" i="2"/>
  <c r="B85" i="2"/>
  <c r="C85" i="2"/>
  <c r="B86" i="2"/>
  <c r="C86" i="2"/>
  <c r="B81" i="2"/>
  <c r="C81" i="2"/>
  <c r="B82" i="2"/>
  <c r="C82" i="2"/>
  <c r="B127" i="2"/>
  <c r="C127" i="2"/>
  <c r="A127" i="2" s="1"/>
  <c r="AM127" i="2"/>
  <c r="AQ127" i="2"/>
  <c r="AR127" i="2"/>
  <c r="AS127" i="2"/>
  <c r="AW127" i="2"/>
  <c r="AX127" i="2"/>
  <c r="AY127" i="2"/>
  <c r="AZ127" i="2"/>
  <c r="BA127" i="2"/>
  <c r="BB127" i="2"/>
  <c r="BC127" i="2"/>
  <c r="BG127" i="2"/>
  <c r="AK127" i="2" s="1"/>
  <c r="BH127" i="2"/>
  <c r="BI127" i="2"/>
  <c r="BJ127" i="2"/>
  <c r="BK127" i="2"/>
  <c r="BL127" i="2"/>
  <c r="BM127" i="2"/>
  <c r="BN127" i="2"/>
  <c r="BO127" i="2"/>
  <c r="BP127" i="2"/>
  <c r="BQ127" i="2"/>
  <c r="BR127" i="2"/>
  <c r="BS127" i="2"/>
  <c r="BT127" i="2"/>
  <c r="BU127" i="2"/>
  <c r="BV127" i="2"/>
  <c r="BW127" i="2"/>
  <c r="BX127" i="2"/>
  <c r="BY127" i="2"/>
  <c r="BZ127" i="2"/>
  <c r="CA127" i="2"/>
  <c r="CB127" i="2"/>
  <c r="CC127" i="2"/>
  <c r="CD127" i="2"/>
  <c r="CE127" i="2"/>
  <c r="CF127" i="2"/>
  <c r="CG127" i="2"/>
  <c r="CH127" i="2"/>
  <c r="CI127" i="2"/>
  <c r="CJ127" i="2"/>
  <c r="CK127" i="2"/>
  <c r="A121" i="2"/>
  <c r="AM121" i="2"/>
  <c r="AQ121" i="2"/>
  <c r="AR121" i="2"/>
  <c r="AS121" i="2"/>
  <c r="AW121" i="2"/>
  <c r="AX121" i="2"/>
  <c r="AY121" i="2"/>
  <c r="AZ121" i="2"/>
  <c r="BA121" i="2"/>
  <c r="BB121" i="2"/>
  <c r="BC121" i="2"/>
  <c r="BG121" i="2"/>
  <c r="BH121" i="2"/>
  <c r="BI121" i="2"/>
  <c r="BJ121" i="2"/>
  <c r="BK121" i="2"/>
  <c r="BL121" i="2"/>
  <c r="BM121" i="2"/>
  <c r="BN121" i="2"/>
  <c r="BO121" i="2"/>
  <c r="BP121" i="2"/>
  <c r="BQ121" i="2"/>
  <c r="BR121" i="2"/>
  <c r="BS121" i="2"/>
  <c r="BT121" i="2"/>
  <c r="BU121" i="2"/>
  <c r="BV121" i="2"/>
  <c r="BW121" i="2"/>
  <c r="BX121" i="2"/>
  <c r="BY121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A84" i="2"/>
  <c r="AM84" i="2"/>
  <c r="AQ84" i="2"/>
  <c r="AR84" i="2"/>
  <c r="AS84" i="2"/>
  <c r="AW84" i="2"/>
  <c r="AX84" i="2"/>
  <c r="AY84" i="2"/>
  <c r="AZ84" i="2"/>
  <c r="BA84" i="2"/>
  <c r="BB84" i="2"/>
  <c r="BC84" i="2"/>
  <c r="BG84" i="2"/>
  <c r="BH84" i="2"/>
  <c r="BI84" i="2"/>
  <c r="BJ84" i="2"/>
  <c r="BK84" i="2"/>
  <c r="BL84" i="2"/>
  <c r="BM84" i="2"/>
  <c r="BN84" i="2"/>
  <c r="BO84" i="2"/>
  <c r="BP84" i="2"/>
  <c r="BQ84" i="2"/>
  <c r="BR84" i="2"/>
  <c r="BS84" i="2"/>
  <c r="BT84" i="2"/>
  <c r="BU84" i="2"/>
  <c r="BV84" i="2"/>
  <c r="BW84" i="2"/>
  <c r="BX84" i="2"/>
  <c r="BY84" i="2"/>
  <c r="BZ84" i="2"/>
  <c r="CA84" i="2"/>
  <c r="CB84" i="2"/>
  <c r="CC84" i="2"/>
  <c r="CD84" i="2"/>
  <c r="CE84" i="2"/>
  <c r="CF84" i="2"/>
  <c r="CG84" i="2"/>
  <c r="CH84" i="2"/>
  <c r="CI84" i="2"/>
  <c r="CJ84" i="2"/>
  <c r="CK84" i="2"/>
  <c r="A85" i="2"/>
  <c r="AM85" i="2"/>
  <c r="AQ85" i="2"/>
  <c r="AR85" i="2"/>
  <c r="AS85" i="2"/>
  <c r="AW85" i="2"/>
  <c r="AX85" i="2"/>
  <c r="AY85" i="2"/>
  <c r="AZ85" i="2"/>
  <c r="BA85" i="2"/>
  <c r="BB85" i="2"/>
  <c r="BC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A86" i="2"/>
  <c r="AM86" i="2"/>
  <c r="AQ86" i="2"/>
  <c r="AR86" i="2"/>
  <c r="AS86" i="2"/>
  <c r="AW86" i="2"/>
  <c r="AX86" i="2"/>
  <c r="AY86" i="2"/>
  <c r="AZ86" i="2"/>
  <c r="BA86" i="2"/>
  <c r="BB86" i="2"/>
  <c r="BC86" i="2"/>
  <c r="BG86" i="2"/>
  <c r="BH86" i="2"/>
  <c r="BI86" i="2"/>
  <c r="BJ86" i="2"/>
  <c r="BK86" i="2"/>
  <c r="BL86" i="2"/>
  <c r="BM86" i="2"/>
  <c r="BN86" i="2"/>
  <c r="BO86" i="2"/>
  <c r="BP86" i="2"/>
  <c r="BQ86" i="2"/>
  <c r="BR86" i="2"/>
  <c r="BS86" i="2"/>
  <c r="BT86" i="2"/>
  <c r="BU86" i="2"/>
  <c r="BV86" i="2"/>
  <c r="BW86" i="2"/>
  <c r="BX86" i="2"/>
  <c r="BY86" i="2"/>
  <c r="BZ86" i="2"/>
  <c r="CA86" i="2"/>
  <c r="CB86" i="2"/>
  <c r="CC86" i="2"/>
  <c r="CD86" i="2"/>
  <c r="CE86" i="2"/>
  <c r="CF86" i="2"/>
  <c r="CG86" i="2"/>
  <c r="CH86" i="2"/>
  <c r="CI86" i="2"/>
  <c r="CJ86" i="2"/>
  <c r="CK86" i="2"/>
  <c r="B56" i="2"/>
  <c r="C56" i="2"/>
  <c r="A56" i="2" s="1"/>
  <c r="AM56" i="2"/>
  <c r="AQ56" i="2"/>
  <c r="AR56" i="2"/>
  <c r="AS56" i="2"/>
  <c r="AW56" i="2"/>
  <c r="AX56" i="2"/>
  <c r="AY56" i="2"/>
  <c r="AZ56" i="2"/>
  <c r="BA56" i="2"/>
  <c r="BB56" i="2"/>
  <c r="BC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B57" i="2"/>
  <c r="C57" i="2"/>
  <c r="A57" i="2" s="1"/>
  <c r="AM57" i="2"/>
  <c r="AQ57" i="2"/>
  <c r="AR57" i="2"/>
  <c r="AS57" i="2"/>
  <c r="AW57" i="2"/>
  <c r="AX57" i="2"/>
  <c r="AY57" i="2"/>
  <c r="AZ57" i="2"/>
  <c r="BA57" i="2"/>
  <c r="BB57" i="2"/>
  <c r="BC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10" i="2"/>
  <c r="C11" i="2"/>
  <c r="AW11" i="2"/>
  <c r="AX11" i="2"/>
  <c r="AY11" i="2"/>
  <c r="AZ11" i="2"/>
  <c r="BA11" i="2"/>
  <c r="BB11" i="2"/>
  <c r="BC11" i="2"/>
  <c r="AW12" i="2"/>
  <c r="AX12" i="2"/>
  <c r="AY12" i="2"/>
  <c r="AZ12" i="2"/>
  <c r="BA12" i="2"/>
  <c r="BB12" i="2"/>
  <c r="BC12" i="2"/>
  <c r="AW13" i="2"/>
  <c r="AX13" i="2"/>
  <c r="AY13" i="2"/>
  <c r="AZ13" i="2"/>
  <c r="BA13" i="2"/>
  <c r="BB13" i="2"/>
  <c r="BC13" i="2"/>
  <c r="AW14" i="2"/>
  <c r="AX14" i="2"/>
  <c r="AY14" i="2"/>
  <c r="AZ14" i="2"/>
  <c r="BA14" i="2"/>
  <c r="BB14" i="2"/>
  <c r="BC14" i="2"/>
  <c r="AW15" i="2"/>
  <c r="AX15" i="2"/>
  <c r="AY15" i="2"/>
  <c r="AZ15" i="2"/>
  <c r="BA15" i="2"/>
  <c r="BB15" i="2"/>
  <c r="BC15" i="2"/>
  <c r="AW16" i="2"/>
  <c r="AX16" i="2"/>
  <c r="AY16" i="2"/>
  <c r="AZ16" i="2"/>
  <c r="BA16" i="2"/>
  <c r="BB16" i="2"/>
  <c r="BC16" i="2"/>
  <c r="AW17" i="2"/>
  <c r="AX17" i="2"/>
  <c r="AY17" i="2"/>
  <c r="AZ17" i="2"/>
  <c r="BA17" i="2"/>
  <c r="BB17" i="2"/>
  <c r="BC17" i="2"/>
  <c r="AW18" i="2"/>
  <c r="AX18" i="2"/>
  <c r="AY18" i="2"/>
  <c r="AZ18" i="2"/>
  <c r="BA18" i="2"/>
  <c r="BB18" i="2"/>
  <c r="BC18" i="2"/>
  <c r="AW19" i="2"/>
  <c r="AX19" i="2"/>
  <c r="AY19" i="2"/>
  <c r="AZ19" i="2"/>
  <c r="BA19" i="2"/>
  <c r="BB19" i="2"/>
  <c r="BC19" i="2"/>
  <c r="AW20" i="2"/>
  <c r="AX20" i="2"/>
  <c r="AY20" i="2"/>
  <c r="AZ20" i="2"/>
  <c r="BA20" i="2"/>
  <c r="BB20" i="2"/>
  <c r="BC20" i="2"/>
  <c r="AW21" i="2"/>
  <c r="AX21" i="2"/>
  <c r="AY21" i="2"/>
  <c r="AZ21" i="2"/>
  <c r="BA21" i="2"/>
  <c r="BB21" i="2"/>
  <c r="BC21" i="2"/>
  <c r="AW22" i="2"/>
  <c r="AX22" i="2"/>
  <c r="AY22" i="2"/>
  <c r="AZ22" i="2"/>
  <c r="BA22" i="2"/>
  <c r="BB22" i="2"/>
  <c r="BC22" i="2"/>
  <c r="AW23" i="2"/>
  <c r="AX23" i="2"/>
  <c r="AY23" i="2"/>
  <c r="AZ23" i="2"/>
  <c r="BA23" i="2"/>
  <c r="BB23" i="2"/>
  <c r="BC23" i="2"/>
  <c r="AW24" i="2"/>
  <c r="AX24" i="2"/>
  <c r="AY24" i="2"/>
  <c r="AZ24" i="2"/>
  <c r="BA24" i="2"/>
  <c r="BB24" i="2"/>
  <c r="BC24" i="2"/>
  <c r="AW25" i="2"/>
  <c r="AX25" i="2"/>
  <c r="AY25" i="2"/>
  <c r="AZ25" i="2"/>
  <c r="BA25" i="2"/>
  <c r="BB25" i="2"/>
  <c r="BC25" i="2"/>
  <c r="AW26" i="2"/>
  <c r="AX26" i="2"/>
  <c r="AY26" i="2"/>
  <c r="AZ26" i="2"/>
  <c r="BA26" i="2"/>
  <c r="BB26" i="2"/>
  <c r="BC26" i="2"/>
  <c r="AW27" i="2"/>
  <c r="AX27" i="2"/>
  <c r="AY27" i="2"/>
  <c r="AZ27" i="2"/>
  <c r="BA27" i="2"/>
  <c r="BB27" i="2"/>
  <c r="BC27" i="2"/>
  <c r="AW28" i="2"/>
  <c r="AX28" i="2"/>
  <c r="AY28" i="2"/>
  <c r="AZ28" i="2"/>
  <c r="BA28" i="2"/>
  <c r="BB28" i="2"/>
  <c r="BC28" i="2"/>
  <c r="AW29" i="2"/>
  <c r="AX29" i="2"/>
  <c r="AY29" i="2"/>
  <c r="AZ29" i="2"/>
  <c r="BA29" i="2"/>
  <c r="BB29" i="2"/>
  <c r="BC29" i="2"/>
  <c r="AW30" i="2"/>
  <c r="AX30" i="2"/>
  <c r="AY30" i="2"/>
  <c r="AZ30" i="2"/>
  <c r="BA30" i="2"/>
  <c r="BB30" i="2"/>
  <c r="BC30" i="2"/>
  <c r="AW31" i="2"/>
  <c r="AX31" i="2"/>
  <c r="AY31" i="2"/>
  <c r="AZ31" i="2"/>
  <c r="BA31" i="2"/>
  <c r="BB31" i="2"/>
  <c r="BC31" i="2"/>
  <c r="AW32" i="2"/>
  <c r="AX32" i="2"/>
  <c r="AY32" i="2"/>
  <c r="AZ32" i="2"/>
  <c r="BA32" i="2"/>
  <c r="BB32" i="2"/>
  <c r="BC32" i="2"/>
  <c r="AW33" i="2"/>
  <c r="AX33" i="2"/>
  <c r="AY33" i="2"/>
  <c r="AZ33" i="2"/>
  <c r="BA33" i="2"/>
  <c r="BB33" i="2"/>
  <c r="BC33" i="2"/>
  <c r="AW34" i="2"/>
  <c r="AX34" i="2"/>
  <c r="AY34" i="2"/>
  <c r="AZ34" i="2"/>
  <c r="BA34" i="2"/>
  <c r="BB34" i="2"/>
  <c r="BC34" i="2"/>
  <c r="AW35" i="2"/>
  <c r="AX35" i="2"/>
  <c r="AY35" i="2"/>
  <c r="AZ35" i="2"/>
  <c r="BA35" i="2"/>
  <c r="BB35" i="2"/>
  <c r="BC35" i="2"/>
  <c r="AW36" i="2"/>
  <c r="AX36" i="2"/>
  <c r="AY36" i="2"/>
  <c r="AZ36" i="2"/>
  <c r="BA36" i="2"/>
  <c r="BB36" i="2"/>
  <c r="BC36" i="2"/>
  <c r="AW37" i="2"/>
  <c r="AX37" i="2"/>
  <c r="AY37" i="2"/>
  <c r="AZ37" i="2"/>
  <c r="BA37" i="2"/>
  <c r="BB37" i="2"/>
  <c r="BC37" i="2"/>
  <c r="AW38" i="2"/>
  <c r="AX38" i="2"/>
  <c r="AY38" i="2"/>
  <c r="AZ38" i="2"/>
  <c r="BA38" i="2"/>
  <c r="BB38" i="2"/>
  <c r="BC38" i="2"/>
  <c r="AW39" i="2"/>
  <c r="AX39" i="2"/>
  <c r="AY39" i="2"/>
  <c r="AZ39" i="2"/>
  <c r="BA39" i="2"/>
  <c r="BB39" i="2"/>
  <c r="BC39" i="2"/>
  <c r="AW40" i="2"/>
  <c r="AX40" i="2"/>
  <c r="AY40" i="2"/>
  <c r="AZ40" i="2"/>
  <c r="BA40" i="2"/>
  <c r="BB40" i="2"/>
  <c r="BC40" i="2"/>
  <c r="AW41" i="2"/>
  <c r="AX41" i="2"/>
  <c r="AY41" i="2"/>
  <c r="AZ41" i="2"/>
  <c r="BA41" i="2"/>
  <c r="BB41" i="2"/>
  <c r="BC41" i="2"/>
  <c r="AW42" i="2"/>
  <c r="AX42" i="2"/>
  <c r="AY42" i="2"/>
  <c r="AZ42" i="2"/>
  <c r="BA42" i="2"/>
  <c r="BB42" i="2"/>
  <c r="BC42" i="2"/>
  <c r="AW43" i="2"/>
  <c r="AX43" i="2"/>
  <c r="AY43" i="2"/>
  <c r="AZ43" i="2"/>
  <c r="BA43" i="2"/>
  <c r="BB43" i="2"/>
  <c r="BC43" i="2"/>
  <c r="AW44" i="2"/>
  <c r="AX44" i="2"/>
  <c r="AY44" i="2"/>
  <c r="AZ44" i="2"/>
  <c r="BA44" i="2"/>
  <c r="BB44" i="2"/>
  <c r="BC44" i="2"/>
  <c r="AW45" i="2"/>
  <c r="AX45" i="2"/>
  <c r="AY45" i="2"/>
  <c r="AZ45" i="2"/>
  <c r="BA45" i="2"/>
  <c r="BB45" i="2"/>
  <c r="BC45" i="2"/>
  <c r="AW46" i="2"/>
  <c r="AX46" i="2"/>
  <c r="AY46" i="2"/>
  <c r="AZ46" i="2"/>
  <c r="BA46" i="2"/>
  <c r="BB46" i="2"/>
  <c r="BC46" i="2"/>
  <c r="AW47" i="2"/>
  <c r="AX47" i="2"/>
  <c r="AY47" i="2"/>
  <c r="AZ47" i="2"/>
  <c r="BA47" i="2"/>
  <c r="BB47" i="2"/>
  <c r="BC47" i="2"/>
  <c r="AW48" i="2"/>
  <c r="AX48" i="2"/>
  <c r="AY48" i="2"/>
  <c r="AZ48" i="2"/>
  <c r="BA48" i="2"/>
  <c r="BB48" i="2"/>
  <c r="BC48" i="2"/>
  <c r="AW49" i="2"/>
  <c r="AX49" i="2"/>
  <c r="AY49" i="2"/>
  <c r="AZ49" i="2"/>
  <c r="BA49" i="2"/>
  <c r="BB49" i="2"/>
  <c r="BC49" i="2"/>
  <c r="AW50" i="2"/>
  <c r="AX50" i="2"/>
  <c r="AY50" i="2"/>
  <c r="AZ50" i="2"/>
  <c r="BA50" i="2"/>
  <c r="BB50" i="2"/>
  <c r="BC50" i="2"/>
  <c r="AW51" i="2"/>
  <c r="AX51" i="2"/>
  <c r="AY51" i="2"/>
  <c r="AZ51" i="2"/>
  <c r="BA51" i="2"/>
  <c r="BB51" i="2"/>
  <c r="BC51" i="2"/>
  <c r="AW52" i="2"/>
  <c r="AX52" i="2"/>
  <c r="AY52" i="2"/>
  <c r="AZ52" i="2"/>
  <c r="BA52" i="2"/>
  <c r="BB52" i="2"/>
  <c r="BC52" i="2"/>
  <c r="AW53" i="2"/>
  <c r="AX53" i="2"/>
  <c r="AY53" i="2"/>
  <c r="AZ53" i="2"/>
  <c r="BA53" i="2"/>
  <c r="BB53" i="2"/>
  <c r="BC53" i="2"/>
  <c r="AW54" i="2"/>
  <c r="AX54" i="2"/>
  <c r="AY54" i="2"/>
  <c r="AZ54" i="2"/>
  <c r="BA54" i="2"/>
  <c r="BB54" i="2"/>
  <c r="BC54" i="2"/>
  <c r="AW55" i="2"/>
  <c r="AX55" i="2"/>
  <c r="AY55" i="2"/>
  <c r="AZ55" i="2"/>
  <c r="BA55" i="2"/>
  <c r="BB55" i="2"/>
  <c r="BC55" i="2"/>
  <c r="AM11" i="2"/>
  <c r="AQ11" i="2"/>
  <c r="AR11" i="2"/>
  <c r="AS11" i="2"/>
  <c r="AM12" i="2"/>
  <c r="AQ12" i="2"/>
  <c r="AR12" i="2"/>
  <c r="AS12" i="2"/>
  <c r="AM13" i="2"/>
  <c r="AQ13" i="2"/>
  <c r="AR13" i="2"/>
  <c r="AS13" i="2"/>
  <c r="AM14" i="2"/>
  <c r="AQ14" i="2"/>
  <c r="AR14" i="2"/>
  <c r="AS14" i="2"/>
  <c r="AM15" i="2"/>
  <c r="AQ15" i="2"/>
  <c r="AR15" i="2"/>
  <c r="AS15" i="2"/>
  <c r="AM16" i="2"/>
  <c r="AQ16" i="2"/>
  <c r="AR16" i="2"/>
  <c r="AS16" i="2"/>
  <c r="AM17" i="2"/>
  <c r="AQ17" i="2"/>
  <c r="AR17" i="2"/>
  <c r="AS17" i="2"/>
  <c r="AM18" i="2"/>
  <c r="AQ18" i="2"/>
  <c r="AR18" i="2"/>
  <c r="AS18" i="2"/>
  <c r="AM19" i="2"/>
  <c r="AQ19" i="2"/>
  <c r="AR19" i="2"/>
  <c r="AS19" i="2"/>
  <c r="AM20" i="2"/>
  <c r="AQ20" i="2"/>
  <c r="AR20" i="2"/>
  <c r="AS20" i="2"/>
  <c r="AM21" i="2"/>
  <c r="AQ21" i="2"/>
  <c r="AR21" i="2"/>
  <c r="AS21" i="2"/>
  <c r="AM22" i="2"/>
  <c r="AQ22" i="2"/>
  <c r="AR22" i="2"/>
  <c r="AS22" i="2"/>
  <c r="AM23" i="2"/>
  <c r="AQ23" i="2"/>
  <c r="AR23" i="2"/>
  <c r="AS23" i="2"/>
  <c r="AM24" i="2"/>
  <c r="AQ24" i="2"/>
  <c r="AR24" i="2"/>
  <c r="AS24" i="2"/>
  <c r="AM25" i="2"/>
  <c r="AQ25" i="2"/>
  <c r="AR25" i="2"/>
  <c r="AS25" i="2"/>
  <c r="AM26" i="2"/>
  <c r="AQ26" i="2"/>
  <c r="AR26" i="2"/>
  <c r="AS26" i="2"/>
  <c r="AM27" i="2"/>
  <c r="AQ27" i="2"/>
  <c r="AR27" i="2"/>
  <c r="AS27" i="2"/>
  <c r="AM28" i="2"/>
  <c r="AQ28" i="2"/>
  <c r="AR28" i="2"/>
  <c r="AS28" i="2"/>
  <c r="AM29" i="2"/>
  <c r="AQ29" i="2"/>
  <c r="AR29" i="2"/>
  <c r="AS29" i="2"/>
  <c r="AM30" i="2"/>
  <c r="AQ30" i="2"/>
  <c r="AR30" i="2"/>
  <c r="AS30" i="2"/>
  <c r="AM31" i="2"/>
  <c r="AQ31" i="2"/>
  <c r="AR31" i="2"/>
  <c r="AS31" i="2"/>
  <c r="AM32" i="2"/>
  <c r="AQ32" i="2"/>
  <c r="AR32" i="2"/>
  <c r="AS32" i="2"/>
  <c r="AM33" i="2"/>
  <c r="AQ33" i="2"/>
  <c r="AR33" i="2"/>
  <c r="AS33" i="2"/>
  <c r="AM34" i="2"/>
  <c r="AQ34" i="2"/>
  <c r="AR34" i="2"/>
  <c r="AS34" i="2"/>
  <c r="AM35" i="2"/>
  <c r="AQ35" i="2"/>
  <c r="AR35" i="2"/>
  <c r="AS35" i="2"/>
  <c r="AM36" i="2"/>
  <c r="AQ36" i="2"/>
  <c r="AR36" i="2"/>
  <c r="AS36" i="2"/>
  <c r="AM37" i="2"/>
  <c r="AQ37" i="2"/>
  <c r="AR37" i="2"/>
  <c r="AS37" i="2"/>
  <c r="AM38" i="2"/>
  <c r="AQ38" i="2"/>
  <c r="AR38" i="2"/>
  <c r="AS38" i="2"/>
  <c r="AM39" i="2"/>
  <c r="AQ39" i="2"/>
  <c r="AR39" i="2"/>
  <c r="AS39" i="2"/>
  <c r="AM40" i="2"/>
  <c r="AQ40" i="2"/>
  <c r="AR40" i="2"/>
  <c r="AS40" i="2"/>
  <c r="AM41" i="2"/>
  <c r="AQ41" i="2"/>
  <c r="AR41" i="2"/>
  <c r="AS41" i="2"/>
  <c r="AM42" i="2"/>
  <c r="AQ42" i="2"/>
  <c r="AR42" i="2"/>
  <c r="AS42" i="2"/>
  <c r="AM43" i="2"/>
  <c r="AQ43" i="2"/>
  <c r="AR43" i="2"/>
  <c r="AS43" i="2"/>
  <c r="AM44" i="2"/>
  <c r="AQ44" i="2"/>
  <c r="AR44" i="2"/>
  <c r="AS44" i="2"/>
  <c r="AM45" i="2"/>
  <c r="AQ45" i="2"/>
  <c r="AR45" i="2"/>
  <c r="AS45" i="2"/>
  <c r="AM46" i="2"/>
  <c r="AQ46" i="2"/>
  <c r="AR46" i="2"/>
  <c r="AS46" i="2"/>
  <c r="AM47" i="2"/>
  <c r="AQ47" i="2"/>
  <c r="AR47" i="2"/>
  <c r="AS47" i="2"/>
  <c r="AM48" i="2"/>
  <c r="AQ48" i="2"/>
  <c r="AR48" i="2"/>
  <c r="AS48" i="2"/>
  <c r="AM49" i="2"/>
  <c r="AQ49" i="2"/>
  <c r="AR49" i="2"/>
  <c r="AS49" i="2"/>
  <c r="AM50" i="2"/>
  <c r="AQ50" i="2"/>
  <c r="AR50" i="2"/>
  <c r="AS50" i="2"/>
  <c r="AM51" i="2"/>
  <c r="AQ51" i="2"/>
  <c r="AR51" i="2"/>
  <c r="AS51" i="2"/>
  <c r="AM52" i="2"/>
  <c r="AQ52" i="2"/>
  <c r="AR52" i="2"/>
  <c r="AS52" i="2"/>
  <c r="AM53" i="2"/>
  <c r="AQ53" i="2"/>
  <c r="AR53" i="2"/>
  <c r="AS53" i="2"/>
  <c r="AM54" i="2"/>
  <c r="AQ54" i="2"/>
  <c r="AR54" i="2"/>
  <c r="AS54" i="2"/>
  <c r="AM55" i="2"/>
  <c r="AQ55" i="2"/>
  <c r="AR55" i="2"/>
  <c r="AS55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B24" i="2"/>
  <c r="B25" i="2"/>
  <c r="C24" i="2"/>
  <c r="A24" i="2" s="1"/>
  <c r="C25" i="2"/>
  <c r="A25" i="2" s="1"/>
  <c r="AP127" i="2" l="1"/>
  <c r="AN127" i="2"/>
  <c r="AL127" i="2"/>
  <c r="AJ127" i="2"/>
  <c r="AO127" i="2"/>
  <c r="AK121" i="2"/>
  <c r="AP121" i="2"/>
  <c r="AN121" i="2"/>
  <c r="AL121" i="2"/>
  <c r="AJ121" i="2"/>
  <c r="AO121" i="2"/>
  <c r="AK86" i="2"/>
  <c r="AJ85" i="2"/>
  <c r="AK84" i="2"/>
  <c r="AP86" i="2"/>
  <c r="AN86" i="2"/>
  <c r="AL86" i="2"/>
  <c r="AJ86" i="2"/>
  <c r="AO85" i="2"/>
  <c r="AK85" i="2"/>
  <c r="AP84" i="2"/>
  <c r="AN84" i="2"/>
  <c r="AL84" i="2"/>
  <c r="AJ84" i="2"/>
  <c r="AO86" i="2"/>
  <c r="AP85" i="2"/>
  <c r="AN85" i="2"/>
  <c r="AL85" i="2"/>
  <c r="AO84" i="2"/>
  <c r="AJ57" i="2"/>
  <c r="AJ56" i="2"/>
  <c r="AO57" i="2"/>
  <c r="AK57" i="2"/>
  <c r="AO56" i="2"/>
  <c r="AK56" i="2"/>
  <c r="AP57" i="2"/>
  <c r="AN57" i="2"/>
  <c r="AL57" i="2"/>
  <c r="AP56" i="2"/>
  <c r="AN56" i="2"/>
  <c r="AL56" i="2"/>
  <c r="AK54" i="2"/>
  <c r="AK52" i="2"/>
  <c r="AK50" i="2"/>
  <c r="AK55" i="2"/>
  <c r="AK53" i="2"/>
  <c r="AK51" i="2"/>
  <c r="AK49" i="2"/>
  <c r="AK47" i="2"/>
  <c r="AK45" i="2"/>
  <c r="AK43" i="2"/>
  <c r="AK41" i="2"/>
  <c r="AK39" i="2"/>
  <c r="AK37" i="2"/>
  <c r="AK35" i="2"/>
  <c r="AK33" i="2"/>
  <c r="AK48" i="2"/>
  <c r="AK46" i="2"/>
  <c r="AK44" i="2"/>
  <c r="AK42" i="2"/>
  <c r="AK40" i="2"/>
  <c r="AK38" i="2"/>
  <c r="AK36" i="2"/>
  <c r="AK34" i="2"/>
  <c r="AL32" i="2"/>
  <c r="AJ31" i="2"/>
  <c r="AL31" i="2"/>
  <c r="AN31" i="2"/>
  <c r="AP31" i="2"/>
  <c r="AJ29" i="2"/>
  <c r="AL29" i="2"/>
  <c r="AN29" i="2"/>
  <c r="AP29" i="2"/>
  <c r="AJ27" i="2"/>
  <c r="AL27" i="2"/>
  <c r="AN27" i="2"/>
  <c r="AP27" i="2"/>
  <c r="AJ25" i="2"/>
  <c r="AL25" i="2"/>
  <c r="AN25" i="2"/>
  <c r="AP25" i="2"/>
  <c r="AJ23" i="2"/>
  <c r="AL23" i="2"/>
  <c r="AN23" i="2"/>
  <c r="AP23" i="2"/>
  <c r="AK21" i="2"/>
  <c r="AJ21" i="2"/>
  <c r="AL21" i="2"/>
  <c r="AN21" i="2"/>
  <c r="AP21" i="2"/>
  <c r="AK19" i="2"/>
  <c r="AO19" i="2"/>
  <c r="AJ19" i="2"/>
  <c r="AL19" i="2"/>
  <c r="AN19" i="2"/>
  <c r="AP19" i="2"/>
  <c r="AK17" i="2"/>
  <c r="AO17" i="2"/>
  <c r="AJ17" i="2"/>
  <c r="AL17" i="2"/>
  <c r="AN17" i="2"/>
  <c r="AP17" i="2"/>
  <c r="AK15" i="2"/>
  <c r="AO15" i="2"/>
  <c r="AJ15" i="2"/>
  <c r="AL15" i="2"/>
  <c r="AN15" i="2"/>
  <c r="AP15" i="2"/>
  <c r="AK13" i="2"/>
  <c r="AO13" i="2"/>
  <c r="AJ13" i="2"/>
  <c r="AL13" i="2"/>
  <c r="AN13" i="2"/>
  <c r="AP13" i="2"/>
  <c r="AK11" i="2"/>
  <c r="AO11" i="2"/>
  <c r="AJ11" i="2"/>
  <c r="AL11" i="2"/>
  <c r="AN11" i="2"/>
  <c r="AP11" i="2"/>
  <c r="AP55" i="2"/>
  <c r="AN55" i="2"/>
  <c r="AL55" i="2"/>
  <c r="AJ55" i="2"/>
  <c r="AP54" i="2"/>
  <c r="AN54" i="2"/>
  <c r="AL54" i="2"/>
  <c r="AJ54" i="2"/>
  <c r="AP53" i="2"/>
  <c r="AN53" i="2"/>
  <c r="AL53" i="2"/>
  <c r="AJ53" i="2"/>
  <c r="AP52" i="2"/>
  <c r="AN52" i="2"/>
  <c r="AL52" i="2"/>
  <c r="AJ52" i="2"/>
  <c r="AP51" i="2"/>
  <c r="AN51" i="2"/>
  <c r="AL51" i="2"/>
  <c r="AJ51" i="2"/>
  <c r="AP50" i="2"/>
  <c r="AN50" i="2"/>
  <c r="AL50" i="2"/>
  <c r="AJ50" i="2"/>
  <c r="AP49" i="2"/>
  <c r="AN49" i="2"/>
  <c r="AL49" i="2"/>
  <c r="AJ49" i="2"/>
  <c r="AP48" i="2"/>
  <c r="AN48" i="2"/>
  <c r="AL48" i="2"/>
  <c r="AJ48" i="2"/>
  <c r="AP47" i="2"/>
  <c r="AN47" i="2"/>
  <c r="AL47" i="2"/>
  <c r="AJ47" i="2"/>
  <c r="AP46" i="2"/>
  <c r="AN46" i="2"/>
  <c r="AL46" i="2"/>
  <c r="AJ46" i="2"/>
  <c r="AP45" i="2"/>
  <c r="AN45" i="2"/>
  <c r="AL45" i="2"/>
  <c r="AJ45" i="2"/>
  <c r="AP44" i="2"/>
  <c r="AN44" i="2"/>
  <c r="AL44" i="2"/>
  <c r="AJ44" i="2"/>
  <c r="AP43" i="2"/>
  <c r="AN43" i="2"/>
  <c r="AL43" i="2"/>
  <c r="AJ43" i="2"/>
  <c r="AP42" i="2"/>
  <c r="AN42" i="2"/>
  <c r="AL42" i="2"/>
  <c r="AJ42" i="2"/>
  <c r="AP41" i="2"/>
  <c r="AN41" i="2"/>
  <c r="AL41" i="2"/>
  <c r="AJ41" i="2"/>
  <c r="AP40" i="2"/>
  <c r="AN40" i="2"/>
  <c r="AL40" i="2"/>
  <c r="AJ40" i="2"/>
  <c r="AP39" i="2"/>
  <c r="AN39" i="2"/>
  <c r="AL39" i="2"/>
  <c r="AJ39" i="2"/>
  <c r="AP38" i="2"/>
  <c r="AN38" i="2"/>
  <c r="AL38" i="2"/>
  <c r="AJ38" i="2"/>
  <c r="AP37" i="2"/>
  <c r="AN37" i="2"/>
  <c r="AL37" i="2"/>
  <c r="AJ37" i="2"/>
  <c r="AP36" i="2"/>
  <c r="AN36" i="2"/>
  <c r="AL36" i="2"/>
  <c r="AJ36" i="2"/>
  <c r="AP35" i="2"/>
  <c r="AN35" i="2"/>
  <c r="AL35" i="2"/>
  <c r="AJ35" i="2"/>
  <c r="AP34" i="2"/>
  <c r="AN34" i="2"/>
  <c r="AL34" i="2"/>
  <c r="AJ34" i="2"/>
  <c r="AP33" i="2"/>
  <c r="AN33" i="2"/>
  <c r="AL33" i="2"/>
  <c r="AJ33" i="2"/>
  <c r="AP32" i="2"/>
  <c r="AN32" i="2"/>
  <c r="AJ32" i="2"/>
  <c r="AJ30" i="2"/>
  <c r="AL30" i="2"/>
  <c r="AN30" i="2"/>
  <c r="AP30" i="2"/>
  <c r="AJ28" i="2"/>
  <c r="AL28" i="2"/>
  <c r="AN28" i="2"/>
  <c r="AP28" i="2"/>
  <c r="AJ26" i="2"/>
  <c r="AL26" i="2"/>
  <c r="AN26" i="2"/>
  <c r="AP26" i="2"/>
  <c r="AJ24" i="2"/>
  <c r="AL24" i="2"/>
  <c r="AN24" i="2"/>
  <c r="AP24" i="2"/>
  <c r="AJ22" i="2"/>
  <c r="AL22" i="2"/>
  <c r="AN22" i="2"/>
  <c r="AP22" i="2"/>
  <c r="AK20" i="2"/>
  <c r="AO20" i="2"/>
  <c r="AJ20" i="2"/>
  <c r="AL20" i="2"/>
  <c r="AN20" i="2"/>
  <c r="AP20" i="2"/>
  <c r="AK18" i="2"/>
  <c r="AO18" i="2"/>
  <c r="AJ18" i="2"/>
  <c r="AL18" i="2"/>
  <c r="AN18" i="2"/>
  <c r="AP18" i="2"/>
  <c r="AK16" i="2"/>
  <c r="AO16" i="2"/>
  <c r="AJ16" i="2"/>
  <c r="AL16" i="2"/>
  <c r="AN16" i="2"/>
  <c r="AP16" i="2"/>
  <c r="AK14" i="2"/>
  <c r="AO14" i="2"/>
  <c r="AJ14" i="2"/>
  <c r="AL14" i="2"/>
  <c r="AN14" i="2"/>
  <c r="AP14" i="2"/>
  <c r="AK12" i="2"/>
  <c r="AO12" i="2"/>
  <c r="AJ12" i="2"/>
  <c r="AL12" i="2"/>
  <c r="AN12" i="2"/>
  <c r="AP12" i="2"/>
  <c r="AO55" i="2"/>
  <c r="AO54" i="2"/>
  <c r="AO53" i="2"/>
  <c r="AO52" i="2"/>
  <c r="AO51" i="2"/>
  <c r="AO50" i="2"/>
  <c r="AO49" i="2"/>
  <c r="AO48" i="2"/>
  <c r="AO47" i="2"/>
  <c r="AO46" i="2"/>
  <c r="AO45" i="2"/>
  <c r="AO44" i="2"/>
  <c r="AO43" i="2"/>
  <c r="AO42" i="2"/>
  <c r="AO41" i="2"/>
  <c r="AO40" i="2"/>
  <c r="AO39" i="2"/>
  <c r="AO38" i="2"/>
  <c r="AO37" i="2"/>
  <c r="AO36" i="2"/>
  <c r="AO35" i="2"/>
  <c r="AO34" i="2"/>
  <c r="AO33" i="2"/>
  <c r="AO32" i="2"/>
  <c r="AK32" i="2"/>
  <c r="AO31" i="2"/>
  <c r="AK31" i="2"/>
  <c r="AO30" i="2"/>
  <c r="AK30" i="2"/>
  <c r="AO29" i="2"/>
  <c r="AK29" i="2"/>
  <c r="AO28" i="2"/>
  <c r="AK28" i="2"/>
  <c r="AO27" i="2"/>
  <c r="AK27" i="2"/>
  <c r="AO26" i="2"/>
  <c r="AK26" i="2"/>
  <c r="AO25" i="2"/>
  <c r="AK25" i="2"/>
  <c r="AO24" i="2"/>
  <c r="AK24" i="2"/>
  <c r="AO23" i="2"/>
  <c r="AK23" i="2"/>
  <c r="AO22" i="2"/>
  <c r="AK22" i="2"/>
  <c r="AO21" i="2"/>
  <c r="B111" i="19" l="1"/>
  <c r="B100" i="19"/>
  <c r="B101" i="19"/>
  <c r="B102" i="19"/>
  <c r="B103" i="19"/>
  <c r="B104" i="19"/>
  <c r="B105" i="19"/>
  <c r="B106" i="19"/>
  <c r="B107" i="19"/>
  <c r="B108" i="19"/>
  <c r="B109" i="19"/>
  <c r="B110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60" i="19"/>
  <c r="B56" i="19"/>
  <c r="B57" i="19"/>
  <c r="B58" i="19"/>
  <c r="B59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21" i="19"/>
  <c r="B22" i="19"/>
  <c r="B23" i="19"/>
  <c r="B24" i="19"/>
  <c r="B25" i="19"/>
  <c r="B26" i="19"/>
  <c r="B27" i="19"/>
  <c r="B28" i="19"/>
  <c r="B29" i="19"/>
  <c r="B30" i="19"/>
  <c r="B31" i="19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61" i="19"/>
  <c r="C62" i="19"/>
  <c r="C63" i="19"/>
  <c r="C64" i="19"/>
  <c r="C60" i="19"/>
  <c r="C58" i="19"/>
  <c r="C59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6" i="19"/>
  <c r="C7" i="19"/>
  <c r="C4" i="19"/>
  <c r="C5" i="19"/>
  <c r="G65" i="1" l="1"/>
  <c r="G30" i="1"/>
  <c r="G5" i="1"/>
  <c r="A19" i="1"/>
  <c r="CH132" i="2"/>
  <c r="CI132" i="2"/>
  <c r="CJ132" i="2"/>
  <c r="CK132" i="2"/>
  <c r="CH133" i="2"/>
  <c r="CI133" i="2"/>
  <c r="CJ133" i="2"/>
  <c r="CK133" i="2"/>
  <c r="CH134" i="2"/>
  <c r="CI134" i="2"/>
  <c r="CJ134" i="2"/>
  <c r="CK134" i="2"/>
  <c r="CH135" i="2"/>
  <c r="CI135" i="2"/>
  <c r="CJ135" i="2"/>
  <c r="CK135" i="2"/>
  <c r="CH136" i="2"/>
  <c r="CI136" i="2"/>
  <c r="CJ136" i="2"/>
  <c r="CK136" i="2"/>
  <c r="CH137" i="2"/>
  <c r="CI137" i="2"/>
  <c r="CJ137" i="2"/>
  <c r="CK137" i="2"/>
  <c r="CH138" i="2"/>
  <c r="CI138" i="2"/>
  <c r="CJ138" i="2"/>
  <c r="CK138" i="2"/>
  <c r="CH139" i="2"/>
  <c r="CI139" i="2"/>
  <c r="CJ139" i="2"/>
  <c r="CK139" i="2"/>
  <c r="CH140" i="2"/>
  <c r="CI140" i="2"/>
  <c r="CJ140" i="2"/>
  <c r="CK140" i="2"/>
  <c r="CH141" i="2"/>
  <c r="CI141" i="2"/>
  <c r="CJ141" i="2"/>
  <c r="CK141" i="2"/>
  <c r="CH142" i="2"/>
  <c r="CI142" i="2"/>
  <c r="CJ142" i="2"/>
  <c r="CK142" i="2"/>
  <c r="Y170" i="2" l="1"/>
  <c r="B42" i="2" l="1"/>
  <c r="B43" i="2"/>
  <c r="C42" i="2"/>
  <c r="M16" i="1" a="1"/>
  <c r="M16" i="1" l="1"/>
  <c r="C23" i="2"/>
  <c r="C14" i="2"/>
  <c r="C15" i="2"/>
  <c r="C16" i="2"/>
  <c r="C17" i="2"/>
  <c r="C18" i="2"/>
  <c r="C19" i="2"/>
  <c r="A19" i="2" s="1"/>
  <c r="C20" i="2"/>
  <c r="C21" i="2"/>
  <c r="C22" i="2"/>
  <c r="C12" i="2"/>
  <c r="AD168" i="2" l="1"/>
  <c r="W168" i="2"/>
  <c r="P168" i="2"/>
  <c r="I168" i="2"/>
  <c r="AD164" i="2"/>
  <c r="AD165" i="2"/>
  <c r="AD166" i="2"/>
  <c r="W164" i="2"/>
  <c r="W165" i="2"/>
  <c r="W166" i="2"/>
  <c r="P164" i="2"/>
  <c r="P165" i="2"/>
  <c r="I166" i="2"/>
  <c r="I165" i="2"/>
  <c r="I164" i="2"/>
  <c r="AC163" i="2"/>
  <c r="AB163" i="2"/>
  <c r="O163" i="2"/>
  <c r="N163" i="2"/>
  <c r="H163" i="2"/>
  <c r="G163" i="2"/>
  <c r="V163" i="2"/>
  <c r="U163" i="2"/>
  <c r="J163" i="2"/>
  <c r="K163" i="2"/>
  <c r="L163" i="2"/>
  <c r="M163" i="2"/>
  <c r="P163" i="2"/>
  <c r="Q163" i="2"/>
  <c r="R163" i="2"/>
  <c r="S163" i="2"/>
  <c r="T163" i="2"/>
  <c r="W163" i="2"/>
  <c r="X163" i="2"/>
  <c r="Y163" i="2"/>
  <c r="Z163" i="2"/>
  <c r="AA163" i="2"/>
  <c r="AD163" i="2"/>
  <c r="AE163" i="2"/>
  <c r="AF163" i="2"/>
  <c r="AG163" i="2"/>
  <c r="AH163" i="2"/>
  <c r="I163" i="2"/>
  <c r="BG10" i="2" l="1"/>
  <c r="BH10" i="2"/>
  <c r="BI10" i="2"/>
  <c r="BJ10" i="2"/>
  <c r="BK10" i="2"/>
  <c r="Y2" i="1" l="1"/>
  <c r="Y14" i="1"/>
  <c r="Y13" i="1"/>
  <c r="Y12" i="1"/>
  <c r="Y11" i="1"/>
  <c r="Y10" i="1"/>
  <c r="Y6" i="1"/>
  <c r="Y5" i="1"/>
  <c r="Y3" i="1"/>
  <c r="Y4" i="1" s="1"/>
  <c r="Y8" i="1" l="1"/>
  <c r="Y7" i="1"/>
  <c r="Y9" i="1"/>
  <c r="D162" i="2" l="1"/>
  <c r="A1" i="2" l="1"/>
  <c r="D160" i="2" s="1"/>
  <c r="AO3" i="2"/>
  <c r="AO4" i="2"/>
  <c r="B12" i="2"/>
  <c r="CP12" i="2"/>
  <c r="CQ12" i="2"/>
  <c r="B10" i="2"/>
  <c r="B11" i="2"/>
  <c r="B13" i="2"/>
  <c r="C13" i="2"/>
  <c r="B14" i="2"/>
  <c r="B15" i="2"/>
  <c r="B16" i="2"/>
  <c r="B17" i="2"/>
  <c r="B18" i="2"/>
  <c r="B19" i="2"/>
  <c r="B20" i="2"/>
  <c r="B21" i="2"/>
  <c r="B22" i="2"/>
  <c r="B23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A55" i="2" s="1"/>
  <c r="AM10" i="2"/>
  <c r="AQ10" i="2"/>
  <c r="AR10" i="2"/>
  <c r="AS10" i="2"/>
  <c r="AW10" i="2"/>
  <c r="AX10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A115" i="2" s="1"/>
  <c r="B116" i="2"/>
  <c r="C116" i="2"/>
  <c r="A116" i="2" s="1"/>
  <c r="B117" i="2"/>
  <c r="C117" i="2"/>
  <c r="A117" i="2" s="1"/>
  <c r="B123" i="2"/>
  <c r="C123" i="2"/>
  <c r="B124" i="2"/>
  <c r="C124" i="2"/>
  <c r="B125" i="2"/>
  <c r="C125" i="2"/>
  <c r="B126" i="2"/>
  <c r="C126" i="2"/>
  <c r="B128" i="2"/>
  <c r="C128" i="2"/>
  <c r="B129" i="2"/>
  <c r="C129" i="2"/>
  <c r="AM63" i="2"/>
  <c r="AQ63" i="2"/>
  <c r="AR63" i="2"/>
  <c r="AS63" i="2"/>
  <c r="AW63" i="2"/>
  <c r="AX63" i="2"/>
  <c r="AY63" i="2"/>
  <c r="AZ63" i="2"/>
  <c r="BA63" i="2"/>
  <c r="BB63" i="2"/>
  <c r="BC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AM64" i="2"/>
  <c r="AQ64" i="2"/>
  <c r="AR64" i="2"/>
  <c r="AS64" i="2"/>
  <c r="AW64" i="2"/>
  <c r="AX64" i="2"/>
  <c r="AY64" i="2"/>
  <c r="AZ64" i="2"/>
  <c r="BA64" i="2"/>
  <c r="BB64" i="2"/>
  <c r="BC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AW65" i="2"/>
  <c r="AX65" i="2"/>
  <c r="AY65" i="2"/>
  <c r="AZ65" i="2"/>
  <c r="BA65" i="2"/>
  <c r="BB65" i="2"/>
  <c r="BC65" i="2"/>
  <c r="AW66" i="2"/>
  <c r="AX66" i="2"/>
  <c r="AY66" i="2"/>
  <c r="AZ66" i="2"/>
  <c r="BA66" i="2"/>
  <c r="BB66" i="2"/>
  <c r="BC66" i="2"/>
  <c r="AW67" i="2"/>
  <c r="AX67" i="2"/>
  <c r="AY67" i="2"/>
  <c r="AZ67" i="2"/>
  <c r="BA67" i="2"/>
  <c r="BB67" i="2"/>
  <c r="BC67" i="2"/>
  <c r="AW68" i="2"/>
  <c r="AX68" i="2"/>
  <c r="AY68" i="2"/>
  <c r="AZ68" i="2"/>
  <c r="BA68" i="2"/>
  <c r="BB68" i="2"/>
  <c r="BC68" i="2"/>
  <c r="AW69" i="2"/>
  <c r="AX69" i="2"/>
  <c r="AY69" i="2"/>
  <c r="AZ69" i="2"/>
  <c r="BA69" i="2"/>
  <c r="BB69" i="2"/>
  <c r="BC69" i="2"/>
  <c r="AW70" i="2"/>
  <c r="AX70" i="2"/>
  <c r="AY70" i="2"/>
  <c r="AZ70" i="2"/>
  <c r="BA70" i="2"/>
  <c r="BB70" i="2"/>
  <c r="BC70" i="2"/>
  <c r="AW71" i="2"/>
  <c r="AX71" i="2"/>
  <c r="AY71" i="2"/>
  <c r="AZ71" i="2"/>
  <c r="BA71" i="2"/>
  <c r="BB71" i="2"/>
  <c r="BC71" i="2"/>
  <c r="AW72" i="2"/>
  <c r="AX72" i="2"/>
  <c r="AY72" i="2"/>
  <c r="AZ72" i="2"/>
  <c r="BA72" i="2"/>
  <c r="BB72" i="2"/>
  <c r="BC72" i="2"/>
  <c r="AW73" i="2"/>
  <c r="AX73" i="2"/>
  <c r="AY73" i="2"/>
  <c r="AZ73" i="2"/>
  <c r="BA73" i="2"/>
  <c r="BB73" i="2"/>
  <c r="BC73" i="2"/>
  <c r="AW74" i="2"/>
  <c r="AX74" i="2"/>
  <c r="AY74" i="2"/>
  <c r="AZ74" i="2"/>
  <c r="BA74" i="2"/>
  <c r="BB74" i="2"/>
  <c r="BC74" i="2"/>
  <c r="AW75" i="2"/>
  <c r="AX75" i="2"/>
  <c r="AY75" i="2"/>
  <c r="AZ75" i="2"/>
  <c r="BA75" i="2"/>
  <c r="BB75" i="2"/>
  <c r="BC75" i="2"/>
  <c r="AW76" i="2"/>
  <c r="AX76" i="2"/>
  <c r="AY76" i="2"/>
  <c r="AZ76" i="2"/>
  <c r="BA76" i="2"/>
  <c r="BB76" i="2"/>
  <c r="BC76" i="2"/>
  <c r="AW77" i="2"/>
  <c r="AX77" i="2"/>
  <c r="AY77" i="2"/>
  <c r="AZ77" i="2"/>
  <c r="BA77" i="2"/>
  <c r="BB77" i="2"/>
  <c r="BC77" i="2"/>
  <c r="AW78" i="2"/>
  <c r="AX78" i="2"/>
  <c r="AY78" i="2"/>
  <c r="AZ78" i="2"/>
  <c r="BA78" i="2"/>
  <c r="BB78" i="2"/>
  <c r="BC78" i="2"/>
  <c r="AW79" i="2"/>
  <c r="AX79" i="2"/>
  <c r="AY79" i="2"/>
  <c r="AZ79" i="2"/>
  <c r="BA79" i="2"/>
  <c r="BB79" i="2"/>
  <c r="BC79" i="2"/>
  <c r="AW80" i="2"/>
  <c r="AX80" i="2"/>
  <c r="AY80" i="2"/>
  <c r="AZ80" i="2"/>
  <c r="BA80" i="2"/>
  <c r="BB80" i="2"/>
  <c r="BC80" i="2"/>
  <c r="AW81" i="2"/>
  <c r="AX81" i="2"/>
  <c r="AY81" i="2"/>
  <c r="AZ81" i="2"/>
  <c r="BA81" i="2"/>
  <c r="BB81" i="2"/>
  <c r="BC81" i="2"/>
  <c r="AW82" i="2"/>
  <c r="AX82" i="2"/>
  <c r="AY82" i="2"/>
  <c r="AZ82" i="2"/>
  <c r="BA82" i="2"/>
  <c r="BB82" i="2"/>
  <c r="BC82" i="2"/>
  <c r="AW83" i="2"/>
  <c r="AX83" i="2"/>
  <c r="AY83" i="2"/>
  <c r="AZ83" i="2"/>
  <c r="BA83" i="2"/>
  <c r="BB83" i="2"/>
  <c r="BC83" i="2"/>
  <c r="AW87" i="2"/>
  <c r="AX87" i="2"/>
  <c r="AY87" i="2"/>
  <c r="AZ87" i="2"/>
  <c r="BA87" i="2"/>
  <c r="BB87" i="2"/>
  <c r="BC87" i="2"/>
  <c r="AW88" i="2"/>
  <c r="AX88" i="2"/>
  <c r="AY88" i="2"/>
  <c r="AZ88" i="2"/>
  <c r="BA88" i="2"/>
  <c r="BB88" i="2"/>
  <c r="BC88" i="2"/>
  <c r="AW89" i="2"/>
  <c r="AX89" i="2"/>
  <c r="AY89" i="2"/>
  <c r="AZ89" i="2"/>
  <c r="BA89" i="2"/>
  <c r="BB89" i="2"/>
  <c r="BC89" i="2"/>
  <c r="AW90" i="2"/>
  <c r="AX90" i="2"/>
  <c r="AY90" i="2"/>
  <c r="AZ90" i="2"/>
  <c r="BA90" i="2"/>
  <c r="BB90" i="2"/>
  <c r="BC90" i="2"/>
  <c r="AW91" i="2"/>
  <c r="AX91" i="2"/>
  <c r="AY91" i="2"/>
  <c r="AZ91" i="2"/>
  <c r="BA91" i="2"/>
  <c r="BB91" i="2"/>
  <c r="BC91" i="2"/>
  <c r="AW92" i="2"/>
  <c r="AX92" i="2"/>
  <c r="AY92" i="2"/>
  <c r="AZ92" i="2"/>
  <c r="BA92" i="2"/>
  <c r="BB92" i="2"/>
  <c r="BC92" i="2"/>
  <c r="AW93" i="2"/>
  <c r="AX93" i="2"/>
  <c r="AY93" i="2"/>
  <c r="AZ93" i="2"/>
  <c r="BA93" i="2"/>
  <c r="BB93" i="2"/>
  <c r="BC93" i="2"/>
  <c r="AW94" i="2"/>
  <c r="AX94" i="2"/>
  <c r="AY94" i="2"/>
  <c r="AZ94" i="2"/>
  <c r="BA94" i="2"/>
  <c r="BB94" i="2"/>
  <c r="BC94" i="2"/>
  <c r="AW95" i="2"/>
  <c r="AX95" i="2"/>
  <c r="AY95" i="2"/>
  <c r="AZ95" i="2"/>
  <c r="BA95" i="2"/>
  <c r="BB95" i="2"/>
  <c r="BC95" i="2"/>
  <c r="AW96" i="2"/>
  <c r="AX96" i="2"/>
  <c r="AY96" i="2"/>
  <c r="AZ96" i="2"/>
  <c r="BA96" i="2"/>
  <c r="BB96" i="2"/>
  <c r="BC96" i="2"/>
  <c r="AW97" i="2"/>
  <c r="AX97" i="2"/>
  <c r="AY97" i="2"/>
  <c r="AZ97" i="2"/>
  <c r="BA97" i="2"/>
  <c r="BB97" i="2"/>
  <c r="BC97" i="2"/>
  <c r="AW98" i="2"/>
  <c r="AX98" i="2"/>
  <c r="AY98" i="2"/>
  <c r="AZ98" i="2"/>
  <c r="BA98" i="2"/>
  <c r="BB98" i="2"/>
  <c r="BC98" i="2"/>
  <c r="AW99" i="2"/>
  <c r="AX99" i="2"/>
  <c r="AY99" i="2"/>
  <c r="AZ99" i="2"/>
  <c r="BA99" i="2"/>
  <c r="BB99" i="2"/>
  <c r="BC99" i="2"/>
  <c r="AW100" i="2"/>
  <c r="AX100" i="2"/>
  <c r="AY100" i="2"/>
  <c r="AZ100" i="2"/>
  <c r="BA100" i="2"/>
  <c r="BB100" i="2"/>
  <c r="BC100" i="2"/>
  <c r="AW101" i="2"/>
  <c r="AX101" i="2"/>
  <c r="AY101" i="2"/>
  <c r="AZ101" i="2"/>
  <c r="BA101" i="2"/>
  <c r="BB101" i="2"/>
  <c r="BC101" i="2"/>
  <c r="AW102" i="2"/>
  <c r="AX102" i="2"/>
  <c r="AY102" i="2"/>
  <c r="AZ102" i="2"/>
  <c r="BA102" i="2"/>
  <c r="BB102" i="2"/>
  <c r="BC102" i="2"/>
  <c r="AW103" i="2"/>
  <c r="AX103" i="2"/>
  <c r="AY103" i="2"/>
  <c r="AZ103" i="2"/>
  <c r="BA103" i="2"/>
  <c r="BB103" i="2"/>
  <c r="BC103" i="2"/>
  <c r="AW104" i="2"/>
  <c r="AX104" i="2"/>
  <c r="AY104" i="2"/>
  <c r="AZ104" i="2"/>
  <c r="BA104" i="2"/>
  <c r="BB104" i="2"/>
  <c r="BC104" i="2"/>
  <c r="AW105" i="2"/>
  <c r="AX105" i="2"/>
  <c r="AY105" i="2"/>
  <c r="AZ105" i="2"/>
  <c r="BA105" i="2"/>
  <c r="BB105" i="2"/>
  <c r="BC105" i="2"/>
  <c r="AW106" i="2"/>
  <c r="AX106" i="2"/>
  <c r="AY106" i="2"/>
  <c r="AZ106" i="2"/>
  <c r="BA106" i="2"/>
  <c r="BB106" i="2"/>
  <c r="BC106" i="2"/>
  <c r="AW107" i="2"/>
  <c r="AX107" i="2"/>
  <c r="AY107" i="2"/>
  <c r="AZ107" i="2"/>
  <c r="BA107" i="2"/>
  <c r="BB107" i="2"/>
  <c r="BC107" i="2"/>
  <c r="AW108" i="2"/>
  <c r="AX108" i="2"/>
  <c r="AY108" i="2"/>
  <c r="AZ108" i="2"/>
  <c r="BA108" i="2"/>
  <c r="BB108" i="2"/>
  <c r="BC108" i="2"/>
  <c r="AW109" i="2"/>
  <c r="AX109" i="2"/>
  <c r="AY109" i="2"/>
  <c r="AZ109" i="2"/>
  <c r="BA109" i="2"/>
  <c r="BB109" i="2"/>
  <c r="BC109" i="2"/>
  <c r="AW110" i="2"/>
  <c r="AX110" i="2"/>
  <c r="AY110" i="2"/>
  <c r="AZ110" i="2"/>
  <c r="BA110" i="2"/>
  <c r="BB110" i="2"/>
  <c r="BC110" i="2"/>
  <c r="AW111" i="2"/>
  <c r="AX111" i="2"/>
  <c r="AY111" i="2"/>
  <c r="AZ111" i="2"/>
  <c r="BA111" i="2"/>
  <c r="BB111" i="2"/>
  <c r="BC111" i="2"/>
  <c r="AW112" i="2"/>
  <c r="AX112" i="2"/>
  <c r="AY112" i="2"/>
  <c r="AZ112" i="2"/>
  <c r="BA112" i="2"/>
  <c r="BB112" i="2"/>
  <c r="BC112" i="2"/>
  <c r="AW113" i="2"/>
  <c r="AX113" i="2"/>
  <c r="AY113" i="2"/>
  <c r="AZ113" i="2"/>
  <c r="BA113" i="2"/>
  <c r="BB113" i="2"/>
  <c r="BC113" i="2"/>
  <c r="AW114" i="2"/>
  <c r="AX114" i="2"/>
  <c r="AY114" i="2"/>
  <c r="AZ114" i="2"/>
  <c r="BA114" i="2"/>
  <c r="BB114" i="2"/>
  <c r="BC114" i="2"/>
  <c r="AW115" i="2"/>
  <c r="AX115" i="2"/>
  <c r="AY115" i="2"/>
  <c r="AZ115" i="2"/>
  <c r="BA115" i="2"/>
  <c r="BB115" i="2"/>
  <c r="BC115" i="2"/>
  <c r="AW116" i="2"/>
  <c r="AX116" i="2"/>
  <c r="AY116" i="2"/>
  <c r="AZ116" i="2"/>
  <c r="BA116" i="2"/>
  <c r="BB116" i="2"/>
  <c r="BC116" i="2"/>
  <c r="AW117" i="2"/>
  <c r="AX117" i="2"/>
  <c r="AY117" i="2"/>
  <c r="AZ117" i="2"/>
  <c r="BA117" i="2"/>
  <c r="BB117" i="2"/>
  <c r="BC117" i="2"/>
  <c r="AW118" i="2"/>
  <c r="AX118" i="2"/>
  <c r="AY118" i="2"/>
  <c r="AZ118" i="2"/>
  <c r="BA118" i="2"/>
  <c r="BB118" i="2"/>
  <c r="BC118" i="2"/>
  <c r="AW119" i="2"/>
  <c r="AX119" i="2"/>
  <c r="AY119" i="2"/>
  <c r="AZ119" i="2"/>
  <c r="BA119" i="2"/>
  <c r="BB119" i="2"/>
  <c r="BC119" i="2"/>
  <c r="AW120" i="2"/>
  <c r="AX120" i="2"/>
  <c r="AY120" i="2"/>
  <c r="AZ120" i="2"/>
  <c r="BA120" i="2"/>
  <c r="BB120" i="2"/>
  <c r="BC120" i="2"/>
  <c r="AW122" i="2"/>
  <c r="AX122" i="2"/>
  <c r="AY122" i="2"/>
  <c r="AZ122" i="2"/>
  <c r="BA122" i="2"/>
  <c r="BB122" i="2"/>
  <c r="BC122" i="2"/>
  <c r="AW123" i="2"/>
  <c r="AX123" i="2"/>
  <c r="AY123" i="2"/>
  <c r="AZ123" i="2"/>
  <c r="BA123" i="2"/>
  <c r="BB123" i="2"/>
  <c r="BC123" i="2"/>
  <c r="AW124" i="2"/>
  <c r="AX124" i="2"/>
  <c r="AY124" i="2"/>
  <c r="AZ124" i="2"/>
  <c r="BA124" i="2"/>
  <c r="BB124" i="2"/>
  <c r="BC124" i="2"/>
  <c r="AW125" i="2"/>
  <c r="AX125" i="2"/>
  <c r="AY125" i="2"/>
  <c r="AZ125" i="2"/>
  <c r="BA125" i="2"/>
  <c r="BB125" i="2"/>
  <c r="BC125" i="2"/>
  <c r="AW126" i="2"/>
  <c r="AX126" i="2"/>
  <c r="AY126" i="2"/>
  <c r="AZ126" i="2"/>
  <c r="BA126" i="2"/>
  <c r="BB126" i="2"/>
  <c r="BC126" i="2"/>
  <c r="AW128" i="2"/>
  <c r="AX128" i="2"/>
  <c r="AY128" i="2"/>
  <c r="AZ128" i="2"/>
  <c r="BA128" i="2"/>
  <c r="BB128" i="2"/>
  <c r="BC128" i="2"/>
  <c r="AW129" i="2"/>
  <c r="AX129" i="2"/>
  <c r="AY129" i="2"/>
  <c r="AZ129" i="2"/>
  <c r="BA129" i="2"/>
  <c r="BB129" i="2"/>
  <c r="BC129" i="2"/>
  <c r="AW130" i="2"/>
  <c r="AX130" i="2"/>
  <c r="AY130" i="2"/>
  <c r="AZ130" i="2"/>
  <c r="BA130" i="2"/>
  <c r="BB130" i="2"/>
  <c r="BC130" i="2"/>
  <c r="AW131" i="2"/>
  <c r="AX131" i="2"/>
  <c r="AY131" i="2"/>
  <c r="AZ131" i="2"/>
  <c r="BA131" i="2"/>
  <c r="BB131" i="2"/>
  <c r="BC131" i="2"/>
  <c r="AW132" i="2"/>
  <c r="AX132" i="2"/>
  <c r="AY132" i="2"/>
  <c r="AZ132" i="2"/>
  <c r="BA132" i="2"/>
  <c r="BB132" i="2"/>
  <c r="BC132" i="2"/>
  <c r="AW133" i="2"/>
  <c r="AX133" i="2"/>
  <c r="AY133" i="2"/>
  <c r="AZ133" i="2"/>
  <c r="BA133" i="2"/>
  <c r="BB133" i="2"/>
  <c r="BC133" i="2"/>
  <c r="AW134" i="2"/>
  <c r="AX134" i="2"/>
  <c r="AY134" i="2"/>
  <c r="AZ134" i="2"/>
  <c r="BA134" i="2"/>
  <c r="BB134" i="2"/>
  <c r="BC134" i="2"/>
  <c r="AW135" i="2"/>
  <c r="AX135" i="2"/>
  <c r="AY135" i="2"/>
  <c r="AZ135" i="2"/>
  <c r="BA135" i="2"/>
  <c r="BB135" i="2"/>
  <c r="BC135" i="2"/>
  <c r="AW136" i="2"/>
  <c r="AX136" i="2"/>
  <c r="AY136" i="2"/>
  <c r="AZ136" i="2"/>
  <c r="BA136" i="2"/>
  <c r="BB136" i="2"/>
  <c r="BC136" i="2"/>
  <c r="AW137" i="2"/>
  <c r="AX137" i="2"/>
  <c r="AY137" i="2"/>
  <c r="AZ137" i="2"/>
  <c r="BA137" i="2"/>
  <c r="BB137" i="2"/>
  <c r="BC137" i="2"/>
  <c r="AW138" i="2"/>
  <c r="AX138" i="2"/>
  <c r="AY138" i="2"/>
  <c r="AZ138" i="2"/>
  <c r="BA138" i="2"/>
  <c r="BB138" i="2"/>
  <c r="BC138" i="2"/>
  <c r="AW139" i="2"/>
  <c r="AX139" i="2"/>
  <c r="AY139" i="2"/>
  <c r="AZ139" i="2"/>
  <c r="BA139" i="2"/>
  <c r="BB139" i="2"/>
  <c r="BC139" i="2"/>
  <c r="AW140" i="2"/>
  <c r="AX140" i="2"/>
  <c r="AY140" i="2"/>
  <c r="AZ140" i="2"/>
  <c r="BA140" i="2"/>
  <c r="BB140" i="2"/>
  <c r="BC140" i="2"/>
  <c r="AW141" i="2"/>
  <c r="AX141" i="2"/>
  <c r="AY141" i="2"/>
  <c r="AZ141" i="2"/>
  <c r="BA141" i="2"/>
  <c r="BB141" i="2"/>
  <c r="BC141" i="2"/>
  <c r="AW142" i="2"/>
  <c r="AX142" i="2"/>
  <c r="AY142" i="2"/>
  <c r="AZ142" i="2"/>
  <c r="BA142" i="2"/>
  <c r="BB142" i="2"/>
  <c r="BC142" i="2"/>
  <c r="AW143" i="2"/>
  <c r="AX143" i="2"/>
  <c r="AY143" i="2"/>
  <c r="AZ143" i="2"/>
  <c r="BA143" i="2"/>
  <c r="BB143" i="2"/>
  <c r="BC143" i="2"/>
  <c r="AW144" i="2"/>
  <c r="AX144" i="2"/>
  <c r="AY144" i="2"/>
  <c r="AZ144" i="2"/>
  <c r="BA144" i="2"/>
  <c r="BB144" i="2"/>
  <c r="BC144" i="2"/>
  <c r="AW145" i="2"/>
  <c r="AX145" i="2"/>
  <c r="AY145" i="2"/>
  <c r="AZ145" i="2"/>
  <c r="BA145" i="2"/>
  <c r="BB145" i="2"/>
  <c r="BC145" i="2"/>
  <c r="AW146" i="2"/>
  <c r="AX146" i="2"/>
  <c r="AY146" i="2"/>
  <c r="AZ146" i="2"/>
  <c r="BA146" i="2"/>
  <c r="BB146" i="2"/>
  <c r="BC146" i="2"/>
  <c r="AW147" i="2"/>
  <c r="AX147" i="2"/>
  <c r="AY147" i="2"/>
  <c r="AZ147" i="2"/>
  <c r="BA147" i="2"/>
  <c r="BB147" i="2"/>
  <c r="BC147" i="2"/>
  <c r="AW148" i="2"/>
  <c r="AX148" i="2"/>
  <c r="AY148" i="2"/>
  <c r="AZ148" i="2"/>
  <c r="BA148" i="2"/>
  <c r="BB148" i="2"/>
  <c r="BC148" i="2"/>
  <c r="AW149" i="2"/>
  <c r="AX149" i="2"/>
  <c r="AY149" i="2"/>
  <c r="AZ149" i="2"/>
  <c r="BA149" i="2"/>
  <c r="BB149" i="2"/>
  <c r="BC149" i="2"/>
  <c r="AW150" i="2"/>
  <c r="AX150" i="2"/>
  <c r="AY150" i="2"/>
  <c r="AZ150" i="2"/>
  <c r="BA150" i="2"/>
  <c r="BB150" i="2"/>
  <c r="BC150" i="2"/>
  <c r="AW151" i="2"/>
  <c r="AX151" i="2"/>
  <c r="AY151" i="2"/>
  <c r="AZ151" i="2"/>
  <c r="BA151" i="2"/>
  <c r="BB151" i="2"/>
  <c r="BC151" i="2"/>
  <c r="AW152" i="2"/>
  <c r="AX152" i="2"/>
  <c r="AY152" i="2"/>
  <c r="AZ152" i="2"/>
  <c r="BA152" i="2"/>
  <c r="BB152" i="2"/>
  <c r="BC152" i="2"/>
  <c r="AW153" i="2"/>
  <c r="AX153" i="2"/>
  <c r="AY153" i="2"/>
  <c r="AZ153" i="2"/>
  <c r="BA153" i="2"/>
  <c r="BB153" i="2"/>
  <c r="BC153" i="2"/>
  <c r="AW154" i="2"/>
  <c r="AX154" i="2"/>
  <c r="AY154" i="2"/>
  <c r="AZ154" i="2"/>
  <c r="BA154" i="2"/>
  <c r="BB154" i="2"/>
  <c r="BC154" i="2"/>
  <c r="AW155" i="2"/>
  <c r="AX155" i="2"/>
  <c r="AY155" i="2"/>
  <c r="AZ155" i="2"/>
  <c r="BA155" i="2"/>
  <c r="BB155" i="2"/>
  <c r="BC155" i="2"/>
  <c r="AW156" i="2"/>
  <c r="AX156" i="2"/>
  <c r="AY156" i="2"/>
  <c r="AZ156" i="2"/>
  <c r="BA156" i="2"/>
  <c r="BB156" i="2"/>
  <c r="BC156" i="2"/>
  <c r="BC10" i="2"/>
  <c r="BB10" i="2"/>
  <c r="BA10" i="2"/>
  <c r="AZ10" i="2"/>
  <c r="AY10" i="2"/>
  <c r="AM65" i="2"/>
  <c r="AQ65" i="2"/>
  <c r="AR65" i="2"/>
  <c r="AS65" i="2"/>
  <c r="AM66" i="2"/>
  <c r="AQ66" i="2"/>
  <c r="AR66" i="2"/>
  <c r="AS66" i="2"/>
  <c r="AM67" i="2"/>
  <c r="AQ67" i="2"/>
  <c r="AR67" i="2"/>
  <c r="AS67" i="2"/>
  <c r="AM68" i="2"/>
  <c r="AQ68" i="2"/>
  <c r="AR68" i="2"/>
  <c r="AS68" i="2"/>
  <c r="AM69" i="2"/>
  <c r="AQ69" i="2"/>
  <c r="AR69" i="2"/>
  <c r="AS69" i="2"/>
  <c r="AM70" i="2"/>
  <c r="AQ70" i="2"/>
  <c r="AR70" i="2"/>
  <c r="AS70" i="2"/>
  <c r="AM71" i="2"/>
  <c r="AQ71" i="2"/>
  <c r="AR71" i="2"/>
  <c r="AS71" i="2"/>
  <c r="AM72" i="2"/>
  <c r="AQ72" i="2"/>
  <c r="AR72" i="2"/>
  <c r="AS72" i="2"/>
  <c r="AM73" i="2"/>
  <c r="AQ73" i="2"/>
  <c r="AR73" i="2"/>
  <c r="AS73" i="2"/>
  <c r="AM74" i="2"/>
  <c r="AQ74" i="2"/>
  <c r="AR74" i="2"/>
  <c r="AS74" i="2"/>
  <c r="AM75" i="2"/>
  <c r="AQ75" i="2"/>
  <c r="AR75" i="2"/>
  <c r="AS75" i="2"/>
  <c r="AM76" i="2"/>
  <c r="AQ76" i="2"/>
  <c r="AR76" i="2"/>
  <c r="AS76" i="2"/>
  <c r="AM77" i="2"/>
  <c r="AQ77" i="2"/>
  <c r="AR77" i="2"/>
  <c r="AS77" i="2"/>
  <c r="AM78" i="2"/>
  <c r="AQ78" i="2"/>
  <c r="AR78" i="2"/>
  <c r="AS78" i="2"/>
  <c r="AM79" i="2"/>
  <c r="AQ79" i="2"/>
  <c r="AR79" i="2"/>
  <c r="AS79" i="2"/>
  <c r="AM80" i="2"/>
  <c r="AQ80" i="2"/>
  <c r="AR80" i="2"/>
  <c r="AS80" i="2"/>
  <c r="AM81" i="2"/>
  <c r="AQ81" i="2"/>
  <c r="AR81" i="2"/>
  <c r="AS81" i="2"/>
  <c r="AM82" i="2"/>
  <c r="AQ82" i="2"/>
  <c r="AR82" i="2"/>
  <c r="AS82" i="2"/>
  <c r="AM83" i="2"/>
  <c r="AQ83" i="2"/>
  <c r="AR83" i="2"/>
  <c r="AS83" i="2"/>
  <c r="AM87" i="2"/>
  <c r="AQ87" i="2"/>
  <c r="AR87" i="2"/>
  <c r="AS87" i="2"/>
  <c r="AM88" i="2"/>
  <c r="AQ88" i="2"/>
  <c r="AR88" i="2"/>
  <c r="AS88" i="2"/>
  <c r="AM89" i="2"/>
  <c r="AQ89" i="2"/>
  <c r="AR89" i="2"/>
  <c r="AS89" i="2"/>
  <c r="AM90" i="2"/>
  <c r="AQ90" i="2"/>
  <c r="AR90" i="2"/>
  <c r="AS90" i="2"/>
  <c r="AM91" i="2"/>
  <c r="AQ91" i="2"/>
  <c r="AR91" i="2"/>
  <c r="AS91" i="2"/>
  <c r="AM92" i="2"/>
  <c r="AQ92" i="2"/>
  <c r="AR92" i="2"/>
  <c r="AS92" i="2"/>
  <c r="AM93" i="2"/>
  <c r="AQ93" i="2"/>
  <c r="AR93" i="2"/>
  <c r="AS93" i="2"/>
  <c r="AM94" i="2"/>
  <c r="AQ94" i="2"/>
  <c r="AR94" i="2"/>
  <c r="AS94" i="2"/>
  <c r="AM95" i="2"/>
  <c r="AQ95" i="2"/>
  <c r="AR95" i="2"/>
  <c r="AS95" i="2"/>
  <c r="AM96" i="2"/>
  <c r="AQ96" i="2"/>
  <c r="AR96" i="2"/>
  <c r="AS96" i="2"/>
  <c r="AM97" i="2"/>
  <c r="AQ97" i="2"/>
  <c r="AR97" i="2"/>
  <c r="AS97" i="2"/>
  <c r="AM98" i="2"/>
  <c r="AQ98" i="2"/>
  <c r="AR98" i="2"/>
  <c r="AS98" i="2"/>
  <c r="AM99" i="2"/>
  <c r="AQ99" i="2"/>
  <c r="AR99" i="2"/>
  <c r="AS99" i="2"/>
  <c r="AM100" i="2"/>
  <c r="AQ100" i="2"/>
  <c r="AR100" i="2"/>
  <c r="AS100" i="2"/>
  <c r="AM101" i="2"/>
  <c r="AQ101" i="2"/>
  <c r="AR101" i="2"/>
  <c r="AS101" i="2"/>
  <c r="AM102" i="2"/>
  <c r="AQ102" i="2"/>
  <c r="AR102" i="2"/>
  <c r="AS102" i="2"/>
  <c r="AM103" i="2"/>
  <c r="AQ103" i="2"/>
  <c r="AR103" i="2"/>
  <c r="AS103" i="2"/>
  <c r="AM104" i="2"/>
  <c r="AQ104" i="2"/>
  <c r="AR104" i="2"/>
  <c r="AS104" i="2"/>
  <c r="AM105" i="2"/>
  <c r="AQ105" i="2"/>
  <c r="AR105" i="2"/>
  <c r="AS105" i="2"/>
  <c r="AM106" i="2"/>
  <c r="AQ106" i="2"/>
  <c r="AR106" i="2"/>
  <c r="AS106" i="2"/>
  <c r="AM107" i="2"/>
  <c r="AQ107" i="2"/>
  <c r="AR107" i="2"/>
  <c r="AS107" i="2"/>
  <c r="AM108" i="2"/>
  <c r="AQ108" i="2"/>
  <c r="AR108" i="2"/>
  <c r="AS108" i="2"/>
  <c r="AM109" i="2"/>
  <c r="AQ109" i="2"/>
  <c r="AR109" i="2"/>
  <c r="AS109" i="2"/>
  <c r="AM110" i="2"/>
  <c r="AQ110" i="2"/>
  <c r="AR110" i="2"/>
  <c r="AS110" i="2"/>
  <c r="AM111" i="2"/>
  <c r="AQ111" i="2"/>
  <c r="AR111" i="2"/>
  <c r="AS111" i="2"/>
  <c r="AM112" i="2"/>
  <c r="AQ112" i="2"/>
  <c r="AR112" i="2"/>
  <c r="AS112" i="2"/>
  <c r="AM113" i="2"/>
  <c r="AQ113" i="2"/>
  <c r="AR113" i="2"/>
  <c r="AS113" i="2"/>
  <c r="AM114" i="2"/>
  <c r="AQ114" i="2"/>
  <c r="AR114" i="2"/>
  <c r="AS114" i="2"/>
  <c r="AM115" i="2"/>
  <c r="AQ115" i="2"/>
  <c r="AR115" i="2"/>
  <c r="AS115" i="2"/>
  <c r="AM116" i="2"/>
  <c r="AQ116" i="2"/>
  <c r="AR116" i="2"/>
  <c r="AS116" i="2"/>
  <c r="AM117" i="2"/>
  <c r="AQ117" i="2"/>
  <c r="AR117" i="2"/>
  <c r="AS117" i="2"/>
  <c r="AM118" i="2"/>
  <c r="AQ118" i="2"/>
  <c r="AR118" i="2"/>
  <c r="AS118" i="2"/>
  <c r="AM119" i="2"/>
  <c r="AQ119" i="2"/>
  <c r="AR119" i="2"/>
  <c r="AS119" i="2"/>
  <c r="AM120" i="2"/>
  <c r="AQ120" i="2"/>
  <c r="AR120" i="2"/>
  <c r="AS120" i="2"/>
  <c r="AM122" i="2"/>
  <c r="AQ122" i="2"/>
  <c r="AR122" i="2"/>
  <c r="AS122" i="2"/>
  <c r="AM123" i="2"/>
  <c r="AQ123" i="2"/>
  <c r="AR123" i="2"/>
  <c r="AS123" i="2"/>
  <c r="AM124" i="2"/>
  <c r="AQ124" i="2"/>
  <c r="AR124" i="2"/>
  <c r="AS124" i="2"/>
  <c r="AM125" i="2"/>
  <c r="AQ125" i="2"/>
  <c r="AR125" i="2"/>
  <c r="AS125" i="2"/>
  <c r="AM126" i="2"/>
  <c r="AQ126" i="2"/>
  <c r="AR126" i="2"/>
  <c r="AS126" i="2"/>
  <c r="AM128" i="2"/>
  <c r="AQ128" i="2"/>
  <c r="AR128" i="2"/>
  <c r="AS128" i="2"/>
  <c r="AM129" i="2"/>
  <c r="AQ129" i="2"/>
  <c r="AR129" i="2"/>
  <c r="AS129" i="2"/>
  <c r="AM130" i="2"/>
  <c r="AQ130" i="2"/>
  <c r="AR130" i="2"/>
  <c r="AS130" i="2"/>
  <c r="AM131" i="2"/>
  <c r="AQ131" i="2"/>
  <c r="AR131" i="2"/>
  <c r="AS131" i="2"/>
  <c r="AM132" i="2"/>
  <c r="AQ132" i="2"/>
  <c r="AR132" i="2"/>
  <c r="AS132" i="2"/>
  <c r="AM133" i="2"/>
  <c r="AQ133" i="2"/>
  <c r="AR133" i="2"/>
  <c r="AS133" i="2"/>
  <c r="AM134" i="2"/>
  <c r="AQ134" i="2"/>
  <c r="AR134" i="2"/>
  <c r="AS134" i="2"/>
  <c r="AM135" i="2"/>
  <c r="AQ135" i="2"/>
  <c r="AR135" i="2"/>
  <c r="AS135" i="2"/>
  <c r="AM136" i="2"/>
  <c r="AQ136" i="2"/>
  <c r="AR136" i="2"/>
  <c r="AS136" i="2"/>
  <c r="AM137" i="2"/>
  <c r="AQ137" i="2"/>
  <c r="AR137" i="2"/>
  <c r="AS137" i="2"/>
  <c r="AM138" i="2"/>
  <c r="AQ138" i="2"/>
  <c r="AR138" i="2"/>
  <c r="AS138" i="2"/>
  <c r="AM139" i="2"/>
  <c r="AQ139" i="2"/>
  <c r="AR139" i="2"/>
  <c r="AS139" i="2"/>
  <c r="AM140" i="2"/>
  <c r="AQ140" i="2"/>
  <c r="AR140" i="2"/>
  <c r="AS140" i="2"/>
  <c r="AM141" i="2"/>
  <c r="AQ141" i="2"/>
  <c r="AR141" i="2"/>
  <c r="AS141" i="2"/>
  <c r="AM142" i="2"/>
  <c r="AQ142" i="2"/>
  <c r="AR142" i="2"/>
  <c r="AS142" i="2"/>
  <c r="AM143" i="2"/>
  <c r="AQ143" i="2"/>
  <c r="AR143" i="2"/>
  <c r="AS143" i="2"/>
  <c r="AM144" i="2"/>
  <c r="AQ144" i="2"/>
  <c r="AR144" i="2"/>
  <c r="AS144" i="2"/>
  <c r="AM145" i="2"/>
  <c r="AQ145" i="2"/>
  <c r="AR145" i="2"/>
  <c r="AS145" i="2"/>
  <c r="AM146" i="2"/>
  <c r="AQ146" i="2"/>
  <c r="AR146" i="2"/>
  <c r="AS146" i="2"/>
  <c r="AM147" i="2"/>
  <c r="AQ147" i="2"/>
  <c r="AR147" i="2"/>
  <c r="AS147" i="2"/>
  <c r="AM148" i="2"/>
  <c r="AQ148" i="2"/>
  <c r="AR148" i="2"/>
  <c r="AS148" i="2"/>
  <c r="AM149" i="2"/>
  <c r="AQ149" i="2"/>
  <c r="AR149" i="2"/>
  <c r="AS149" i="2"/>
  <c r="AM150" i="2"/>
  <c r="AQ150" i="2"/>
  <c r="AR150" i="2"/>
  <c r="AS150" i="2"/>
  <c r="AM151" i="2"/>
  <c r="AQ151" i="2"/>
  <c r="AR151" i="2"/>
  <c r="AS151" i="2"/>
  <c r="AM152" i="2"/>
  <c r="AQ152" i="2"/>
  <c r="AR152" i="2"/>
  <c r="AS152" i="2"/>
  <c r="AM153" i="2"/>
  <c r="AQ153" i="2"/>
  <c r="AR153" i="2"/>
  <c r="AS153" i="2"/>
  <c r="AM154" i="2"/>
  <c r="AQ154" i="2"/>
  <c r="AR154" i="2"/>
  <c r="AS154" i="2"/>
  <c r="AM155" i="2"/>
  <c r="AQ155" i="2"/>
  <c r="AR155" i="2"/>
  <c r="AS155" i="2"/>
  <c r="AM156" i="2"/>
  <c r="AQ156" i="2"/>
  <c r="AR156" i="2"/>
  <c r="AS156" i="2"/>
  <c r="C1" i="1"/>
  <c r="I1" i="1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P8" i="2"/>
  <c r="CQ8" i="2"/>
  <c r="CP9" i="2"/>
  <c r="CQ9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P10" i="2"/>
  <c r="CP11" i="2"/>
  <c r="CP13" i="2"/>
  <c r="CP14" i="2"/>
  <c r="CP15" i="2"/>
  <c r="CP16" i="2"/>
  <c r="CP17" i="2"/>
  <c r="CP18" i="2"/>
  <c r="CP19" i="2"/>
  <c r="CP20" i="2"/>
  <c r="CP21" i="2"/>
  <c r="CP22" i="2"/>
  <c r="CP23" i="2"/>
  <c r="CP24" i="2"/>
  <c r="CP25" i="2"/>
  <c r="CP26" i="2"/>
  <c r="CP27" i="2"/>
  <c r="CP28" i="2"/>
  <c r="CP29" i="2"/>
  <c r="CP30" i="2"/>
  <c r="CP31" i="2"/>
  <c r="CP32" i="2"/>
  <c r="CP33" i="2"/>
  <c r="CP34" i="2"/>
  <c r="CP35" i="2"/>
  <c r="CP36" i="2"/>
  <c r="CP37" i="2"/>
  <c r="CP38" i="2"/>
  <c r="CP39" i="2"/>
  <c r="CP40" i="2"/>
  <c r="CP41" i="2"/>
  <c r="CP42" i="2"/>
  <c r="CP43" i="2"/>
  <c r="CQ43" i="2"/>
  <c r="CP44" i="2"/>
  <c r="CP45" i="2"/>
  <c r="CP46" i="2"/>
  <c r="CP47" i="2"/>
  <c r="CP48" i="2"/>
  <c r="CP49" i="2"/>
  <c r="CP50" i="2"/>
  <c r="CP51" i="2"/>
  <c r="CP52" i="2"/>
  <c r="CP53" i="2"/>
  <c r="CP54" i="2"/>
  <c r="L164" i="2"/>
  <c r="N164" i="2"/>
  <c r="R164" i="2"/>
  <c r="T164" i="2"/>
  <c r="V164" i="2"/>
  <c r="X164" i="2"/>
  <c r="Z164" i="2"/>
  <c r="Y162" i="2"/>
  <c r="AF171" i="2"/>
  <c r="AG162" i="2"/>
  <c r="AH171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BS68" i="2"/>
  <c r="BT68" i="2"/>
  <c r="BU68" i="2"/>
  <c r="BV68" i="2"/>
  <c r="BW68" i="2"/>
  <c r="BX68" i="2"/>
  <c r="BY68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BS72" i="2"/>
  <c r="BT72" i="2"/>
  <c r="BU72" i="2"/>
  <c r="BV72" i="2"/>
  <c r="BW72" i="2"/>
  <c r="BX72" i="2"/>
  <c r="BY72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BG73" i="2"/>
  <c r="BH73" i="2"/>
  <c r="BI73" i="2"/>
  <c r="BJ73" i="2"/>
  <c r="BK73" i="2"/>
  <c r="BL73" i="2"/>
  <c r="BM73" i="2"/>
  <c r="BN73" i="2"/>
  <c r="BO73" i="2"/>
  <c r="BP73" i="2"/>
  <c r="BQ73" i="2"/>
  <c r="BR73" i="2"/>
  <c r="BS73" i="2"/>
  <c r="BT73" i="2"/>
  <c r="BU73" i="2"/>
  <c r="BV73" i="2"/>
  <c r="BW73" i="2"/>
  <c r="BX73" i="2"/>
  <c r="BY73" i="2"/>
  <c r="BZ73" i="2"/>
  <c r="CA73" i="2"/>
  <c r="CB73" i="2"/>
  <c r="CC73" i="2"/>
  <c r="CD73" i="2"/>
  <c r="CE73" i="2"/>
  <c r="CF73" i="2"/>
  <c r="CG73" i="2"/>
  <c r="CH73" i="2"/>
  <c r="CI73" i="2"/>
  <c r="CJ73" i="2"/>
  <c r="CK73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BG75" i="2"/>
  <c r="BH75" i="2"/>
  <c r="BI75" i="2"/>
  <c r="BJ75" i="2"/>
  <c r="BK75" i="2"/>
  <c r="BL75" i="2"/>
  <c r="BM75" i="2"/>
  <c r="BN75" i="2"/>
  <c r="BO75" i="2"/>
  <c r="BP75" i="2"/>
  <c r="BQ75" i="2"/>
  <c r="BR75" i="2"/>
  <c r="BS75" i="2"/>
  <c r="BT75" i="2"/>
  <c r="BU75" i="2"/>
  <c r="BV75" i="2"/>
  <c r="BW75" i="2"/>
  <c r="BX75" i="2"/>
  <c r="BY75" i="2"/>
  <c r="BZ75" i="2"/>
  <c r="CA75" i="2"/>
  <c r="CB75" i="2"/>
  <c r="CC75" i="2"/>
  <c r="CD75" i="2"/>
  <c r="CE75" i="2"/>
  <c r="CF75" i="2"/>
  <c r="CG75" i="2"/>
  <c r="CH75" i="2"/>
  <c r="CI75" i="2"/>
  <c r="CJ75" i="2"/>
  <c r="CK75" i="2"/>
  <c r="BG76" i="2"/>
  <c r="BH76" i="2"/>
  <c r="BI76" i="2"/>
  <c r="BJ76" i="2"/>
  <c r="BK76" i="2"/>
  <c r="BL76" i="2"/>
  <c r="BM76" i="2"/>
  <c r="BN76" i="2"/>
  <c r="BO76" i="2"/>
  <c r="BP76" i="2"/>
  <c r="BQ76" i="2"/>
  <c r="BR76" i="2"/>
  <c r="BS76" i="2"/>
  <c r="BT76" i="2"/>
  <c r="BU76" i="2"/>
  <c r="BV76" i="2"/>
  <c r="BW76" i="2"/>
  <c r="BX76" i="2"/>
  <c r="BY76" i="2"/>
  <c r="BZ76" i="2"/>
  <c r="CA76" i="2"/>
  <c r="CB76" i="2"/>
  <c r="CC76" i="2"/>
  <c r="CD76" i="2"/>
  <c r="CE76" i="2"/>
  <c r="CF76" i="2"/>
  <c r="CG76" i="2"/>
  <c r="CH76" i="2"/>
  <c r="CI76" i="2"/>
  <c r="CJ76" i="2"/>
  <c r="CK76" i="2"/>
  <c r="BG77" i="2"/>
  <c r="BH77" i="2"/>
  <c r="BI77" i="2"/>
  <c r="BJ77" i="2"/>
  <c r="BK77" i="2"/>
  <c r="BL77" i="2"/>
  <c r="BM77" i="2"/>
  <c r="BN77" i="2"/>
  <c r="BO77" i="2"/>
  <c r="BP77" i="2"/>
  <c r="BQ77" i="2"/>
  <c r="BR77" i="2"/>
  <c r="BS77" i="2"/>
  <c r="BT77" i="2"/>
  <c r="BU77" i="2"/>
  <c r="BV77" i="2"/>
  <c r="BW77" i="2"/>
  <c r="BX77" i="2"/>
  <c r="BY77" i="2"/>
  <c r="BZ77" i="2"/>
  <c r="CA77" i="2"/>
  <c r="CB77" i="2"/>
  <c r="CC77" i="2"/>
  <c r="CD77" i="2"/>
  <c r="CE77" i="2"/>
  <c r="CF77" i="2"/>
  <c r="CG77" i="2"/>
  <c r="CH77" i="2"/>
  <c r="CI77" i="2"/>
  <c r="CJ77" i="2"/>
  <c r="CK77" i="2"/>
  <c r="BG78" i="2"/>
  <c r="BH78" i="2"/>
  <c r="BI78" i="2"/>
  <c r="BJ78" i="2"/>
  <c r="BK78" i="2"/>
  <c r="BL78" i="2"/>
  <c r="BM78" i="2"/>
  <c r="BN78" i="2"/>
  <c r="BO78" i="2"/>
  <c r="BP78" i="2"/>
  <c r="BQ78" i="2"/>
  <c r="BR78" i="2"/>
  <c r="BS78" i="2"/>
  <c r="BT78" i="2"/>
  <c r="BU78" i="2"/>
  <c r="BV78" i="2"/>
  <c r="BW78" i="2"/>
  <c r="BX78" i="2"/>
  <c r="BY78" i="2"/>
  <c r="BZ78" i="2"/>
  <c r="CA78" i="2"/>
  <c r="CB78" i="2"/>
  <c r="CC78" i="2"/>
  <c r="CD78" i="2"/>
  <c r="CE78" i="2"/>
  <c r="CF78" i="2"/>
  <c r="CG78" i="2"/>
  <c r="CH78" i="2"/>
  <c r="CI78" i="2"/>
  <c r="CJ78" i="2"/>
  <c r="CK78" i="2"/>
  <c r="BG79" i="2"/>
  <c r="BH79" i="2"/>
  <c r="BI79" i="2"/>
  <c r="BJ79" i="2"/>
  <c r="BK79" i="2"/>
  <c r="BL79" i="2"/>
  <c r="BM79" i="2"/>
  <c r="BN79" i="2"/>
  <c r="BO79" i="2"/>
  <c r="BP79" i="2"/>
  <c r="BQ79" i="2"/>
  <c r="BR79" i="2"/>
  <c r="BS79" i="2"/>
  <c r="BT79" i="2"/>
  <c r="BU79" i="2"/>
  <c r="BV79" i="2"/>
  <c r="BW79" i="2"/>
  <c r="BX79" i="2"/>
  <c r="BY79" i="2"/>
  <c r="BZ79" i="2"/>
  <c r="CA79" i="2"/>
  <c r="CB79" i="2"/>
  <c r="CC79" i="2"/>
  <c r="CD79" i="2"/>
  <c r="CE79" i="2"/>
  <c r="CF79" i="2"/>
  <c r="CG79" i="2"/>
  <c r="CH79" i="2"/>
  <c r="CI79" i="2"/>
  <c r="CJ79" i="2"/>
  <c r="CK79" i="2"/>
  <c r="BG80" i="2"/>
  <c r="BH80" i="2"/>
  <c r="BI80" i="2"/>
  <c r="BJ80" i="2"/>
  <c r="BK80" i="2"/>
  <c r="BL80" i="2"/>
  <c r="BM80" i="2"/>
  <c r="BN80" i="2"/>
  <c r="BO80" i="2"/>
  <c r="BP80" i="2"/>
  <c r="BQ80" i="2"/>
  <c r="BR80" i="2"/>
  <c r="BS80" i="2"/>
  <c r="BT80" i="2"/>
  <c r="BU80" i="2"/>
  <c r="BV80" i="2"/>
  <c r="BW80" i="2"/>
  <c r="BX80" i="2"/>
  <c r="BY80" i="2"/>
  <c r="BZ80" i="2"/>
  <c r="CA80" i="2"/>
  <c r="CB80" i="2"/>
  <c r="CC80" i="2"/>
  <c r="CD80" i="2"/>
  <c r="CE80" i="2"/>
  <c r="CF80" i="2"/>
  <c r="CG80" i="2"/>
  <c r="CH80" i="2"/>
  <c r="CI80" i="2"/>
  <c r="CJ80" i="2"/>
  <c r="CK80" i="2"/>
  <c r="BG81" i="2"/>
  <c r="BH81" i="2"/>
  <c r="BI81" i="2"/>
  <c r="BJ81" i="2"/>
  <c r="BK81" i="2"/>
  <c r="BL81" i="2"/>
  <c r="BM81" i="2"/>
  <c r="BN81" i="2"/>
  <c r="BO81" i="2"/>
  <c r="BP81" i="2"/>
  <c r="BQ81" i="2"/>
  <c r="BR81" i="2"/>
  <c r="BS81" i="2"/>
  <c r="BT81" i="2"/>
  <c r="BU81" i="2"/>
  <c r="BV81" i="2"/>
  <c r="BW81" i="2"/>
  <c r="BX81" i="2"/>
  <c r="BY81" i="2"/>
  <c r="BZ81" i="2"/>
  <c r="CA81" i="2"/>
  <c r="CB81" i="2"/>
  <c r="CC81" i="2"/>
  <c r="CD81" i="2"/>
  <c r="CE81" i="2"/>
  <c r="CF81" i="2"/>
  <c r="CG81" i="2"/>
  <c r="CH81" i="2"/>
  <c r="CI81" i="2"/>
  <c r="CJ81" i="2"/>
  <c r="CK81" i="2"/>
  <c r="BG82" i="2"/>
  <c r="BH82" i="2"/>
  <c r="BI82" i="2"/>
  <c r="BJ82" i="2"/>
  <c r="BK82" i="2"/>
  <c r="BL82" i="2"/>
  <c r="BM82" i="2"/>
  <c r="BN82" i="2"/>
  <c r="BO82" i="2"/>
  <c r="BP82" i="2"/>
  <c r="BQ82" i="2"/>
  <c r="BR82" i="2"/>
  <c r="BS82" i="2"/>
  <c r="BT82" i="2"/>
  <c r="BU82" i="2"/>
  <c r="BV82" i="2"/>
  <c r="BW82" i="2"/>
  <c r="BX82" i="2"/>
  <c r="BY82" i="2"/>
  <c r="BZ82" i="2"/>
  <c r="CA82" i="2"/>
  <c r="CB82" i="2"/>
  <c r="CC82" i="2"/>
  <c r="CD82" i="2"/>
  <c r="CE82" i="2"/>
  <c r="CF82" i="2"/>
  <c r="CG82" i="2"/>
  <c r="CH82" i="2"/>
  <c r="CI82" i="2"/>
  <c r="CJ82" i="2"/>
  <c r="CK82" i="2"/>
  <c r="BG83" i="2"/>
  <c r="BH83" i="2"/>
  <c r="BI83" i="2"/>
  <c r="BJ83" i="2"/>
  <c r="BK83" i="2"/>
  <c r="BL83" i="2"/>
  <c r="BM83" i="2"/>
  <c r="BN83" i="2"/>
  <c r="BO83" i="2"/>
  <c r="BP83" i="2"/>
  <c r="BQ83" i="2"/>
  <c r="BR83" i="2"/>
  <c r="BS83" i="2"/>
  <c r="BT83" i="2"/>
  <c r="BU83" i="2"/>
  <c r="BV83" i="2"/>
  <c r="BW83" i="2"/>
  <c r="BX83" i="2"/>
  <c r="BY83" i="2"/>
  <c r="BZ83" i="2"/>
  <c r="CA83" i="2"/>
  <c r="CB83" i="2"/>
  <c r="CC83" i="2"/>
  <c r="CD83" i="2"/>
  <c r="CE83" i="2"/>
  <c r="CF83" i="2"/>
  <c r="CG83" i="2"/>
  <c r="CH83" i="2"/>
  <c r="CI83" i="2"/>
  <c r="CJ83" i="2"/>
  <c r="CK83" i="2"/>
  <c r="BG87" i="2"/>
  <c r="BH87" i="2"/>
  <c r="BI87" i="2"/>
  <c r="BJ87" i="2"/>
  <c r="BK87" i="2"/>
  <c r="BL87" i="2"/>
  <c r="BM87" i="2"/>
  <c r="BN87" i="2"/>
  <c r="BO87" i="2"/>
  <c r="BP87" i="2"/>
  <c r="BQ87" i="2"/>
  <c r="BR87" i="2"/>
  <c r="BS87" i="2"/>
  <c r="BT87" i="2"/>
  <c r="BU87" i="2"/>
  <c r="BV87" i="2"/>
  <c r="BW87" i="2"/>
  <c r="BX87" i="2"/>
  <c r="BY87" i="2"/>
  <c r="BZ87" i="2"/>
  <c r="CA87" i="2"/>
  <c r="CB87" i="2"/>
  <c r="CC87" i="2"/>
  <c r="CD87" i="2"/>
  <c r="CE87" i="2"/>
  <c r="CF87" i="2"/>
  <c r="CG87" i="2"/>
  <c r="CH87" i="2"/>
  <c r="CI87" i="2"/>
  <c r="CJ87" i="2"/>
  <c r="CK87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BG89" i="2"/>
  <c r="BH89" i="2"/>
  <c r="BI89" i="2"/>
  <c r="BJ89" i="2"/>
  <c r="BK89" i="2"/>
  <c r="BL89" i="2"/>
  <c r="BM89" i="2"/>
  <c r="BN89" i="2"/>
  <c r="BO89" i="2"/>
  <c r="BP89" i="2"/>
  <c r="BQ89" i="2"/>
  <c r="BR89" i="2"/>
  <c r="BS89" i="2"/>
  <c r="BT89" i="2"/>
  <c r="BU89" i="2"/>
  <c r="BV89" i="2"/>
  <c r="BW89" i="2"/>
  <c r="BX89" i="2"/>
  <c r="BY89" i="2"/>
  <c r="BZ89" i="2"/>
  <c r="CA89" i="2"/>
  <c r="CB89" i="2"/>
  <c r="CC89" i="2"/>
  <c r="CD89" i="2"/>
  <c r="CE89" i="2"/>
  <c r="CF89" i="2"/>
  <c r="CG89" i="2"/>
  <c r="CH89" i="2"/>
  <c r="CI89" i="2"/>
  <c r="CJ89" i="2"/>
  <c r="CK89" i="2"/>
  <c r="BG90" i="2"/>
  <c r="BH90" i="2"/>
  <c r="BI90" i="2"/>
  <c r="BJ90" i="2"/>
  <c r="BK90" i="2"/>
  <c r="BL90" i="2"/>
  <c r="BM90" i="2"/>
  <c r="BN90" i="2"/>
  <c r="BO90" i="2"/>
  <c r="BP90" i="2"/>
  <c r="BQ90" i="2"/>
  <c r="BR90" i="2"/>
  <c r="BS90" i="2"/>
  <c r="BT90" i="2"/>
  <c r="BU90" i="2"/>
  <c r="BV90" i="2"/>
  <c r="BW90" i="2"/>
  <c r="BX90" i="2"/>
  <c r="BY90" i="2"/>
  <c r="BZ90" i="2"/>
  <c r="CA90" i="2"/>
  <c r="CB90" i="2"/>
  <c r="CC90" i="2"/>
  <c r="CD90" i="2"/>
  <c r="CE90" i="2"/>
  <c r="CF90" i="2"/>
  <c r="CG90" i="2"/>
  <c r="CH90" i="2"/>
  <c r="CI90" i="2"/>
  <c r="CJ90" i="2"/>
  <c r="CK90" i="2"/>
  <c r="BG91" i="2"/>
  <c r="BH91" i="2"/>
  <c r="BI91" i="2"/>
  <c r="BJ91" i="2"/>
  <c r="BK91" i="2"/>
  <c r="BL91" i="2"/>
  <c r="BM91" i="2"/>
  <c r="BN91" i="2"/>
  <c r="BO91" i="2"/>
  <c r="BP91" i="2"/>
  <c r="BQ91" i="2"/>
  <c r="BR91" i="2"/>
  <c r="BS91" i="2"/>
  <c r="BT91" i="2"/>
  <c r="BU91" i="2"/>
  <c r="BV91" i="2"/>
  <c r="BW91" i="2"/>
  <c r="BX91" i="2"/>
  <c r="BY91" i="2"/>
  <c r="BZ91" i="2"/>
  <c r="CA91" i="2"/>
  <c r="CB91" i="2"/>
  <c r="CC91" i="2"/>
  <c r="CD91" i="2"/>
  <c r="CE91" i="2"/>
  <c r="CF91" i="2"/>
  <c r="CG91" i="2"/>
  <c r="CH91" i="2"/>
  <c r="CI91" i="2"/>
  <c r="CJ91" i="2"/>
  <c r="CK91" i="2"/>
  <c r="BG92" i="2"/>
  <c r="BH92" i="2"/>
  <c r="BI92" i="2"/>
  <c r="BJ92" i="2"/>
  <c r="BK92" i="2"/>
  <c r="BL92" i="2"/>
  <c r="BM92" i="2"/>
  <c r="BN92" i="2"/>
  <c r="BO92" i="2"/>
  <c r="BP92" i="2"/>
  <c r="BQ92" i="2"/>
  <c r="BR92" i="2"/>
  <c r="BS92" i="2"/>
  <c r="BT92" i="2"/>
  <c r="BU92" i="2"/>
  <c r="BV92" i="2"/>
  <c r="BW92" i="2"/>
  <c r="BX92" i="2"/>
  <c r="BY92" i="2"/>
  <c r="BZ92" i="2"/>
  <c r="CA92" i="2"/>
  <c r="CB92" i="2"/>
  <c r="CC92" i="2"/>
  <c r="CD92" i="2"/>
  <c r="CE92" i="2"/>
  <c r="CF92" i="2"/>
  <c r="CG92" i="2"/>
  <c r="CH92" i="2"/>
  <c r="CI92" i="2"/>
  <c r="CJ92" i="2"/>
  <c r="CK92" i="2"/>
  <c r="BG93" i="2"/>
  <c r="BH93" i="2"/>
  <c r="BI93" i="2"/>
  <c r="BJ93" i="2"/>
  <c r="BK93" i="2"/>
  <c r="BL93" i="2"/>
  <c r="BM93" i="2"/>
  <c r="BN93" i="2"/>
  <c r="BO93" i="2"/>
  <c r="BP93" i="2"/>
  <c r="BQ93" i="2"/>
  <c r="BR93" i="2"/>
  <c r="BS93" i="2"/>
  <c r="BT93" i="2"/>
  <c r="BU93" i="2"/>
  <c r="BV93" i="2"/>
  <c r="BW93" i="2"/>
  <c r="BX93" i="2"/>
  <c r="BY93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BG94" i="2"/>
  <c r="BH94" i="2"/>
  <c r="BI94" i="2"/>
  <c r="BJ94" i="2"/>
  <c r="BK94" i="2"/>
  <c r="BL94" i="2"/>
  <c r="BM94" i="2"/>
  <c r="BN94" i="2"/>
  <c r="BO94" i="2"/>
  <c r="BP94" i="2"/>
  <c r="BQ94" i="2"/>
  <c r="BR94" i="2"/>
  <c r="BS94" i="2"/>
  <c r="BT94" i="2"/>
  <c r="BU94" i="2"/>
  <c r="BV94" i="2"/>
  <c r="BW94" i="2"/>
  <c r="BX94" i="2"/>
  <c r="BY94" i="2"/>
  <c r="BZ94" i="2"/>
  <c r="CA94" i="2"/>
  <c r="CB94" i="2"/>
  <c r="CC94" i="2"/>
  <c r="CD94" i="2"/>
  <c r="CE94" i="2"/>
  <c r="CF94" i="2"/>
  <c r="CG94" i="2"/>
  <c r="CH94" i="2"/>
  <c r="CI94" i="2"/>
  <c r="CJ94" i="2"/>
  <c r="CK94" i="2"/>
  <c r="BG95" i="2"/>
  <c r="BH95" i="2"/>
  <c r="BI95" i="2"/>
  <c r="BJ95" i="2"/>
  <c r="BK95" i="2"/>
  <c r="BL95" i="2"/>
  <c r="BM95" i="2"/>
  <c r="BN95" i="2"/>
  <c r="BO95" i="2"/>
  <c r="BP95" i="2"/>
  <c r="BQ95" i="2"/>
  <c r="BR95" i="2"/>
  <c r="BS95" i="2"/>
  <c r="BT95" i="2"/>
  <c r="BU95" i="2"/>
  <c r="BV95" i="2"/>
  <c r="BW95" i="2"/>
  <c r="BX95" i="2"/>
  <c r="BY95" i="2"/>
  <c r="BZ95" i="2"/>
  <c r="CA95" i="2"/>
  <c r="CB95" i="2"/>
  <c r="CC95" i="2"/>
  <c r="CD95" i="2"/>
  <c r="CE95" i="2"/>
  <c r="CF95" i="2"/>
  <c r="CG95" i="2"/>
  <c r="CH95" i="2"/>
  <c r="CI95" i="2"/>
  <c r="CJ95" i="2"/>
  <c r="CK95" i="2"/>
  <c r="BG96" i="2"/>
  <c r="BH96" i="2"/>
  <c r="BI96" i="2"/>
  <c r="BJ96" i="2"/>
  <c r="BK96" i="2"/>
  <c r="BL96" i="2"/>
  <c r="BM96" i="2"/>
  <c r="BN96" i="2"/>
  <c r="BO96" i="2"/>
  <c r="BP96" i="2"/>
  <c r="BQ96" i="2"/>
  <c r="BR96" i="2"/>
  <c r="BS96" i="2"/>
  <c r="BT96" i="2"/>
  <c r="BU96" i="2"/>
  <c r="BV96" i="2"/>
  <c r="BW96" i="2"/>
  <c r="BX96" i="2"/>
  <c r="BY96" i="2"/>
  <c r="BZ96" i="2"/>
  <c r="CA96" i="2"/>
  <c r="CB96" i="2"/>
  <c r="CC96" i="2"/>
  <c r="CD96" i="2"/>
  <c r="CE96" i="2"/>
  <c r="CF96" i="2"/>
  <c r="CG96" i="2"/>
  <c r="CH96" i="2"/>
  <c r="CI96" i="2"/>
  <c r="CJ96" i="2"/>
  <c r="CK96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BG98" i="2"/>
  <c r="BH98" i="2"/>
  <c r="BI98" i="2"/>
  <c r="BJ98" i="2"/>
  <c r="BK98" i="2"/>
  <c r="BL98" i="2"/>
  <c r="BM98" i="2"/>
  <c r="BN98" i="2"/>
  <c r="BO98" i="2"/>
  <c r="BP98" i="2"/>
  <c r="BQ98" i="2"/>
  <c r="BR98" i="2"/>
  <c r="BS98" i="2"/>
  <c r="BT98" i="2"/>
  <c r="BU98" i="2"/>
  <c r="BV98" i="2"/>
  <c r="BW98" i="2"/>
  <c r="BX98" i="2"/>
  <c r="BY98" i="2"/>
  <c r="BZ98" i="2"/>
  <c r="CA98" i="2"/>
  <c r="CB98" i="2"/>
  <c r="CC98" i="2"/>
  <c r="CD98" i="2"/>
  <c r="CE98" i="2"/>
  <c r="CF98" i="2"/>
  <c r="CG98" i="2"/>
  <c r="CH98" i="2"/>
  <c r="CI98" i="2"/>
  <c r="CJ98" i="2"/>
  <c r="CK98" i="2"/>
  <c r="BG99" i="2"/>
  <c r="BH99" i="2"/>
  <c r="BI99" i="2"/>
  <c r="BJ99" i="2"/>
  <c r="BK99" i="2"/>
  <c r="BL99" i="2"/>
  <c r="BM99" i="2"/>
  <c r="BN99" i="2"/>
  <c r="BO99" i="2"/>
  <c r="BP99" i="2"/>
  <c r="BQ99" i="2"/>
  <c r="BR99" i="2"/>
  <c r="BS99" i="2"/>
  <c r="BT99" i="2"/>
  <c r="BU99" i="2"/>
  <c r="BV99" i="2"/>
  <c r="BW99" i="2"/>
  <c r="BX99" i="2"/>
  <c r="BY99" i="2"/>
  <c r="BZ99" i="2"/>
  <c r="CA99" i="2"/>
  <c r="CB99" i="2"/>
  <c r="CC99" i="2"/>
  <c r="CD99" i="2"/>
  <c r="CE99" i="2"/>
  <c r="CF99" i="2"/>
  <c r="CG99" i="2"/>
  <c r="CH99" i="2"/>
  <c r="CI99" i="2"/>
  <c r="CJ99" i="2"/>
  <c r="CK99" i="2"/>
  <c r="BG100" i="2"/>
  <c r="BH100" i="2"/>
  <c r="BI100" i="2"/>
  <c r="BJ100" i="2"/>
  <c r="BK100" i="2"/>
  <c r="BL100" i="2"/>
  <c r="BM100" i="2"/>
  <c r="BN100" i="2"/>
  <c r="BO100" i="2"/>
  <c r="BP100" i="2"/>
  <c r="BQ100" i="2"/>
  <c r="BR100" i="2"/>
  <c r="BS100" i="2"/>
  <c r="BT100" i="2"/>
  <c r="BU100" i="2"/>
  <c r="BV100" i="2"/>
  <c r="BW100" i="2"/>
  <c r="BX100" i="2"/>
  <c r="BY100" i="2"/>
  <c r="BZ100" i="2"/>
  <c r="CA100" i="2"/>
  <c r="CB100" i="2"/>
  <c r="CC100" i="2"/>
  <c r="CD100" i="2"/>
  <c r="CE100" i="2"/>
  <c r="CF100" i="2"/>
  <c r="CG100" i="2"/>
  <c r="CH100" i="2"/>
  <c r="CI100" i="2"/>
  <c r="CJ100" i="2"/>
  <c r="CK100" i="2"/>
  <c r="BG101" i="2"/>
  <c r="BH101" i="2"/>
  <c r="BI101" i="2"/>
  <c r="BJ101" i="2"/>
  <c r="BK101" i="2"/>
  <c r="BL101" i="2"/>
  <c r="BM101" i="2"/>
  <c r="BN101" i="2"/>
  <c r="BO101" i="2"/>
  <c r="BP101" i="2"/>
  <c r="BQ101" i="2"/>
  <c r="BR101" i="2"/>
  <c r="BS101" i="2"/>
  <c r="BT101" i="2"/>
  <c r="BU101" i="2"/>
  <c r="BV101" i="2"/>
  <c r="BW101" i="2"/>
  <c r="BX101" i="2"/>
  <c r="BY101" i="2"/>
  <c r="BZ101" i="2"/>
  <c r="CA101" i="2"/>
  <c r="CB101" i="2"/>
  <c r="CC101" i="2"/>
  <c r="CD101" i="2"/>
  <c r="CE101" i="2"/>
  <c r="CF101" i="2"/>
  <c r="CG101" i="2"/>
  <c r="CH101" i="2"/>
  <c r="CI101" i="2"/>
  <c r="CJ101" i="2"/>
  <c r="CK101" i="2"/>
  <c r="BG102" i="2"/>
  <c r="BH102" i="2"/>
  <c r="BI102" i="2"/>
  <c r="BJ102" i="2"/>
  <c r="BK102" i="2"/>
  <c r="BL102" i="2"/>
  <c r="BM102" i="2"/>
  <c r="BN102" i="2"/>
  <c r="BO102" i="2"/>
  <c r="BP102" i="2"/>
  <c r="BQ102" i="2"/>
  <c r="BR102" i="2"/>
  <c r="BS102" i="2"/>
  <c r="BT102" i="2"/>
  <c r="BU102" i="2"/>
  <c r="BV102" i="2"/>
  <c r="BW102" i="2"/>
  <c r="BX102" i="2"/>
  <c r="BY102" i="2"/>
  <c r="BZ102" i="2"/>
  <c r="CA102" i="2"/>
  <c r="CB102" i="2"/>
  <c r="CC102" i="2"/>
  <c r="CD102" i="2"/>
  <c r="CE102" i="2"/>
  <c r="CF102" i="2"/>
  <c r="CG102" i="2"/>
  <c r="CH102" i="2"/>
  <c r="CI102" i="2"/>
  <c r="CJ102" i="2"/>
  <c r="CK102" i="2"/>
  <c r="BG103" i="2"/>
  <c r="BH103" i="2"/>
  <c r="BI103" i="2"/>
  <c r="BJ103" i="2"/>
  <c r="BK103" i="2"/>
  <c r="BL103" i="2"/>
  <c r="BM103" i="2"/>
  <c r="BN103" i="2"/>
  <c r="BO103" i="2"/>
  <c r="BP103" i="2"/>
  <c r="BQ103" i="2"/>
  <c r="BR103" i="2"/>
  <c r="BS103" i="2"/>
  <c r="BT103" i="2"/>
  <c r="BU103" i="2"/>
  <c r="BV103" i="2"/>
  <c r="BW103" i="2"/>
  <c r="BX103" i="2"/>
  <c r="BY103" i="2"/>
  <c r="BZ103" i="2"/>
  <c r="CA103" i="2"/>
  <c r="CB103" i="2"/>
  <c r="CC103" i="2"/>
  <c r="CD103" i="2"/>
  <c r="CE103" i="2"/>
  <c r="CF103" i="2"/>
  <c r="CG103" i="2"/>
  <c r="CH103" i="2"/>
  <c r="CI103" i="2"/>
  <c r="CJ103" i="2"/>
  <c r="CK103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BG115" i="2"/>
  <c r="BH115" i="2"/>
  <c r="BI115" i="2"/>
  <c r="BJ115" i="2"/>
  <c r="BK115" i="2"/>
  <c r="BL115" i="2"/>
  <c r="BM115" i="2"/>
  <c r="BN115" i="2"/>
  <c r="BO115" i="2"/>
  <c r="BP115" i="2"/>
  <c r="BQ115" i="2"/>
  <c r="BR115" i="2"/>
  <c r="BS115" i="2"/>
  <c r="BT115" i="2"/>
  <c r="BU115" i="2"/>
  <c r="BV115" i="2"/>
  <c r="BW115" i="2"/>
  <c r="BX115" i="2"/>
  <c r="BY115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BG116" i="2"/>
  <c r="BH116" i="2"/>
  <c r="BI116" i="2"/>
  <c r="BJ116" i="2"/>
  <c r="BK116" i="2"/>
  <c r="BL116" i="2"/>
  <c r="BM116" i="2"/>
  <c r="BN116" i="2"/>
  <c r="BO116" i="2"/>
  <c r="BP116" i="2"/>
  <c r="BQ116" i="2"/>
  <c r="BR116" i="2"/>
  <c r="BS116" i="2"/>
  <c r="BT116" i="2"/>
  <c r="BU116" i="2"/>
  <c r="BV116" i="2"/>
  <c r="BW116" i="2"/>
  <c r="BX116" i="2"/>
  <c r="BY116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BG117" i="2"/>
  <c r="BH117" i="2"/>
  <c r="BI117" i="2"/>
  <c r="BJ117" i="2"/>
  <c r="BK117" i="2"/>
  <c r="BL117" i="2"/>
  <c r="BM117" i="2"/>
  <c r="BN117" i="2"/>
  <c r="BO117" i="2"/>
  <c r="BP117" i="2"/>
  <c r="BQ117" i="2"/>
  <c r="BR117" i="2"/>
  <c r="BS117" i="2"/>
  <c r="BT117" i="2"/>
  <c r="BU117" i="2"/>
  <c r="BV117" i="2"/>
  <c r="BW117" i="2"/>
  <c r="BX117" i="2"/>
  <c r="BY117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BG118" i="2"/>
  <c r="BH118" i="2"/>
  <c r="BI118" i="2"/>
  <c r="BJ118" i="2"/>
  <c r="BK118" i="2"/>
  <c r="BL118" i="2"/>
  <c r="BM118" i="2"/>
  <c r="BN118" i="2"/>
  <c r="BO118" i="2"/>
  <c r="BP118" i="2"/>
  <c r="BQ118" i="2"/>
  <c r="BR118" i="2"/>
  <c r="BS118" i="2"/>
  <c r="BT118" i="2"/>
  <c r="BU118" i="2"/>
  <c r="BV118" i="2"/>
  <c r="BW118" i="2"/>
  <c r="BX118" i="2"/>
  <c r="BY118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BG119" i="2"/>
  <c r="BH119" i="2"/>
  <c r="BI119" i="2"/>
  <c r="BJ119" i="2"/>
  <c r="BK119" i="2"/>
  <c r="BL119" i="2"/>
  <c r="BM119" i="2"/>
  <c r="BN119" i="2"/>
  <c r="BO119" i="2"/>
  <c r="BP119" i="2"/>
  <c r="BQ119" i="2"/>
  <c r="BR119" i="2"/>
  <c r="BS119" i="2"/>
  <c r="BT119" i="2"/>
  <c r="BU119" i="2"/>
  <c r="BV119" i="2"/>
  <c r="BW119" i="2"/>
  <c r="BX119" i="2"/>
  <c r="BY119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BG120" i="2"/>
  <c r="BH120" i="2"/>
  <c r="BI120" i="2"/>
  <c r="BJ120" i="2"/>
  <c r="BK120" i="2"/>
  <c r="BL120" i="2"/>
  <c r="BM120" i="2"/>
  <c r="BN120" i="2"/>
  <c r="BO120" i="2"/>
  <c r="BP120" i="2"/>
  <c r="BQ120" i="2"/>
  <c r="BR120" i="2"/>
  <c r="BS120" i="2"/>
  <c r="BT120" i="2"/>
  <c r="BU120" i="2"/>
  <c r="BV120" i="2"/>
  <c r="BW120" i="2"/>
  <c r="BX120" i="2"/>
  <c r="BY120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BG122" i="2"/>
  <c r="BH122" i="2"/>
  <c r="BI122" i="2"/>
  <c r="BJ122" i="2"/>
  <c r="BK122" i="2"/>
  <c r="BL122" i="2"/>
  <c r="BM122" i="2"/>
  <c r="BN122" i="2"/>
  <c r="BO122" i="2"/>
  <c r="BP122" i="2"/>
  <c r="BQ122" i="2"/>
  <c r="BR122" i="2"/>
  <c r="BS122" i="2"/>
  <c r="BT122" i="2"/>
  <c r="BU122" i="2"/>
  <c r="BV122" i="2"/>
  <c r="BW122" i="2"/>
  <c r="BX122" i="2"/>
  <c r="BY122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BG123" i="2"/>
  <c r="BH123" i="2"/>
  <c r="BI123" i="2"/>
  <c r="BJ123" i="2"/>
  <c r="BK123" i="2"/>
  <c r="BL123" i="2"/>
  <c r="BM123" i="2"/>
  <c r="BN123" i="2"/>
  <c r="BO123" i="2"/>
  <c r="BP123" i="2"/>
  <c r="BQ123" i="2"/>
  <c r="BR123" i="2"/>
  <c r="BS123" i="2"/>
  <c r="BT123" i="2"/>
  <c r="BU123" i="2"/>
  <c r="BV123" i="2"/>
  <c r="BW123" i="2"/>
  <c r="BX123" i="2"/>
  <c r="BY123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BG124" i="2"/>
  <c r="BH124" i="2"/>
  <c r="BI124" i="2"/>
  <c r="BJ124" i="2"/>
  <c r="BK124" i="2"/>
  <c r="BL124" i="2"/>
  <c r="BM124" i="2"/>
  <c r="BN124" i="2"/>
  <c r="BO124" i="2"/>
  <c r="BP124" i="2"/>
  <c r="BQ124" i="2"/>
  <c r="BR124" i="2"/>
  <c r="BS124" i="2"/>
  <c r="BT124" i="2"/>
  <c r="BU124" i="2"/>
  <c r="BV124" i="2"/>
  <c r="BW124" i="2"/>
  <c r="BX124" i="2"/>
  <c r="BY124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BG125" i="2"/>
  <c r="BH125" i="2"/>
  <c r="BI125" i="2"/>
  <c r="BJ125" i="2"/>
  <c r="BK125" i="2"/>
  <c r="BL125" i="2"/>
  <c r="BM125" i="2"/>
  <c r="BN125" i="2"/>
  <c r="BO125" i="2"/>
  <c r="BP125" i="2"/>
  <c r="BQ125" i="2"/>
  <c r="BR125" i="2"/>
  <c r="BS125" i="2"/>
  <c r="BT125" i="2"/>
  <c r="BU125" i="2"/>
  <c r="BV125" i="2"/>
  <c r="BW125" i="2"/>
  <c r="BX125" i="2"/>
  <c r="BY125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BG126" i="2"/>
  <c r="BH126" i="2"/>
  <c r="BI126" i="2"/>
  <c r="BJ126" i="2"/>
  <c r="BK126" i="2"/>
  <c r="BL126" i="2"/>
  <c r="BM126" i="2"/>
  <c r="BN126" i="2"/>
  <c r="BO126" i="2"/>
  <c r="BP126" i="2"/>
  <c r="BQ126" i="2"/>
  <c r="BR126" i="2"/>
  <c r="BS126" i="2"/>
  <c r="BT126" i="2"/>
  <c r="BU126" i="2"/>
  <c r="BV126" i="2"/>
  <c r="BW126" i="2"/>
  <c r="BX126" i="2"/>
  <c r="BY126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BG128" i="2"/>
  <c r="BH128" i="2"/>
  <c r="BI128" i="2"/>
  <c r="BJ128" i="2"/>
  <c r="BK128" i="2"/>
  <c r="BL128" i="2"/>
  <c r="BM128" i="2"/>
  <c r="BN128" i="2"/>
  <c r="BO128" i="2"/>
  <c r="BP128" i="2"/>
  <c r="BQ128" i="2"/>
  <c r="BR128" i="2"/>
  <c r="BS128" i="2"/>
  <c r="BT128" i="2"/>
  <c r="BU128" i="2"/>
  <c r="BV128" i="2"/>
  <c r="BW128" i="2"/>
  <c r="BX128" i="2"/>
  <c r="BY128" i="2"/>
  <c r="BZ128" i="2"/>
  <c r="CA128" i="2"/>
  <c r="CB128" i="2"/>
  <c r="CC128" i="2"/>
  <c r="CD128" i="2"/>
  <c r="CE128" i="2"/>
  <c r="CF128" i="2"/>
  <c r="CG128" i="2"/>
  <c r="CH128" i="2"/>
  <c r="CI128" i="2"/>
  <c r="CJ128" i="2"/>
  <c r="CK128" i="2"/>
  <c r="BG129" i="2"/>
  <c r="BH129" i="2"/>
  <c r="BI129" i="2"/>
  <c r="BJ129" i="2"/>
  <c r="BK129" i="2"/>
  <c r="BL129" i="2"/>
  <c r="BM129" i="2"/>
  <c r="BN129" i="2"/>
  <c r="BO129" i="2"/>
  <c r="BP129" i="2"/>
  <c r="BQ129" i="2"/>
  <c r="BR129" i="2"/>
  <c r="BS129" i="2"/>
  <c r="BT129" i="2"/>
  <c r="BU129" i="2"/>
  <c r="BV129" i="2"/>
  <c r="BW129" i="2"/>
  <c r="BX129" i="2"/>
  <c r="BY129" i="2"/>
  <c r="BZ129" i="2"/>
  <c r="CA129" i="2"/>
  <c r="CB129" i="2"/>
  <c r="CC129" i="2"/>
  <c r="CD129" i="2"/>
  <c r="CE129" i="2"/>
  <c r="CF129" i="2"/>
  <c r="CG129" i="2"/>
  <c r="CH129" i="2"/>
  <c r="CI129" i="2"/>
  <c r="CJ129" i="2"/>
  <c r="CK129" i="2"/>
  <c r="BG130" i="2"/>
  <c r="BH130" i="2"/>
  <c r="BI130" i="2"/>
  <c r="BJ130" i="2"/>
  <c r="BK130" i="2"/>
  <c r="BL130" i="2"/>
  <c r="BM130" i="2"/>
  <c r="BN130" i="2"/>
  <c r="BO130" i="2"/>
  <c r="BP130" i="2"/>
  <c r="BQ130" i="2"/>
  <c r="BR130" i="2"/>
  <c r="BS130" i="2"/>
  <c r="BT130" i="2"/>
  <c r="BU130" i="2"/>
  <c r="BV130" i="2"/>
  <c r="BW130" i="2"/>
  <c r="BX130" i="2"/>
  <c r="BY130" i="2"/>
  <c r="BZ130" i="2"/>
  <c r="CA130" i="2"/>
  <c r="CB130" i="2"/>
  <c r="CC130" i="2"/>
  <c r="CD130" i="2"/>
  <c r="CE130" i="2"/>
  <c r="CF130" i="2"/>
  <c r="CG130" i="2"/>
  <c r="CH130" i="2"/>
  <c r="CI130" i="2"/>
  <c r="CJ130" i="2"/>
  <c r="CK130" i="2"/>
  <c r="BG131" i="2"/>
  <c r="BH131" i="2"/>
  <c r="BI131" i="2"/>
  <c r="BJ131" i="2"/>
  <c r="BK131" i="2"/>
  <c r="BL131" i="2"/>
  <c r="BM131" i="2"/>
  <c r="BN131" i="2"/>
  <c r="BO131" i="2"/>
  <c r="BP131" i="2"/>
  <c r="BQ131" i="2"/>
  <c r="BR131" i="2"/>
  <c r="BS131" i="2"/>
  <c r="BT131" i="2"/>
  <c r="BU131" i="2"/>
  <c r="BV131" i="2"/>
  <c r="BW131" i="2"/>
  <c r="BX131" i="2"/>
  <c r="BY131" i="2"/>
  <c r="BZ131" i="2"/>
  <c r="CA131" i="2"/>
  <c r="CB131" i="2"/>
  <c r="CC131" i="2"/>
  <c r="CD131" i="2"/>
  <c r="CE131" i="2"/>
  <c r="CF131" i="2"/>
  <c r="CG131" i="2"/>
  <c r="CH131" i="2"/>
  <c r="CI131" i="2"/>
  <c r="CJ131" i="2"/>
  <c r="CK131" i="2"/>
  <c r="BG132" i="2"/>
  <c r="BH132" i="2"/>
  <c r="BI132" i="2"/>
  <c r="BJ132" i="2"/>
  <c r="BK132" i="2"/>
  <c r="BL132" i="2"/>
  <c r="BM132" i="2"/>
  <c r="BN132" i="2"/>
  <c r="BO132" i="2"/>
  <c r="BP132" i="2"/>
  <c r="BQ132" i="2"/>
  <c r="BR132" i="2"/>
  <c r="BS132" i="2"/>
  <c r="BT132" i="2"/>
  <c r="BU132" i="2"/>
  <c r="BV132" i="2"/>
  <c r="BW132" i="2"/>
  <c r="BX132" i="2"/>
  <c r="BY132" i="2"/>
  <c r="BZ132" i="2"/>
  <c r="CA132" i="2"/>
  <c r="CB132" i="2"/>
  <c r="CC132" i="2"/>
  <c r="CD132" i="2"/>
  <c r="CE132" i="2"/>
  <c r="CF132" i="2"/>
  <c r="CG132" i="2"/>
  <c r="BG133" i="2"/>
  <c r="BH133" i="2"/>
  <c r="BI133" i="2"/>
  <c r="BJ133" i="2"/>
  <c r="BK133" i="2"/>
  <c r="BL133" i="2"/>
  <c r="BM133" i="2"/>
  <c r="BN133" i="2"/>
  <c r="BO133" i="2"/>
  <c r="BP133" i="2"/>
  <c r="BQ133" i="2"/>
  <c r="BR133" i="2"/>
  <c r="BS133" i="2"/>
  <c r="BT133" i="2"/>
  <c r="BU133" i="2"/>
  <c r="BV133" i="2"/>
  <c r="BW133" i="2"/>
  <c r="BX133" i="2"/>
  <c r="BY133" i="2"/>
  <c r="BZ133" i="2"/>
  <c r="CA133" i="2"/>
  <c r="CB133" i="2"/>
  <c r="CC133" i="2"/>
  <c r="CD133" i="2"/>
  <c r="CE133" i="2"/>
  <c r="CF133" i="2"/>
  <c r="CG133" i="2"/>
  <c r="BG134" i="2"/>
  <c r="BH134" i="2"/>
  <c r="BI134" i="2"/>
  <c r="BJ134" i="2"/>
  <c r="BK134" i="2"/>
  <c r="BL134" i="2"/>
  <c r="BM134" i="2"/>
  <c r="BN134" i="2"/>
  <c r="BO134" i="2"/>
  <c r="BP134" i="2"/>
  <c r="BQ134" i="2"/>
  <c r="BR134" i="2"/>
  <c r="BS134" i="2"/>
  <c r="BT134" i="2"/>
  <c r="BU134" i="2"/>
  <c r="BV134" i="2"/>
  <c r="BW134" i="2"/>
  <c r="BX134" i="2"/>
  <c r="BY134" i="2"/>
  <c r="BZ134" i="2"/>
  <c r="CA134" i="2"/>
  <c r="CB134" i="2"/>
  <c r="CC134" i="2"/>
  <c r="CD134" i="2"/>
  <c r="CE134" i="2"/>
  <c r="CF134" i="2"/>
  <c r="CG134" i="2"/>
  <c r="BG135" i="2"/>
  <c r="BH135" i="2"/>
  <c r="BI135" i="2"/>
  <c r="BJ135" i="2"/>
  <c r="BK135" i="2"/>
  <c r="BL135" i="2"/>
  <c r="BM135" i="2"/>
  <c r="BN135" i="2"/>
  <c r="BO135" i="2"/>
  <c r="BP135" i="2"/>
  <c r="BQ135" i="2"/>
  <c r="BR135" i="2"/>
  <c r="BS135" i="2"/>
  <c r="BT135" i="2"/>
  <c r="BU135" i="2"/>
  <c r="BV135" i="2"/>
  <c r="BW135" i="2"/>
  <c r="BX135" i="2"/>
  <c r="BY135" i="2"/>
  <c r="BZ135" i="2"/>
  <c r="CA135" i="2"/>
  <c r="CB135" i="2"/>
  <c r="CC135" i="2"/>
  <c r="CD135" i="2"/>
  <c r="CE135" i="2"/>
  <c r="CF135" i="2"/>
  <c r="CG135" i="2"/>
  <c r="BG136" i="2"/>
  <c r="BH136" i="2"/>
  <c r="BI136" i="2"/>
  <c r="BJ136" i="2"/>
  <c r="BK136" i="2"/>
  <c r="BL136" i="2"/>
  <c r="BM136" i="2"/>
  <c r="BN136" i="2"/>
  <c r="BO136" i="2"/>
  <c r="BP136" i="2"/>
  <c r="BQ136" i="2"/>
  <c r="BR136" i="2"/>
  <c r="BS136" i="2"/>
  <c r="BT136" i="2"/>
  <c r="BU136" i="2"/>
  <c r="BV136" i="2"/>
  <c r="BW136" i="2"/>
  <c r="BX136" i="2"/>
  <c r="BY136" i="2"/>
  <c r="BZ136" i="2"/>
  <c r="CA136" i="2"/>
  <c r="CB136" i="2"/>
  <c r="CC136" i="2"/>
  <c r="CD136" i="2"/>
  <c r="CE136" i="2"/>
  <c r="CF136" i="2"/>
  <c r="CG136" i="2"/>
  <c r="BG137" i="2"/>
  <c r="BH137" i="2"/>
  <c r="BI137" i="2"/>
  <c r="BJ137" i="2"/>
  <c r="BK137" i="2"/>
  <c r="BL137" i="2"/>
  <c r="BM137" i="2"/>
  <c r="BN137" i="2"/>
  <c r="BO137" i="2"/>
  <c r="BP137" i="2"/>
  <c r="BQ137" i="2"/>
  <c r="BR137" i="2"/>
  <c r="BS137" i="2"/>
  <c r="BT137" i="2"/>
  <c r="BU137" i="2"/>
  <c r="BV137" i="2"/>
  <c r="BW137" i="2"/>
  <c r="BX137" i="2"/>
  <c r="BY137" i="2"/>
  <c r="BZ137" i="2"/>
  <c r="CA137" i="2"/>
  <c r="CB137" i="2"/>
  <c r="CC137" i="2"/>
  <c r="CD137" i="2"/>
  <c r="CE137" i="2"/>
  <c r="CF137" i="2"/>
  <c r="CG137" i="2"/>
  <c r="BG138" i="2"/>
  <c r="BH138" i="2"/>
  <c r="BI138" i="2"/>
  <c r="BJ138" i="2"/>
  <c r="BK138" i="2"/>
  <c r="BL138" i="2"/>
  <c r="BM138" i="2"/>
  <c r="BN138" i="2"/>
  <c r="BO138" i="2"/>
  <c r="BP138" i="2"/>
  <c r="BQ138" i="2"/>
  <c r="BR138" i="2"/>
  <c r="BS138" i="2"/>
  <c r="BT138" i="2"/>
  <c r="BU138" i="2"/>
  <c r="BV138" i="2"/>
  <c r="BW138" i="2"/>
  <c r="BX138" i="2"/>
  <c r="BY138" i="2"/>
  <c r="BZ138" i="2"/>
  <c r="CA138" i="2"/>
  <c r="CB138" i="2"/>
  <c r="CC138" i="2"/>
  <c r="CD138" i="2"/>
  <c r="CE138" i="2"/>
  <c r="CF138" i="2"/>
  <c r="CG138" i="2"/>
  <c r="BG139" i="2"/>
  <c r="BH139" i="2"/>
  <c r="BI139" i="2"/>
  <c r="BJ139" i="2"/>
  <c r="BK139" i="2"/>
  <c r="BL139" i="2"/>
  <c r="BM139" i="2"/>
  <c r="BN139" i="2"/>
  <c r="BO139" i="2"/>
  <c r="BP139" i="2"/>
  <c r="BQ139" i="2"/>
  <c r="BR139" i="2"/>
  <c r="BS139" i="2"/>
  <c r="BT139" i="2"/>
  <c r="BU139" i="2"/>
  <c r="BV139" i="2"/>
  <c r="BW139" i="2"/>
  <c r="BX139" i="2"/>
  <c r="BY139" i="2"/>
  <c r="BZ139" i="2"/>
  <c r="CA139" i="2"/>
  <c r="CB139" i="2"/>
  <c r="CC139" i="2"/>
  <c r="CD139" i="2"/>
  <c r="CE139" i="2"/>
  <c r="CF139" i="2"/>
  <c r="CG139" i="2"/>
  <c r="BG140" i="2"/>
  <c r="BH140" i="2"/>
  <c r="BI140" i="2"/>
  <c r="BJ140" i="2"/>
  <c r="BK140" i="2"/>
  <c r="BL140" i="2"/>
  <c r="BM140" i="2"/>
  <c r="BN140" i="2"/>
  <c r="BO140" i="2"/>
  <c r="BP140" i="2"/>
  <c r="BQ140" i="2"/>
  <c r="BR140" i="2"/>
  <c r="BS140" i="2"/>
  <c r="BT140" i="2"/>
  <c r="BU140" i="2"/>
  <c r="BV140" i="2"/>
  <c r="BW140" i="2"/>
  <c r="BX140" i="2"/>
  <c r="BY140" i="2"/>
  <c r="BZ140" i="2"/>
  <c r="CA140" i="2"/>
  <c r="CB140" i="2"/>
  <c r="CC140" i="2"/>
  <c r="CD140" i="2"/>
  <c r="CE140" i="2"/>
  <c r="CF140" i="2"/>
  <c r="CG140" i="2"/>
  <c r="BG141" i="2"/>
  <c r="BH141" i="2"/>
  <c r="BI141" i="2"/>
  <c r="BJ141" i="2"/>
  <c r="BK141" i="2"/>
  <c r="BL141" i="2"/>
  <c r="BM141" i="2"/>
  <c r="BN141" i="2"/>
  <c r="BO141" i="2"/>
  <c r="BP141" i="2"/>
  <c r="BQ141" i="2"/>
  <c r="BR141" i="2"/>
  <c r="BS141" i="2"/>
  <c r="BT141" i="2"/>
  <c r="BU141" i="2"/>
  <c r="BV141" i="2"/>
  <c r="BW141" i="2"/>
  <c r="BX141" i="2"/>
  <c r="BY141" i="2"/>
  <c r="BZ141" i="2"/>
  <c r="CA141" i="2"/>
  <c r="CB141" i="2"/>
  <c r="CC141" i="2"/>
  <c r="CD141" i="2"/>
  <c r="CE141" i="2"/>
  <c r="CF141" i="2"/>
  <c r="CG141" i="2"/>
  <c r="BG142" i="2"/>
  <c r="BH142" i="2"/>
  <c r="BI142" i="2"/>
  <c r="BJ142" i="2"/>
  <c r="BK142" i="2"/>
  <c r="BL142" i="2"/>
  <c r="BM142" i="2"/>
  <c r="BN142" i="2"/>
  <c r="BO142" i="2"/>
  <c r="BP142" i="2"/>
  <c r="BQ142" i="2"/>
  <c r="BR142" i="2"/>
  <c r="BS142" i="2"/>
  <c r="BT142" i="2"/>
  <c r="BU142" i="2"/>
  <c r="BV142" i="2"/>
  <c r="BW142" i="2"/>
  <c r="BX142" i="2"/>
  <c r="BY142" i="2"/>
  <c r="BZ142" i="2"/>
  <c r="CA142" i="2"/>
  <c r="CB142" i="2"/>
  <c r="CC142" i="2"/>
  <c r="CD142" i="2"/>
  <c r="CE142" i="2"/>
  <c r="CF142" i="2"/>
  <c r="CG142" i="2"/>
  <c r="BG143" i="2"/>
  <c r="BH143" i="2"/>
  <c r="BI143" i="2"/>
  <c r="BJ143" i="2"/>
  <c r="BK143" i="2"/>
  <c r="BL143" i="2"/>
  <c r="BM143" i="2"/>
  <c r="BN143" i="2"/>
  <c r="BO143" i="2"/>
  <c r="BP143" i="2"/>
  <c r="BQ143" i="2"/>
  <c r="BR143" i="2"/>
  <c r="BS143" i="2"/>
  <c r="BT143" i="2"/>
  <c r="BU143" i="2"/>
  <c r="BV143" i="2"/>
  <c r="BW143" i="2"/>
  <c r="BX143" i="2"/>
  <c r="BY143" i="2"/>
  <c r="BZ143" i="2"/>
  <c r="CA143" i="2"/>
  <c r="CB143" i="2"/>
  <c r="CC143" i="2"/>
  <c r="CD143" i="2"/>
  <c r="CE143" i="2"/>
  <c r="CF143" i="2"/>
  <c r="CG143" i="2"/>
  <c r="CH143" i="2"/>
  <c r="CI143" i="2"/>
  <c r="CJ143" i="2"/>
  <c r="CK143" i="2"/>
  <c r="BG144" i="2"/>
  <c r="BH144" i="2"/>
  <c r="BI144" i="2"/>
  <c r="BJ144" i="2"/>
  <c r="BK144" i="2"/>
  <c r="BL144" i="2"/>
  <c r="BM144" i="2"/>
  <c r="BN144" i="2"/>
  <c r="BO144" i="2"/>
  <c r="BP144" i="2"/>
  <c r="BQ144" i="2"/>
  <c r="BR144" i="2"/>
  <c r="BS144" i="2"/>
  <c r="BT144" i="2"/>
  <c r="BU144" i="2"/>
  <c r="BV144" i="2"/>
  <c r="BW144" i="2"/>
  <c r="BX144" i="2"/>
  <c r="BY144" i="2"/>
  <c r="BZ144" i="2"/>
  <c r="CA144" i="2"/>
  <c r="CB144" i="2"/>
  <c r="CC144" i="2"/>
  <c r="CD144" i="2"/>
  <c r="CE144" i="2"/>
  <c r="CF144" i="2"/>
  <c r="CG144" i="2"/>
  <c r="CH144" i="2"/>
  <c r="CI144" i="2"/>
  <c r="CJ144" i="2"/>
  <c r="CK144" i="2"/>
  <c r="BG145" i="2"/>
  <c r="BH145" i="2"/>
  <c r="BI145" i="2"/>
  <c r="BJ145" i="2"/>
  <c r="BK145" i="2"/>
  <c r="BL145" i="2"/>
  <c r="BM145" i="2"/>
  <c r="BN145" i="2"/>
  <c r="BO145" i="2"/>
  <c r="BP145" i="2"/>
  <c r="BQ145" i="2"/>
  <c r="BR145" i="2"/>
  <c r="BS145" i="2"/>
  <c r="BT145" i="2"/>
  <c r="BU145" i="2"/>
  <c r="BV145" i="2"/>
  <c r="BW145" i="2"/>
  <c r="BX145" i="2"/>
  <c r="BY145" i="2"/>
  <c r="BZ145" i="2"/>
  <c r="CA145" i="2"/>
  <c r="CB145" i="2"/>
  <c r="CC145" i="2"/>
  <c r="CD145" i="2"/>
  <c r="CE145" i="2"/>
  <c r="CF145" i="2"/>
  <c r="CG145" i="2"/>
  <c r="CH145" i="2"/>
  <c r="CI145" i="2"/>
  <c r="CJ145" i="2"/>
  <c r="CK145" i="2"/>
  <c r="BG146" i="2"/>
  <c r="BH146" i="2"/>
  <c r="BI146" i="2"/>
  <c r="BJ146" i="2"/>
  <c r="BK146" i="2"/>
  <c r="BL146" i="2"/>
  <c r="BM146" i="2"/>
  <c r="BN146" i="2"/>
  <c r="BO146" i="2"/>
  <c r="BP146" i="2"/>
  <c r="BQ146" i="2"/>
  <c r="BR146" i="2"/>
  <c r="BS146" i="2"/>
  <c r="BT146" i="2"/>
  <c r="BU146" i="2"/>
  <c r="BV146" i="2"/>
  <c r="BW146" i="2"/>
  <c r="BX146" i="2"/>
  <c r="BY146" i="2"/>
  <c r="BZ146" i="2"/>
  <c r="CA146" i="2"/>
  <c r="CB146" i="2"/>
  <c r="CC146" i="2"/>
  <c r="CD146" i="2"/>
  <c r="CE146" i="2"/>
  <c r="CF146" i="2"/>
  <c r="CG146" i="2"/>
  <c r="CH146" i="2"/>
  <c r="CI146" i="2"/>
  <c r="CJ146" i="2"/>
  <c r="CK146" i="2"/>
  <c r="BG147" i="2"/>
  <c r="BH147" i="2"/>
  <c r="BI147" i="2"/>
  <c r="BJ147" i="2"/>
  <c r="BK147" i="2"/>
  <c r="BL147" i="2"/>
  <c r="BM147" i="2"/>
  <c r="BN147" i="2"/>
  <c r="BO147" i="2"/>
  <c r="BP147" i="2"/>
  <c r="BQ147" i="2"/>
  <c r="BR147" i="2"/>
  <c r="BS147" i="2"/>
  <c r="BT147" i="2"/>
  <c r="BU147" i="2"/>
  <c r="BV147" i="2"/>
  <c r="BW147" i="2"/>
  <c r="BX147" i="2"/>
  <c r="BY147" i="2"/>
  <c r="BZ147" i="2"/>
  <c r="CA147" i="2"/>
  <c r="CB147" i="2"/>
  <c r="CC147" i="2"/>
  <c r="CD147" i="2"/>
  <c r="CE147" i="2"/>
  <c r="CF147" i="2"/>
  <c r="CG147" i="2"/>
  <c r="CH147" i="2"/>
  <c r="CI147" i="2"/>
  <c r="CJ147" i="2"/>
  <c r="CK147" i="2"/>
  <c r="BG148" i="2"/>
  <c r="BH148" i="2"/>
  <c r="BI148" i="2"/>
  <c r="BJ148" i="2"/>
  <c r="BK148" i="2"/>
  <c r="BL148" i="2"/>
  <c r="BM148" i="2"/>
  <c r="BN148" i="2"/>
  <c r="BO148" i="2"/>
  <c r="BP148" i="2"/>
  <c r="BQ148" i="2"/>
  <c r="BR148" i="2"/>
  <c r="BS148" i="2"/>
  <c r="BT148" i="2"/>
  <c r="BU148" i="2"/>
  <c r="BV148" i="2"/>
  <c r="BW148" i="2"/>
  <c r="BX148" i="2"/>
  <c r="BY148" i="2"/>
  <c r="BZ148" i="2"/>
  <c r="CA148" i="2"/>
  <c r="CB148" i="2"/>
  <c r="CC148" i="2"/>
  <c r="CD148" i="2"/>
  <c r="CE148" i="2"/>
  <c r="CF148" i="2"/>
  <c r="CG148" i="2"/>
  <c r="CH148" i="2"/>
  <c r="CI148" i="2"/>
  <c r="CJ148" i="2"/>
  <c r="CK148" i="2"/>
  <c r="BG149" i="2"/>
  <c r="BH149" i="2"/>
  <c r="BI149" i="2"/>
  <c r="BJ149" i="2"/>
  <c r="BK149" i="2"/>
  <c r="BL149" i="2"/>
  <c r="BM149" i="2"/>
  <c r="BN149" i="2"/>
  <c r="BO149" i="2"/>
  <c r="BP149" i="2"/>
  <c r="BQ149" i="2"/>
  <c r="BR149" i="2"/>
  <c r="BS149" i="2"/>
  <c r="BT149" i="2"/>
  <c r="BU149" i="2"/>
  <c r="BV149" i="2"/>
  <c r="BW149" i="2"/>
  <c r="BX149" i="2"/>
  <c r="BY149" i="2"/>
  <c r="BZ149" i="2"/>
  <c r="CA149" i="2"/>
  <c r="CB149" i="2"/>
  <c r="CC149" i="2"/>
  <c r="CD149" i="2"/>
  <c r="CE149" i="2"/>
  <c r="CF149" i="2"/>
  <c r="CG149" i="2"/>
  <c r="CH149" i="2"/>
  <c r="CI149" i="2"/>
  <c r="CJ149" i="2"/>
  <c r="CK149" i="2"/>
  <c r="BG150" i="2"/>
  <c r="BH150" i="2"/>
  <c r="BI150" i="2"/>
  <c r="BJ150" i="2"/>
  <c r="BK150" i="2"/>
  <c r="BL150" i="2"/>
  <c r="BM150" i="2"/>
  <c r="BN150" i="2"/>
  <c r="BO150" i="2"/>
  <c r="BP150" i="2"/>
  <c r="BQ150" i="2"/>
  <c r="BR150" i="2"/>
  <c r="BS150" i="2"/>
  <c r="BT150" i="2"/>
  <c r="BU150" i="2"/>
  <c r="BV150" i="2"/>
  <c r="BW150" i="2"/>
  <c r="BX150" i="2"/>
  <c r="BY150" i="2"/>
  <c r="BZ150" i="2"/>
  <c r="CA150" i="2"/>
  <c r="CB150" i="2"/>
  <c r="CC150" i="2"/>
  <c r="CD150" i="2"/>
  <c r="CE150" i="2"/>
  <c r="CF150" i="2"/>
  <c r="CG150" i="2"/>
  <c r="CH150" i="2"/>
  <c r="CI150" i="2"/>
  <c r="CJ150" i="2"/>
  <c r="CK150" i="2"/>
  <c r="BG151" i="2"/>
  <c r="BH151" i="2"/>
  <c r="BI151" i="2"/>
  <c r="BJ151" i="2"/>
  <c r="BK151" i="2"/>
  <c r="BL151" i="2"/>
  <c r="BM151" i="2"/>
  <c r="BN151" i="2"/>
  <c r="BO151" i="2"/>
  <c r="BP151" i="2"/>
  <c r="BQ151" i="2"/>
  <c r="BR151" i="2"/>
  <c r="BS151" i="2"/>
  <c r="BT151" i="2"/>
  <c r="BU151" i="2"/>
  <c r="BV151" i="2"/>
  <c r="BW151" i="2"/>
  <c r="BX151" i="2"/>
  <c r="BY151" i="2"/>
  <c r="BZ151" i="2"/>
  <c r="CA151" i="2"/>
  <c r="CB151" i="2"/>
  <c r="CC151" i="2"/>
  <c r="CD151" i="2"/>
  <c r="CE151" i="2"/>
  <c r="CF151" i="2"/>
  <c r="CG151" i="2"/>
  <c r="CH151" i="2"/>
  <c r="CI151" i="2"/>
  <c r="CJ151" i="2"/>
  <c r="CK151" i="2"/>
  <c r="BG152" i="2"/>
  <c r="BH152" i="2"/>
  <c r="BI152" i="2"/>
  <c r="BJ152" i="2"/>
  <c r="BK152" i="2"/>
  <c r="BL152" i="2"/>
  <c r="BM152" i="2"/>
  <c r="BN152" i="2"/>
  <c r="BO152" i="2"/>
  <c r="BP152" i="2"/>
  <c r="BQ152" i="2"/>
  <c r="BR152" i="2"/>
  <c r="BS152" i="2"/>
  <c r="BT152" i="2"/>
  <c r="BU152" i="2"/>
  <c r="BV152" i="2"/>
  <c r="BW152" i="2"/>
  <c r="BX152" i="2"/>
  <c r="BY152" i="2"/>
  <c r="BZ152" i="2"/>
  <c r="CA152" i="2"/>
  <c r="CB152" i="2"/>
  <c r="CC152" i="2"/>
  <c r="CD152" i="2"/>
  <c r="CE152" i="2"/>
  <c r="CF152" i="2"/>
  <c r="CG152" i="2"/>
  <c r="CH152" i="2"/>
  <c r="CI152" i="2"/>
  <c r="CJ152" i="2"/>
  <c r="CK152" i="2"/>
  <c r="BG153" i="2"/>
  <c r="BH153" i="2"/>
  <c r="BI153" i="2"/>
  <c r="BJ153" i="2"/>
  <c r="BK153" i="2"/>
  <c r="BL153" i="2"/>
  <c r="BM153" i="2"/>
  <c r="BN153" i="2"/>
  <c r="BO153" i="2"/>
  <c r="BP153" i="2"/>
  <c r="BQ153" i="2"/>
  <c r="BR153" i="2"/>
  <c r="BS153" i="2"/>
  <c r="BT153" i="2"/>
  <c r="BU153" i="2"/>
  <c r="BV153" i="2"/>
  <c r="BW153" i="2"/>
  <c r="BX153" i="2"/>
  <c r="BY153" i="2"/>
  <c r="BZ153" i="2"/>
  <c r="CA153" i="2"/>
  <c r="CB153" i="2"/>
  <c r="CC153" i="2"/>
  <c r="CD153" i="2"/>
  <c r="CE153" i="2"/>
  <c r="CF153" i="2"/>
  <c r="CG153" i="2"/>
  <c r="CH153" i="2"/>
  <c r="CI153" i="2"/>
  <c r="CJ153" i="2"/>
  <c r="CK153" i="2"/>
  <c r="BG154" i="2"/>
  <c r="BH154" i="2"/>
  <c r="BI154" i="2"/>
  <c r="BJ154" i="2"/>
  <c r="BK154" i="2"/>
  <c r="BL154" i="2"/>
  <c r="BM154" i="2"/>
  <c r="BN154" i="2"/>
  <c r="BO154" i="2"/>
  <c r="BP154" i="2"/>
  <c r="BQ154" i="2"/>
  <c r="BR154" i="2"/>
  <c r="BS154" i="2"/>
  <c r="BT154" i="2"/>
  <c r="BU154" i="2"/>
  <c r="BV154" i="2"/>
  <c r="BW154" i="2"/>
  <c r="BX154" i="2"/>
  <c r="BY154" i="2"/>
  <c r="BZ154" i="2"/>
  <c r="CA154" i="2"/>
  <c r="CB154" i="2"/>
  <c r="CC154" i="2"/>
  <c r="CD154" i="2"/>
  <c r="CE154" i="2"/>
  <c r="CF154" i="2"/>
  <c r="CG154" i="2"/>
  <c r="CH154" i="2"/>
  <c r="CI154" i="2"/>
  <c r="CJ154" i="2"/>
  <c r="CK154" i="2"/>
  <c r="BG155" i="2"/>
  <c r="BH155" i="2"/>
  <c r="BI155" i="2"/>
  <c r="BJ155" i="2"/>
  <c r="BK155" i="2"/>
  <c r="BL155" i="2"/>
  <c r="BM155" i="2"/>
  <c r="BN155" i="2"/>
  <c r="BO155" i="2"/>
  <c r="BP155" i="2"/>
  <c r="BQ155" i="2"/>
  <c r="BR155" i="2"/>
  <c r="BS155" i="2"/>
  <c r="BT155" i="2"/>
  <c r="BU155" i="2"/>
  <c r="BV155" i="2"/>
  <c r="BW155" i="2"/>
  <c r="BX155" i="2"/>
  <c r="BY155" i="2"/>
  <c r="BZ155" i="2"/>
  <c r="CA155" i="2"/>
  <c r="CB155" i="2"/>
  <c r="CC155" i="2"/>
  <c r="CD155" i="2"/>
  <c r="CE155" i="2"/>
  <c r="CF155" i="2"/>
  <c r="CG155" i="2"/>
  <c r="CH155" i="2"/>
  <c r="CI155" i="2"/>
  <c r="CJ155" i="2"/>
  <c r="CK155" i="2"/>
  <c r="BG156" i="2"/>
  <c r="BH156" i="2"/>
  <c r="BI156" i="2"/>
  <c r="BJ156" i="2"/>
  <c r="BK156" i="2"/>
  <c r="BL156" i="2"/>
  <c r="BM156" i="2"/>
  <c r="BN156" i="2"/>
  <c r="BO156" i="2"/>
  <c r="BP156" i="2"/>
  <c r="BQ156" i="2"/>
  <c r="BR156" i="2"/>
  <c r="BS156" i="2"/>
  <c r="BT156" i="2"/>
  <c r="BU156" i="2"/>
  <c r="BV156" i="2"/>
  <c r="BW156" i="2"/>
  <c r="BX156" i="2"/>
  <c r="BY156" i="2"/>
  <c r="BZ156" i="2"/>
  <c r="CA156" i="2"/>
  <c r="CB156" i="2"/>
  <c r="CC156" i="2"/>
  <c r="CD156" i="2"/>
  <c r="CE156" i="2"/>
  <c r="CF156" i="2"/>
  <c r="CG156" i="2"/>
  <c r="CH156" i="2"/>
  <c r="CI156" i="2"/>
  <c r="CJ156" i="2"/>
  <c r="CK156" i="2"/>
  <c r="E164" i="2"/>
  <c r="F164" i="2"/>
  <c r="AE164" i="2"/>
  <c r="AF164" i="2"/>
  <c r="AG164" i="2"/>
  <c r="AH164" i="2"/>
  <c r="E165" i="2"/>
  <c r="F165" i="2"/>
  <c r="AE165" i="2"/>
  <c r="AF165" i="2"/>
  <c r="AG165" i="2"/>
  <c r="AH165" i="2"/>
  <c r="E166" i="2"/>
  <c r="F166" i="2"/>
  <c r="J166" i="2"/>
  <c r="K166" i="2"/>
  <c r="L166" i="2"/>
  <c r="M166" i="2"/>
  <c r="Q166" i="2"/>
  <c r="R166" i="2"/>
  <c r="S166" i="2"/>
  <c r="T166" i="2"/>
  <c r="X166" i="2"/>
  <c r="Y166" i="2"/>
  <c r="Z166" i="2"/>
  <c r="AA166" i="2"/>
  <c r="AE166" i="2"/>
  <c r="AF166" i="2"/>
  <c r="AG166" i="2"/>
  <c r="AH166" i="2"/>
  <c r="E167" i="2"/>
  <c r="F167" i="2"/>
  <c r="G167" i="2"/>
  <c r="I167" i="2"/>
  <c r="J167" i="2"/>
  <c r="K167" i="2"/>
  <c r="L167" i="2"/>
  <c r="M167" i="2"/>
  <c r="P167" i="2"/>
  <c r="Q167" i="2"/>
  <c r="R167" i="2"/>
  <c r="S167" i="2"/>
  <c r="T167" i="2"/>
  <c r="W167" i="2"/>
  <c r="X167" i="2"/>
  <c r="Y167" i="2"/>
  <c r="Z167" i="2"/>
  <c r="AA167" i="2"/>
  <c r="AD167" i="2"/>
  <c r="AE167" i="2"/>
  <c r="AF167" i="2"/>
  <c r="AG167" i="2"/>
  <c r="AH167" i="2"/>
  <c r="E168" i="2"/>
  <c r="F168" i="2"/>
  <c r="J168" i="2"/>
  <c r="K168" i="2"/>
  <c r="L168" i="2"/>
  <c r="M168" i="2"/>
  <c r="Q168" i="2"/>
  <c r="R168" i="2"/>
  <c r="S168" i="2"/>
  <c r="T168" i="2"/>
  <c r="X168" i="2"/>
  <c r="Y168" i="2"/>
  <c r="Z168" i="2"/>
  <c r="AA168" i="2"/>
  <c r="AE168" i="2"/>
  <c r="AF168" i="2"/>
  <c r="AG168" i="2"/>
  <c r="AH168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D183" i="2"/>
  <c r="C3" i="19"/>
  <c r="B3" i="19"/>
  <c r="G162" i="2"/>
  <c r="F162" i="2"/>
  <c r="J162" i="2"/>
  <c r="L162" i="2"/>
  <c r="P162" i="2"/>
  <c r="S162" i="2"/>
  <c r="Q162" i="2"/>
  <c r="X162" i="2"/>
  <c r="Z162" i="2"/>
  <c r="AD162" i="2"/>
  <c r="AF162" i="2"/>
  <c r="AH162" i="2"/>
  <c r="E163" i="2"/>
  <c r="P166" i="2"/>
  <c r="T162" i="2"/>
  <c r="R162" i="2"/>
  <c r="AA162" i="2"/>
  <c r="W162" i="2"/>
  <c r="K162" i="2"/>
  <c r="E170" i="2"/>
  <c r="AH170" i="2"/>
  <c r="AF170" i="2"/>
  <c r="AD170" i="2"/>
  <c r="AB170" i="2"/>
  <c r="Z170" i="2"/>
  <c r="X170" i="2"/>
  <c r="V170" i="2"/>
  <c r="T170" i="2"/>
  <c r="R170" i="2"/>
  <c r="P170" i="2"/>
  <c r="N170" i="2"/>
  <c r="L170" i="2"/>
  <c r="J170" i="2"/>
  <c r="H170" i="2"/>
  <c r="F170" i="2"/>
  <c r="Z171" i="2"/>
  <c r="X171" i="2"/>
  <c r="V171" i="2"/>
  <c r="T171" i="2"/>
  <c r="R171" i="2"/>
  <c r="P171" i="2"/>
  <c r="N171" i="2"/>
  <c r="L171" i="2"/>
  <c r="J171" i="2"/>
  <c r="H171" i="2"/>
  <c r="Z165" i="2"/>
  <c r="X165" i="2"/>
  <c r="V165" i="2"/>
  <c r="T165" i="2"/>
  <c r="R165" i="2"/>
  <c r="N165" i="2"/>
  <c r="L165" i="2"/>
  <c r="J165" i="2"/>
  <c r="H165" i="2"/>
  <c r="D170" i="2"/>
  <c r="AG170" i="2"/>
  <c r="AE170" i="2"/>
  <c r="AC170" i="2"/>
  <c r="AA170" i="2"/>
  <c r="W170" i="2"/>
  <c r="U170" i="2"/>
  <c r="S170" i="2"/>
  <c r="Q170" i="2"/>
  <c r="O170" i="2"/>
  <c r="M170" i="2"/>
  <c r="K170" i="2"/>
  <c r="I170" i="2"/>
  <c r="G170" i="2"/>
  <c r="AG171" i="2"/>
  <c r="AA171" i="2"/>
  <c r="Y171" i="2"/>
  <c r="W171" i="2"/>
  <c r="U171" i="2"/>
  <c r="S171" i="2"/>
  <c r="Q171" i="2"/>
  <c r="O171" i="2"/>
  <c r="M171" i="2"/>
  <c r="K171" i="2"/>
  <c r="I171" i="2"/>
  <c r="AA165" i="2"/>
  <c r="Y165" i="2"/>
  <c r="U165" i="2"/>
  <c r="S165" i="2"/>
  <c r="Q165" i="2"/>
  <c r="O165" i="2"/>
  <c r="M165" i="2"/>
  <c r="K165" i="2"/>
  <c r="AA164" i="2"/>
  <c r="Q164" i="2"/>
  <c r="K164" i="2"/>
  <c r="A13" i="2"/>
  <c r="A63" i="2"/>
  <c r="AB168" i="2"/>
  <c r="U168" i="2"/>
  <c r="O168" i="2"/>
  <c r="H168" i="2"/>
  <c r="F163" i="2"/>
  <c r="D165" i="2"/>
  <c r="AC168" i="2"/>
  <c r="V168" i="2"/>
  <c r="N168" i="2"/>
  <c r="G166" i="2"/>
  <c r="E162" i="2"/>
  <c r="D164" i="2"/>
  <c r="D166" i="2"/>
  <c r="G165" i="2"/>
  <c r="G168" i="2"/>
  <c r="H167" i="2"/>
  <c r="N162" i="2"/>
  <c r="N166" i="2"/>
  <c r="N167" i="2"/>
  <c r="U162" i="2"/>
  <c r="U166" i="2"/>
  <c r="U167" i="2"/>
  <c r="AB162" i="2"/>
  <c r="AB164" i="2"/>
  <c r="AB165" i="2"/>
  <c r="AB166" i="2"/>
  <c r="AB167" i="2"/>
  <c r="D163" i="2"/>
  <c r="D168" i="2" s="1"/>
  <c r="G164" i="2"/>
  <c r="H162" i="2"/>
  <c r="H166" i="2"/>
  <c r="O162" i="2"/>
  <c r="O166" i="2"/>
  <c r="O167" i="2"/>
  <c r="V162" i="2"/>
  <c r="V166" i="2"/>
  <c r="V167" i="2"/>
  <c r="AC162" i="2"/>
  <c r="AC164" i="2"/>
  <c r="AC165" i="2"/>
  <c r="AC166" i="2"/>
  <c r="AC167" i="2"/>
  <c r="D167" i="2"/>
  <c r="AE171" i="2"/>
  <c r="AC171" i="2"/>
  <c r="Y164" i="2"/>
  <c r="M164" i="2"/>
  <c r="A12" i="2"/>
  <c r="AE162" i="2"/>
  <c r="O164" i="2"/>
  <c r="M162" i="2"/>
  <c r="AD171" i="2"/>
  <c r="AB171" i="2"/>
  <c r="U164" i="2"/>
  <c r="S164" i="2"/>
  <c r="G171" i="2"/>
  <c r="E171" i="2"/>
  <c r="J164" i="2"/>
  <c r="H164" i="2"/>
  <c r="F171" i="2"/>
  <c r="D171" i="2"/>
  <c r="I162" i="2"/>
  <c r="A60" i="2"/>
  <c r="AJ10" i="2"/>
  <c r="AL10" i="2"/>
  <c r="AN10" i="2"/>
  <c r="AP10" i="2"/>
  <c r="AO10" i="2"/>
  <c r="A155" i="2"/>
  <c r="A153" i="2"/>
  <c r="A151" i="2"/>
  <c r="A149" i="2"/>
  <c r="A147" i="2"/>
  <c r="A145" i="2"/>
  <c r="A143" i="2"/>
  <c r="A141" i="2"/>
  <c r="A139" i="2"/>
  <c r="A137" i="2"/>
  <c r="A135" i="2"/>
  <c r="A133" i="2"/>
  <c r="A131" i="2"/>
  <c r="A156" i="2"/>
  <c r="A154" i="2"/>
  <c r="A152" i="2"/>
  <c r="A150" i="2"/>
  <c r="A148" i="2"/>
  <c r="A146" i="2"/>
  <c r="A144" i="2"/>
  <c r="A142" i="2"/>
  <c r="A140" i="2"/>
  <c r="A138" i="2"/>
  <c r="A136" i="2"/>
  <c r="A134" i="2"/>
  <c r="A132" i="2"/>
  <c r="A130" i="2"/>
  <c r="A129" i="2"/>
  <c r="A128" i="2"/>
  <c r="A126" i="2"/>
  <c r="A125" i="2"/>
  <c r="A124" i="2"/>
  <c r="A123" i="2"/>
  <c r="A122" i="2"/>
  <c r="A120" i="2"/>
  <c r="A119" i="2"/>
  <c r="A118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E160" i="2"/>
  <c r="E179" i="2" s="1"/>
  <c r="D180" i="2"/>
  <c r="D182" i="2"/>
  <c r="D7" i="2"/>
  <c r="D179" i="2"/>
  <c r="D181" i="2"/>
  <c r="E7" i="2"/>
  <c r="M22" i="1" a="1"/>
  <c r="M57" i="1" a="1"/>
  <c r="M33" i="1" a="1"/>
  <c r="M74" i="1" a="1"/>
  <c r="M46" i="1" a="1"/>
  <c r="M68" i="1" a="1"/>
  <c r="M66" i="1" a="1"/>
  <c r="M27" i="1" a="1"/>
  <c r="M55" i="1" a="1"/>
  <c r="M41" i="1" a="1"/>
  <c r="M34" i="1" a="1"/>
  <c r="M67" i="1" a="1"/>
  <c r="M35" i="1" a="1"/>
  <c r="M70" i="1" a="1"/>
  <c r="M32" i="1" a="1"/>
  <c r="M23" i="1" a="1"/>
  <c r="M45" i="1" a="1"/>
  <c r="M19" i="1" a="1"/>
  <c r="M37" i="1" a="1"/>
  <c r="M58" i="1" a="1"/>
  <c r="M40" i="1" a="1"/>
  <c r="M77" i="1" a="1"/>
  <c r="M64" i="1" a="1"/>
  <c r="M36" i="1" a="1"/>
  <c r="M49" i="1" a="1"/>
  <c r="M21" i="1" a="1"/>
  <c r="M76" i="1" a="1"/>
  <c r="M71" i="1" a="1"/>
  <c r="M59" i="1" a="1"/>
  <c r="M44" i="1" a="1"/>
  <c r="M50" i="1" a="1"/>
  <c r="M72" i="1" a="1"/>
  <c r="M73" i="1" a="1"/>
  <c r="M17" i="1" a="1"/>
  <c r="M24" i="1" a="1"/>
  <c r="M56" i="1" a="1"/>
  <c r="M39" i="1" a="1"/>
  <c r="M52" i="1" a="1"/>
  <c r="M54" i="1" a="1"/>
  <c r="M51" i="1" a="1"/>
  <c r="M43" i="1" a="1"/>
  <c r="M20" i="1" a="1"/>
  <c r="M60" i="1" a="1"/>
  <c r="M75" i="1" a="1"/>
  <c r="M25" i="1" a="1"/>
  <c r="M42" i="1" a="1"/>
  <c r="M69" i="1" a="1"/>
  <c r="M65" i="1" a="1"/>
  <c r="M47" i="1" a="1"/>
  <c r="M31" i="1" a="1"/>
  <c r="M61" i="1" a="1"/>
  <c r="M26" i="1" a="1"/>
  <c r="M63" i="1" a="1"/>
  <c r="M30" i="1" a="1"/>
  <c r="M29" i="1" a="1"/>
  <c r="M78" i="1" a="1"/>
  <c r="M38" i="1" a="1"/>
  <c r="M28" i="1" a="1"/>
  <c r="M18" i="1" a="1"/>
  <c r="M62" i="1" a="1"/>
  <c r="M48" i="1" a="1"/>
  <c r="M53" i="1" a="1"/>
  <c r="A23" i="2" l="1"/>
  <c r="A22" i="2"/>
  <c r="A21" i="2"/>
  <c r="A20" i="2"/>
  <c r="A18" i="2"/>
  <c r="A17" i="2"/>
  <c r="A16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42" i="2"/>
  <c r="A14" i="2"/>
  <c r="A15" i="2"/>
  <c r="A54" i="2"/>
  <c r="A53" i="2"/>
  <c r="A52" i="2"/>
  <c r="A51" i="2"/>
  <c r="A50" i="2"/>
  <c r="A49" i="2"/>
  <c r="A48" i="2"/>
  <c r="A47" i="2"/>
  <c r="A46" i="2"/>
  <c r="A45" i="2"/>
  <c r="A44" i="2"/>
  <c r="A43" i="2"/>
  <c r="E180" i="2"/>
  <c r="E183" i="2"/>
  <c r="E181" i="2"/>
  <c r="A61" i="2"/>
  <c r="A64" i="2"/>
  <c r="A10" i="2"/>
  <c r="A11" i="2"/>
  <c r="AJ178" i="2"/>
  <c r="AJ177" i="2"/>
  <c r="AJ176" i="2"/>
  <c r="AK10" i="2"/>
  <c r="AO107" i="2"/>
  <c r="AN74" i="2"/>
  <c r="AL96" i="2"/>
  <c r="AO143" i="2"/>
  <c r="AL149" i="2"/>
  <c r="AP133" i="2"/>
  <c r="AP130" i="2"/>
  <c r="AL128" i="2"/>
  <c r="AP112" i="2"/>
  <c r="AL109" i="2"/>
  <c r="AN104" i="2"/>
  <c r="AL88" i="2"/>
  <c r="AJ68" i="2"/>
  <c r="AO139" i="2"/>
  <c r="AO93" i="2"/>
  <c r="AO82" i="2"/>
  <c r="AL101" i="2"/>
  <c r="AP91" i="2"/>
  <c r="AJ78" i="2"/>
  <c r="AO154" i="2"/>
  <c r="AP71" i="2"/>
  <c r="AP156" i="2"/>
  <c r="AO150" i="2"/>
  <c r="AP147" i="2"/>
  <c r="AL139" i="2"/>
  <c r="AL131" i="2"/>
  <c r="AP129" i="2"/>
  <c r="AO113" i="2"/>
  <c r="AP110" i="2"/>
  <c r="AO109" i="2"/>
  <c r="AL107" i="2"/>
  <c r="AP102" i="2"/>
  <c r="AO97" i="2"/>
  <c r="AL94" i="2"/>
  <c r="AL82" i="2"/>
  <c r="AJ75" i="2"/>
  <c r="AN70" i="2"/>
  <c r="AL153" i="2"/>
  <c r="AL145" i="2"/>
  <c r="AP143" i="2"/>
  <c r="AL140" i="2"/>
  <c r="AL135" i="2"/>
  <c r="AO122" i="2"/>
  <c r="AL115" i="2"/>
  <c r="AL114" i="2"/>
  <c r="AP106" i="2"/>
  <c r="AL105" i="2"/>
  <c r="AO101" i="2"/>
  <c r="AL99" i="2"/>
  <c r="AL98" i="2"/>
  <c r="AP93" i="2"/>
  <c r="AL90" i="2"/>
  <c r="AO89" i="2"/>
  <c r="AK78" i="2"/>
  <c r="AN77" i="2"/>
  <c r="AN66" i="2"/>
  <c r="AP99" i="2"/>
  <c r="AO148" i="2"/>
  <c r="AL141" i="2"/>
  <c r="AP141" i="2"/>
  <c r="AL133" i="2"/>
  <c r="AO133" i="2"/>
  <c r="AL132" i="2"/>
  <c r="AO125" i="2"/>
  <c r="AL125" i="2"/>
  <c r="AP123" i="2"/>
  <c r="AP111" i="2"/>
  <c r="AL108" i="2"/>
  <c r="AO108" i="2"/>
  <c r="AL104" i="2"/>
  <c r="AO104" i="2"/>
  <c r="AL100" i="2"/>
  <c r="AO100" i="2"/>
  <c r="AO96" i="2"/>
  <c r="AP96" i="2"/>
  <c r="AL95" i="2"/>
  <c r="AL91" i="2"/>
  <c r="AK83" i="2"/>
  <c r="AP83" i="2"/>
  <c r="AN80" i="2"/>
  <c r="AK79" i="2"/>
  <c r="AJ79" i="2"/>
  <c r="AK76" i="2"/>
  <c r="AJ76" i="2"/>
  <c r="AL69" i="2"/>
  <c r="AN68" i="2"/>
  <c r="AO64" i="2"/>
  <c r="AK75" i="2"/>
  <c r="AN79" i="2"/>
  <c r="AP89" i="2"/>
  <c r="AO91" i="2"/>
  <c r="AP97" i="2"/>
  <c r="AO99" i="2"/>
  <c r="AO105" i="2"/>
  <c r="AO135" i="2"/>
  <c r="AO69" i="2"/>
  <c r="AO156" i="2"/>
  <c r="AO152" i="2"/>
  <c r="AL146" i="2"/>
  <c r="AP145" i="2"/>
  <c r="AO145" i="2"/>
  <c r="AP144" i="2"/>
  <c r="AO137" i="2"/>
  <c r="AL137" i="2"/>
  <c r="AO136" i="2"/>
  <c r="AO129" i="2"/>
  <c r="AL129" i="2"/>
  <c r="AP128" i="2"/>
  <c r="AL119" i="2"/>
  <c r="AP118" i="2"/>
  <c r="AL112" i="2"/>
  <c r="AO112" i="2"/>
  <c r="AP107" i="2"/>
  <c r="AP103" i="2"/>
  <c r="AO92" i="2"/>
  <c r="AP92" i="2"/>
  <c r="AO88" i="2"/>
  <c r="AP88" i="2"/>
  <c r="AL87" i="2"/>
  <c r="AO73" i="2"/>
  <c r="AN72" i="2"/>
  <c r="AL65" i="2"/>
  <c r="AO65" i="2"/>
  <c r="AK64" i="2"/>
  <c r="AK72" i="2"/>
  <c r="AK80" i="2"/>
  <c r="AL83" i="2"/>
  <c r="AP87" i="2"/>
  <c r="AL92" i="2"/>
  <c r="AP95" i="2"/>
  <c r="AP100" i="2"/>
  <c r="AO103" i="2"/>
  <c r="AP108" i="2"/>
  <c r="AO111" i="2"/>
  <c r="AO114" i="2"/>
  <c r="AO131" i="2"/>
  <c r="AK141" i="2"/>
  <c r="AP152" i="2"/>
  <c r="AO71" i="2"/>
  <c r="AL155" i="2"/>
  <c r="AP154" i="2"/>
  <c r="AL151" i="2"/>
  <c r="AP150" i="2"/>
  <c r="AL147" i="2"/>
  <c r="AL143" i="2"/>
  <c r="AP139" i="2"/>
  <c r="AP138" i="2"/>
  <c r="AP135" i="2"/>
  <c r="AP131" i="2"/>
  <c r="AO126" i="2"/>
  <c r="AO117" i="2"/>
  <c r="AP114" i="2"/>
  <c r="AL113" i="2"/>
  <c r="AO110" i="2"/>
  <c r="AP109" i="2"/>
  <c r="AO106" i="2"/>
  <c r="AP105" i="2"/>
  <c r="AO102" i="2"/>
  <c r="AP101" i="2"/>
  <c r="AP98" i="2"/>
  <c r="AL97" i="2"/>
  <c r="AP94" i="2"/>
  <c r="AL93" i="2"/>
  <c r="AP90" i="2"/>
  <c r="AL89" i="2"/>
  <c r="AP82" i="2"/>
  <c r="AP81" i="2"/>
  <c r="AN78" i="2"/>
  <c r="AJ77" i="2"/>
  <c r="AN75" i="2"/>
  <c r="AJ74" i="2"/>
  <c r="AK70" i="2"/>
  <c r="AP67" i="2"/>
  <c r="AJ66" i="2"/>
  <c r="AK68" i="2"/>
  <c r="AJ72" i="2"/>
  <c r="AN76" i="2"/>
  <c r="AJ80" i="2"/>
  <c r="AO87" i="2"/>
  <c r="AO95" i="2"/>
  <c r="AL103" i="2"/>
  <c r="AL111" i="2"/>
  <c r="AP125" i="2"/>
  <c r="AO128" i="2"/>
  <c r="AP137" i="2"/>
  <c r="AP148" i="2"/>
  <c r="AL71" i="2"/>
  <c r="AK66" i="2"/>
  <c r="AJ70" i="2"/>
  <c r="AK74" i="2"/>
  <c r="AK77" i="2"/>
  <c r="AO90" i="2"/>
  <c r="AO94" i="2"/>
  <c r="AO98" i="2"/>
  <c r="AL102" i="2"/>
  <c r="AL106" i="2"/>
  <c r="AL110" i="2"/>
  <c r="AP113" i="2"/>
  <c r="H173" i="2"/>
  <c r="H9" i="2" s="1"/>
  <c r="H175" i="2" s="1"/>
  <c r="AE173" i="2"/>
  <c r="AE9" i="2" s="1"/>
  <c r="AE175" i="2" s="1"/>
  <c r="AL150" i="2"/>
  <c r="AO147" i="2"/>
  <c r="AK145" i="2"/>
  <c r="AO144" i="2"/>
  <c r="AK143" i="2"/>
  <c r="AJ141" i="2"/>
  <c r="AO140" i="2"/>
  <c r="AJ139" i="2"/>
  <c r="AJ137" i="2"/>
  <c r="AJ135" i="2"/>
  <c r="AP134" i="2"/>
  <c r="AJ133" i="2"/>
  <c r="AO132" i="2"/>
  <c r="AJ131" i="2"/>
  <c r="AJ129" i="2"/>
  <c r="AJ128" i="2"/>
  <c r="AL126" i="2"/>
  <c r="AJ125" i="2"/>
  <c r="AO119" i="2"/>
  <c r="AP116" i="2"/>
  <c r="AO115" i="2"/>
  <c r="AJ114" i="2"/>
  <c r="AJ113" i="2"/>
  <c r="AJ112" i="2"/>
  <c r="AJ111" i="2"/>
  <c r="AJ110" i="2"/>
  <c r="AJ109" i="2"/>
  <c r="AJ108" i="2"/>
  <c r="AJ107" i="2"/>
  <c r="AJ106" i="2"/>
  <c r="AJ105" i="2"/>
  <c r="AJ104" i="2"/>
  <c r="AJ103" i="2"/>
  <c r="AJ102" i="2"/>
  <c r="AJ101" i="2"/>
  <c r="AJ100" i="2"/>
  <c r="AK99" i="2"/>
  <c r="AK98" i="2"/>
  <c r="AK97" i="2"/>
  <c r="AK96" i="2"/>
  <c r="AK95" i="2"/>
  <c r="AK93" i="2"/>
  <c r="AK92" i="2"/>
  <c r="AK91" i="2"/>
  <c r="AK90" i="2"/>
  <c r="AK89" i="2"/>
  <c r="AK88" i="2"/>
  <c r="AK87" i="2"/>
  <c r="AJ83" i="2"/>
  <c r="AJ82" i="2"/>
  <c r="AL81" i="2"/>
  <c r="AL80" i="2"/>
  <c r="AL79" i="2"/>
  <c r="AL78" i="2"/>
  <c r="AL77" i="2"/>
  <c r="AL76" i="2"/>
  <c r="AL75" i="2"/>
  <c r="AL74" i="2"/>
  <c r="AL73" i="2"/>
  <c r="AL72" i="2"/>
  <c r="AL70" i="2"/>
  <c r="AP69" i="2"/>
  <c r="AL68" i="2"/>
  <c r="AL67" i="2"/>
  <c r="AL66" i="2"/>
  <c r="AP65" i="2"/>
  <c r="AL64" i="2"/>
  <c r="AK94" i="2"/>
  <c r="E173" i="2"/>
  <c r="E9" i="2" s="1"/>
  <c r="AC173" i="2"/>
  <c r="AC9" i="2" s="1"/>
  <c r="AC175" i="2" s="1"/>
  <c r="O173" i="2"/>
  <c r="O9" i="2" s="1"/>
  <c r="O175" i="2" s="1"/>
  <c r="AB173" i="2"/>
  <c r="AB9" i="2" s="1"/>
  <c r="AB175" i="2" s="1"/>
  <c r="N173" i="2"/>
  <c r="N9" i="2" s="1"/>
  <c r="N175" i="2" s="1"/>
  <c r="K173" i="2"/>
  <c r="AK156" i="2"/>
  <c r="AJ156" i="2"/>
  <c r="AN156" i="2"/>
  <c r="AK155" i="2"/>
  <c r="AJ155" i="2"/>
  <c r="AN155" i="2"/>
  <c r="AK154" i="2"/>
  <c r="AJ154" i="2"/>
  <c r="AN154" i="2"/>
  <c r="AK153" i="2"/>
  <c r="AJ153" i="2"/>
  <c r="AN153" i="2"/>
  <c r="AK152" i="2"/>
  <c r="AJ152" i="2"/>
  <c r="AN152" i="2"/>
  <c r="AK151" i="2"/>
  <c r="AJ151" i="2"/>
  <c r="AN151" i="2"/>
  <c r="AK149" i="2"/>
  <c r="AJ149" i="2"/>
  <c r="AN149" i="2"/>
  <c r="AK148" i="2"/>
  <c r="AJ148" i="2"/>
  <c r="AN148" i="2"/>
  <c r="AK142" i="2"/>
  <c r="AJ142" i="2"/>
  <c r="AN142" i="2"/>
  <c r="AO142" i="2"/>
  <c r="AP142" i="2"/>
  <c r="AJ136" i="2"/>
  <c r="AN136" i="2"/>
  <c r="AK136" i="2"/>
  <c r="AP136" i="2"/>
  <c r="AJ124" i="2"/>
  <c r="AN124" i="2"/>
  <c r="AK124" i="2"/>
  <c r="AL124" i="2"/>
  <c r="AO124" i="2"/>
  <c r="AJ123" i="2"/>
  <c r="AN123" i="2"/>
  <c r="AK123" i="2"/>
  <c r="AL123" i="2"/>
  <c r="AO123" i="2"/>
  <c r="AJ122" i="2"/>
  <c r="AN122" i="2"/>
  <c r="AK122" i="2"/>
  <c r="AP122" i="2"/>
  <c r="AJ120" i="2"/>
  <c r="AN120" i="2"/>
  <c r="AK120" i="2"/>
  <c r="AL120" i="2"/>
  <c r="AO120" i="2"/>
  <c r="AJ118" i="2"/>
  <c r="AN118" i="2"/>
  <c r="AK118" i="2"/>
  <c r="AL118" i="2"/>
  <c r="AO118" i="2"/>
  <c r="AJ117" i="2"/>
  <c r="AN117" i="2"/>
  <c r="AK117" i="2"/>
  <c r="AP117" i="2"/>
  <c r="M173" i="2"/>
  <c r="AA173" i="2"/>
  <c r="AA9" i="2" s="1"/>
  <c r="AA175" i="2" s="1"/>
  <c r="AO66" i="2"/>
  <c r="AP66" i="2"/>
  <c r="AO68" i="2"/>
  <c r="AP68" i="2"/>
  <c r="AO70" i="2"/>
  <c r="AP70" i="2"/>
  <c r="AO72" i="2"/>
  <c r="AP72" i="2"/>
  <c r="AO74" i="2"/>
  <c r="AP74" i="2"/>
  <c r="AO75" i="2"/>
  <c r="AP75" i="2"/>
  <c r="AO76" i="2"/>
  <c r="AP76" i="2"/>
  <c r="AO77" i="2"/>
  <c r="AP77" i="2"/>
  <c r="AO78" i="2"/>
  <c r="AP78" i="2"/>
  <c r="AO79" i="2"/>
  <c r="AP79" i="2"/>
  <c r="AO80" i="2"/>
  <c r="AP80" i="2"/>
  <c r="AO81" i="2"/>
  <c r="AK82" i="2"/>
  <c r="AN82" i="2"/>
  <c r="AN83" i="2"/>
  <c r="AO83" i="2"/>
  <c r="AN87" i="2"/>
  <c r="AJ87" i="2"/>
  <c r="AN88" i="2"/>
  <c r="AJ88" i="2"/>
  <c r="AN89" i="2"/>
  <c r="AJ89" i="2"/>
  <c r="AN90" i="2"/>
  <c r="AJ90" i="2"/>
  <c r="AN91" i="2"/>
  <c r="AJ91" i="2"/>
  <c r="AN92" i="2"/>
  <c r="AJ92" i="2"/>
  <c r="AN93" i="2"/>
  <c r="AJ93" i="2"/>
  <c r="AN94" i="2"/>
  <c r="AJ94" i="2"/>
  <c r="AN95" i="2"/>
  <c r="AJ95" i="2"/>
  <c r="AN96" i="2"/>
  <c r="AJ96" i="2"/>
  <c r="AN97" i="2"/>
  <c r="AJ97" i="2"/>
  <c r="AN98" i="2"/>
  <c r="AJ98" i="2"/>
  <c r="AN99" i="2"/>
  <c r="AJ99" i="2"/>
  <c r="AK100" i="2"/>
  <c r="AN100" i="2"/>
  <c r="AK101" i="2"/>
  <c r="AN101" i="2"/>
  <c r="AK102" i="2"/>
  <c r="AN102" i="2"/>
  <c r="AK103" i="2"/>
  <c r="AN103" i="2"/>
  <c r="AP104" i="2"/>
  <c r="AK104" i="2"/>
  <c r="AK105" i="2"/>
  <c r="AN105" i="2"/>
  <c r="AK106" i="2"/>
  <c r="AN106" i="2"/>
  <c r="AK107" i="2"/>
  <c r="AN107" i="2"/>
  <c r="AK108" i="2"/>
  <c r="AN108" i="2"/>
  <c r="AK109" i="2"/>
  <c r="AN109" i="2"/>
  <c r="AK110" i="2"/>
  <c r="AN110" i="2"/>
  <c r="AK111" i="2"/>
  <c r="AN111" i="2"/>
  <c r="AK112" i="2"/>
  <c r="AN112" i="2"/>
  <c r="AK113" i="2"/>
  <c r="AN113" i="2"/>
  <c r="AK114" i="2"/>
  <c r="AN114" i="2"/>
  <c r="AK125" i="2"/>
  <c r="AN125" i="2"/>
  <c r="AK128" i="2"/>
  <c r="AN128" i="2"/>
  <c r="AK129" i="2"/>
  <c r="AN129" i="2"/>
  <c r="AK131" i="2"/>
  <c r="AN131" i="2"/>
  <c r="AK133" i="2"/>
  <c r="AN133" i="2"/>
  <c r="AK135" i="2"/>
  <c r="AN135" i="2"/>
  <c r="AK137" i="2"/>
  <c r="AN137" i="2"/>
  <c r="AK139" i="2"/>
  <c r="AN139" i="2"/>
  <c r="AO141" i="2"/>
  <c r="AN141" i="2"/>
  <c r="AN143" i="2"/>
  <c r="AJ143" i="2"/>
  <c r="AN145" i="2"/>
  <c r="AJ145" i="2"/>
  <c r="AN147" i="2"/>
  <c r="AL148" i="2"/>
  <c r="AP149" i="2"/>
  <c r="AO149" i="2"/>
  <c r="AP151" i="2"/>
  <c r="AO151" i="2"/>
  <c r="AL152" i="2"/>
  <c r="AP153" i="2"/>
  <c r="AO153" i="2"/>
  <c r="AL154" i="2"/>
  <c r="AP155" i="2"/>
  <c r="AO155" i="2"/>
  <c r="AL156" i="2"/>
  <c r="AF173" i="2"/>
  <c r="AF9" i="2" s="1"/>
  <c r="AF175" i="2" s="1"/>
  <c r="Z173" i="2"/>
  <c r="Z9" i="2" s="1"/>
  <c r="Z175" i="2" s="1"/>
  <c r="G173" i="2"/>
  <c r="G9" i="2" s="1"/>
  <c r="G175" i="2" s="1"/>
  <c r="AO67" i="2"/>
  <c r="AL117" i="2"/>
  <c r="AP120" i="2"/>
  <c r="AL122" i="2"/>
  <c r="AP124" i="2"/>
  <c r="AL136" i="2"/>
  <c r="AL142" i="2"/>
  <c r="I173" i="2"/>
  <c r="I9" i="2" s="1"/>
  <c r="I175" i="2" s="1"/>
  <c r="AK150" i="2"/>
  <c r="AJ150" i="2"/>
  <c r="AN150" i="2"/>
  <c r="AK147" i="2"/>
  <c r="AJ147" i="2"/>
  <c r="AK146" i="2"/>
  <c r="AJ146" i="2"/>
  <c r="AN146" i="2"/>
  <c r="AO146" i="2"/>
  <c r="AP146" i="2"/>
  <c r="AK144" i="2"/>
  <c r="AJ144" i="2"/>
  <c r="AN144" i="2"/>
  <c r="AL144" i="2"/>
  <c r="AJ140" i="2"/>
  <c r="AN140" i="2"/>
  <c r="AK140" i="2"/>
  <c r="AP140" i="2"/>
  <c r="AJ138" i="2"/>
  <c r="AN138" i="2"/>
  <c r="AK138" i="2"/>
  <c r="AL138" i="2"/>
  <c r="AO138" i="2"/>
  <c r="AJ134" i="2"/>
  <c r="AN134" i="2"/>
  <c r="AK134" i="2"/>
  <c r="AL134" i="2"/>
  <c r="AO134" i="2"/>
  <c r="AJ132" i="2"/>
  <c r="AN132" i="2"/>
  <c r="AK132" i="2"/>
  <c r="AP132" i="2"/>
  <c r="AJ130" i="2"/>
  <c r="AN130" i="2"/>
  <c r="AK130" i="2"/>
  <c r="AL130" i="2"/>
  <c r="AO130" i="2"/>
  <c r="AJ126" i="2"/>
  <c r="AN126" i="2"/>
  <c r="AK126" i="2"/>
  <c r="AP126" i="2"/>
  <c r="AJ119" i="2"/>
  <c r="AN119" i="2"/>
  <c r="AK119" i="2"/>
  <c r="AP119" i="2"/>
  <c r="AJ116" i="2"/>
  <c r="AN116" i="2"/>
  <c r="AK116" i="2"/>
  <c r="AL116" i="2"/>
  <c r="AO116" i="2"/>
  <c r="AJ115" i="2"/>
  <c r="AN115" i="2"/>
  <c r="AK115" i="2"/>
  <c r="AP115" i="2"/>
  <c r="AJ73" i="2"/>
  <c r="AN73" i="2"/>
  <c r="AK73" i="2"/>
  <c r="AP73" i="2"/>
  <c r="AJ69" i="2"/>
  <c r="AN69" i="2"/>
  <c r="AK69" i="2"/>
  <c r="AJ67" i="2"/>
  <c r="AN67" i="2"/>
  <c r="AK67" i="2"/>
  <c r="AJ65" i="2"/>
  <c r="AN65" i="2"/>
  <c r="AK65" i="2"/>
  <c r="AN64" i="2"/>
  <c r="AJ64" i="2"/>
  <c r="AP64" i="2"/>
  <c r="AJ63" i="2"/>
  <c r="AK63" i="2"/>
  <c r="AP63" i="2"/>
  <c r="AL63" i="2"/>
  <c r="AO63" i="2"/>
  <c r="AN63" i="2"/>
  <c r="Y173" i="2"/>
  <c r="Y9" i="2" s="1"/>
  <c r="Y175" i="2" s="1"/>
  <c r="AJ71" i="2"/>
  <c r="AN71" i="2"/>
  <c r="AK71" i="2"/>
  <c r="AH173" i="2"/>
  <c r="AH9" i="2" s="1"/>
  <c r="AH175" i="2" s="1"/>
  <c r="AD173" i="2"/>
  <c r="AD9" i="2" s="1"/>
  <c r="AD175" i="2" s="1"/>
  <c r="L173" i="2"/>
  <c r="F173" i="2"/>
  <c r="F9" i="2" s="1"/>
  <c r="AG173" i="2"/>
  <c r="AG9" i="2" s="1"/>
  <c r="AG175" i="2" s="1"/>
  <c r="P173" i="2"/>
  <c r="P9" i="2" s="1"/>
  <c r="P175" i="2" s="1"/>
  <c r="T173" i="2"/>
  <c r="T9" i="2" s="1"/>
  <c r="T175" i="2" s="1"/>
  <c r="S173" i="2"/>
  <c r="S9" i="2" s="1"/>
  <c r="S175" i="2" s="1"/>
  <c r="V173" i="2"/>
  <c r="V9" i="2" s="1"/>
  <c r="V175" i="2" s="1"/>
  <c r="U173" i="2"/>
  <c r="U9" i="2" s="1"/>
  <c r="U175" i="2" s="1"/>
  <c r="W173" i="2"/>
  <c r="W9" i="2" s="1"/>
  <c r="W175" i="2" s="1"/>
  <c r="R173" i="2"/>
  <c r="R9" i="2" s="1"/>
  <c r="R175" i="2" s="1"/>
  <c r="Q173" i="2"/>
  <c r="Q9" i="2" s="1"/>
  <c r="Q175" i="2" s="1"/>
  <c r="X173" i="2"/>
  <c r="X9" i="2" s="1"/>
  <c r="X175" i="2" s="1"/>
  <c r="J173" i="2"/>
  <c r="A62" i="2"/>
  <c r="E182" i="2"/>
  <c r="F160" i="2"/>
  <c r="F179" i="2" s="1"/>
  <c r="AJ81" i="2"/>
  <c r="AK81" i="2"/>
  <c r="AN81" i="2"/>
  <c r="AS161" i="2"/>
  <c r="D173" i="2"/>
  <c r="D9" i="2" s="1"/>
  <c r="M54" i="1"/>
  <c r="M38" i="1"/>
  <c r="M21" i="1"/>
  <c r="M74" i="1"/>
  <c r="M66" i="1"/>
  <c r="M57" i="1"/>
  <c r="M41" i="1"/>
  <c r="M23" i="1"/>
  <c r="M52" i="1"/>
  <c r="M36" i="1"/>
  <c r="M26" i="1"/>
  <c r="M73" i="1"/>
  <c r="M65" i="1"/>
  <c r="M55" i="1"/>
  <c r="M39" i="1"/>
  <c r="M20" i="1"/>
  <c r="M50" i="1"/>
  <c r="M35" i="1"/>
  <c r="M18" i="1"/>
  <c r="M72" i="1"/>
  <c r="M64" i="1"/>
  <c r="M53" i="1"/>
  <c r="M37" i="1"/>
  <c r="M22" i="1"/>
  <c r="M48" i="1"/>
  <c r="M33" i="1"/>
  <c r="M71" i="1"/>
  <c r="M63" i="1"/>
  <c r="M51" i="1"/>
  <c r="M34" i="1"/>
  <c r="M17" i="1"/>
  <c r="M46" i="1"/>
  <c r="M30" i="1"/>
  <c r="M78" i="1"/>
  <c r="M70" i="1"/>
  <c r="M62" i="1"/>
  <c r="M49" i="1"/>
  <c r="M32" i="1"/>
  <c r="M19" i="1"/>
  <c r="M44" i="1"/>
  <c r="M28" i="1"/>
  <c r="M77" i="1"/>
  <c r="M69" i="1"/>
  <c r="M61" i="1"/>
  <c r="M47" i="1"/>
  <c r="M29" i="1"/>
  <c r="M58" i="1"/>
  <c r="M42" i="1"/>
  <c r="M27" i="1"/>
  <c r="M76" i="1"/>
  <c r="M68" i="1"/>
  <c r="M60" i="1"/>
  <c r="M45" i="1"/>
  <c r="M31" i="1"/>
  <c r="M56" i="1"/>
  <c r="M40" i="1"/>
  <c r="M24" i="1"/>
  <c r="M75" i="1"/>
  <c r="M67" i="1"/>
  <c r="M59" i="1"/>
  <c r="M43" i="1"/>
  <c r="M25" i="1"/>
  <c r="L9" i="2" l="1"/>
  <c r="L175" i="2" s="1"/>
  <c r="J9" i="2"/>
  <c r="J175" i="2" s="1"/>
  <c r="M9" i="2"/>
  <c r="M175" i="2" s="1"/>
  <c r="K9" i="2"/>
  <c r="K175" i="2" s="1"/>
  <c r="F175" i="2"/>
  <c r="F183" i="2"/>
  <c r="F7" i="2"/>
  <c r="F184" i="2"/>
  <c r="F181" i="2"/>
  <c r="F182" i="2"/>
  <c r="E175" i="2"/>
  <c r="E185" i="2" s="1"/>
  <c r="D175" i="2"/>
  <c r="D185" i="2" s="1"/>
  <c r="D184" i="2"/>
  <c r="F180" i="2"/>
  <c r="G160" i="2"/>
  <c r="G185" i="2" s="1"/>
  <c r="E184" i="2"/>
  <c r="F185" i="2" l="1"/>
  <c r="AJ175" i="2"/>
  <c r="G180" i="2"/>
  <c r="G7" i="2"/>
  <c r="G179" i="2"/>
  <c r="G181" i="2"/>
  <c r="G183" i="2"/>
  <c r="H160" i="2"/>
  <c r="G182" i="2"/>
  <c r="G184" i="2"/>
  <c r="H183" i="2" l="1"/>
  <c r="H7" i="2"/>
  <c r="H179" i="2"/>
  <c r="H181" i="2"/>
  <c r="H182" i="2"/>
  <c r="I160" i="2"/>
  <c r="H184" i="2"/>
  <c r="H185" i="2"/>
  <c r="H180" i="2"/>
  <c r="I179" i="2" l="1"/>
  <c r="J160" i="2"/>
  <c r="I180" i="2"/>
  <c r="I7" i="2"/>
  <c r="I181" i="2"/>
  <c r="I183" i="2"/>
  <c r="I185" i="2"/>
  <c r="I184" i="2"/>
  <c r="I182" i="2"/>
  <c r="J183" i="2" l="1"/>
  <c r="K160" i="2"/>
  <c r="J181" i="2"/>
  <c r="J182" i="2"/>
  <c r="J180" i="2"/>
  <c r="J7" i="2"/>
  <c r="J179" i="2"/>
  <c r="J185" i="2"/>
  <c r="J184" i="2"/>
  <c r="K182" i="2" l="1"/>
  <c r="L160" i="2"/>
  <c r="K181" i="2"/>
  <c r="K179" i="2"/>
  <c r="K7" i="2"/>
  <c r="K185" i="2"/>
  <c r="K184" i="2"/>
  <c r="K183" i="2"/>
  <c r="K180" i="2"/>
  <c r="L183" i="2" l="1"/>
  <c r="M160" i="2"/>
  <c r="L185" i="2"/>
  <c r="L7" i="2"/>
  <c r="L184" i="2"/>
  <c r="L181" i="2"/>
  <c r="L179" i="2"/>
  <c r="L182" i="2"/>
  <c r="L180" i="2"/>
  <c r="M184" i="2" l="1"/>
  <c r="M181" i="2"/>
  <c r="M182" i="2"/>
  <c r="M180" i="2"/>
  <c r="N160" i="2"/>
  <c r="M179" i="2"/>
  <c r="M183" i="2"/>
  <c r="M7" i="2"/>
  <c r="M185" i="2"/>
  <c r="N180" i="2" l="1"/>
  <c r="N7" i="2"/>
  <c r="N183" i="2"/>
  <c r="N181" i="2"/>
  <c r="N179" i="2"/>
  <c r="N182" i="2"/>
  <c r="N184" i="2"/>
  <c r="O160" i="2"/>
  <c r="N185" i="2"/>
  <c r="O184" i="2" l="1"/>
  <c r="P160" i="2"/>
  <c r="O182" i="2"/>
  <c r="O180" i="2"/>
  <c r="O7" i="2"/>
  <c r="O181" i="2"/>
  <c r="O183" i="2"/>
  <c r="O179" i="2"/>
  <c r="O185" i="2"/>
  <c r="P180" i="2" l="1"/>
  <c r="P179" i="2"/>
  <c r="P182" i="2"/>
  <c r="P7" i="2"/>
  <c r="Q160" i="2"/>
  <c r="P184" i="2"/>
  <c r="P185" i="2"/>
  <c r="P181" i="2"/>
  <c r="P183" i="2"/>
  <c r="Q179" i="2" l="1"/>
  <c r="R160" i="2"/>
  <c r="Q183" i="2"/>
  <c r="Q180" i="2"/>
  <c r="Q7" i="2"/>
  <c r="Q181" i="2"/>
  <c r="Q184" i="2"/>
  <c r="Q185" i="2"/>
  <c r="Q182" i="2"/>
  <c r="R182" i="2" l="1"/>
  <c r="R183" i="2"/>
  <c r="R179" i="2"/>
  <c r="R7" i="2"/>
  <c r="S160" i="2"/>
  <c r="R184" i="2"/>
  <c r="R185" i="2"/>
  <c r="R180" i="2"/>
  <c r="R181" i="2"/>
  <c r="S7" i="2" l="1"/>
  <c r="S184" i="2"/>
  <c r="S179" i="2"/>
  <c r="S180" i="2"/>
  <c r="T160" i="2"/>
  <c r="S181" i="2"/>
  <c r="S183" i="2"/>
  <c r="S182" i="2"/>
  <c r="S185" i="2"/>
  <c r="T180" i="2" l="1"/>
  <c r="T7" i="2"/>
  <c r="T183" i="2"/>
  <c r="T182" i="2"/>
  <c r="T181" i="2"/>
  <c r="T179" i="2"/>
  <c r="T185" i="2"/>
  <c r="U160" i="2"/>
  <c r="T184" i="2"/>
  <c r="U185" i="2" l="1"/>
  <c r="U181" i="2"/>
  <c r="U183" i="2"/>
  <c r="U180" i="2"/>
  <c r="V160" i="2"/>
  <c r="U179" i="2"/>
  <c r="U7" i="2"/>
  <c r="U184" i="2"/>
  <c r="U182" i="2"/>
  <c r="V182" i="2" l="1"/>
  <c r="V179" i="2"/>
  <c r="V7" i="2"/>
  <c r="V180" i="2"/>
  <c r="V181" i="2"/>
  <c r="V185" i="2"/>
  <c r="V183" i="2"/>
  <c r="V184" i="2"/>
  <c r="W160" i="2"/>
  <c r="W180" i="2" l="1"/>
  <c r="X160" i="2"/>
  <c r="W179" i="2"/>
  <c r="W185" i="2"/>
  <c r="W182" i="2"/>
  <c r="W183" i="2"/>
  <c r="W184" i="2"/>
  <c r="W7" i="2"/>
  <c r="W181" i="2"/>
  <c r="X179" i="2" l="1"/>
  <c r="X7" i="2"/>
  <c r="Y160" i="2"/>
  <c r="X185" i="2"/>
  <c r="X182" i="2"/>
  <c r="X184" i="2"/>
  <c r="X183" i="2"/>
  <c r="X181" i="2"/>
  <c r="X180" i="2"/>
  <c r="Y179" i="2" l="1"/>
  <c r="Z160" i="2"/>
  <c r="Y184" i="2"/>
  <c r="Y183" i="2"/>
  <c r="Y181" i="2"/>
  <c r="Y185" i="2"/>
  <c r="Y7" i="2"/>
  <c r="Y182" i="2"/>
  <c r="Y180" i="2"/>
  <c r="Z7" i="2" l="1"/>
  <c r="Z185" i="2"/>
  <c r="Z180" i="2"/>
  <c r="AA160" i="2"/>
  <c r="Z181" i="2"/>
  <c r="Z184" i="2"/>
  <c r="Z183" i="2"/>
  <c r="Z179" i="2"/>
  <c r="Z182" i="2"/>
  <c r="AA7" i="2" l="1"/>
  <c r="AA181" i="2"/>
  <c r="AA182" i="2"/>
  <c r="AA184" i="2"/>
  <c r="AA185" i="2"/>
  <c r="AA180" i="2"/>
  <c r="AA179" i="2"/>
  <c r="AB160" i="2"/>
  <c r="AA183" i="2"/>
  <c r="AB181" i="2" l="1"/>
  <c r="AB182" i="2"/>
  <c r="AB184" i="2"/>
  <c r="AB180" i="2"/>
  <c r="AC160" i="2"/>
  <c r="AB183" i="2"/>
  <c r="AB179" i="2"/>
  <c r="AB7" i="2"/>
  <c r="AB185" i="2"/>
  <c r="AC183" i="2" l="1"/>
  <c r="AC179" i="2"/>
  <c r="AC185" i="2"/>
  <c r="AC180" i="2"/>
  <c r="AC181" i="2"/>
  <c r="AC184" i="2"/>
  <c r="AC182" i="2"/>
  <c r="AD160" i="2"/>
  <c r="AC7" i="2"/>
  <c r="AD184" i="2" l="1"/>
  <c r="AD7" i="2"/>
  <c r="AE160" i="2"/>
  <c r="AF160" i="2" s="1"/>
  <c r="AG160" i="2" s="1"/>
  <c r="AH160" i="2" s="1"/>
  <c r="AD183" i="2"/>
  <c r="AD180" i="2"/>
  <c r="AD179" i="2"/>
  <c r="AD182" i="2"/>
  <c r="AD185" i="2"/>
  <c r="AD181" i="2"/>
  <c r="AE182" i="2" l="1"/>
  <c r="AE183" i="2"/>
  <c r="AE180" i="2"/>
  <c r="AE179" i="2"/>
  <c r="AE185" i="2"/>
  <c r="AE7" i="2"/>
  <c r="AE181" i="2"/>
  <c r="AE184" i="2"/>
  <c r="AF7" i="2" l="1"/>
  <c r="AF182" i="2"/>
  <c r="AF183" i="2"/>
  <c r="AF179" i="2"/>
  <c r="AF184" i="2"/>
  <c r="AF180" i="2"/>
  <c r="AF185" i="2"/>
  <c r="AF181" i="2"/>
  <c r="AG7" i="2" l="1"/>
  <c r="AG179" i="2"/>
  <c r="AG182" i="2"/>
  <c r="AG180" i="2"/>
  <c r="AG184" i="2"/>
  <c r="AG181" i="2"/>
  <c r="AG185" i="2"/>
  <c r="AG183" i="2"/>
  <c r="AH184" i="2" l="1"/>
  <c r="AH180" i="2"/>
  <c r="AJ180" i="2" s="1"/>
  <c r="AH182" i="2"/>
  <c r="AJ182" i="2" s="1"/>
  <c r="AH185" i="2"/>
  <c r="AH7" i="2"/>
  <c r="AH181" i="2"/>
  <c r="AJ181" i="2" s="1"/>
  <c r="AH183" i="2"/>
  <c r="AJ183" i="2" s="1"/>
  <c r="AH179" i="2"/>
  <c r="AJ179" i="2" s="1"/>
</calcChain>
</file>

<file path=xl/comments1.xml><?xml version="1.0" encoding="utf-8"?>
<comments xmlns="http://schemas.openxmlformats.org/spreadsheetml/2006/main">
  <authors>
    <author>BERNARD VINCENT ADC</author>
    <author>OURY Dominique ADJ</author>
    <author>TONDELET Sebastien SGT</author>
    <author>SANCHEZ Jonathan CCH</author>
    <author>FAVERIAL Sebastien CCH</author>
    <author>COUSY Yannick CCH</author>
    <author>LINTZ Stephane SCH</author>
    <author>LINTZ Stéphane SGT</author>
  </authors>
  <commentList>
    <comment ref="K4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Journée bloquée PAE ne pas modifier</t>
        </r>
      </text>
    </comment>
    <comment ref="L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EXERCICE CAT C  10H00</t>
        </r>
      </text>
    </comment>
    <comment ref="X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EXERCICE NIVEAU 1
PRESENCE DE TOUS LE PERSONNEL</t>
        </r>
      </text>
    </comment>
    <comment ref="AG5" authorId="2">
      <text>
        <r>
          <rPr>
            <b/>
            <sz val="9"/>
            <color indexed="81"/>
            <rFont val="Tahoma"/>
            <family val="2"/>
          </rPr>
          <t>TONDELET Sebastien SGT:</t>
        </r>
        <r>
          <rPr>
            <sz val="9"/>
            <color indexed="81"/>
            <rFont val="Tahoma"/>
            <family val="2"/>
          </rPr>
          <t xml:space="preserve">
REUNION BS  LTT CURRAN ET CDT </t>
        </r>
      </text>
    </comment>
    <comment ref="E1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2722</t>
        </r>
      </text>
    </comment>
    <comment ref="F1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2722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2673</t>
        </r>
      </text>
    </comment>
    <comment ref="T13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ADJ BENETTON LE JOURNEE</t>
        </r>
      </text>
    </comment>
    <comment ref="F1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2695</t>
        </r>
      </text>
    </comment>
    <comment ref="L1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</t>
        </r>
      </text>
    </comment>
    <comment ref="P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Q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R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S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T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F15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2736</t>
        </r>
      </text>
    </comment>
    <comment ref="I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J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K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M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P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Q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R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S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T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Y15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Nîmes 4ème RMAT</t>
        </r>
      </text>
    </comment>
    <comment ref="E1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2834</t>
        </r>
      </text>
    </comment>
    <comment ref="F1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2834</t>
        </r>
      </text>
    </comment>
    <comment ref="M16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CS DU 24/12</t>
        </r>
      </text>
    </comment>
    <comment ref="Q16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ADJ BENETON LA JOURNEE</t>
        </r>
      </text>
    </comment>
    <comment ref="E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2873</t>
        </r>
      </text>
    </comment>
    <comment ref="F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2873</t>
        </r>
      </text>
    </comment>
    <comment ref="I1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CS DU 26/12</t>
        </r>
      </text>
    </comment>
    <comment ref="K17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P1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ADJ BENETTON LE JOURNEE</t>
        </r>
      </text>
    </comment>
    <comment ref="Q1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SEMINAIRE INSTRUCTEUR</t>
        </r>
      </text>
    </comment>
    <comment ref="Y1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Oublie pas ta vsa !!!!</t>
        </r>
      </text>
    </comment>
    <comment ref="E1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2759</t>
        </r>
      </text>
    </comment>
    <comment ref="F1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2759</t>
        </r>
      </text>
    </comment>
    <comment ref="I1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2759</t>
        </r>
      </text>
    </comment>
    <comment ref="Q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SEMINAIRE INSTRUCTEUR</t>
        </r>
      </text>
    </comment>
    <comment ref="Y18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Nîmes 4ème RMAT</t>
        </r>
      </text>
    </comment>
    <comment ref="AE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CS DU 31/12</t>
        </r>
      </text>
    </comment>
    <comment ref="E1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2796</t>
        </r>
      </text>
    </comment>
    <comment ref="F1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2796</t>
        </r>
      </text>
    </comment>
    <comment ref="AA19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20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2780</t>
        </r>
      </text>
    </comment>
    <comment ref="P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Q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R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T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F21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2799</t>
        </r>
      </text>
    </comment>
    <comment ref="I21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CS DU 24/12</t>
        </r>
      </text>
    </comment>
    <comment ref="E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2755</t>
        </r>
      </text>
    </comment>
    <comment ref="F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I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J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K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L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M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R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AG23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RDV OPHTALMO</t>
        </r>
      </text>
    </comment>
    <comment ref="E2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2739</t>
        </r>
      </text>
    </comment>
    <comment ref="W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AD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E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F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G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H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E2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2757</t>
        </r>
      </text>
    </comment>
    <comment ref="R28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S2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INSTRUCTION SENSI SN
14H CINEMA BASE</t>
        </r>
      </text>
    </comment>
    <comment ref="E2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2871</t>
        </r>
      </text>
    </comment>
    <comment ref="AD29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3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2813</t>
        </r>
      </text>
    </comment>
    <comment ref="F3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2813</t>
        </r>
      </text>
    </comment>
    <comment ref="K30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M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P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Q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R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S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T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W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X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Y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Z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A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D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E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G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31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2788</t>
        </r>
      </text>
    </comment>
    <comment ref="F31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2788</t>
        </r>
      </text>
    </comment>
    <comment ref="E32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2831</t>
        </r>
      </text>
    </comment>
    <comment ref="F32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2831</t>
        </r>
      </text>
    </comment>
    <comment ref="Q3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RESEAU D'EAU</t>
        </r>
      </text>
    </comment>
    <comment ref="AF3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3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2803</t>
        </r>
      </text>
    </comment>
    <comment ref="F3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2803</t>
        </r>
      </text>
    </comment>
    <comment ref="E3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2855</t>
        </r>
      </text>
    </comment>
    <comment ref="F3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2855</t>
        </r>
      </text>
    </comment>
    <comment ref="U3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SEMAINE BASE</t>
        </r>
      </text>
    </comment>
    <comment ref="V3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SEMAINE BASE</t>
        </r>
      </text>
    </comment>
    <comment ref="AE3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AF3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F36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2762</t>
        </r>
      </text>
    </comment>
    <comment ref="Y36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RDV 13H30 RECONVERSION</t>
        </r>
      </text>
    </comment>
    <comment ref="Z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A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D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E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F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G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H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E3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2856</t>
        </r>
      </text>
    </comment>
    <comment ref="S3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camatte</t>
        </r>
      </text>
    </comment>
    <comment ref="E38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2821</t>
        </r>
      </text>
    </comment>
    <comment ref="F38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2821</t>
        </r>
      </text>
    </comment>
    <comment ref="L3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R38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S3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remplacé par debruyne</t>
        </r>
      </text>
    </comment>
    <comment ref="E3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2833</t>
        </r>
      </text>
    </comment>
    <comment ref="F3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2833</t>
        </r>
      </text>
    </comment>
    <comment ref="R39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40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2797</t>
        </r>
      </text>
    </comment>
    <comment ref="F40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2797</t>
        </r>
      </text>
    </comment>
    <comment ref="Q4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RESEAU D'EAU</t>
        </r>
      </text>
    </comment>
    <comment ref="R4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CCPM
JMI</t>
        </r>
      </text>
    </comment>
    <comment ref="AD4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RDV CLINIQUE</t>
        </r>
      </text>
    </comment>
    <comment ref="E4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2842</t>
        </r>
      </text>
    </comment>
    <comment ref="R4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S41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Y41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Nîmes 4ème RMAT</t>
        </r>
      </text>
    </comment>
    <comment ref="E4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2870</t>
        </r>
      </text>
    </comment>
    <comment ref="F4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2870</t>
        </r>
      </text>
    </comment>
    <comment ref="I4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K4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L4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R4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43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2798</t>
        </r>
      </text>
    </comment>
    <comment ref="F43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2798</t>
        </r>
      </text>
    </comment>
    <comment ref="I43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2798</t>
        </r>
      </text>
    </comment>
    <comment ref="L43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R4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4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2845</t>
        </r>
      </text>
    </comment>
    <comment ref="F4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2845</t>
        </r>
      </text>
    </comment>
    <comment ref="L4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AA4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F45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2790</t>
        </r>
      </text>
    </comment>
    <comment ref="L4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M45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tir 08h00</t>
        </r>
      </text>
    </comment>
    <comment ref="R4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L4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R4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F64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2817</t>
        </r>
      </text>
    </comment>
    <comment ref="K64" authorId="7">
      <text>
        <r>
          <rPr>
            <b/>
            <sz val="8"/>
            <color indexed="81"/>
            <rFont val="Tahoma"/>
            <family val="2"/>
          </rPr>
          <t>LINTZ Stéphane SGT: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E6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2843</t>
        </r>
      </text>
    </comment>
    <comment ref="F6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2843</t>
        </r>
      </text>
    </comment>
    <comment ref="W6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consigne</t>
        </r>
      </text>
    </comment>
    <comment ref="X6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consigne</t>
        </r>
      </text>
    </comment>
    <comment ref="Z6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E6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6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2846</t>
        </r>
      </text>
    </comment>
    <comment ref="F6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2846</t>
        </r>
      </text>
    </comment>
    <comment ref="T6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6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2754</t>
        </r>
      </text>
    </comment>
    <comment ref="W6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E6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2800</t>
        </r>
      </text>
    </comment>
    <comment ref="Q6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CHIRURGIEN DENTISTE DENT DE SAGESSE</t>
        </r>
      </text>
    </comment>
    <comment ref="E69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2705</t>
        </r>
      </text>
    </comment>
    <comment ref="F69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2705</t>
        </r>
      </text>
    </comment>
    <comment ref="K69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S69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Garde enfants </t>
        </r>
      </text>
    </comment>
    <comment ref="F7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2816</t>
        </r>
      </text>
    </comment>
    <comment ref="K70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7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
REMPLACE PAR BALSAMO</t>
        </r>
      </text>
    </comment>
    <comment ref="AD70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F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I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J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K71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71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</t>
        </r>
      </text>
    </comment>
    <comment ref="Q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IME 02/004 14H00</t>
        </r>
      </text>
    </comment>
    <comment ref="Z71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2761</t>
        </r>
      </text>
    </comment>
    <comment ref="AD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E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F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G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H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E7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2738</t>
        </r>
      </text>
    </comment>
    <comment ref="F7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2738</t>
        </r>
      </text>
    </comment>
    <comment ref="N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O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P7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B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AC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E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F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I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J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E7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2837</t>
        </r>
      </text>
    </comment>
    <comment ref="L7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
SN2 L'APRES-MIDI</t>
        </r>
      </text>
    </comment>
    <comment ref="Q7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2893</t>
        </r>
      </text>
    </comment>
    <comment ref="T7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X7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rdv cma 14h</t>
        </r>
      </text>
    </comment>
    <comment ref="AF7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7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2814</t>
        </r>
      </text>
    </comment>
    <comment ref="F7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2814</t>
        </r>
      </text>
    </comment>
    <comment ref="L7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7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2805</t>
        </r>
      </text>
    </comment>
    <comment ref="I7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R7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2869</t>
        </r>
      </text>
    </comment>
    <comment ref="F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2869</t>
        </r>
      </text>
    </comment>
    <comment ref="K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L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M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P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Q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R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S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T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E7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2697</t>
        </r>
      </text>
    </comment>
    <comment ref="F7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2697</t>
        </r>
      </text>
    </comment>
    <comment ref="W7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8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2750</t>
        </r>
      </text>
    </comment>
    <comment ref="K8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PAE NE PAS TOUCHER</t>
        </r>
      </text>
    </comment>
    <comment ref="S8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ccpm piscine</t>
        </r>
      </text>
    </comment>
    <comment ref="F8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2853</t>
        </r>
      </text>
    </comment>
    <comment ref="I8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L8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CLC JUDAS</t>
        </r>
      </text>
    </comment>
    <comment ref="AD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E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F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G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H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E88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2786</t>
        </r>
      </text>
    </comment>
    <comment ref="I8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K88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AD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E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F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G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H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E89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2746</t>
        </r>
      </text>
    </comment>
    <comment ref="F89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2746</t>
        </r>
      </text>
    </comment>
    <comment ref="I8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E9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2850</t>
        </r>
      </text>
    </comment>
    <comment ref="F9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2850</t>
        </r>
      </text>
    </comment>
    <comment ref="K91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F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I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J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K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L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M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T9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D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E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F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G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H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E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F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I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J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K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L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M9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9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2694</t>
        </r>
      </text>
    </comment>
    <comment ref="F9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2694</t>
        </r>
      </text>
    </comment>
    <comment ref="J9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Y9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VSA</t>
        </r>
      </text>
    </comment>
    <comment ref="E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2766</t>
        </r>
      </text>
    </comment>
    <comment ref="F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2766</t>
        </r>
      </text>
    </comment>
    <comment ref="L9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M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2876</t>
        </r>
      </text>
    </comment>
    <comment ref="P9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2896</t>
        </r>
      </text>
    </comment>
    <comment ref="AA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2880</t>
        </r>
      </text>
    </comment>
    <comment ref="AD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2880</t>
        </r>
      </text>
    </comment>
    <comment ref="AH9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2889</t>
        </r>
      </text>
    </comment>
    <comment ref="E9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2815</t>
        </r>
      </text>
    </comment>
    <comment ref="F9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2815</t>
        </r>
      </text>
    </comment>
    <comment ref="L9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2875</t>
        </r>
      </text>
    </comment>
    <comment ref="M9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2875</t>
        </r>
      </text>
    </comment>
    <comment ref="P9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2875</t>
        </r>
      </text>
    </comment>
    <comment ref="AE96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J9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L9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P9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
</t>
        </r>
      </text>
    </comment>
    <comment ref="F98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2854</t>
        </r>
      </text>
    </comment>
    <comment ref="I9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K9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VSA 10 H 00</t>
        </r>
      </text>
    </comment>
    <comment ref="R98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ccpm 10h00</t>
        </r>
      </text>
    </comment>
    <comment ref="W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X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Y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Z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AA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E9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2785</t>
        </r>
      </text>
    </comment>
    <comment ref="I9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2791</t>
        </r>
      </text>
    </comment>
    <comment ref="F10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2818</t>
        </r>
      </text>
    </comment>
    <comment ref="K100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10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CLC MARGIELA</t>
        </r>
      </text>
    </comment>
    <comment ref="E101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2832</t>
        </r>
      </text>
    </comment>
    <comment ref="F101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2832</t>
        </r>
      </text>
    </comment>
    <comment ref="P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Q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R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S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T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U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V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W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E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F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I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J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K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L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M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R10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103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2810</t>
        </r>
      </text>
    </comment>
    <comment ref="P10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EXAMEN SN1 PARCOURS CANADIEN </t>
        </r>
      </text>
    </comment>
    <comment ref="Z10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TIR EXAMEN SN1</t>
        </r>
      </text>
    </comment>
    <comment ref="F104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2776</t>
        </r>
      </text>
    </comment>
    <comment ref="K104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P10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EXAMEN PARCOURS CANADIEN SN1
PLD 2894</t>
        </r>
      </text>
    </comment>
    <comment ref="Z10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TIR EXAMEN SN1</t>
        </r>
      </text>
    </comment>
    <comment ref="E10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2706</t>
        </r>
      </text>
    </comment>
    <comment ref="F10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2706</t>
        </r>
      </text>
    </comment>
    <comment ref="J10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rdv VSA 13h30 vu avec adc Susini </t>
        </r>
      </text>
    </comment>
    <comment ref="L10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E10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2825</t>
        </r>
      </text>
    </comment>
    <comment ref="F10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2825</t>
        </r>
      </text>
    </comment>
    <comment ref="Q10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S10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REMPLCE LA JOURNEE CAL GRUSS</t>
        </r>
      </text>
    </comment>
    <comment ref="E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2764</t>
        </r>
      </text>
    </comment>
    <comment ref="F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2764</t>
        </r>
      </text>
    </comment>
    <comment ref="L109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W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2878</t>
        </r>
      </text>
    </comment>
    <comment ref="X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2878</t>
        </r>
      </text>
    </comment>
    <comment ref="Y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2878</t>
        </r>
      </text>
    </comment>
    <comment ref="AD109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E110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2760</t>
        </r>
      </text>
    </comment>
    <comment ref="F110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2760</t>
        </r>
      </text>
    </comment>
    <comment ref="I110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2760</t>
        </r>
      </text>
    </comment>
    <comment ref="J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K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L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M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P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Q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R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S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T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Z110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EXAMEN TIR SN1</t>
        </r>
      </text>
    </comment>
    <comment ref="AA110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AF110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F112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2826</t>
        </r>
      </text>
    </comment>
    <comment ref="I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J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REMPLACER PAR LE CAL MORIN LA JOURNEE</t>
        </r>
      </text>
    </comment>
    <comment ref="K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L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M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P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Q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R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S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REMPLACER PAR LE CAL MORIN LA JOURNEE</t>
        </r>
      </text>
    </comment>
    <comment ref="T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W11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D11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AF11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F11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I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J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K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L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M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P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Q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R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S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T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E114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2771</t>
        </r>
      </text>
    </comment>
    <comment ref="F114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2771</t>
        </r>
      </text>
    </comment>
    <comment ref="I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J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K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L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M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P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Q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R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T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AF114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E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F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I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J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K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W11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2895</t>
        </r>
      </text>
    </comment>
    <comment ref="E11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2847</t>
        </r>
      </text>
    </comment>
    <comment ref="F11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2847</t>
        </r>
      </text>
    </comment>
    <comment ref="AE11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E11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2732</t>
        </r>
      </text>
    </comment>
    <comment ref="F11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2732</t>
        </r>
      </text>
    </comment>
    <comment ref="P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Q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R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S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T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Y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VSA DE DEPART 8H30</t>
        </r>
      </text>
    </comment>
    <comment ref="E11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2802</t>
        </r>
      </text>
    </comment>
    <comment ref="F11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2802</t>
        </r>
      </text>
    </comment>
    <comment ref="R11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W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X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Y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Z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A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D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E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F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G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H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E11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2812</t>
        </r>
      </text>
    </comment>
    <comment ref="F11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2812</t>
        </r>
      </text>
    </comment>
    <comment ref="J11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E12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2872</t>
        </r>
      </text>
    </comment>
    <comment ref="F12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2872</t>
        </r>
      </text>
    </comment>
    <comment ref="I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J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K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L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M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P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Q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R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S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T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W12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AE12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E12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2768</t>
        </r>
      </text>
    </comment>
    <comment ref="F12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2768</t>
        </r>
      </text>
    </comment>
    <comment ref="R1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AG123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AH123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E12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2707</t>
        </r>
      </text>
    </comment>
    <comment ref="F12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2707</t>
        </r>
      </text>
    </comment>
    <comment ref="L12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S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T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U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V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K12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GARDE ENFANT MALADE</t>
        </r>
      </text>
    </comment>
    <comment ref="L12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GARDE ENFANT MALADE</t>
        </r>
      </text>
    </comment>
  </commentList>
</comments>
</file>

<file path=xl/sharedStrings.xml><?xml version="1.0" encoding="utf-8"?>
<sst xmlns="http://schemas.openxmlformats.org/spreadsheetml/2006/main" count="2736" uniqueCount="355">
  <si>
    <t>CADRES</t>
  </si>
  <si>
    <t>MDR</t>
  </si>
  <si>
    <t>GRADE</t>
  </si>
  <si>
    <t>NOM</t>
  </si>
  <si>
    <t>Reliquat PLD</t>
  </si>
  <si>
    <t>SIGLE</t>
  </si>
  <si>
    <t>INTITULE</t>
  </si>
  <si>
    <t>Correspondance</t>
  </si>
  <si>
    <t>DECOMPTE</t>
  </si>
  <si>
    <t>INTITULES</t>
  </si>
  <si>
    <t>Tps en H</t>
  </si>
  <si>
    <t>ADC</t>
  </si>
  <si>
    <t>CLC</t>
  </si>
  <si>
    <t>PERMANENCES</t>
  </si>
  <si>
    <t>CS</t>
  </si>
  <si>
    <t>P</t>
  </si>
  <si>
    <t>Permanence</t>
  </si>
  <si>
    <t>ADJ</t>
  </si>
  <si>
    <t>V0</t>
  </si>
  <si>
    <t>premier VMA 108</t>
  </si>
  <si>
    <t>T</t>
  </si>
  <si>
    <t>Travail</t>
  </si>
  <si>
    <t>SGC</t>
  </si>
  <si>
    <t>V1</t>
  </si>
  <si>
    <t>deuxième VMA 108</t>
  </si>
  <si>
    <t>A</t>
  </si>
  <si>
    <t>V2</t>
  </si>
  <si>
    <t>troisième VMA 108</t>
  </si>
  <si>
    <t>W</t>
  </si>
  <si>
    <t>Rémunérés</t>
  </si>
  <si>
    <t>PC</t>
  </si>
  <si>
    <t>PC SN</t>
  </si>
  <si>
    <t>SN1</t>
  </si>
  <si>
    <t>Véhicule intervention SN</t>
  </si>
  <si>
    <t>SN2</t>
  </si>
  <si>
    <t>ABSENCES</t>
  </si>
  <si>
    <t>D</t>
  </si>
  <si>
    <t>Permissions</t>
  </si>
  <si>
    <t>Permission exceptionnelle</t>
  </si>
  <si>
    <t>AS</t>
  </si>
  <si>
    <t>Astreinte</t>
  </si>
  <si>
    <t>Maladie</t>
  </si>
  <si>
    <t>TAO</t>
  </si>
  <si>
    <t>TAOPM</t>
  </si>
  <si>
    <t>SGT</t>
  </si>
  <si>
    <t>PRESENCES</t>
  </si>
  <si>
    <t>Travail normal</t>
  </si>
  <si>
    <t>S</t>
  </si>
  <si>
    <t>Stage formation</t>
  </si>
  <si>
    <t>Mi</t>
  </si>
  <si>
    <t>OPINT, mission</t>
  </si>
  <si>
    <t>OX</t>
  </si>
  <si>
    <t>OPEX, mission</t>
  </si>
  <si>
    <t>E</t>
  </si>
  <si>
    <t xml:space="preserve"> ESPI</t>
  </si>
  <si>
    <t>VSA</t>
  </si>
  <si>
    <t>Véhicule piste VSA</t>
  </si>
  <si>
    <t>ASB</t>
  </si>
  <si>
    <t>Astreinte Chef B OPS</t>
  </si>
  <si>
    <t>TAOS</t>
  </si>
  <si>
    <t>Activités Jours fériés TAOPM et WE non incluses dans le calcul rémunérées.</t>
  </si>
  <si>
    <t>WCS</t>
  </si>
  <si>
    <t>W0</t>
  </si>
  <si>
    <t>W1</t>
  </si>
  <si>
    <t>W2</t>
  </si>
  <si>
    <t>FRIGERIO</t>
  </si>
  <si>
    <t>WSN</t>
  </si>
  <si>
    <t>WPC</t>
  </si>
  <si>
    <t>MAJ</t>
  </si>
  <si>
    <t>CAL</t>
  </si>
  <si>
    <t>Astreinte WE</t>
  </si>
  <si>
    <t>LTT</t>
  </si>
  <si>
    <t>SANCHIS</t>
  </si>
  <si>
    <t>VILLEFRANCHE</t>
  </si>
  <si>
    <t>BALSAMO</t>
  </si>
  <si>
    <t>CAUMETTE</t>
  </si>
  <si>
    <t>FLOCHEL</t>
  </si>
  <si>
    <t>BALASSE</t>
  </si>
  <si>
    <t>GOSSET</t>
  </si>
  <si>
    <t>LIENARD</t>
  </si>
  <si>
    <t>AVT</t>
  </si>
  <si>
    <t>TOSAS</t>
  </si>
  <si>
    <t>KANI</t>
  </si>
  <si>
    <t>BLOND</t>
  </si>
  <si>
    <t>GRUSS</t>
  </si>
  <si>
    <t>BERNAT</t>
  </si>
  <si>
    <t xml:space="preserve">CLC </t>
  </si>
  <si>
    <t>Visa CDT Unité :</t>
  </si>
  <si>
    <t>MOIS DE</t>
  </si>
  <si>
    <t>Nb permanents</t>
  </si>
  <si>
    <t>Nb permanents WE</t>
  </si>
  <si>
    <t>M</t>
  </si>
  <si>
    <t>Jours</t>
  </si>
  <si>
    <t xml:space="preserve">DECOMPTE </t>
  </si>
  <si>
    <t>NOMS</t>
  </si>
  <si>
    <t>PO</t>
  </si>
  <si>
    <t>PLD</t>
  </si>
  <si>
    <t>WE</t>
  </si>
  <si>
    <t>PATC</t>
  </si>
  <si>
    <t>Chef des secours</t>
  </si>
  <si>
    <t>ESPI</t>
  </si>
  <si>
    <t>TOTAL</t>
  </si>
  <si>
    <t>Alerte</t>
  </si>
  <si>
    <t>Mission</t>
  </si>
  <si>
    <t>Stage</t>
  </si>
  <si>
    <t>Opex</t>
  </si>
  <si>
    <t>patc</t>
  </si>
  <si>
    <t>DX</t>
  </si>
  <si>
    <t>Vac</t>
  </si>
  <si>
    <t>Nombre de cadre actifs</t>
  </si>
  <si>
    <t>CALES</t>
  </si>
  <si>
    <t>SOUS SECTION</t>
  </si>
  <si>
    <t>ROUBI</t>
  </si>
  <si>
    <t>LAMBERT</t>
  </si>
  <si>
    <t>TAO Service</t>
  </si>
  <si>
    <t>PC2</t>
  </si>
  <si>
    <t>PC SN en double</t>
  </si>
  <si>
    <t>FOUCHER  APSN</t>
  </si>
  <si>
    <t>LEFEUVRE   APSN</t>
  </si>
  <si>
    <t>OPEX</t>
  </si>
  <si>
    <t>TOTAL  DX</t>
  </si>
  <si>
    <t>Véhicule intervention SN2</t>
  </si>
  <si>
    <t>DEBRUYNE   PSN *</t>
  </si>
  <si>
    <t>CAMATTE   PSN *</t>
  </si>
  <si>
    <t>PAQUES APSN</t>
  </si>
  <si>
    <t>PC+</t>
  </si>
  <si>
    <t>SN+</t>
  </si>
  <si>
    <t>SN2 avec heures supplémentaire 24 h</t>
  </si>
  <si>
    <t>PC2  avec heures supplémentaire 24 h</t>
  </si>
  <si>
    <t>Nombre MTA actifs</t>
  </si>
  <si>
    <t>PC2 / PALMIER OU BANCO</t>
  </si>
  <si>
    <t>SN2 / PALMIER OU BANCO</t>
  </si>
  <si>
    <t>DIAZ (2)</t>
  </si>
  <si>
    <t>MOREAU</t>
  </si>
  <si>
    <t>zones nommées</t>
  </si>
  <si>
    <t>ListePostes</t>
  </si>
  <si>
    <t>LAPORTE</t>
  </si>
  <si>
    <t>OROY</t>
  </si>
  <si>
    <t>PC2  avec heures  24h éffectuées</t>
  </si>
  <si>
    <t xml:space="preserve">SN2  avec heures  24h  éffectuées </t>
  </si>
  <si>
    <t>DAPPS</t>
  </si>
  <si>
    <t>MORIN</t>
  </si>
  <si>
    <t>POURCIN</t>
  </si>
  <si>
    <t>RAUTUREAU</t>
  </si>
  <si>
    <t>PONCHARD</t>
  </si>
  <si>
    <t>RES</t>
  </si>
  <si>
    <t>SEC</t>
  </si>
  <si>
    <t>CE</t>
  </si>
  <si>
    <t>CA</t>
  </si>
  <si>
    <t>COND</t>
  </si>
  <si>
    <t>EQ</t>
  </si>
  <si>
    <t>WA</t>
  </si>
  <si>
    <t>COPEE</t>
  </si>
  <si>
    <t>LORILLON</t>
  </si>
  <si>
    <t>R</t>
  </si>
  <si>
    <t>FPC</t>
  </si>
  <si>
    <t>FCS</t>
  </si>
  <si>
    <t>FV0</t>
  </si>
  <si>
    <t>FV1</t>
  </si>
  <si>
    <t>FV2</t>
  </si>
  <si>
    <t>FSN</t>
  </si>
  <si>
    <t>jour férié PC</t>
  </si>
  <si>
    <t>jour férié CS</t>
  </si>
  <si>
    <t>jour férié V0</t>
  </si>
  <si>
    <t>jour férié V1</t>
  </si>
  <si>
    <t>jour férié V2</t>
  </si>
  <si>
    <t>longue maladie</t>
  </si>
  <si>
    <t>Remplacement personnel</t>
  </si>
  <si>
    <t>remplacement personnel</t>
  </si>
  <si>
    <t>W-E CS</t>
  </si>
  <si>
    <t>W-E PC</t>
  </si>
  <si>
    <t>W-E V0</t>
  </si>
  <si>
    <t>W-E V1</t>
  </si>
  <si>
    <t>W-E V2</t>
  </si>
  <si>
    <t>W-E SN</t>
  </si>
  <si>
    <t>Astreinte W-E</t>
  </si>
  <si>
    <t>permanent PC supplémentaire</t>
  </si>
  <si>
    <t>Véhicule SN2</t>
  </si>
  <si>
    <t>jour férié SN</t>
  </si>
  <si>
    <t>JF</t>
  </si>
  <si>
    <t>Permanence jour férié - chef de secours</t>
  </si>
  <si>
    <t>Permanence jour férié - PC FEU</t>
  </si>
  <si>
    <t>Permanence jour férié - véhicule V0</t>
  </si>
  <si>
    <t>Permanence jour férié - véhicule V1</t>
  </si>
  <si>
    <t>Permanence jour férié - véhicule SN1</t>
  </si>
  <si>
    <t>permission exceptionnelle</t>
  </si>
  <si>
    <t>permission PLD</t>
  </si>
  <si>
    <t>COMMANDEMENT</t>
  </si>
  <si>
    <t>CDT</t>
  </si>
  <si>
    <t>RAN</t>
  </si>
  <si>
    <t>RQP</t>
  </si>
  <si>
    <t>RAN ESIS</t>
  </si>
  <si>
    <t>RQPN ESIS</t>
  </si>
  <si>
    <t>WRA</t>
  </si>
  <si>
    <t>WRQ</t>
  </si>
  <si>
    <t>WE RAN ESIS</t>
  </si>
  <si>
    <t>WE RQPN ESIS</t>
  </si>
  <si>
    <t>WE  Piste</t>
  </si>
  <si>
    <t>WE PC</t>
  </si>
  <si>
    <t>WE Piste</t>
  </si>
  <si>
    <t>WE Véhicule N°1 de sécurité nucléaire</t>
  </si>
  <si>
    <t>SB</t>
  </si>
  <si>
    <t>chef des secours</t>
  </si>
  <si>
    <t>COD1</t>
  </si>
  <si>
    <t>SEMAINE 1</t>
  </si>
  <si>
    <t>SEMAINE 2</t>
  </si>
  <si>
    <t>SEMAINE 3</t>
  </si>
  <si>
    <t>SEMAINE 4</t>
  </si>
  <si>
    <t>SEMAINE 5</t>
  </si>
  <si>
    <t>SEMAINE BASE</t>
  </si>
  <si>
    <t>A+</t>
  </si>
  <si>
    <t>Travail  normal Spare</t>
  </si>
  <si>
    <t>Nb A+</t>
  </si>
  <si>
    <t>Permanence jour férié - véhicule V2</t>
  </si>
  <si>
    <t>SE</t>
  </si>
  <si>
    <t>Sédentaire</t>
  </si>
  <si>
    <t>Absence</t>
  </si>
  <si>
    <t>ListeSansVide</t>
  </si>
  <si>
    <t>Année de référence :</t>
  </si>
  <si>
    <t>Jour :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</si>
  <si>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</si>
  <si>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</si>
  <si>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</si>
  <si>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</si>
  <si>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</si>
  <si>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</si>
  <si>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</si>
  <si>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</si>
  <si>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</si>
  <si>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</si>
  <si>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</si>
  <si>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</si>
  <si>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</si>
  <si>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</si>
  <si>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=Données!$N$2</t>
  </si>
  <si>
    <t>=Données!$O$16:$O$70</t>
  </si>
  <si>
    <t>=DECALER(Données!$M$16;;;NB.SI(Données!$M$16:$M$68;"&lt;&gt;#NOMBRE!"))</t>
  </si>
  <si>
    <t>Paques</t>
  </si>
  <si>
    <t>=Données!$Y$3</t>
  </si>
  <si>
    <t>Fériés</t>
  </si>
  <si>
    <t>=Données!$Y$2:$Y$14</t>
  </si>
  <si>
    <t>L-&gt;V</t>
  </si>
  <si>
    <t>CS (1)</t>
  </si>
  <si>
    <t>V0 (2)</t>
  </si>
  <si>
    <t>V1 (2)</t>
  </si>
  <si>
    <t>V2 (2)</t>
  </si>
  <si>
    <t>SN1 (3)</t>
  </si>
  <si>
    <t>E (4)</t>
  </si>
  <si>
    <t>PC (2)</t>
  </si>
  <si>
    <t>A+ (8)</t>
  </si>
  <si>
    <t>SB (1)</t>
  </si>
  <si>
    <t>VSA (1)</t>
  </si>
  <si>
    <t>(26)</t>
  </si>
  <si>
    <t>S ou D</t>
  </si>
  <si>
    <t>WCS (1)</t>
  </si>
  <si>
    <t>W0 (2)</t>
  </si>
  <si>
    <t>W1 (2)</t>
  </si>
  <si>
    <t>W2 (2)</t>
  </si>
  <si>
    <t>WSN (3)</t>
  </si>
  <si>
    <t>(0)</t>
  </si>
  <si>
    <t>WPC (2)</t>
  </si>
  <si>
    <t>(12)</t>
  </si>
  <si>
    <t>Férié</t>
  </si>
  <si>
    <t>FCS (1)</t>
  </si>
  <si>
    <t>FV0 (2)</t>
  </si>
  <si>
    <t>FV1 (2)</t>
  </si>
  <si>
    <t>FV2 (2)</t>
  </si>
  <si>
    <t>FSN (3)</t>
  </si>
  <si>
    <t>FPC (2)</t>
  </si>
  <si>
    <t>BERNARD</t>
  </si>
  <si>
    <t>LEROY</t>
  </si>
  <si>
    <t>OURY</t>
  </si>
  <si>
    <t>CASTELLI</t>
  </si>
  <si>
    <t>BENETON-LAUGIER</t>
  </si>
  <si>
    <t>JOLLY</t>
  </si>
  <si>
    <t>EYCHENNE</t>
  </si>
  <si>
    <t>HAYS</t>
  </si>
  <si>
    <t>RIGE</t>
  </si>
  <si>
    <t>DREVON</t>
  </si>
  <si>
    <t>LAURENS  PSN *</t>
  </si>
  <si>
    <t>PERALTA * PSN</t>
  </si>
  <si>
    <t>TONDELET   PSN *</t>
  </si>
  <si>
    <t>LINTZ  PSN *</t>
  </si>
  <si>
    <t>GACOIN  PSN *</t>
  </si>
  <si>
    <t>VITETTA   PSN *</t>
  </si>
  <si>
    <t>CAUTE   PSN *</t>
  </si>
  <si>
    <t>TIBY   PSN *</t>
  </si>
  <si>
    <t>PINTURAUD PSN *</t>
  </si>
  <si>
    <t>LAUTESCHER PSN*</t>
  </si>
  <si>
    <t>TOURON   PSN *</t>
  </si>
  <si>
    <t>ZIMMERMANN  PSN *</t>
  </si>
  <si>
    <t>GIROU *</t>
  </si>
  <si>
    <t>GIGLIOTTI</t>
  </si>
  <si>
    <t>HACHANI</t>
  </si>
  <si>
    <t>BERTHON    PSN</t>
  </si>
  <si>
    <t>FIMA</t>
  </si>
  <si>
    <t>GABARRA</t>
  </si>
  <si>
    <t>SCHMIDT    PSN</t>
  </si>
  <si>
    <t>BEDNAREK</t>
  </si>
  <si>
    <t>PAPUT APSN</t>
  </si>
  <si>
    <t>JEMPFER APSN</t>
  </si>
  <si>
    <t>JORDAN-VITORIA APSN</t>
  </si>
  <si>
    <t>OULED APSN</t>
  </si>
  <si>
    <t>RUISI   APSN</t>
  </si>
  <si>
    <t>CHARLES  APSN</t>
  </si>
  <si>
    <t>FAVERIAL APSN</t>
  </si>
  <si>
    <t>JUDAS APSN</t>
  </si>
  <si>
    <t>MARGIELA</t>
  </si>
  <si>
    <t>SANCHEZ</t>
  </si>
  <si>
    <t>COUSY APSN</t>
  </si>
  <si>
    <t>MAUCIERI APSN</t>
  </si>
  <si>
    <t>FERNANDEZ APSN</t>
  </si>
  <si>
    <t>TIREPIED APSN</t>
  </si>
  <si>
    <t>ARNOLD   APSN</t>
  </si>
  <si>
    <t>LIBES</t>
  </si>
  <si>
    <t>RICHAUD</t>
  </si>
  <si>
    <t>DIAZ   APSN</t>
  </si>
  <si>
    <t>PRAUD  APSN</t>
  </si>
  <si>
    <t>ROBLES</t>
  </si>
  <si>
    <t>CAMPO</t>
  </si>
  <si>
    <t>PAGE</t>
  </si>
  <si>
    <t>ZOUAOUI  APSN</t>
  </si>
  <si>
    <t xml:space="preserve">HENNY </t>
  </si>
  <si>
    <t>MATTONE</t>
  </si>
  <si>
    <t>DALLOIS</t>
  </si>
  <si>
    <t>GERMAIN</t>
  </si>
  <si>
    <t>FERNANDEZ</t>
  </si>
  <si>
    <t>VIALA</t>
  </si>
  <si>
    <t>GRENON</t>
  </si>
  <si>
    <t>CURRAN</t>
  </si>
  <si>
    <t>LEBLANC</t>
  </si>
  <si>
    <t>SUSINI</t>
  </si>
  <si>
    <t>MI</t>
  </si>
  <si>
    <t>PAE</t>
  </si>
  <si>
    <t>GILLES    PSN *</t>
  </si>
  <si>
    <t>N1</t>
  </si>
  <si>
    <t>PALMIER</t>
  </si>
  <si>
    <t>CB</t>
  </si>
  <si>
    <t>Nîmes</t>
  </si>
  <si>
    <t xml:space="preserve">CATC </t>
  </si>
  <si>
    <t>BERGER *</t>
  </si>
  <si>
    <t>GUELORGET  PSN *</t>
  </si>
  <si>
    <t>TREMEAU  APSN</t>
  </si>
  <si>
    <t>PEREZ  APSN</t>
  </si>
  <si>
    <t>MUNIER  APSN</t>
  </si>
  <si>
    <t>DUSSART   APSN</t>
  </si>
  <si>
    <t>LEMOINE</t>
  </si>
  <si>
    <t>Longue maladie gestion TOURS</t>
  </si>
  <si>
    <t>JMI</t>
  </si>
  <si>
    <t>RENARD</t>
  </si>
  <si>
    <t>MATMAR</t>
  </si>
  <si>
    <t>HUGUES*</t>
  </si>
  <si>
    <t>LURDE   PSN *</t>
  </si>
  <si>
    <t>CAT B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</si>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</sst>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dd\ dd\ mmmm\ yyyy"/>
  </numFmts>
  <fonts count="20" x14ac:knownFonts="1"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color indexed="62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7"/>
      <name val="Arial"/>
      <family val="2"/>
    </font>
    <font>
      <sz val="8"/>
      <color indexed="22"/>
      <name val="Arial"/>
      <family val="2"/>
    </font>
    <font>
      <sz val="10"/>
      <name val="Arial Black"/>
      <family val="2"/>
    </font>
    <font>
      <b/>
      <sz val="10"/>
      <name val="Arial Black"/>
      <family val="2"/>
    </font>
    <font>
      <b/>
      <sz val="10"/>
      <color rgb="FF002060"/>
      <name val="Arial"/>
      <family val="2"/>
    </font>
    <font>
      <u/>
      <sz val="10"/>
      <color theme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0"/>
        <bgColor indexed="60"/>
      </patternFill>
    </fill>
    <fill>
      <patternFill patternType="solid">
        <fgColor indexed="48"/>
        <bgColor indexed="30"/>
      </patternFill>
    </fill>
    <fill>
      <patternFill patternType="solid">
        <fgColor indexed="22"/>
        <bgColor indexed="55"/>
      </patternFill>
    </fill>
    <fill>
      <patternFill patternType="solid">
        <fgColor indexed="50"/>
        <bgColor indexed="51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60"/>
      </patternFill>
    </fill>
    <fill>
      <patternFill patternType="solid">
        <fgColor indexed="9"/>
        <bgColor indexed="55"/>
      </patternFill>
    </fill>
    <fill>
      <patternFill patternType="solid">
        <fgColor indexed="13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30"/>
      </patternFill>
    </fill>
    <fill>
      <patternFill patternType="solid">
        <fgColor theme="0"/>
        <bgColor indexed="60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indexed="26"/>
      </patternFill>
    </fill>
    <fill>
      <patternFill patternType="solid">
        <fgColor rgb="FF0070C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1"/>
      </patternFill>
    </fill>
    <fill>
      <patternFill patternType="solid">
        <fgColor rgb="FF006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rgb="FF99CC00"/>
        <bgColor indexed="3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CC00"/>
        <bgColor indexed="64"/>
      </patternFill>
    </fill>
  </fills>
  <borders count="13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Up="1" diagonalDown="1"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 diagonalUp="1" diagonalDown="1"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64"/>
      </diagonal>
    </border>
    <border diagonalUp="1" diagonalDown="1"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8"/>
      </left>
      <right/>
      <top/>
      <bottom style="thin">
        <color indexed="8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64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64"/>
      </diagonal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50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0" borderId="3" xfId="0" applyFont="1" applyBorder="1"/>
    <xf numFmtId="0" fontId="3" fillId="3" borderId="10" xfId="0" applyFont="1" applyFill="1" applyBorder="1" applyAlignment="1">
      <alignment horizontal="center"/>
    </xf>
    <xf numFmtId="0" fontId="0" fillId="0" borderId="10" xfId="0" applyFont="1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0" borderId="3" xfId="0" applyFont="1" applyFill="1" applyBorder="1"/>
    <xf numFmtId="0" fontId="0" fillId="0" borderId="2" xfId="0" applyFont="1" applyFill="1" applyBorder="1"/>
    <xf numFmtId="0" fontId="0" fillId="0" borderId="3" xfId="0" applyFill="1" applyBorder="1"/>
    <xf numFmtId="0" fontId="3" fillId="3" borderId="13" xfId="0" applyFont="1" applyFill="1" applyBorder="1" applyAlignment="1">
      <alignment horizontal="center"/>
    </xf>
    <xf numFmtId="0" fontId="0" fillId="0" borderId="13" xfId="0" applyBorder="1"/>
    <xf numFmtId="0" fontId="0" fillId="0" borderId="14" xfId="0" applyFont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0" borderId="3" xfId="0" applyBorder="1"/>
    <xf numFmtId="0" fontId="3" fillId="4" borderId="2" xfId="0" applyFont="1" applyFill="1" applyBorder="1" applyAlignment="1">
      <alignment horizontal="center"/>
    </xf>
    <xf numFmtId="0" fontId="0" fillId="0" borderId="15" xfId="0" applyFont="1" applyBorder="1"/>
    <xf numFmtId="0" fontId="3" fillId="5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/>
    <xf numFmtId="17" fontId="6" fillId="0" borderId="0" xfId="0" applyNumberFormat="1" applyFont="1" applyBorder="1"/>
    <xf numFmtId="0" fontId="6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/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4" fillId="5" borderId="0" xfId="0" applyFont="1" applyFill="1" applyBorder="1"/>
    <xf numFmtId="0" fontId="3" fillId="5" borderId="0" xfId="0" applyFont="1" applyFill="1" applyBorder="1"/>
    <xf numFmtId="0" fontId="4" fillId="3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6" fillId="0" borderId="23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/>
    <xf numFmtId="0" fontId="0" fillId="0" borderId="27" xfId="0" applyFont="1" applyBorder="1"/>
    <xf numFmtId="0" fontId="0" fillId="0" borderId="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0" fillId="0" borderId="0" xfId="0" applyFont="1" applyBorder="1"/>
    <xf numFmtId="0" fontId="1" fillId="0" borderId="0" xfId="0" applyFont="1" applyBorder="1" applyAlignment="1">
      <alignment horizontal="center"/>
    </xf>
    <xf numFmtId="0" fontId="0" fillId="8" borderId="0" xfId="0" applyFill="1" applyBorder="1"/>
    <xf numFmtId="0" fontId="3" fillId="8" borderId="0" xfId="0" applyFont="1" applyFill="1" applyBorder="1" applyAlignment="1">
      <alignment horizontal="center"/>
    </xf>
    <xf numFmtId="0" fontId="4" fillId="8" borderId="0" xfId="0" applyFont="1" applyFill="1" applyBorder="1"/>
    <xf numFmtId="0" fontId="4" fillId="9" borderId="0" xfId="0" applyFont="1" applyFill="1" applyBorder="1"/>
    <xf numFmtId="0" fontId="3" fillId="10" borderId="0" xfId="0" applyFont="1" applyFill="1" applyBorder="1"/>
    <xf numFmtId="0" fontId="3" fillId="8" borderId="0" xfId="0" applyFont="1" applyFill="1" applyBorder="1"/>
    <xf numFmtId="0" fontId="0" fillId="8" borderId="0" xfId="0" applyFill="1" applyBorder="1" applyAlignment="1">
      <alignment horizontal="center"/>
    </xf>
    <xf numFmtId="0" fontId="3" fillId="8" borderId="0" xfId="0" applyFont="1" applyFill="1" applyBorder="1" applyAlignment="1">
      <alignment horizontal="left"/>
    </xf>
    <xf numFmtId="0" fontId="4" fillId="11" borderId="0" xfId="0" applyFont="1" applyFill="1" applyBorder="1"/>
    <xf numFmtId="0" fontId="3" fillId="11" borderId="0" xfId="0" applyFont="1" applyFill="1" applyBorder="1"/>
    <xf numFmtId="0" fontId="0" fillId="0" borderId="38" xfId="0" applyBorder="1"/>
    <xf numFmtId="0" fontId="0" fillId="0" borderId="21" xfId="0" applyFont="1" applyBorder="1" applyAlignment="1">
      <alignment horizontal="center"/>
    </xf>
    <xf numFmtId="0" fontId="0" fillId="13" borderId="3" xfId="0" applyFill="1" applyBorder="1"/>
    <xf numFmtId="0" fontId="0" fillId="0" borderId="2" xfId="0" applyFill="1" applyBorder="1"/>
    <xf numFmtId="0" fontId="3" fillId="13" borderId="15" xfId="0" applyFont="1" applyFill="1" applyBorder="1" applyAlignment="1">
      <alignment horizontal="center"/>
    </xf>
    <xf numFmtId="0" fontId="3" fillId="13" borderId="0" xfId="0" applyFont="1" applyFill="1" applyBorder="1"/>
    <xf numFmtId="0" fontId="0" fillId="13" borderId="0" xfId="0" applyFill="1" applyBorder="1" applyAlignment="1">
      <alignment horizontal="center"/>
    </xf>
    <xf numFmtId="0" fontId="0" fillId="13" borderId="0" xfId="0" applyFill="1" applyBorder="1"/>
    <xf numFmtId="0" fontId="3" fillId="13" borderId="0" xfId="0" applyFont="1" applyFill="1" applyBorder="1" applyAlignment="1">
      <alignment horizontal="center"/>
    </xf>
    <xf numFmtId="0" fontId="5" fillId="13" borderId="0" xfId="0" applyFont="1" applyFill="1" applyBorder="1"/>
    <xf numFmtId="0" fontId="11" fillId="13" borderId="15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2" fillId="2" borderId="41" xfId="0" applyFont="1" applyFill="1" applyBorder="1"/>
    <xf numFmtId="0" fontId="2" fillId="0" borderId="41" xfId="0" applyFont="1" applyBorder="1"/>
    <xf numFmtId="0" fontId="0" fillId="0" borderId="41" xfId="0" applyBorder="1"/>
    <xf numFmtId="0" fontId="0" fillId="13" borderId="0" xfId="0" applyFont="1" applyFill="1" applyBorder="1"/>
    <xf numFmtId="0" fontId="0" fillId="13" borderId="0" xfId="0" applyFont="1" applyFill="1" applyBorder="1" applyAlignment="1">
      <alignment horizontal="center"/>
    </xf>
    <xf numFmtId="0" fontId="2" fillId="2" borderId="0" xfId="0" applyFont="1" applyFill="1" applyBorder="1"/>
    <xf numFmtId="0" fontId="12" fillId="0" borderId="0" xfId="0" applyFont="1" applyAlignment="1">
      <alignment horizontal="center"/>
    </xf>
    <xf numFmtId="0" fontId="12" fillId="19" borderId="0" xfId="0" applyFont="1" applyFill="1" applyAlignment="1">
      <alignment horizontal="center"/>
    </xf>
    <xf numFmtId="0" fontId="12" fillId="20" borderId="0" xfId="0" applyFont="1" applyFill="1" applyAlignment="1">
      <alignment horizontal="center"/>
    </xf>
    <xf numFmtId="0" fontId="12" fillId="15" borderId="0" xfId="0" applyFont="1" applyFill="1" applyAlignment="1">
      <alignment horizontal="center"/>
    </xf>
    <xf numFmtId="0" fontId="12" fillId="21" borderId="0" xfId="0" applyFont="1" applyFill="1" applyAlignment="1">
      <alignment horizontal="center"/>
    </xf>
    <xf numFmtId="0" fontId="12" fillId="13" borderId="0" xfId="0" applyFont="1" applyFill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Border="1"/>
    <xf numFmtId="0" fontId="13" fillId="22" borderId="0" xfId="0" applyFont="1" applyFill="1" applyAlignment="1">
      <alignment horizontal="center"/>
    </xf>
    <xf numFmtId="0" fontId="12" fillId="23" borderId="0" xfId="0" applyFont="1" applyFill="1"/>
    <xf numFmtId="0" fontId="12" fillId="24" borderId="0" xfId="0" applyFont="1" applyFill="1"/>
    <xf numFmtId="0" fontId="12" fillId="25" borderId="0" xfId="0" applyFont="1" applyFill="1" applyAlignment="1">
      <alignment horizontal="center"/>
    </xf>
    <xf numFmtId="0" fontId="6" fillId="0" borderId="45" xfId="0" applyFont="1" applyBorder="1" applyAlignment="1">
      <alignment horizontal="center" vertical="center"/>
    </xf>
    <xf numFmtId="0" fontId="0" fillId="0" borderId="50" xfId="0" applyBorder="1"/>
    <xf numFmtId="0" fontId="0" fillId="0" borderId="24" xfId="0" applyBorder="1" applyAlignment="1">
      <alignment horizontal="center"/>
    </xf>
    <xf numFmtId="0" fontId="0" fillId="0" borderId="51" xfId="0" applyBorder="1"/>
    <xf numFmtId="0" fontId="0" fillId="0" borderId="19" xfId="0" applyFont="1" applyBorder="1" applyAlignment="1">
      <alignment horizontal="center"/>
    </xf>
    <xf numFmtId="0" fontId="0" fillId="0" borderId="28" xfId="0" applyFont="1" applyBorder="1"/>
    <xf numFmtId="0" fontId="0" fillId="0" borderId="52" xfId="0" applyFont="1" applyBorder="1"/>
    <xf numFmtId="0" fontId="0" fillId="0" borderId="32" xfId="0" applyFont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Font="1" applyBorder="1"/>
    <xf numFmtId="0" fontId="0" fillId="0" borderId="55" xfId="0" applyBorder="1" applyAlignment="1">
      <alignment horizontal="center"/>
    </xf>
    <xf numFmtId="0" fontId="0" fillId="0" borderId="56" xfId="0" applyFont="1" applyBorder="1"/>
    <xf numFmtId="0" fontId="8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0" fillId="0" borderId="57" xfId="0" applyBorder="1"/>
    <xf numFmtId="0" fontId="0" fillId="0" borderId="58" xfId="0" applyFont="1" applyBorder="1" applyAlignment="1">
      <alignment horizontal="center"/>
    </xf>
    <xf numFmtId="0" fontId="2" fillId="2" borderId="39" xfId="0" applyFont="1" applyFill="1" applyBorder="1"/>
    <xf numFmtId="0" fontId="2" fillId="2" borderId="59" xfId="0" applyFont="1" applyFill="1" applyBorder="1"/>
    <xf numFmtId="0" fontId="6" fillId="0" borderId="61" xfId="0" applyFont="1" applyBorder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0" fillId="0" borderId="62" xfId="0" applyFont="1" applyBorder="1"/>
    <xf numFmtId="0" fontId="0" fillId="0" borderId="63" xfId="0" applyFont="1" applyBorder="1" applyAlignment="1">
      <alignment horizontal="center"/>
    </xf>
    <xf numFmtId="0" fontId="0" fillId="0" borderId="64" xfId="0" applyFont="1" applyBorder="1" applyAlignment="1">
      <alignment horizontal="center"/>
    </xf>
    <xf numFmtId="0" fontId="0" fillId="0" borderId="37" xfId="0" applyBorder="1"/>
    <xf numFmtId="0" fontId="0" fillId="0" borderId="65" xfId="0" applyFont="1" applyBorder="1" applyAlignment="1">
      <alignment horizontal="center"/>
    </xf>
    <xf numFmtId="0" fontId="0" fillId="0" borderId="33" xfId="0" applyFont="1" applyBorder="1"/>
    <xf numFmtId="0" fontId="0" fillId="0" borderId="46" xfId="0" applyFont="1" applyBorder="1" applyAlignment="1">
      <alignment horizontal="center"/>
    </xf>
    <xf numFmtId="0" fontId="0" fillId="0" borderId="39" xfId="0" applyFont="1" applyBorder="1"/>
    <xf numFmtId="0" fontId="0" fillId="0" borderId="66" xfId="0" applyFont="1" applyBorder="1" applyAlignment="1">
      <alignment horizontal="center"/>
    </xf>
    <xf numFmtId="0" fontId="0" fillId="0" borderId="67" xfId="0" applyFont="1" applyBorder="1" applyAlignment="1">
      <alignment horizontal="center"/>
    </xf>
    <xf numFmtId="0" fontId="0" fillId="0" borderId="38" xfId="0" applyFont="1" applyBorder="1"/>
    <xf numFmtId="0" fontId="0" fillId="0" borderId="68" xfId="0" applyFont="1" applyBorder="1" applyAlignment="1">
      <alignment horizontal="center"/>
    </xf>
    <xf numFmtId="0" fontId="0" fillId="12" borderId="52" xfId="0" applyFill="1" applyBorder="1" applyAlignment="1">
      <alignment horizontal="center"/>
    </xf>
    <xf numFmtId="0" fontId="3" fillId="5" borderId="69" xfId="0" applyFont="1" applyFill="1" applyBorder="1" applyAlignment="1">
      <alignment horizontal="center"/>
    </xf>
    <xf numFmtId="0" fontId="3" fillId="5" borderId="70" xfId="0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0" fontId="3" fillId="6" borderId="73" xfId="0" applyFont="1" applyFill="1" applyBorder="1" applyAlignment="1">
      <alignment horizontal="center"/>
    </xf>
    <xf numFmtId="0" fontId="0" fillId="22" borderId="1" xfId="0" applyFont="1" applyFill="1" applyBorder="1" applyAlignment="1">
      <alignment horizontal="center" vertical="center"/>
    </xf>
    <xf numFmtId="0" fontId="2" fillId="26" borderId="2" xfId="0" applyFont="1" applyFill="1" applyBorder="1"/>
    <xf numFmtId="0" fontId="2" fillId="22" borderId="2" xfId="0" applyFont="1" applyFill="1" applyBorder="1"/>
    <xf numFmtId="0" fontId="0" fillId="22" borderId="2" xfId="0" applyFill="1" applyBorder="1"/>
    <xf numFmtId="0" fontId="0" fillId="22" borderId="1" xfId="0" applyFill="1" applyBorder="1" applyAlignment="1">
      <alignment horizontal="center"/>
    </xf>
    <xf numFmtId="0" fontId="0" fillId="22" borderId="18" xfId="0" applyFont="1" applyFill="1" applyBorder="1" applyAlignment="1">
      <alignment horizontal="center"/>
    </xf>
    <xf numFmtId="0" fontId="0" fillId="22" borderId="15" xfId="0" applyFill="1" applyBorder="1"/>
    <xf numFmtId="0" fontId="0" fillId="24" borderId="1" xfId="0" applyFont="1" applyFill="1" applyBorder="1" applyAlignment="1">
      <alignment horizontal="center"/>
    </xf>
    <xf numFmtId="0" fontId="0" fillId="24" borderId="2" xfId="0" applyFont="1" applyFill="1" applyBorder="1"/>
    <xf numFmtId="0" fontId="0" fillId="24" borderId="1" xfId="0" applyFont="1" applyFill="1" applyBorder="1" applyAlignment="1">
      <alignment horizontal="center" vertical="center"/>
    </xf>
    <xf numFmtId="0" fontId="2" fillId="27" borderId="2" xfId="0" applyFont="1" applyFill="1" applyBorder="1"/>
    <xf numFmtId="0" fontId="0" fillId="24" borderId="2" xfId="0" applyFill="1" applyBorder="1"/>
    <xf numFmtId="0" fontId="2" fillId="24" borderId="2" xfId="0" applyFont="1" applyFill="1" applyBorder="1"/>
    <xf numFmtId="0" fontId="0" fillId="24" borderId="1" xfId="0" applyFill="1" applyBorder="1" applyAlignment="1">
      <alignment horizontal="center"/>
    </xf>
    <xf numFmtId="0" fontId="0" fillId="24" borderId="18" xfId="0" applyFont="1" applyFill="1" applyBorder="1" applyAlignment="1">
      <alignment horizontal="center"/>
    </xf>
    <xf numFmtId="0" fontId="0" fillId="24" borderId="15" xfId="0" applyFont="1" applyFill="1" applyBorder="1"/>
    <xf numFmtId="0" fontId="0" fillId="23" borderId="1" xfId="0" applyFont="1" applyFill="1" applyBorder="1" applyAlignment="1">
      <alignment horizontal="center"/>
    </xf>
    <xf numFmtId="0" fontId="0" fillId="23" borderId="2" xfId="0" applyFont="1" applyFill="1" applyBorder="1"/>
    <xf numFmtId="0" fontId="0" fillId="23" borderId="2" xfId="0" applyFill="1" applyBorder="1"/>
    <xf numFmtId="0" fontId="0" fillId="15" borderId="1" xfId="0" applyFill="1" applyBorder="1" applyAlignment="1">
      <alignment horizontal="center" vertical="center"/>
    </xf>
    <xf numFmtId="0" fontId="2" fillId="18" borderId="2" xfId="0" applyFont="1" applyFill="1" applyBorder="1"/>
    <xf numFmtId="0" fontId="0" fillId="21" borderId="1" xfId="0" applyFont="1" applyFill="1" applyBorder="1" applyAlignment="1">
      <alignment horizontal="center"/>
    </xf>
    <xf numFmtId="0" fontId="0" fillId="21" borderId="2" xfId="0" applyFill="1" applyBorder="1"/>
    <xf numFmtId="0" fontId="0" fillId="21" borderId="58" xfId="0" applyFont="1" applyFill="1" applyBorder="1" applyAlignment="1">
      <alignment horizontal="center"/>
    </xf>
    <xf numFmtId="0" fontId="0" fillId="21" borderId="39" xfId="0" applyFill="1" applyBorder="1"/>
    <xf numFmtId="0" fontId="6" fillId="0" borderId="0" xfId="0" applyFont="1" applyFill="1" applyBorder="1" applyAlignment="1">
      <alignment vertical="center" wrapText="1"/>
    </xf>
    <xf numFmtId="0" fontId="0" fillId="28" borderId="1" xfId="0" applyFont="1" applyFill="1" applyBorder="1" applyAlignment="1">
      <alignment horizontal="center"/>
    </xf>
    <xf numFmtId="0" fontId="2" fillId="29" borderId="2" xfId="0" applyFont="1" applyFill="1" applyBorder="1"/>
    <xf numFmtId="0" fontId="0" fillId="19" borderId="1" xfId="0" applyFont="1" applyFill="1" applyBorder="1" applyAlignment="1">
      <alignment horizontal="center"/>
    </xf>
    <xf numFmtId="0" fontId="2" fillId="30" borderId="2" xfId="0" applyFont="1" applyFill="1" applyBorder="1"/>
    <xf numFmtId="0" fontId="0" fillId="19" borderId="2" xfId="0" applyFont="1" applyFill="1" applyBorder="1"/>
    <xf numFmtId="0" fontId="0" fillId="19" borderId="1" xfId="0" applyFill="1" applyBorder="1" applyAlignment="1">
      <alignment horizontal="center"/>
    </xf>
    <xf numFmtId="0" fontId="0" fillId="19" borderId="2" xfId="0" applyFill="1" applyBorder="1"/>
    <xf numFmtId="0" fontId="2" fillId="19" borderId="2" xfId="0" applyFont="1" applyFill="1" applyBorder="1"/>
    <xf numFmtId="0" fontId="0" fillId="20" borderId="1" xfId="0" applyFont="1" applyFill="1" applyBorder="1" applyAlignment="1">
      <alignment horizontal="center"/>
    </xf>
    <xf numFmtId="0" fontId="0" fillId="20" borderId="2" xfId="0" applyFill="1" applyBorder="1"/>
    <xf numFmtId="0" fontId="2" fillId="31" borderId="2" xfId="0" applyFont="1" applyFill="1" applyBorder="1"/>
    <xf numFmtId="0" fontId="0" fillId="20" borderId="2" xfId="0" applyFont="1" applyFill="1" applyBorder="1"/>
    <xf numFmtId="0" fontId="0" fillId="20" borderId="1" xfId="0" applyFill="1" applyBorder="1" applyAlignment="1">
      <alignment horizontal="center"/>
    </xf>
    <xf numFmtId="0" fontId="0" fillId="25" borderId="1" xfId="0" applyFont="1" applyFill="1" applyBorder="1" applyAlignment="1">
      <alignment horizontal="center"/>
    </xf>
    <xf numFmtId="0" fontId="0" fillId="25" borderId="2" xfId="0" applyFill="1" applyBorder="1"/>
    <xf numFmtId="0" fontId="0" fillId="21" borderId="2" xfId="0" applyFont="1" applyFill="1" applyBorder="1"/>
    <xf numFmtId="0" fontId="0" fillId="32" borderId="1" xfId="0" applyFont="1" applyFill="1" applyBorder="1" applyAlignment="1">
      <alignment horizontal="center"/>
    </xf>
    <xf numFmtId="0" fontId="0" fillId="32" borderId="2" xfId="0" applyFill="1" applyBorder="1"/>
    <xf numFmtId="0" fontId="0" fillId="32" borderId="2" xfId="0" applyFont="1" applyFill="1" applyBorder="1"/>
    <xf numFmtId="0" fontId="0" fillId="20" borderId="36" xfId="0" applyFont="1" applyFill="1" applyBorder="1" applyAlignment="1">
      <alignment horizontal="center"/>
    </xf>
    <xf numFmtId="0" fontId="0" fillId="20" borderId="33" xfId="0" applyFill="1" applyBorder="1"/>
    <xf numFmtId="0" fontId="3" fillId="13" borderId="27" xfId="0" applyFont="1" applyFill="1" applyBorder="1" applyAlignment="1" applyProtection="1">
      <alignment horizontal="center"/>
      <protection locked="0"/>
    </xf>
    <xf numFmtId="0" fontId="3" fillId="13" borderId="2" xfId="0" applyFont="1" applyFill="1" applyBorder="1" applyAlignment="1" applyProtection="1">
      <alignment horizontal="center"/>
      <protection locked="0"/>
    </xf>
    <xf numFmtId="0" fontId="3" fillId="13" borderId="33" xfId="0" applyFont="1" applyFill="1" applyBorder="1" applyAlignment="1" applyProtection="1">
      <alignment horizontal="center"/>
      <protection locked="0"/>
    </xf>
    <xf numFmtId="0" fontId="10" fillId="13" borderId="2" xfId="0" applyFont="1" applyFill="1" applyBorder="1" applyAlignment="1" applyProtection="1">
      <alignment horizontal="center"/>
      <protection locked="0"/>
    </xf>
    <xf numFmtId="0" fontId="9" fillId="13" borderId="2" xfId="0" applyFont="1" applyFill="1" applyBorder="1" applyAlignment="1" applyProtection="1">
      <alignment horizontal="center"/>
      <protection locked="0"/>
    </xf>
    <xf numFmtId="0" fontId="3" fillId="13" borderId="3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6" fillId="0" borderId="0" xfId="0" applyFont="1" applyBorder="1" applyProtection="1">
      <protection locked="0"/>
    </xf>
    <xf numFmtId="17" fontId="6" fillId="0" borderId="0" xfId="0" applyNumberFormat="1" applyFont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3" fillId="0" borderId="0" xfId="0" applyFont="1" applyProtection="1">
      <protection locked="0"/>
    </xf>
    <xf numFmtId="0" fontId="5" fillId="13" borderId="0" xfId="0" applyFont="1" applyFill="1" applyBorder="1" applyAlignment="1" applyProtection="1">
      <alignment horizontal="center"/>
      <protection locked="0"/>
    </xf>
    <xf numFmtId="0" fontId="5" fillId="13" borderId="0" xfId="0" applyFont="1" applyFill="1" applyBorder="1" applyProtection="1">
      <protection locked="0"/>
    </xf>
    <xf numFmtId="0" fontId="3" fillId="13" borderId="0" xfId="0" applyFont="1" applyFill="1" applyBorder="1" applyProtection="1">
      <protection locked="0"/>
    </xf>
    <xf numFmtId="0" fontId="0" fillId="22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35" borderId="0" xfId="0" applyFill="1" applyAlignment="1">
      <alignment horizontal="center"/>
    </xf>
    <xf numFmtId="164" fontId="4" fillId="13" borderId="75" xfId="0" applyNumberFormat="1" applyFont="1" applyFill="1" applyBorder="1" applyAlignment="1">
      <alignment horizontal="center"/>
    </xf>
    <xf numFmtId="0" fontId="4" fillId="13" borderId="33" xfId="0" applyFont="1" applyFill="1" applyBorder="1" applyAlignment="1">
      <alignment horizontal="center"/>
    </xf>
    <xf numFmtId="0" fontId="6" fillId="13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3" fillId="13" borderId="1" xfId="0" applyFont="1" applyFill="1" applyBorder="1" applyAlignment="1" applyProtection="1">
      <alignment horizontal="center"/>
      <protection locked="0"/>
    </xf>
    <xf numFmtId="0" fontId="1" fillId="33" borderId="43" xfId="0" applyFont="1" applyFill="1" applyBorder="1" applyAlignment="1">
      <alignment horizontal="center" vertical="center"/>
    </xf>
    <xf numFmtId="0" fontId="1" fillId="33" borderId="60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36" borderId="26" xfId="0" applyFont="1" applyFill="1" applyBorder="1" applyAlignment="1">
      <alignment horizontal="center" vertical="center"/>
    </xf>
    <xf numFmtId="0" fontId="1" fillId="36" borderId="48" xfId="0" applyFont="1" applyFill="1" applyBorder="1" applyAlignment="1">
      <alignment horizontal="center" vertical="center"/>
    </xf>
    <xf numFmtId="0" fontId="1" fillId="36" borderId="49" xfId="0" applyFont="1" applyFill="1" applyBorder="1" applyAlignment="1">
      <alignment horizontal="center" vertical="center"/>
    </xf>
    <xf numFmtId="14" fontId="3" fillId="13" borderId="0" xfId="0" applyNumberFormat="1" applyFont="1" applyFill="1" applyAlignment="1">
      <alignment horizontal="center"/>
    </xf>
    <xf numFmtId="0" fontId="15" fillId="0" borderId="0" xfId="1" applyBorder="1"/>
    <xf numFmtId="0" fontId="3" fillId="37" borderId="27" xfId="0" applyFont="1" applyFill="1" applyBorder="1" applyAlignment="1" applyProtection="1">
      <alignment horizontal="center"/>
      <protection locked="0"/>
    </xf>
    <xf numFmtId="0" fontId="3" fillId="38" borderId="27" xfId="0" applyFont="1" applyFill="1" applyBorder="1" applyAlignment="1" applyProtection="1">
      <alignment horizontal="center"/>
      <protection locked="0"/>
    </xf>
    <xf numFmtId="165" fontId="0" fillId="7" borderId="27" xfId="0" applyNumberFormat="1" applyFill="1" applyBorder="1"/>
    <xf numFmtId="0" fontId="1" fillId="32" borderId="0" xfId="0" applyFont="1" applyFill="1" applyBorder="1" applyAlignment="1"/>
    <xf numFmtId="0" fontId="0" fillId="32" borderId="0" xfId="0" applyFill="1" applyAlignment="1"/>
    <xf numFmtId="0" fontId="0" fillId="20" borderId="0" xfId="0" applyFill="1" applyBorder="1" applyAlignment="1"/>
    <xf numFmtId="0" fontId="0" fillId="20" borderId="0" xfId="0" quotePrefix="1" applyFont="1" applyFill="1" applyBorder="1" applyAlignment="1">
      <alignment vertical="center"/>
    </xf>
    <xf numFmtId="0" fontId="0" fillId="20" borderId="0" xfId="0" applyFill="1"/>
    <xf numFmtId="0" fontId="0" fillId="20" borderId="0" xfId="0" quotePrefix="1" applyNumberFormat="1" applyFont="1" applyFill="1" applyBorder="1" applyAlignment="1">
      <alignment vertical="center"/>
    </xf>
    <xf numFmtId="0" fontId="3" fillId="0" borderId="27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4" fillId="14" borderId="0" xfId="0" applyFont="1" applyFill="1" applyBorder="1"/>
    <xf numFmtId="0" fontId="4" fillId="13" borderId="0" xfId="0" applyFont="1" applyFill="1" applyBorder="1"/>
    <xf numFmtId="0" fontId="4" fillId="17" borderId="0" xfId="0" applyFont="1" applyFill="1" applyBorder="1"/>
    <xf numFmtId="0" fontId="3" fillId="0" borderId="0" xfId="0" quotePrefix="1" applyFont="1" applyFill="1" applyBorder="1"/>
    <xf numFmtId="0" fontId="3" fillId="13" borderId="90" xfId="0" applyFont="1" applyFill="1" applyBorder="1" applyAlignment="1" applyProtection="1">
      <alignment horizontal="center"/>
      <protection locked="0"/>
    </xf>
    <xf numFmtId="0" fontId="3" fillId="39" borderId="27" xfId="0" applyFont="1" applyFill="1" applyBorder="1" applyAlignment="1" applyProtection="1">
      <alignment horizontal="center"/>
      <protection locked="0"/>
    </xf>
    <xf numFmtId="0" fontId="3" fillId="39" borderId="2" xfId="0" applyFont="1" applyFill="1" applyBorder="1" applyAlignment="1" applyProtection="1">
      <alignment horizontal="center"/>
      <protection locked="0"/>
    </xf>
    <xf numFmtId="0" fontId="3" fillId="38" borderId="2" xfId="0" applyFont="1" applyFill="1" applyBorder="1" applyAlignment="1" applyProtection="1">
      <alignment horizontal="center"/>
      <protection locked="0"/>
    </xf>
    <xf numFmtId="0" fontId="10" fillId="38" borderId="2" xfId="0" applyFont="1" applyFill="1" applyBorder="1" applyAlignment="1" applyProtection="1">
      <alignment horizontal="center"/>
      <protection locked="0"/>
    </xf>
    <xf numFmtId="0" fontId="3" fillId="13" borderId="92" xfId="0" applyFont="1" applyFill="1" applyBorder="1" applyAlignment="1" applyProtection="1">
      <alignment horizontal="center"/>
      <protection locked="0"/>
    </xf>
    <xf numFmtId="0" fontId="3" fillId="40" borderId="2" xfId="0" applyFont="1" applyFill="1" applyBorder="1" applyAlignment="1" applyProtection="1">
      <alignment horizontal="center"/>
      <protection locked="0"/>
    </xf>
    <xf numFmtId="0" fontId="3" fillId="38" borderId="33" xfId="0" applyFont="1" applyFill="1" applyBorder="1" applyAlignment="1" applyProtection="1">
      <alignment horizontal="center"/>
      <protection locked="0"/>
    </xf>
    <xf numFmtId="0" fontId="3" fillId="38" borderId="90" xfId="0" applyFont="1" applyFill="1" applyBorder="1" applyAlignment="1" applyProtection="1">
      <alignment horizontal="center"/>
      <protection locked="0"/>
    </xf>
    <xf numFmtId="0" fontId="3" fillId="22" borderId="27" xfId="0" applyFont="1" applyFill="1" applyBorder="1" applyAlignment="1" applyProtection="1">
      <alignment horizontal="center"/>
      <protection locked="0"/>
    </xf>
    <xf numFmtId="0" fontId="3" fillId="13" borderId="94" xfId="0" applyFont="1" applyFill="1" applyBorder="1" applyAlignment="1" applyProtection="1">
      <alignment horizontal="center"/>
      <protection locked="0"/>
    </xf>
    <xf numFmtId="0" fontId="3" fillId="13" borderId="95" xfId="0" applyFont="1" applyFill="1" applyBorder="1" applyAlignment="1" applyProtection="1">
      <alignment horizontal="center"/>
      <protection locked="0"/>
    </xf>
    <xf numFmtId="0" fontId="3" fillId="13" borderId="96" xfId="0" applyFont="1" applyFill="1" applyBorder="1" applyAlignment="1" applyProtection="1">
      <alignment horizontal="center"/>
      <protection locked="0"/>
    </xf>
    <xf numFmtId="0" fontId="3" fillId="41" borderId="27" xfId="0" applyFont="1" applyFill="1" applyBorder="1" applyAlignment="1" applyProtection="1">
      <alignment horizontal="center"/>
      <protection locked="0"/>
    </xf>
    <xf numFmtId="0" fontId="3" fillId="41" borderId="93" xfId="0" applyFont="1" applyFill="1" applyBorder="1" applyAlignment="1" applyProtection="1">
      <alignment horizontal="center"/>
      <protection locked="0"/>
    </xf>
    <xf numFmtId="0" fontId="3" fillId="39" borderId="90" xfId="0" applyFont="1" applyFill="1" applyBorder="1" applyAlignment="1" applyProtection="1">
      <alignment horizontal="center"/>
      <protection locked="0"/>
    </xf>
    <xf numFmtId="0" fontId="3" fillId="39" borderId="91" xfId="0" applyFont="1" applyFill="1" applyBorder="1" applyAlignment="1" applyProtection="1">
      <alignment horizontal="center"/>
      <protection locked="0"/>
    </xf>
    <xf numFmtId="0" fontId="3" fillId="39" borderId="33" xfId="0" applyFont="1" applyFill="1" applyBorder="1" applyAlignment="1" applyProtection="1">
      <alignment horizontal="center"/>
      <protection locked="0"/>
    </xf>
    <xf numFmtId="0" fontId="4" fillId="0" borderId="91" xfId="0" applyFont="1" applyFill="1" applyBorder="1" applyAlignment="1">
      <alignment horizontal="center" vertical="center"/>
    </xf>
    <xf numFmtId="0" fontId="3" fillId="22" borderId="2" xfId="0" applyFont="1" applyFill="1" applyBorder="1" applyAlignment="1" applyProtection="1">
      <alignment horizontal="center"/>
      <protection locked="0"/>
    </xf>
    <xf numFmtId="0" fontId="3" fillId="13" borderId="97" xfId="0" applyFont="1" applyFill="1" applyBorder="1" applyAlignment="1" applyProtection="1">
      <alignment horizontal="center"/>
      <protection locked="0"/>
    </xf>
    <xf numFmtId="0" fontId="3" fillId="37" borderId="2" xfId="0" applyFont="1" applyFill="1" applyBorder="1" applyAlignment="1" applyProtection="1">
      <alignment horizontal="center"/>
      <protection locked="0"/>
    </xf>
    <xf numFmtId="0" fontId="3" fillId="37" borderId="27" xfId="0" applyFont="1" applyFill="1" applyBorder="1" applyAlignment="1">
      <alignment horizontal="center"/>
    </xf>
    <xf numFmtId="0" fontId="3" fillId="39" borderId="98" xfId="0" applyFont="1" applyFill="1" applyBorder="1" applyAlignment="1">
      <alignment horizontal="center" vertical="center"/>
    </xf>
    <xf numFmtId="0" fontId="3" fillId="13" borderId="101" xfId="0" applyFont="1" applyFill="1" applyBorder="1" applyAlignment="1" applyProtection="1">
      <alignment horizontal="center"/>
      <protection locked="0"/>
    </xf>
    <xf numFmtId="0" fontId="3" fillId="35" borderId="98" xfId="0" applyFont="1" applyFill="1" applyBorder="1"/>
    <xf numFmtId="0" fontId="3" fillId="39" borderId="98" xfId="0" applyFont="1" applyFill="1" applyBorder="1" applyAlignment="1" applyProtection="1">
      <alignment horizontal="center"/>
      <protection locked="0"/>
    </xf>
    <xf numFmtId="0" fontId="3" fillId="22" borderId="91" xfId="0" applyFont="1" applyFill="1" applyBorder="1" applyAlignment="1" applyProtection="1">
      <alignment horizontal="center"/>
      <protection locked="0"/>
    </xf>
    <xf numFmtId="0" fontId="3" fillId="38" borderId="91" xfId="0" applyFont="1" applyFill="1" applyBorder="1" applyAlignment="1" applyProtection="1">
      <alignment horizontal="center"/>
      <protection locked="0"/>
    </xf>
    <xf numFmtId="0" fontId="3" fillId="41" borderId="91" xfId="0" applyFont="1" applyFill="1" applyBorder="1" applyAlignment="1" applyProtection="1">
      <alignment horizontal="center"/>
      <protection locked="0"/>
    </xf>
    <xf numFmtId="0" fontId="3" fillId="39" borderId="102" xfId="0" applyFont="1" applyFill="1" applyBorder="1" applyAlignment="1" applyProtection="1">
      <alignment horizontal="center"/>
      <protection locked="0"/>
    </xf>
    <xf numFmtId="0" fontId="3" fillId="42" borderId="98" xfId="0" applyFont="1" applyFill="1" applyBorder="1" applyProtection="1">
      <protection locked="0"/>
    </xf>
    <xf numFmtId="0" fontId="0" fillId="19" borderId="18" xfId="0" applyFont="1" applyFill="1" applyBorder="1" applyAlignment="1">
      <alignment horizontal="center"/>
    </xf>
    <xf numFmtId="0" fontId="0" fillId="19" borderId="15" xfId="0" applyFont="1" applyFill="1" applyBorder="1"/>
    <xf numFmtId="0" fontId="2" fillId="20" borderId="2" xfId="0" applyFont="1" applyFill="1" applyBorder="1"/>
    <xf numFmtId="0" fontId="3" fillId="39" borderId="104" xfId="0" applyFont="1" applyFill="1" applyBorder="1" applyAlignment="1" applyProtection="1">
      <alignment horizontal="center"/>
      <protection locked="0"/>
    </xf>
    <xf numFmtId="0" fontId="3" fillId="38" borderId="27" xfId="0" applyFont="1" applyFill="1" applyBorder="1" applyAlignment="1">
      <alignment horizontal="center"/>
    </xf>
    <xf numFmtId="0" fontId="3" fillId="13" borderId="108" xfId="0" applyFont="1" applyFill="1" applyBorder="1" applyAlignment="1" applyProtection="1">
      <alignment horizontal="center"/>
      <protection locked="0"/>
    </xf>
    <xf numFmtId="0" fontId="3" fillId="0" borderId="108" xfId="0" applyFont="1" applyFill="1" applyBorder="1" applyAlignment="1" applyProtection="1">
      <alignment horizontal="center"/>
      <protection locked="0"/>
    </xf>
    <xf numFmtId="0" fontId="3" fillId="13" borderId="109" xfId="0" applyFont="1" applyFill="1" applyBorder="1" applyAlignment="1" applyProtection="1">
      <alignment horizontal="center"/>
      <protection locked="0"/>
    </xf>
    <xf numFmtId="0" fontId="3" fillId="22" borderId="33" xfId="0" applyFont="1" applyFill="1" applyBorder="1" applyAlignment="1" applyProtection="1">
      <alignment horizontal="center"/>
      <protection locked="0"/>
    </xf>
    <xf numFmtId="0" fontId="3" fillId="37" borderId="33" xfId="0" applyFont="1" applyFill="1" applyBorder="1" applyAlignment="1" applyProtection="1">
      <alignment horizontal="center"/>
      <protection locked="0"/>
    </xf>
    <xf numFmtId="0" fontId="3" fillId="39" borderId="40" xfId="0" applyFont="1" applyFill="1" applyBorder="1" applyAlignment="1" applyProtection="1">
      <alignment horizontal="center"/>
      <protection locked="0"/>
    </xf>
    <xf numFmtId="0" fontId="3" fillId="39" borderId="96" xfId="0" applyFont="1" applyFill="1" applyBorder="1" applyAlignment="1" applyProtection="1">
      <alignment horizontal="center"/>
      <protection locked="0"/>
    </xf>
    <xf numFmtId="0" fontId="3" fillId="37" borderId="0" xfId="0" applyFont="1" applyFill="1" applyAlignment="1">
      <alignment horizontal="center" vertical="center"/>
    </xf>
    <xf numFmtId="0" fontId="3" fillId="13" borderId="110" xfId="0" applyFont="1" applyFill="1" applyBorder="1" applyAlignment="1" applyProtection="1">
      <alignment horizontal="center"/>
      <protection locked="0"/>
    </xf>
    <xf numFmtId="0" fontId="3" fillId="39" borderId="103" xfId="0" applyFont="1" applyFill="1" applyBorder="1" applyAlignment="1" applyProtection="1">
      <alignment horizontal="center"/>
      <protection locked="0"/>
    </xf>
    <xf numFmtId="0" fontId="3" fillId="39" borderId="92" xfId="0" applyFont="1" applyFill="1" applyBorder="1" applyAlignment="1" applyProtection="1">
      <alignment horizontal="center"/>
      <protection locked="0"/>
    </xf>
    <xf numFmtId="0" fontId="3" fillId="39" borderId="110" xfId="0" applyFont="1" applyFill="1" applyBorder="1" applyAlignment="1" applyProtection="1">
      <alignment horizontal="center"/>
      <protection locked="0"/>
    </xf>
    <xf numFmtId="0" fontId="10" fillId="0" borderId="96" xfId="0" applyFont="1" applyFill="1" applyBorder="1" applyAlignment="1" applyProtection="1">
      <alignment horizontal="center"/>
      <protection locked="0"/>
    </xf>
    <xf numFmtId="0" fontId="3" fillId="38" borderId="108" xfId="0" applyFont="1" applyFill="1" applyBorder="1" applyAlignment="1" applyProtection="1">
      <alignment horizontal="center"/>
      <protection locked="0"/>
    </xf>
    <xf numFmtId="0" fontId="3" fillId="39" borderId="105" xfId="0" applyFont="1" applyFill="1" applyBorder="1" applyAlignment="1" applyProtection="1">
      <alignment horizontal="center"/>
      <protection locked="0"/>
    </xf>
    <xf numFmtId="0" fontId="4" fillId="20" borderId="47" xfId="0" applyFont="1" applyFill="1" applyBorder="1" applyAlignment="1" applyProtection="1">
      <alignment horizontal="center" vertical="center"/>
      <protection locked="0"/>
    </xf>
    <xf numFmtId="0" fontId="3" fillId="39" borderId="113" xfId="0" applyFont="1" applyFill="1" applyBorder="1" applyAlignment="1" applyProtection="1">
      <alignment horizontal="center"/>
      <protection locked="0"/>
    </xf>
    <xf numFmtId="0" fontId="3" fillId="44" borderId="27" xfId="0" applyFont="1" applyFill="1" applyBorder="1" applyAlignment="1" applyProtection="1">
      <alignment horizontal="center"/>
      <protection locked="0"/>
    </xf>
    <xf numFmtId="0" fontId="5" fillId="20" borderId="47" xfId="0" applyFont="1" applyFill="1" applyBorder="1" applyProtection="1">
      <protection locked="0"/>
    </xf>
    <xf numFmtId="0" fontId="3" fillId="20" borderId="47" xfId="0" applyFont="1" applyFill="1" applyBorder="1" applyProtection="1">
      <protection locked="0"/>
    </xf>
    <xf numFmtId="0" fontId="3" fillId="39" borderId="108" xfId="0" applyFont="1" applyFill="1" applyBorder="1" applyAlignment="1" applyProtection="1">
      <alignment horizontal="center"/>
      <protection locked="0"/>
    </xf>
    <xf numFmtId="0" fontId="3" fillId="41" borderId="2" xfId="0" applyFont="1" applyFill="1" applyBorder="1" applyAlignment="1" applyProtection="1">
      <alignment horizontal="center"/>
      <protection locked="0"/>
    </xf>
    <xf numFmtId="0" fontId="3" fillId="38" borderId="106" xfId="0" applyFont="1" applyFill="1" applyBorder="1" applyAlignment="1" applyProtection="1">
      <alignment horizontal="center"/>
      <protection locked="0"/>
    </xf>
    <xf numFmtId="0" fontId="3" fillId="39" borderId="114" xfId="0" applyFont="1" applyFill="1" applyBorder="1" applyAlignment="1" applyProtection="1">
      <alignment horizontal="center"/>
      <protection locked="0"/>
    </xf>
    <xf numFmtId="0" fontId="3" fillId="38" borderId="114" xfId="0" applyFont="1" applyFill="1" applyBorder="1" applyAlignment="1" applyProtection="1">
      <alignment horizontal="center"/>
      <protection locked="0"/>
    </xf>
    <xf numFmtId="0" fontId="3" fillId="38" borderId="98" xfId="0" applyFont="1" applyFill="1" applyBorder="1" applyAlignment="1">
      <alignment horizontal="center" vertical="center"/>
    </xf>
    <xf numFmtId="0" fontId="3" fillId="38" borderId="109" xfId="0" applyFont="1" applyFill="1" applyBorder="1" applyAlignment="1" applyProtection="1">
      <alignment horizontal="center"/>
      <protection locked="0"/>
    </xf>
    <xf numFmtId="0" fontId="3" fillId="35" borderId="0" xfId="0" applyFont="1" applyFill="1" applyBorder="1"/>
    <xf numFmtId="0" fontId="3" fillId="39" borderId="115" xfId="0" applyFont="1" applyFill="1" applyBorder="1" applyAlignment="1" applyProtection="1">
      <alignment horizontal="center"/>
      <protection locked="0"/>
    </xf>
    <xf numFmtId="0" fontId="3" fillId="39" borderId="116" xfId="0" applyFont="1" applyFill="1" applyBorder="1" applyAlignment="1" applyProtection="1">
      <alignment horizontal="center"/>
      <protection locked="0"/>
    </xf>
    <xf numFmtId="0" fontId="3" fillId="39" borderId="101" xfId="0" applyFont="1" applyFill="1" applyBorder="1" applyAlignment="1" applyProtection="1">
      <alignment horizontal="center"/>
      <protection locked="0"/>
    </xf>
    <xf numFmtId="0" fontId="3" fillId="44" borderId="2" xfId="0" applyFont="1" applyFill="1" applyBorder="1" applyAlignment="1" applyProtection="1">
      <alignment horizontal="center"/>
      <protection locked="0"/>
    </xf>
    <xf numFmtId="0" fontId="3" fillId="44" borderId="33" xfId="0" applyFont="1" applyFill="1" applyBorder="1" applyAlignment="1" applyProtection="1">
      <alignment horizontal="center"/>
      <protection locked="0"/>
    </xf>
    <xf numFmtId="0" fontId="3" fillId="44" borderId="110" xfId="0" applyFont="1" applyFill="1" applyBorder="1" applyAlignment="1" applyProtection="1">
      <alignment horizontal="center"/>
      <protection locked="0"/>
    </xf>
    <xf numFmtId="0" fontId="3" fillId="41" borderId="0" xfId="0" applyFont="1" applyFill="1" applyBorder="1" applyProtection="1">
      <protection locked="0"/>
    </xf>
    <xf numFmtId="0" fontId="3" fillId="20" borderId="0" xfId="0" applyFont="1" applyFill="1" applyProtection="1">
      <protection locked="0"/>
    </xf>
    <xf numFmtId="0" fontId="3" fillId="13" borderId="118" xfId="0" applyFont="1" applyFill="1" applyBorder="1" applyAlignment="1" applyProtection="1">
      <alignment horizontal="center"/>
      <protection locked="0"/>
    </xf>
    <xf numFmtId="0" fontId="3" fillId="44" borderId="105" xfId="0" applyFont="1" applyFill="1" applyBorder="1" applyAlignment="1" applyProtection="1">
      <alignment horizontal="center"/>
      <protection locked="0"/>
    </xf>
    <xf numFmtId="0" fontId="3" fillId="44" borderId="105" xfId="0" applyFont="1" applyFill="1" applyBorder="1" applyAlignment="1">
      <alignment horizontal="center"/>
    </xf>
    <xf numFmtId="0" fontId="0" fillId="24" borderId="27" xfId="0" applyFill="1" applyBorder="1" applyAlignment="1">
      <alignment horizontal="center"/>
    </xf>
    <xf numFmtId="0" fontId="0" fillId="24" borderId="27" xfId="0" applyFill="1" applyBorder="1"/>
    <xf numFmtId="0" fontId="3" fillId="13" borderId="119" xfId="0" applyFont="1" applyFill="1" applyBorder="1" applyAlignment="1" applyProtection="1">
      <alignment horizontal="center"/>
      <protection locked="0"/>
    </xf>
    <xf numFmtId="0" fontId="3" fillId="39" borderId="119" xfId="0" applyFont="1" applyFill="1" applyBorder="1" applyAlignment="1" applyProtection="1">
      <alignment horizontal="center"/>
      <protection locked="0"/>
    </xf>
    <xf numFmtId="0" fontId="3" fillId="16" borderId="2" xfId="0" applyFont="1" applyFill="1" applyBorder="1" applyAlignment="1">
      <alignment horizontal="center"/>
    </xf>
    <xf numFmtId="0" fontId="3" fillId="45" borderId="42" xfId="0" applyFont="1" applyFill="1" applyBorder="1" applyAlignment="1">
      <alignment horizontal="center"/>
    </xf>
    <xf numFmtId="0" fontId="3" fillId="46" borderId="71" xfId="0" applyFont="1" applyFill="1" applyBorder="1" applyAlignment="1">
      <alignment horizontal="center"/>
    </xf>
    <xf numFmtId="0" fontId="3" fillId="46" borderId="52" xfId="0" applyFont="1" applyFill="1" applyBorder="1" applyAlignment="1">
      <alignment horizontal="center"/>
    </xf>
    <xf numFmtId="0" fontId="3" fillId="46" borderId="72" xfId="0" applyFont="1" applyFill="1" applyBorder="1" applyAlignment="1">
      <alignment horizontal="center"/>
    </xf>
    <xf numFmtId="0" fontId="3" fillId="45" borderId="74" xfId="0" applyFont="1" applyFill="1" applyBorder="1" applyAlignment="1">
      <alignment horizontal="center"/>
    </xf>
    <xf numFmtId="0" fontId="2" fillId="43" borderId="2" xfId="0" applyFont="1" applyFill="1" applyBorder="1"/>
    <xf numFmtId="0" fontId="3" fillId="8" borderId="90" xfId="0" applyFont="1" applyFill="1" applyBorder="1" applyAlignment="1" applyProtection="1">
      <alignment horizontal="center"/>
      <protection locked="0"/>
    </xf>
    <xf numFmtId="0" fontId="3" fillId="8" borderId="105" xfId="0" applyFont="1" applyFill="1" applyBorder="1" applyAlignment="1" applyProtection="1">
      <alignment horizontal="center"/>
      <protection locked="0"/>
    </xf>
    <xf numFmtId="0" fontId="3" fillId="8" borderId="2" xfId="0" applyFont="1" applyFill="1" applyBorder="1" applyAlignment="1" applyProtection="1">
      <alignment horizontal="center"/>
      <protection locked="0"/>
    </xf>
    <xf numFmtId="0" fontId="3" fillId="38" borderId="105" xfId="0" applyFont="1" applyFill="1" applyBorder="1" applyAlignment="1" applyProtection="1">
      <alignment horizontal="center"/>
      <protection locked="0"/>
    </xf>
    <xf numFmtId="0" fontId="3" fillId="8" borderId="94" xfId="0" applyFont="1" applyFill="1" applyBorder="1" applyAlignment="1" applyProtection="1">
      <alignment horizontal="center"/>
      <protection locked="0"/>
    </xf>
    <xf numFmtId="0" fontId="3" fillId="44" borderId="94" xfId="0" applyFont="1" applyFill="1" applyBorder="1" applyAlignment="1" applyProtection="1">
      <alignment horizontal="center"/>
      <protection locked="0"/>
    </xf>
    <xf numFmtId="0" fontId="3" fillId="8" borderId="27" xfId="0" applyFont="1" applyFill="1" applyBorder="1" applyAlignment="1" applyProtection="1">
      <alignment horizontal="center"/>
      <protection locked="0"/>
    </xf>
    <xf numFmtId="0" fontId="3" fillId="44" borderId="90" xfId="0" applyFont="1" applyFill="1" applyBorder="1" applyAlignment="1" applyProtection="1">
      <alignment horizontal="center"/>
      <protection locked="0"/>
    </xf>
    <xf numFmtId="0" fontId="3" fillId="8" borderId="96" xfId="0" applyFont="1" applyFill="1" applyBorder="1" applyAlignment="1" applyProtection="1">
      <alignment horizontal="center"/>
      <protection locked="0"/>
    </xf>
    <xf numFmtId="0" fontId="3" fillId="0" borderId="110" xfId="0" applyFont="1" applyFill="1" applyBorder="1" applyAlignment="1" applyProtection="1">
      <alignment horizontal="center"/>
      <protection locked="0"/>
    </xf>
    <xf numFmtId="0" fontId="3" fillId="8" borderId="92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>
      <alignment horizontal="center"/>
    </xf>
    <xf numFmtId="0" fontId="0" fillId="13" borderId="2" xfId="0" applyFont="1" applyFill="1" applyBorder="1"/>
    <xf numFmtId="0" fontId="3" fillId="13" borderId="106" xfId="0" applyFont="1" applyFill="1" applyBorder="1" applyAlignment="1" applyProtection="1">
      <alignment horizontal="center"/>
      <protection locked="0"/>
    </xf>
    <xf numFmtId="0" fontId="3" fillId="39" borderId="120" xfId="0" applyFont="1" applyFill="1" applyBorder="1" applyAlignment="1" applyProtection="1">
      <alignment horizontal="center"/>
      <protection locked="0"/>
    </xf>
    <xf numFmtId="0" fontId="3" fillId="37" borderId="121" xfId="0" applyFont="1" applyFill="1" applyBorder="1" applyAlignment="1" applyProtection="1">
      <alignment horizontal="center"/>
      <protection locked="0"/>
    </xf>
    <xf numFmtId="0" fontId="3" fillId="0" borderId="95" xfId="0" applyFont="1" applyFill="1" applyBorder="1" applyAlignment="1" applyProtection="1">
      <alignment horizontal="center"/>
      <protection locked="0"/>
    </xf>
    <xf numFmtId="0" fontId="3" fillId="37" borderId="105" xfId="0" applyFont="1" applyFill="1" applyBorder="1" applyAlignment="1" applyProtection="1">
      <alignment horizontal="center"/>
      <protection locked="0"/>
    </xf>
    <xf numFmtId="0" fontId="3" fillId="44" borderId="119" xfId="0" applyFont="1" applyFill="1" applyBorder="1" applyAlignment="1" applyProtection="1">
      <alignment horizontal="center"/>
      <protection locked="0"/>
    </xf>
    <xf numFmtId="0" fontId="3" fillId="44" borderId="92" xfId="0" applyFont="1" applyFill="1" applyBorder="1" applyAlignment="1" applyProtection="1">
      <alignment horizontal="center"/>
      <protection locked="0"/>
    </xf>
    <xf numFmtId="0" fontId="3" fillId="0" borderId="100" xfId="0" applyFont="1" applyFill="1" applyBorder="1" applyAlignment="1" applyProtection="1">
      <alignment horizontal="center"/>
      <protection locked="0"/>
    </xf>
    <xf numFmtId="0" fontId="3" fillId="39" borderId="122" xfId="0" applyFont="1" applyFill="1" applyBorder="1" applyAlignment="1" applyProtection="1">
      <alignment horizontal="center"/>
      <protection locked="0"/>
    </xf>
    <xf numFmtId="0" fontId="3" fillId="39" borderId="123" xfId="0" applyFont="1" applyFill="1" applyBorder="1" applyAlignment="1" applyProtection="1">
      <alignment horizontal="center"/>
      <protection locked="0"/>
    </xf>
    <xf numFmtId="0" fontId="3" fillId="39" borderId="124" xfId="0" applyFont="1" applyFill="1" applyBorder="1" applyAlignment="1" applyProtection="1">
      <alignment horizontal="center"/>
      <protection locked="0"/>
    </xf>
    <xf numFmtId="0" fontId="3" fillId="39" borderId="125" xfId="0" applyFont="1" applyFill="1" applyBorder="1" applyAlignment="1" applyProtection="1">
      <alignment horizontal="center"/>
      <protection locked="0"/>
    </xf>
    <xf numFmtId="0" fontId="3" fillId="39" borderId="126" xfId="0" applyFont="1" applyFill="1" applyBorder="1" applyAlignment="1" applyProtection="1">
      <alignment horizontal="center"/>
      <protection locked="0"/>
    </xf>
    <xf numFmtId="0" fontId="3" fillId="13" borderId="105" xfId="0" applyFont="1" applyFill="1" applyBorder="1" applyAlignment="1" applyProtection="1">
      <alignment horizontal="center"/>
      <protection locked="0"/>
    </xf>
    <xf numFmtId="0" fontId="3" fillId="0" borderId="105" xfId="0" applyFont="1" applyFill="1" applyBorder="1" applyAlignment="1" applyProtection="1">
      <alignment horizontal="center"/>
      <protection locked="0"/>
    </xf>
    <xf numFmtId="0" fontId="3" fillId="13" borderId="98" xfId="0" applyFont="1" applyFill="1" applyBorder="1" applyAlignment="1" applyProtection="1">
      <alignment horizontal="center"/>
      <protection locked="0"/>
    </xf>
    <xf numFmtId="0" fontId="3" fillId="38" borderId="100" xfId="0" applyFont="1" applyFill="1" applyBorder="1" applyAlignment="1" applyProtection="1">
      <alignment horizontal="center"/>
      <protection locked="0"/>
    </xf>
    <xf numFmtId="0" fontId="3" fillId="37" borderId="98" xfId="0" applyFont="1" applyFill="1" applyBorder="1" applyAlignment="1">
      <alignment horizontal="center" vertical="center"/>
    </xf>
    <xf numFmtId="0" fontId="3" fillId="37" borderId="98" xfId="0" applyFont="1" applyFill="1" applyBorder="1" applyAlignment="1" applyProtection="1">
      <alignment horizontal="center"/>
      <protection locked="0"/>
    </xf>
    <xf numFmtId="0" fontId="3" fillId="38" borderId="102" xfId="0" applyFont="1" applyFill="1" applyBorder="1" applyAlignment="1" applyProtection="1">
      <alignment horizontal="center"/>
      <protection locked="0"/>
    </xf>
    <xf numFmtId="0" fontId="3" fillId="0" borderId="96" xfId="0" applyFont="1" applyFill="1" applyBorder="1" applyAlignment="1" applyProtection="1">
      <alignment horizontal="center"/>
      <protection locked="0"/>
    </xf>
    <xf numFmtId="0" fontId="3" fillId="0" borderId="94" xfId="0" applyFont="1" applyFill="1" applyBorder="1" applyAlignment="1" applyProtection="1">
      <alignment horizontal="center"/>
      <protection locked="0"/>
    </xf>
    <xf numFmtId="0" fontId="4" fillId="0" borderId="98" xfId="0" applyFont="1" applyBorder="1" applyProtection="1">
      <protection locked="0"/>
    </xf>
    <xf numFmtId="0" fontId="3" fillId="47" borderId="119" xfId="0" applyFont="1" applyFill="1" applyBorder="1" applyAlignment="1" applyProtection="1">
      <alignment horizontal="center"/>
      <protection locked="0"/>
    </xf>
    <xf numFmtId="0" fontId="3" fillId="39" borderId="127" xfId="0" applyFont="1" applyFill="1" applyBorder="1" applyAlignment="1" applyProtection="1">
      <alignment horizontal="center"/>
      <protection locked="0"/>
    </xf>
    <xf numFmtId="0" fontId="3" fillId="22" borderId="99" xfId="0" applyFont="1" applyFill="1" applyBorder="1" applyAlignment="1" applyProtection="1">
      <alignment horizontal="center"/>
      <protection locked="0"/>
    </xf>
    <xf numFmtId="0" fontId="3" fillId="13" borderId="128" xfId="0" applyFont="1" applyFill="1" applyBorder="1" applyAlignment="1" applyProtection="1">
      <alignment horizontal="center"/>
      <protection locked="0"/>
    </xf>
    <xf numFmtId="0" fontId="3" fillId="0" borderId="128" xfId="0" applyFont="1" applyFill="1" applyBorder="1" applyAlignment="1" applyProtection="1">
      <alignment horizontal="center"/>
      <protection locked="0"/>
    </xf>
    <xf numFmtId="0" fontId="3" fillId="13" borderId="113" xfId="0" applyFont="1" applyFill="1" applyBorder="1" applyAlignment="1" applyProtection="1">
      <alignment horizontal="center"/>
      <protection locked="0"/>
    </xf>
    <xf numFmtId="0" fontId="3" fillId="0" borderId="113" xfId="0" applyFont="1" applyFill="1" applyBorder="1" applyAlignment="1" applyProtection="1">
      <alignment horizontal="center"/>
      <protection locked="0"/>
    </xf>
    <xf numFmtId="0" fontId="3" fillId="37" borderId="127" xfId="0" applyFont="1" applyFill="1" applyBorder="1" applyAlignment="1" applyProtection="1">
      <alignment horizontal="center"/>
      <protection locked="0"/>
    </xf>
    <xf numFmtId="0" fontId="3" fillId="38" borderId="127" xfId="0" applyFont="1" applyFill="1" applyBorder="1" applyAlignment="1" applyProtection="1">
      <alignment horizontal="center"/>
      <protection locked="0"/>
    </xf>
    <xf numFmtId="0" fontId="3" fillId="0" borderId="92" xfId="0" applyFont="1" applyFill="1" applyBorder="1" applyAlignment="1" applyProtection="1">
      <alignment horizontal="center"/>
      <protection locked="0"/>
    </xf>
    <xf numFmtId="0" fontId="10" fillId="44" borderId="2" xfId="0" applyFont="1" applyFill="1" applyBorder="1" applyAlignment="1" applyProtection="1">
      <alignment horizontal="center"/>
      <protection locked="0"/>
    </xf>
    <xf numFmtId="0" fontId="3" fillId="44" borderId="129" xfId="0" applyFont="1" applyFill="1" applyBorder="1" applyAlignment="1" applyProtection="1">
      <alignment horizontal="center"/>
      <protection locked="0"/>
    </xf>
    <xf numFmtId="0" fontId="3" fillId="44" borderId="98" xfId="0" applyFont="1" applyFill="1" applyBorder="1" applyAlignment="1">
      <alignment horizontal="center" vertical="center"/>
    </xf>
    <xf numFmtId="0" fontId="3" fillId="44" borderId="130" xfId="0" applyFont="1" applyFill="1" applyBorder="1" applyAlignment="1" applyProtection="1">
      <alignment horizontal="center"/>
      <protection locked="0"/>
    </xf>
    <xf numFmtId="0" fontId="3" fillId="37" borderId="90" xfId="0" applyFont="1" applyFill="1" applyBorder="1" applyAlignment="1" applyProtection="1">
      <alignment horizontal="center"/>
      <protection locked="0"/>
    </xf>
    <xf numFmtId="0" fontId="1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25" xfId="0" applyBorder="1" applyAlignment="1">
      <alignment horizontal="center"/>
    </xf>
    <xf numFmtId="0" fontId="1" fillId="36" borderId="132" xfId="0" applyFont="1" applyFill="1" applyBorder="1" applyAlignment="1">
      <alignment horizontal="center" vertical="center"/>
    </xf>
    <xf numFmtId="0" fontId="1" fillId="16" borderId="131" xfId="0" applyFont="1" applyFill="1" applyBorder="1" applyAlignment="1">
      <alignment horizontal="center" vertical="center"/>
    </xf>
    <xf numFmtId="0" fontId="1" fillId="33" borderId="117" xfId="0" applyFont="1" applyFill="1" applyBorder="1" applyAlignment="1">
      <alignment horizontal="center" vertical="center"/>
    </xf>
    <xf numFmtId="0" fontId="0" fillId="13" borderId="133" xfId="0" applyFill="1" applyBorder="1" applyAlignment="1">
      <alignment horizontal="center"/>
    </xf>
    <xf numFmtId="0" fontId="1" fillId="16" borderId="134" xfId="0" applyFont="1" applyFill="1" applyBorder="1" applyAlignment="1">
      <alignment horizontal="center" vertical="center"/>
    </xf>
    <xf numFmtId="0" fontId="1" fillId="16" borderId="135" xfId="0" applyFont="1" applyFill="1" applyBorder="1" applyAlignment="1">
      <alignment horizontal="center" vertical="center"/>
    </xf>
    <xf numFmtId="0" fontId="1" fillId="33" borderId="136" xfId="0" applyFont="1" applyFill="1" applyBorder="1" applyAlignment="1">
      <alignment horizontal="center" vertical="center"/>
    </xf>
    <xf numFmtId="0" fontId="3" fillId="38" borderId="98" xfId="0" applyFont="1" applyFill="1" applyBorder="1" applyAlignment="1" applyProtection="1">
      <alignment horizontal="center"/>
      <protection locked="0"/>
    </xf>
    <xf numFmtId="0" fontId="3" fillId="39" borderId="90" xfId="0" applyFont="1" applyFill="1" applyBorder="1" applyAlignment="1">
      <alignment horizontal="center" vertical="center"/>
    </xf>
    <xf numFmtId="0" fontId="3" fillId="39" borderId="137" xfId="0" applyFont="1" applyFill="1" applyBorder="1" applyAlignment="1" applyProtection="1">
      <alignment horizontal="center"/>
      <protection locked="0"/>
    </xf>
    <xf numFmtId="0" fontId="3" fillId="39" borderId="138" xfId="0" applyFont="1" applyFill="1" applyBorder="1" applyAlignment="1" applyProtection="1">
      <alignment horizontal="center"/>
      <protection locked="0"/>
    </xf>
    <xf numFmtId="0" fontId="0" fillId="33" borderId="133" xfId="0" applyFont="1" applyFill="1" applyBorder="1" applyAlignment="1">
      <alignment horizontal="center" vertical="center"/>
    </xf>
    <xf numFmtId="0" fontId="0" fillId="36" borderId="91" xfId="0" applyFont="1" applyFill="1" applyBorder="1" applyAlignment="1">
      <alignment horizontal="center" vertical="center"/>
    </xf>
    <xf numFmtId="0" fontId="3" fillId="38" borderId="96" xfId="0" applyFont="1" applyFill="1" applyBorder="1" applyAlignment="1" applyProtection="1">
      <alignment horizontal="center"/>
      <protection locked="0"/>
    </xf>
    <xf numFmtId="0" fontId="3" fillId="38" borderId="121" xfId="0" applyFont="1" applyFill="1" applyBorder="1" applyAlignment="1" applyProtection="1">
      <alignment horizontal="center"/>
      <protection locked="0"/>
    </xf>
    <xf numFmtId="0" fontId="3" fillId="39" borderId="100" xfId="0" applyFont="1" applyFill="1" applyBorder="1" applyAlignment="1">
      <alignment horizontal="center" vertical="center"/>
    </xf>
    <xf numFmtId="0" fontId="5" fillId="20" borderId="47" xfId="0" applyFont="1" applyFill="1" applyBorder="1"/>
    <xf numFmtId="0" fontId="3" fillId="8" borderId="125" xfId="0" applyFont="1" applyFill="1" applyBorder="1" applyAlignment="1" applyProtection="1">
      <alignment horizontal="center"/>
      <protection locked="0"/>
    </xf>
    <xf numFmtId="0" fontId="3" fillId="38" borderId="94" xfId="0" applyFont="1" applyFill="1" applyBorder="1" applyAlignment="1" applyProtection="1">
      <alignment horizontal="center"/>
      <protection locked="0"/>
    </xf>
    <xf numFmtId="0" fontId="1" fillId="36" borderId="107" xfId="0" applyFont="1" applyFill="1" applyBorder="1" applyAlignment="1">
      <alignment horizontal="center" vertical="center"/>
    </xf>
    <xf numFmtId="0" fontId="1" fillId="16" borderId="76" xfId="0" applyFont="1" applyFill="1" applyBorder="1" applyAlignment="1">
      <alignment horizontal="center" vertical="center"/>
    </xf>
    <xf numFmtId="0" fontId="3" fillId="48" borderId="90" xfId="0" applyFont="1" applyFill="1" applyBorder="1" applyAlignment="1" applyProtection="1">
      <alignment horizontal="center"/>
      <protection locked="0"/>
    </xf>
    <xf numFmtId="0" fontId="3" fillId="13" borderId="93" xfId="0" applyFont="1" applyFill="1" applyBorder="1" applyAlignment="1" applyProtection="1">
      <alignment horizontal="center"/>
      <protection locked="0"/>
    </xf>
    <xf numFmtId="0" fontId="10" fillId="13" borderId="105" xfId="0" applyFont="1" applyFill="1" applyBorder="1" applyAlignment="1" applyProtection="1">
      <alignment horizontal="center"/>
      <protection locked="0"/>
    </xf>
    <xf numFmtId="0" fontId="10" fillId="39" borderId="105" xfId="0" applyFont="1" applyFill="1" applyBorder="1" applyAlignment="1" applyProtection="1">
      <alignment horizontal="center"/>
      <protection locked="0"/>
    </xf>
    <xf numFmtId="0" fontId="1" fillId="0" borderId="81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textRotation="90"/>
    </xf>
    <xf numFmtId="0" fontId="1" fillId="0" borderId="76" xfId="0" applyFont="1" applyBorder="1" applyAlignment="1">
      <alignment horizontal="center" vertical="center" textRotation="90"/>
    </xf>
    <xf numFmtId="0" fontId="1" fillId="0" borderId="77" xfId="0" applyFont="1" applyBorder="1" applyAlignment="1">
      <alignment horizontal="center" vertical="center" textRotation="90"/>
    </xf>
    <xf numFmtId="0" fontId="1" fillId="0" borderId="25" xfId="0" applyFont="1" applyBorder="1" applyAlignment="1">
      <alignment horizontal="center" vertical="center" textRotation="90" wrapText="1"/>
    </xf>
    <xf numFmtId="0" fontId="1" fillId="0" borderId="44" xfId="0" applyFont="1" applyBorder="1" applyAlignment="1">
      <alignment horizontal="center" vertical="center" textRotation="90" wrapText="1"/>
    </xf>
    <xf numFmtId="0" fontId="1" fillId="0" borderId="78" xfId="0" applyFont="1" applyBorder="1" applyAlignment="1">
      <alignment horizontal="center" vertical="center" textRotation="90" wrapText="1"/>
    </xf>
    <xf numFmtId="0" fontId="1" fillId="0" borderId="25" xfId="0" applyFont="1" applyBorder="1" applyAlignment="1">
      <alignment horizontal="center" vertical="center" textRotation="90"/>
    </xf>
    <xf numFmtId="0" fontId="1" fillId="0" borderId="44" xfId="0" applyFont="1" applyBorder="1" applyAlignment="1">
      <alignment horizontal="center" vertical="center" textRotation="90"/>
    </xf>
    <xf numFmtId="0" fontId="1" fillId="0" borderId="78" xfId="0" applyFont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wrapText="1"/>
    </xf>
    <xf numFmtId="0" fontId="1" fillId="0" borderId="60" xfId="0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1" fillId="0" borderId="8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20" borderId="111" xfId="0" applyFont="1" applyFill="1" applyBorder="1" applyAlignment="1" applyProtection="1">
      <alignment horizontal="center" vertical="center"/>
      <protection locked="0"/>
    </xf>
    <xf numFmtId="0" fontId="4" fillId="20" borderId="112" xfId="0" applyFont="1" applyFill="1" applyBorder="1" applyAlignment="1" applyProtection="1">
      <alignment horizontal="center" vertical="center"/>
      <protection locked="0"/>
    </xf>
    <xf numFmtId="0" fontId="4" fillId="20" borderId="50" xfId="0" applyFont="1" applyFill="1" applyBorder="1" applyAlignment="1" applyProtection="1">
      <alignment horizontal="center" vertical="center"/>
      <protection locked="0"/>
    </xf>
    <xf numFmtId="0" fontId="6" fillId="0" borderId="79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/>
    </xf>
    <xf numFmtId="0" fontId="5" fillId="0" borderId="85" xfId="0" applyFont="1" applyBorder="1" applyAlignment="1">
      <alignment horizontal="center"/>
    </xf>
    <xf numFmtId="0" fontId="5" fillId="0" borderId="86" xfId="0" applyFont="1" applyBorder="1" applyAlignment="1">
      <alignment horizontal="center"/>
    </xf>
    <xf numFmtId="0" fontId="5" fillId="13" borderId="84" xfId="0" applyFont="1" applyFill="1" applyBorder="1" applyAlignment="1">
      <alignment horizontal="center"/>
    </xf>
    <xf numFmtId="0" fontId="5" fillId="13" borderId="85" xfId="0" applyFont="1" applyFill="1" applyBorder="1" applyAlignment="1">
      <alignment horizontal="center"/>
    </xf>
    <xf numFmtId="0" fontId="5" fillId="13" borderId="86" xfId="0" applyFont="1" applyFill="1" applyBorder="1" applyAlignment="1">
      <alignment horizontal="center"/>
    </xf>
    <xf numFmtId="0" fontId="5" fillId="13" borderId="111" xfId="0" applyFont="1" applyFill="1" applyBorder="1" applyAlignment="1">
      <alignment horizontal="center"/>
    </xf>
    <xf numFmtId="0" fontId="5" fillId="13" borderId="112" xfId="0" applyFont="1" applyFill="1" applyBorder="1" applyAlignment="1">
      <alignment horizontal="center"/>
    </xf>
    <xf numFmtId="0" fontId="5" fillId="13" borderId="50" xfId="0" applyFont="1" applyFill="1" applyBorder="1" applyAlignment="1">
      <alignment horizontal="center"/>
    </xf>
    <xf numFmtId="0" fontId="5" fillId="20" borderId="87" xfId="0" applyFont="1" applyFill="1" applyBorder="1" applyAlignment="1" applyProtection="1">
      <alignment horizontal="center"/>
      <protection locked="0"/>
    </xf>
    <xf numFmtId="0" fontId="5" fillId="20" borderId="88" xfId="0" applyFont="1" applyFill="1" applyBorder="1" applyAlignment="1" applyProtection="1">
      <alignment horizontal="center"/>
      <protection locked="0"/>
    </xf>
    <xf numFmtId="0" fontId="5" fillId="20" borderId="89" xfId="0" applyFont="1" applyFill="1" applyBorder="1" applyAlignment="1" applyProtection="1">
      <alignment horizontal="center"/>
      <protection locked="0"/>
    </xf>
    <xf numFmtId="0" fontId="4" fillId="13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/>
    <xf numFmtId="14" fontId="3" fillId="0" borderId="0" xfId="0" applyNumberFormat="1" applyFont="1" applyFill="1" applyBorder="1"/>
  </cellXfs>
  <cellStyles count="2">
    <cellStyle name="Lien hypertexte" xfId="1" builtinId="8"/>
    <cellStyle name="Normal" xfId="0" builtinId="0"/>
  </cellStyles>
  <dxfs count="5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indexed="30"/>
          <bgColor indexed="48"/>
        </patternFill>
      </fill>
    </dxf>
    <dxf>
      <fill>
        <patternFill patternType="solid">
          <fgColor indexed="51"/>
          <bgColor indexed="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0"/>
          <bgColor indexed="48"/>
        </patternFill>
      </fill>
    </dxf>
    <dxf>
      <fill>
        <patternFill patternType="solid">
          <fgColor indexed="51"/>
          <bgColor indexed="5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color indexed="10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11"/>
      </font>
      <fill>
        <patternFill patternType="solid">
          <fgColor indexed="49"/>
          <bgColor indexed="11"/>
        </patternFill>
      </fill>
    </dxf>
    <dxf>
      <fill>
        <patternFill patternType="solid">
          <fgColor indexed="55"/>
          <bgColor indexed="22"/>
        </patternFill>
      </fill>
    </dxf>
    <dxf>
      <fill>
        <patternFill patternType="solid">
          <fgColor indexed="55"/>
          <bgColor indexed="22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3B3B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CC00"/>
      <color rgb="FFFF0000"/>
      <color rgb="FF00FF00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238125</xdr:colOff>
      <xdr:row>37</xdr:row>
      <xdr:rowOff>38100</xdr:rowOff>
    </xdr:from>
    <xdr:to>
      <xdr:col>19</xdr:col>
      <xdr:colOff>33337</xdr:colOff>
      <xdr:row>38</xdr:row>
      <xdr:rowOff>7144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1552">
          <a:off x="6477000" y="5972175"/>
          <a:ext cx="290512" cy="140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36"/>
  <sheetViews>
    <sheetView topLeftCell="K22" zoomScale="115" zoomScaleNormal="115" zoomScaleSheetLayoutView="130" workbookViewId="0">
      <selection activeCell="N2" sqref="N2"/>
    </sheetView>
  </sheetViews>
  <sheetFormatPr baseColWidth="10" defaultRowHeight="15" x14ac:dyDescent="0.3"/>
  <cols>
    <col min="1" max="1" width="4" style="147" customWidth="1"/>
    <col min="2" max="2" width="4.5703125" customWidth="1"/>
    <col min="3" max="3" width="11.42578125" style="1"/>
    <col min="4" max="4" width="23" customWidth="1"/>
    <col min="5" max="5" width="13.7109375" customWidth="1"/>
    <col min="6" max="6" width="7.28515625" customWidth="1"/>
    <col min="7" max="7" width="4.28515625" style="154" customWidth="1"/>
    <col min="8" max="8" width="4.85546875" customWidth="1"/>
    <col min="9" max="9" width="13.28515625" style="1" customWidth="1"/>
    <col min="10" max="10" width="22.85546875" customWidth="1"/>
    <col min="11" max="11" width="13.7109375" customWidth="1"/>
    <col min="12" max="12" width="4.85546875" customWidth="1"/>
    <col min="13" max="13" width="16.85546875" style="1" customWidth="1"/>
    <col min="15" max="15" width="11.42578125" style="1"/>
    <col min="16" max="16" width="40" customWidth="1"/>
    <col min="17" max="17" width="15" style="1" customWidth="1"/>
    <col min="19" max="19" width="14" customWidth="1"/>
    <col min="25" max="25" width="24.85546875" bestFit="1" customWidth="1"/>
  </cols>
  <sheetData>
    <row r="1" spans="1:25" ht="15.75" thickBot="1" x14ac:dyDescent="0.35">
      <c r="C1" s="162">
        <f>COUNTA(D16:D52)</f>
        <v>34</v>
      </c>
      <c r="D1" s="161" t="s">
        <v>109</v>
      </c>
      <c r="I1" s="162">
        <f>COUNTA(J5:J68)</f>
        <v>57</v>
      </c>
      <c r="J1" s="161" t="s">
        <v>129</v>
      </c>
    </row>
    <row r="2" spans="1:25" ht="15.75" thickBot="1" x14ac:dyDescent="0.35">
      <c r="C2" s="38"/>
      <c r="D2" s="37"/>
      <c r="I2" s="38"/>
      <c r="J2" s="37"/>
      <c r="M2" s="1" t="s">
        <v>218</v>
      </c>
      <c r="N2">
        <v>2014</v>
      </c>
      <c r="Q2" s="475" t="s">
        <v>89</v>
      </c>
      <c r="R2" s="475"/>
      <c r="S2" s="225">
        <v>26</v>
      </c>
      <c r="T2" s="225"/>
      <c r="U2" s="225"/>
      <c r="X2" t="s">
        <v>220</v>
      </c>
      <c r="Y2" s="283">
        <f>DATE(An,1,1)</f>
        <v>41640</v>
      </c>
    </row>
    <row r="3" spans="1:25" ht="15" customHeight="1" x14ac:dyDescent="0.3">
      <c r="C3" s="476" t="s">
        <v>187</v>
      </c>
      <c r="D3" s="477"/>
      <c r="E3" s="478"/>
      <c r="I3" s="479" t="s">
        <v>1</v>
      </c>
      <c r="J3" s="479"/>
      <c r="K3" s="479"/>
      <c r="M3" s="1" t="s">
        <v>219</v>
      </c>
      <c r="N3">
        <v>1</v>
      </c>
      <c r="Q3" s="475" t="s">
        <v>90</v>
      </c>
      <c r="R3" s="475"/>
      <c r="S3" s="225">
        <v>12</v>
      </c>
      <c r="T3" s="225"/>
      <c r="U3" s="225"/>
      <c r="X3" t="s">
        <v>221</v>
      </c>
      <c r="Y3" s="283">
        <f>FLOOR(DAY(MINUTE(An/38)/2+56)&amp;"/5/"&amp;An,7)-34</f>
        <v>41749</v>
      </c>
    </row>
    <row r="4" spans="1:25" x14ac:dyDescent="0.3">
      <c r="C4" s="2" t="s">
        <v>2</v>
      </c>
      <c r="D4" s="3" t="s">
        <v>3</v>
      </c>
      <c r="E4" s="4" t="s">
        <v>4</v>
      </c>
      <c r="G4" s="156" t="s">
        <v>147</v>
      </c>
      <c r="I4" s="2" t="s">
        <v>2</v>
      </c>
      <c r="J4" s="3" t="s">
        <v>3</v>
      </c>
      <c r="K4" s="4" t="s">
        <v>4</v>
      </c>
      <c r="Q4" s="475" t="s">
        <v>212</v>
      </c>
      <c r="R4" s="475"/>
      <c r="S4" s="225">
        <v>8</v>
      </c>
      <c r="T4" s="225"/>
      <c r="U4" s="225"/>
      <c r="X4" t="s">
        <v>222</v>
      </c>
      <c r="Y4" s="283">
        <f>Paques+1</f>
        <v>41750</v>
      </c>
    </row>
    <row r="5" spans="1:25" x14ac:dyDescent="0.3">
      <c r="B5">
        <v>1</v>
      </c>
      <c r="C5" s="11" t="s">
        <v>188</v>
      </c>
      <c r="D5" s="12" t="s">
        <v>326</v>
      </c>
      <c r="E5" s="13"/>
      <c r="G5" s="154">
        <f>COUNTA(J5:J24)</f>
        <v>20</v>
      </c>
      <c r="H5" s="1"/>
      <c r="I5" s="200" t="s">
        <v>12</v>
      </c>
      <c r="J5" s="201" t="s">
        <v>299</v>
      </c>
      <c r="K5" s="14"/>
      <c r="X5" t="s">
        <v>223</v>
      </c>
      <c r="Y5" s="283">
        <f>DATE(An,5,1)</f>
        <v>41760</v>
      </c>
    </row>
    <row r="6" spans="1:25" x14ac:dyDescent="0.3">
      <c r="B6">
        <v>2</v>
      </c>
      <c r="C6" s="11" t="s">
        <v>71</v>
      </c>
      <c r="D6" s="12" t="s">
        <v>327</v>
      </c>
      <c r="E6" s="13"/>
      <c r="H6" s="1"/>
      <c r="I6" s="200" t="s">
        <v>12</v>
      </c>
      <c r="J6" s="201" t="s">
        <v>300</v>
      </c>
      <c r="K6" s="14"/>
      <c r="X6" t="s">
        <v>224</v>
      </c>
      <c r="Y6" s="283">
        <f>DATE(An,5,8)</f>
        <v>41767</v>
      </c>
    </row>
    <row r="7" spans="1:25" x14ac:dyDescent="0.3">
      <c r="C7" s="11"/>
      <c r="D7" s="12"/>
      <c r="E7" s="13"/>
      <c r="H7" s="1"/>
      <c r="I7" s="200" t="s">
        <v>12</v>
      </c>
      <c r="J7" s="201" t="s">
        <v>301</v>
      </c>
      <c r="K7" s="14"/>
      <c r="X7" t="s">
        <v>225</v>
      </c>
      <c r="Y7" s="283">
        <f>Paques+39</f>
        <v>41788</v>
      </c>
    </row>
    <row r="8" spans="1:25" x14ac:dyDescent="0.3">
      <c r="B8">
        <v>3</v>
      </c>
      <c r="C8" s="11" t="s">
        <v>71</v>
      </c>
      <c r="D8" s="12" t="s">
        <v>328</v>
      </c>
      <c r="E8" s="24"/>
      <c r="H8" s="1"/>
      <c r="I8" s="200" t="s">
        <v>12</v>
      </c>
      <c r="J8" s="201" t="s">
        <v>302</v>
      </c>
      <c r="K8" s="14"/>
      <c r="X8" t="s">
        <v>226</v>
      </c>
      <c r="Y8" s="283">
        <f>Paques+49</f>
        <v>41798</v>
      </c>
    </row>
    <row r="9" spans="1:25" x14ac:dyDescent="0.3">
      <c r="B9">
        <v>4</v>
      </c>
      <c r="C9" s="11" t="s">
        <v>71</v>
      </c>
      <c r="D9" s="12" t="s">
        <v>329</v>
      </c>
      <c r="E9" s="13"/>
      <c r="H9" s="1"/>
      <c r="I9" s="200" t="s">
        <v>12</v>
      </c>
      <c r="J9" s="201" t="s">
        <v>303</v>
      </c>
      <c r="K9" s="14"/>
      <c r="X9" t="s">
        <v>227</v>
      </c>
      <c r="Y9" s="283">
        <f>Paques+50</f>
        <v>41799</v>
      </c>
    </row>
    <row r="10" spans="1:25" x14ac:dyDescent="0.3">
      <c r="C10" s="11"/>
      <c r="D10" s="21"/>
      <c r="E10" s="13"/>
      <c r="H10" s="1"/>
      <c r="I10" s="200" t="s">
        <v>12</v>
      </c>
      <c r="J10" s="201" t="s">
        <v>304</v>
      </c>
      <c r="K10" s="14"/>
      <c r="X10" t="s">
        <v>228</v>
      </c>
      <c r="Y10" s="283">
        <f>DATE(An,7,14)</f>
        <v>41834</v>
      </c>
    </row>
    <row r="11" spans="1:25" x14ac:dyDescent="0.3">
      <c r="B11">
        <v>5</v>
      </c>
      <c r="C11" s="94" t="s">
        <v>68</v>
      </c>
      <c r="D11" s="95" t="s">
        <v>330</v>
      </c>
      <c r="E11" s="13"/>
      <c r="H11" s="1"/>
      <c r="I11" s="200" t="s">
        <v>12</v>
      </c>
      <c r="J11" s="201" t="s">
        <v>305</v>
      </c>
      <c r="K11" s="14"/>
      <c r="X11" t="s">
        <v>229</v>
      </c>
      <c r="Y11" s="283">
        <f>DATE(An,8,15)</f>
        <v>41866</v>
      </c>
    </row>
    <row r="12" spans="1:25" x14ac:dyDescent="0.3">
      <c r="B12">
        <v>6</v>
      </c>
      <c r="C12" s="177" t="s">
        <v>11</v>
      </c>
      <c r="D12" s="178" t="s">
        <v>331</v>
      </c>
      <c r="E12" s="179"/>
      <c r="H12" s="1"/>
      <c r="I12" s="200" t="s">
        <v>12</v>
      </c>
      <c r="J12" s="201" t="s">
        <v>306</v>
      </c>
      <c r="K12" s="14"/>
      <c r="X12" t="s">
        <v>230</v>
      </c>
      <c r="Y12" s="283">
        <f>DATE(An,11,1)</f>
        <v>41944</v>
      </c>
    </row>
    <row r="13" spans="1:25" x14ac:dyDescent="0.3">
      <c r="C13" s="109"/>
      <c r="D13" s="82"/>
      <c r="E13" s="146"/>
      <c r="H13" s="1"/>
      <c r="I13" s="200" t="s">
        <v>12</v>
      </c>
      <c r="J13" s="201" t="s">
        <v>307</v>
      </c>
      <c r="K13" s="14"/>
      <c r="X13" t="s">
        <v>231</v>
      </c>
      <c r="Y13" s="283">
        <f>DATE(An,11,11)</f>
        <v>41954</v>
      </c>
    </row>
    <row r="14" spans="1:25" ht="15.75" thickBot="1" x14ac:dyDescent="0.35">
      <c r="C14" s="463" t="s">
        <v>0</v>
      </c>
      <c r="D14" s="464"/>
      <c r="E14" s="465"/>
      <c r="F14" s="118"/>
      <c r="H14" s="1"/>
      <c r="I14" s="200" t="s">
        <v>12</v>
      </c>
      <c r="J14" s="202" t="s">
        <v>308</v>
      </c>
      <c r="K14" s="14"/>
      <c r="L14" s="118"/>
      <c r="X14" t="s">
        <v>232</v>
      </c>
      <c r="Y14" s="283">
        <f>DATE(An,12,25)</f>
        <v>41998</v>
      </c>
    </row>
    <row r="15" spans="1:25" ht="15.75" thickBot="1" x14ac:dyDescent="0.35">
      <c r="C15" s="2" t="s">
        <v>2</v>
      </c>
      <c r="D15" s="3" t="s">
        <v>3</v>
      </c>
      <c r="E15" s="4" t="s">
        <v>4</v>
      </c>
      <c r="F15" s="118"/>
      <c r="H15" s="1"/>
      <c r="I15" s="200" t="s">
        <v>12</v>
      </c>
      <c r="J15" s="201" t="s">
        <v>309</v>
      </c>
      <c r="K15" s="13"/>
      <c r="L15" s="118"/>
      <c r="N15" s="5"/>
      <c r="O15" s="6" t="s">
        <v>5</v>
      </c>
      <c r="P15" s="6" t="s">
        <v>6</v>
      </c>
      <c r="Q15" s="7" t="s">
        <v>7</v>
      </c>
      <c r="T15" s="8" t="s">
        <v>8</v>
      </c>
      <c r="U15" s="9" t="s">
        <v>9</v>
      </c>
      <c r="V15" s="10" t="s">
        <v>10</v>
      </c>
    </row>
    <row r="16" spans="1:25" ht="15" customHeight="1" x14ac:dyDescent="0.3">
      <c r="A16" s="150"/>
      <c r="B16" s="1"/>
      <c r="C16" s="226" t="s">
        <v>11</v>
      </c>
      <c r="D16" s="227" t="s">
        <v>269</v>
      </c>
      <c r="E16" s="13"/>
      <c r="F16" s="146"/>
      <c r="H16" s="1"/>
      <c r="I16" s="200" t="s">
        <v>12</v>
      </c>
      <c r="J16" s="202" t="s">
        <v>310</v>
      </c>
      <c r="K16" s="13"/>
      <c r="L16" s="84"/>
      <c r="M16" s="263" t="str">
        <f t="array" aca="1" ref="M16" ca="1">INDEX(ListePostes,SMALL(IF(ListePostes&lt;&gt;"",ROW(INDIRECT("1:"&amp;ROWS(ListePostes)))),ROWS($1:1)))</f>
        <v>CS</v>
      </c>
      <c r="N16" s="466" t="s">
        <v>13</v>
      </c>
      <c r="O16" s="15" t="s">
        <v>14</v>
      </c>
      <c r="P16" s="16" t="s">
        <v>202</v>
      </c>
      <c r="Q16" s="17" t="s">
        <v>15</v>
      </c>
      <c r="T16" s="18" t="s">
        <v>15</v>
      </c>
      <c r="U16" s="19" t="s">
        <v>16</v>
      </c>
      <c r="V16" s="17">
        <v>24</v>
      </c>
    </row>
    <row r="17" spans="1:25" x14ac:dyDescent="0.3">
      <c r="A17" s="150"/>
      <c r="B17" s="1"/>
      <c r="C17" s="226" t="s">
        <v>17</v>
      </c>
      <c r="D17" s="227" t="s">
        <v>270</v>
      </c>
      <c r="E17" s="13"/>
      <c r="F17" s="146"/>
      <c r="H17" s="1"/>
      <c r="I17" s="200" t="s">
        <v>12</v>
      </c>
      <c r="J17" s="201" t="s">
        <v>311</v>
      </c>
      <c r="K17" s="26"/>
      <c r="L17" s="146"/>
      <c r="M17" s="263" t="str">
        <f t="array" aca="1" ref="M17" ca="1">INDEX(ListePostes,SMALL(IF(ListePostes&lt;&gt;"",ROW(INDIRECT("1:"&amp;ROWS(ListePostes)))),ROWS($1:2)))</f>
        <v>V0</v>
      </c>
      <c r="N17" s="467"/>
      <c r="O17" s="20" t="s">
        <v>18</v>
      </c>
      <c r="P17" s="21" t="s">
        <v>19</v>
      </c>
      <c r="Q17" s="22" t="s">
        <v>15</v>
      </c>
      <c r="T17" s="11" t="s">
        <v>20</v>
      </c>
      <c r="U17" s="23" t="s">
        <v>21</v>
      </c>
      <c r="V17" s="22">
        <v>8</v>
      </c>
    </row>
    <row r="18" spans="1:25" x14ac:dyDescent="0.3">
      <c r="A18" s="148" t="s">
        <v>14</v>
      </c>
      <c r="B18" s="1"/>
      <c r="C18" s="11"/>
      <c r="D18" s="12"/>
      <c r="E18" s="13"/>
      <c r="F18" s="146"/>
      <c r="H18" s="1"/>
      <c r="I18" s="200" t="s">
        <v>12</v>
      </c>
      <c r="J18" s="201" t="s">
        <v>312</v>
      </c>
      <c r="K18" s="13"/>
      <c r="L18" s="146"/>
      <c r="M18" s="263" t="str">
        <f t="array" aca="1" ref="M18" ca="1">INDEX(ListePostes,SMALL(IF(ListePostes&lt;&gt;"",ROW(INDIRECT("1:"&amp;ROWS(ListePostes)))),ROWS($1:3)))</f>
        <v>V1</v>
      </c>
      <c r="N18" s="467"/>
      <c r="O18" s="20" t="s">
        <v>23</v>
      </c>
      <c r="P18" s="21" t="s">
        <v>24</v>
      </c>
      <c r="Q18" s="22" t="s">
        <v>15</v>
      </c>
      <c r="T18" s="11" t="s">
        <v>25</v>
      </c>
      <c r="U18" s="23" t="s">
        <v>216</v>
      </c>
      <c r="V18" s="22">
        <v>0</v>
      </c>
    </row>
    <row r="19" spans="1:25" x14ac:dyDescent="0.3">
      <c r="A19" s="147">
        <f>COUNTA(D19:D29)</f>
        <v>11</v>
      </c>
      <c r="B19" s="1"/>
      <c r="C19" s="228" t="s">
        <v>17</v>
      </c>
      <c r="D19" s="229" t="s">
        <v>271</v>
      </c>
      <c r="E19" s="24"/>
      <c r="F19" s="82"/>
      <c r="H19" s="1"/>
      <c r="I19" s="200" t="s">
        <v>12</v>
      </c>
      <c r="J19" s="201" t="s">
        <v>124</v>
      </c>
      <c r="K19" s="13"/>
      <c r="L19" s="81"/>
      <c r="M19" s="263" t="str">
        <f t="array" aca="1" ref="M19" ca="1">INDEX(ListePostes,SMALL(IF(ListePostes&lt;&gt;"",ROW(INDIRECT("1:"&amp;ROWS(ListePostes)))),ROWS($1:4)))</f>
        <v>V2</v>
      </c>
      <c r="N19" s="467"/>
      <c r="O19" s="20" t="s">
        <v>26</v>
      </c>
      <c r="P19" s="21" t="s">
        <v>27</v>
      </c>
      <c r="Q19" s="22" t="s">
        <v>15</v>
      </c>
      <c r="T19" s="98" t="s">
        <v>28</v>
      </c>
      <c r="U19" s="91" t="s">
        <v>29</v>
      </c>
      <c r="V19" s="92">
        <v>0</v>
      </c>
    </row>
    <row r="20" spans="1:25" ht="15.75" thickBot="1" x14ac:dyDescent="0.35">
      <c r="B20" s="1"/>
      <c r="C20" s="228" t="s">
        <v>17</v>
      </c>
      <c r="D20" s="229" t="s">
        <v>272</v>
      </c>
      <c r="E20" s="13"/>
      <c r="F20" s="146"/>
      <c r="H20" s="1"/>
      <c r="I20" s="200" t="s">
        <v>12</v>
      </c>
      <c r="J20" s="203" t="s">
        <v>313</v>
      </c>
      <c r="K20" s="13"/>
      <c r="L20" s="146"/>
      <c r="M20" s="263" t="str">
        <f t="array" aca="1" ref="M20" ca="1">INDEX(ListePostes,SMALL(IF(ListePostes&lt;&gt;"",ROW(INDIRECT("1:"&amp;ROWS(ListePostes)))),ROWS($1:5)))</f>
        <v>PC</v>
      </c>
      <c r="N20" s="467"/>
      <c r="O20" s="20" t="s">
        <v>30</v>
      </c>
      <c r="P20" s="21" t="s">
        <v>31</v>
      </c>
      <c r="Q20" s="22" t="s">
        <v>15</v>
      </c>
      <c r="T20" s="97" t="s">
        <v>108</v>
      </c>
      <c r="U20" s="100" t="s">
        <v>216</v>
      </c>
      <c r="V20" s="29">
        <v>0</v>
      </c>
    </row>
    <row r="21" spans="1:25" ht="15.75" thickBot="1" x14ac:dyDescent="0.35">
      <c r="B21" s="1"/>
      <c r="C21" s="231" t="s">
        <v>17</v>
      </c>
      <c r="D21" s="232" t="s">
        <v>273</v>
      </c>
      <c r="E21" s="13"/>
      <c r="F21" s="146"/>
      <c r="H21" s="1"/>
      <c r="I21" s="204" t="s">
        <v>12</v>
      </c>
      <c r="J21" s="201" t="s">
        <v>342</v>
      </c>
      <c r="K21" s="13"/>
      <c r="L21" s="146"/>
      <c r="M21" s="263" t="str">
        <f t="array" aca="1" ref="M21" ca="1">INDEX(ListePostes,SMALL(IF(ListePostes&lt;&gt;"",ROW(INDIRECT("1:"&amp;ROWS(ListePostes)))),ROWS($1:6)))</f>
        <v>SN1</v>
      </c>
      <c r="N21" s="467"/>
      <c r="O21" s="20" t="s">
        <v>32</v>
      </c>
      <c r="P21" s="21" t="s">
        <v>33</v>
      </c>
      <c r="Q21" s="22" t="s">
        <v>15</v>
      </c>
      <c r="T21" s="97" t="s">
        <v>179</v>
      </c>
      <c r="U21" s="91" t="s">
        <v>29</v>
      </c>
      <c r="V21" s="92">
        <v>0</v>
      </c>
    </row>
    <row r="22" spans="1:25" x14ac:dyDescent="0.3">
      <c r="B22" s="1"/>
      <c r="C22" s="228" t="s">
        <v>17</v>
      </c>
      <c r="D22" s="229" t="s">
        <v>274</v>
      </c>
      <c r="E22" s="13"/>
      <c r="F22" s="146"/>
      <c r="H22" s="1"/>
      <c r="I22" s="204" t="s">
        <v>12</v>
      </c>
      <c r="J22" s="201" t="s">
        <v>343</v>
      </c>
      <c r="K22" s="14"/>
      <c r="L22" s="146"/>
      <c r="M22" s="263" t="str">
        <f t="array" aca="1" ref="M22" ca="1">INDEX(ListePostes,SMALL(IF(ListePostes&lt;&gt;"",ROW(INDIRECT("1:"&amp;ROWS(ListePostes)))),ROWS($1:7)))</f>
        <v>PC+</v>
      </c>
      <c r="N22" s="467"/>
      <c r="O22" s="20" t="s">
        <v>125</v>
      </c>
      <c r="P22" s="21" t="s">
        <v>138</v>
      </c>
      <c r="Q22" s="99" t="s">
        <v>15</v>
      </c>
    </row>
    <row r="23" spans="1:25" x14ac:dyDescent="0.3">
      <c r="B23" s="1"/>
      <c r="C23" s="228" t="s">
        <v>17</v>
      </c>
      <c r="D23" s="233" t="s">
        <v>275</v>
      </c>
      <c r="E23" s="13"/>
      <c r="F23" s="146"/>
      <c r="H23" s="1"/>
      <c r="I23" s="200" t="s">
        <v>12</v>
      </c>
      <c r="J23" s="201" t="s">
        <v>344</v>
      </c>
      <c r="K23" s="13"/>
      <c r="L23" s="146"/>
      <c r="M23" s="263" t="str">
        <f t="array" aca="1" ref="M23" ca="1">INDEX(ListePostes,SMALL(IF(ListePostes&lt;&gt;"",ROW(INDIRECT("1:"&amp;ROWS(ListePostes)))),ROWS($1:8)))</f>
        <v>SN+</v>
      </c>
      <c r="N23" s="467"/>
      <c r="O23" s="20" t="s">
        <v>126</v>
      </c>
      <c r="P23" s="21" t="s">
        <v>139</v>
      </c>
      <c r="Q23" s="22" t="s">
        <v>15</v>
      </c>
    </row>
    <row r="24" spans="1:25" x14ac:dyDescent="0.3">
      <c r="B24" s="1"/>
      <c r="C24" s="228" t="s">
        <v>22</v>
      </c>
      <c r="D24" s="229" t="s">
        <v>276</v>
      </c>
      <c r="E24" s="13"/>
      <c r="F24" s="146"/>
      <c r="H24" s="1"/>
      <c r="I24" s="205" t="s">
        <v>12</v>
      </c>
      <c r="J24" s="206" t="s">
        <v>345</v>
      </c>
      <c r="K24" s="14"/>
      <c r="L24" s="146"/>
      <c r="M24" s="263" t="str">
        <f t="array" aca="1" ref="M24" ca="1">INDEX(ListePostes,SMALL(IF(ListePostes&lt;&gt;"",ROW(INDIRECT("1:"&amp;ROWS(ListePostes)))),ROWS($1:9)))</f>
        <v>FCS</v>
      </c>
      <c r="N24" s="467"/>
      <c r="O24" s="20" t="s">
        <v>156</v>
      </c>
      <c r="P24" s="21" t="s">
        <v>180</v>
      </c>
      <c r="Q24" s="22" t="s">
        <v>179</v>
      </c>
    </row>
    <row r="25" spans="1:25" x14ac:dyDescent="0.3">
      <c r="B25" s="1"/>
      <c r="C25" s="228" t="s">
        <v>22</v>
      </c>
      <c r="D25" s="229" t="s">
        <v>277</v>
      </c>
      <c r="E25" s="13"/>
      <c r="F25" s="146"/>
      <c r="H25" s="1"/>
      <c r="I25" s="395"/>
      <c r="J25" s="396"/>
      <c r="K25" s="13"/>
      <c r="L25" s="84"/>
      <c r="M25" s="263" t="str">
        <f t="array" aca="1" ref="M25" ca="1">INDEX(ListePostes,SMALL(IF(ListePostes&lt;&gt;"",ROW(INDIRECT("1:"&amp;ROWS(ListePostes)))),ROWS($1:10)))</f>
        <v>FPC</v>
      </c>
      <c r="N25" s="467"/>
      <c r="O25" s="20" t="s">
        <v>155</v>
      </c>
      <c r="P25" s="21" t="s">
        <v>181</v>
      </c>
      <c r="Q25" s="22" t="s">
        <v>179</v>
      </c>
    </row>
    <row r="26" spans="1:25" x14ac:dyDescent="0.3">
      <c r="B26" s="1"/>
      <c r="C26" s="228" t="s">
        <v>22</v>
      </c>
      <c r="D26" s="229" t="s">
        <v>278</v>
      </c>
      <c r="E26" s="13"/>
      <c r="F26" s="146"/>
      <c r="H26" s="1"/>
      <c r="I26" s="11"/>
      <c r="J26" s="21"/>
      <c r="K26" s="13"/>
      <c r="L26" s="146"/>
      <c r="M26" s="263" t="str">
        <f t="array" aca="1" ref="M26" ca="1">INDEX(ListePostes,SMALL(IF(ListePostes&lt;&gt;"",ROW(INDIRECT("1:"&amp;ROWS(ListePostes)))),ROWS($1:11)))</f>
        <v>FV0</v>
      </c>
      <c r="N26" s="467"/>
      <c r="O26" s="20" t="s">
        <v>157</v>
      </c>
      <c r="P26" s="21" t="s">
        <v>182</v>
      </c>
      <c r="Q26" s="22" t="s">
        <v>179</v>
      </c>
    </row>
    <row r="27" spans="1:25" ht="15.75" customHeight="1" x14ac:dyDescent="0.3">
      <c r="B27" s="1"/>
      <c r="C27" s="228" t="s">
        <v>22</v>
      </c>
      <c r="D27" s="229" t="s">
        <v>279</v>
      </c>
      <c r="E27" s="31"/>
      <c r="F27" s="146"/>
      <c r="H27" s="1"/>
      <c r="I27" s="11"/>
      <c r="J27" s="21"/>
      <c r="K27" s="13"/>
      <c r="L27" s="84"/>
      <c r="M27" s="263" t="str">
        <f t="array" aca="1" ref="M27" ca="1">INDEX(ListePostes,SMALL(IF(ListePostes&lt;&gt;"",ROW(INDIRECT("1:"&amp;ROWS(ListePostes)))),ROWS($1:12)))</f>
        <v>FV1</v>
      </c>
      <c r="N27" s="467"/>
      <c r="O27" s="20" t="s">
        <v>158</v>
      </c>
      <c r="P27" s="21" t="s">
        <v>183</v>
      </c>
      <c r="Q27" s="22" t="s">
        <v>179</v>
      </c>
      <c r="S27" s="284" t="s">
        <v>134</v>
      </c>
      <c r="T27" s="284"/>
      <c r="U27" s="285"/>
      <c r="V27" s="285"/>
      <c r="W27" s="285"/>
      <c r="X27" s="285"/>
      <c r="Y27" s="285"/>
    </row>
    <row r="28" spans="1:25" x14ac:dyDescent="0.3">
      <c r="B28" s="1"/>
      <c r="C28" s="228" t="s">
        <v>22</v>
      </c>
      <c r="D28" s="230" t="s">
        <v>280</v>
      </c>
      <c r="E28" s="13"/>
      <c r="F28" s="37"/>
      <c r="H28" s="1"/>
      <c r="I28" s="11"/>
      <c r="J28" s="21"/>
      <c r="K28" s="13"/>
      <c r="L28" s="146"/>
      <c r="M28" s="263" t="str">
        <f t="array" aca="1" ref="M28" ca="1">INDEX(ListePostes,SMALL(IF(ListePostes&lt;&gt;"",ROW(INDIRECT("1:"&amp;ROWS(ListePostes)))),ROWS($1:13)))</f>
        <v>FV2</v>
      </c>
      <c r="N28" s="467"/>
      <c r="O28" s="20" t="s">
        <v>159</v>
      </c>
      <c r="P28" s="21" t="s">
        <v>213</v>
      </c>
      <c r="Q28" s="22" t="s">
        <v>179</v>
      </c>
      <c r="S28" s="286" t="s">
        <v>233</v>
      </c>
      <c r="T28" s="287" t="s">
        <v>234</v>
      </c>
      <c r="U28" s="288"/>
      <c r="V28" s="288"/>
      <c r="W28" s="288"/>
      <c r="X28" s="288"/>
      <c r="Y28" s="288"/>
    </row>
    <row r="29" spans="1:25" x14ac:dyDescent="0.3">
      <c r="B29" s="1"/>
      <c r="C29" s="329" t="s">
        <v>44</v>
      </c>
      <c r="D29" s="330" t="s">
        <v>281</v>
      </c>
      <c r="E29" s="31"/>
      <c r="F29" s="146"/>
      <c r="G29" s="158" t="s">
        <v>149</v>
      </c>
      <c r="H29" s="1"/>
      <c r="I29" s="207" t="s">
        <v>12</v>
      </c>
      <c r="J29" s="208" t="s">
        <v>74</v>
      </c>
      <c r="K29" s="13"/>
      <c r="L29" s="146"/>
      <c r="M29" s="263" t="str">
        <f t="array" aca="1" ref="M29" ca="1">INDEX(ListePostes,SMALL(IF(ListePostes&lt;&gt;"",ROW(INDIRECT("1:"&amp;ROWS(ListePostes)))),ROWS($1:14)))</f>
        <v>FSN</v>
      </c>
      <c r="N29" s="467"/>
      <c r="O29" s="20" t="s">
        <v>160</v>
      </c>
      <c r="P29" s="21" t="s">
        <v>184</v>
      </c>
      <c r="Q29" s="22" t="s">
        <v>179</v>
      </c>
      <c r="S29" s="286" t="s">
        <v>239</v>
      </c>
      <c r="T29" s="289" t="s">
        <v>240</v>
      </c>
      <c r="U29" s="288"/>
      <c r="V29" s="288"/>
      <c r="W29" s="288"/>
      <c r="X29" s="288"/>
      <c r="Y29" s="288"/>
    </row>
    <row r="30" spans="1:25" x14ac:dyDescent="0.3">
      <c r="B30" s="1"/>
      <c r="C30" s="106"/>
      <c r="D30" s="107"/>
      <c r="E30" s="143"/>
      <c r="F30" s="37"/>
      <c r="G30" s="154">
        <f>COUNTA(J29:J61)</f>
        <v>33</v>
      </c>
      <c r="H30" s="1"/>
      <c r="I30" s="207" t="s">
        <v>12</v>
      </c>
      <c r="J30" s="208" t="s">
        <v>314</v>
      </c>
      <c r="K30" s="13"/>
      <c r="L30" s="146"/>
      <c r="M30" s="263" t="str">
        <f t="array" aca="1" ref="M30" ca="1">INDEX(ListePostes,SMALL(IF(ListePostes&lt;&gt;"",ROW(INDIRECT("1:"&amp;ROWS(ListePostes)))),ROWS($1:15)))</f>
        <v>RAN</v>
      </c>
      <c r="N30" s="467"/>
      <c r="O30" s="20" t="s">
        <v>189</v>
      </c>
      <c r="P30" s="95" t="s">
        <v>191</v>
      </c>
      <c r="Q30" s="22" t="s">
        <v>20</v>
      </c>
      <c r="S30" s="288" t="s">
        <v>135</v>
      </c>
      <c r="T30" s="288" t="s">
        <v>235</v>
      </c>
      <c r="U30" s="288"/>
      <c r="V30" s="288"/>
      <c r="W30" s="288"/>
      <c r="X30" s="288"/>
      <c r="Y30" s="288"/>
    </row>
    <row r="31" spans="1:25" ht="15" customHeight="1" thickBot="1" x14ac:dyDescent="0.35">
      <c r="B31" s="1"/>
      <c r="C31" s="106"/>
      <c r="D31" s="107"/>
      <c r="E31" s="143"/>
      <c r="F31" s="37"/>
      <c r="H31" s="1"/>
      <c r="I31" s="207" t="s">
        <v>12</v>
      </c>
      <c r="J31" s="208" t="s">
        <v>315</v>
      </c>
      <c r="K31" s="13"/>
      <c r="L31" s="146"/>
      <c r="M31" s="263" t="str">
        <f t="array" aca="1" ref="M31" ca="1">INDEX(ListePostes,SMALL(IF(ListePostes&lt;&gt;"",ROW(INDIRECT("1:"&amp;ROWS(ListePostes)))),ROWS($1:16)))</f>
        <v>RQP</v>
      </c>
      <c r="N31" s="468"/>
      <c r="O31" s="27" t="s">
        <v>190</v>
      </c>
      <c r="P31" s="163" t="s">
        <v>192</v>
      </c>
      <c r="Q31" s="29" t="s">
        <v>20</v>
      </c>
      <c r="S31" s="288" t="s">
        <v>217</v>
      </c>
      <c r="T31" s="288" t="s">
        <v>236</v>
      </c>
      <c r="U31" s="288"/>
      <c r="V31" s="288"/>
      <c r="W31" s="288"/>
      <c r="X31" s="288"/>
      <c r="Y31" s="288"/>
    </row>
    <row r="32" spans="1:25" ht="14.25" customHeight="1" x14ac:dyDescent="0.3">
      <c r="A32" s="149" t="s">
        <v>148</v>
      </c>
      <c r="B32" s="1"/>
      <c r="C32" s="245" t="s">
        <v>22</v>
      </c>
      <c r="D32" s="246" t="s">
        <v>351</v>
      </c>
      <c r="E32" s="31"/>
      <c r="F32" s="37"/>
      <c r="H32" s="1"/>
      <c r="I32" s="209" t="s">
        <v>12</v>
      </c>
      <c r="J32" s="210" t="s">
        <v>316</v>
      </c>
      <c r="K32" s="13"/>
      <c r="L32" s="146"/>
      <c r="M32" s="264" t="str">
        <f t="array" aca="1" ref="M32" ca="1">INDEX(ListePostes,SMALL(IF(ListePostes&lt;&gt;"",ROW(INDIRECT("1:"&amp;ROWS(ListePostes)))),ROWS($1:17)))</f>
        <v>AS</v>
      </c>
      <c r="N32" s="466" t="s">
        <v>35</v>
      </c>
      <c r="O32" s="30"/>
      <c r="Q32" s="99"/>
      <c r="S32" s="288" t="s">
        <v>237</v>
      </c>
      <c r="T32" s="288" t="s">
        <v>238</v>
      </c>
      <c r="U32" s="288"/>
      <c r="V32" s="288"/>
      <c r="W32" s="288"/>
      <c r="X32" s="288"/>
      <c r="Y32" s="288"/>
    </row>
    <row r="33" spans="1:17" x14ac:dyDescent="0.3">
      <c r="A33" s="147">
        <v>22</v>
      </c>
      <c r="B33" s="1"/>
      <c r="C33" s="234" t="s">
        <v>22</v>
      </c>
      <c r="D33" s="236" t="s">
        <v>282</v>
      </c>
      <c r="E33" s="31"/>
      <c r="F33" s="37"/>
      <c r="H33" s="1"/>
      <c r="I33" s="207" t="s">
        <v>12</v>
      </c>
      <c r="J33" s="211" t="s">
        <v>317</v>
      </c>
      <c r="K33" s="13"/>
      <c r="L33" s="146"/>
      <c r="M33" s="264" t="str">
        <f t="array" aca="1" ref="M33" ca="1">INDEX(ListePostes,SMALL(IF(ListePostes&lt;&gt;"",ROW(INDIRECT("1:"&amp;ROWS(ListePostes)))),ROWS($1:18)))</f>
        <v>TAO</v>
      </c>
      <c r="N33" s="467"/>
      <c r="O33" s="32" t="s">
        <v>39</v>
      </c>
      <c r="P33" s="21" t="s">
        <v>40</v>
      </c>
      <c r="Q33" s="99" t="s">
        <v>25</v>
      </c>
    </row>
    <row r="34" spans="1:17" x14ac:dyDescent="0.3">
      <c r="B34" s="1"/>
      <c r="C34" s="234" t="s">
        <v>44</v>
      </c>
      <c r="D34" s="235" t="s">
        <v>283</v>
      </c>
      <c r="E34" s="31"/>
      <c r="F34" s="37"/>
      <c r="H34" s="1"/>
      <c r="I34" s="209" t="s">
        <v>12</v>
      </c>
      <c r="J34" s="212" t="s">
        <v>318</v>
      </c>
      <c r="K34" s="13"/>
      <c r="L34" s="146"/>
      <c r="M34" s="264" t="str">
        <f t="array" aca="1" ref="M34" ca="1">INDEX(ListePostes,SMALL(IF(ListePostes&lt;&gt;"",ROW(INDIRECT("1:"&amp;ROWS(ListePostes)))),ROWS($1:19)))</f>
        <v>P</v>
      </c>
      <c r="N34" s="467"/>
      <c r="O34" s="32" t="s">
        <v>42</v>
      </c>
      <c r="P34" s="21" t="s">
        <v>43</v>
      </c>
      <c r="Q34" s="99" t="s">
        <v>42</v>
      </c>
    </row>
    <row r="35" spans="1:17" x14ac:dyDescent="0.3">
      <c r="B35" s="1"/>
      <c r="C35" s="234" t="s">
        <v>44</v>
      </c>
      <c r="D35" s="237" t="s">
        <v>284</v>
      </c>
      <c r="E35" s="31"/>
      <c r="F35" s="37"/>
      <c r="H35" s="1"/>
      <c r="I35" s="209" t="s">
        <v>12</v>
      </c>
      <c r="J35" s="210" t="s">
        <v>65</v>
      </c>
      <c r="K35" s="13"/>
      <c r="L35" s="146"/>
      <c r="M35" s="264" t="str">
        <f t="array" aca="1" ref="M35" ca="1">INDEX(ListePostes,SMALL(IF(ListePostes&lt;&gt;"",ROW(INDIRECT("1:"&amp;ROWS(ListePostes)))),ROWS($1:20)))</f>
        <v>DAPPS</v>
      </c>
      <c r="N35" s="467"/>
      <c r="O35" s="32" t="s">
        <v>15</v>
      </c>
      <c r="P35" s="21" t="s">
        <v>98</v>
      </c>
      <c r="Q35" s="99" t="s">
        <v>91</v>
      </c>
    </row>
    <row r="36" spans="1:17" x14ac:dyDescent="0.3">
      <c r="B36" s="1"/>
      <c r="C36" s="234" t="s">
        <v>44</v>
      </c>
      <c r="D36" s="236" t="s">
        <v>341</v>
      </c>
      <c r="E36" s="31"/>
      <c r="F36" s="37"/>
      <c r="H36" s="1"/>
      <c r="I36" s="207" t="s">
        <v>12</v>
      </c>
      <c r="J36" s="211" t="s">
        <v>117</v>
      </c>
      <c r="K36" s="141"/>
      <c r="L36" s="146"/>
      <c r="M36" s="264" t="str">
        <f t="array" aca="1" ref="M36" ca="1">INDEX(ListePostes,SMALL(IF(ListePostes&lt;&gt;"",ROW(INDIRECT("1:"&amp;ROWS(ListePostes)))),ROWS($1:21)))</f>
        <v>DX</v>
      </c>
      <c r="N36" s="467"/>
      <c r="O36" s="32" t="s">
        <v>140</v>
      </c>
      <c r="P36" s="21" t="s">
        <v>347</v>
      </c>
      <c r="Q36" s="99" t="s">
        <v>91</v>
      </c>
    </row>
    <row r="37" spans="1:17" x14ac:dyDescent="0.3">
      <c r="B37" s="1"/>
      <c r="C37" s="234" t="s">
        <v>44</v>
      </c>
      <c r="D37" s="235" t="s">
        <v>352</v>
      </c>
      <c r="E37" s="31"/>
      <c r="F37" s="37"/>
      <c r="H37" s="1"/>
      <c r="I37" s="207" t="s">
        <v>69</v>
      </c>
      <c r="J37" s="208" t="s">
        <v>77</v>
      </c>
      <c r="K37" s="142"/>
      <c r="L37" s="146"/>
      <c r="M37" s="264" t="str">
        <f t="array" aca="1" ref="M37" ca="1">INDEX(ListePostes,SMALL(IF(ListePostes&lt;&gt;"",ROW(INDIRECT("1:"&amp;ROWS(ListePostes)))),ROWS($1:22)))</f>
        <v>D</v>
      </c>
      <c r="N37" s="467"/>
      <c r="O37" s="32"/>
      <c r="P37" s="21"/>
      <c r="Q37" s="99"/>
    </row>
    <row r="38" spans="1:17" x14ac:dyDescent="0.3">
      <c r="B38" s="1"/>
      <c r="C38" s="234" t="s">
        <v>44</v>
      </c>
      <c r="D38" s="235" t="s">
        <v>285</v>
      </c>
      <c r="E38" s="13"/>
      <c r="F38" s="37"/>
      <c r="H38" s="1"/>
      <c r="I38" s="207" t="s">
        <v>69</v>
      </c>
      <c r="J38" s="208" t="s">
        <v>72</v>
      </c>
      <c r="K38" s="141"/>
      <c r="L38" s="146"/>
      <c r="M38" s="265" t="str">
        <f t="array" aca="1" ref="M38" ca="1">INDEX(ListePostes,SMALL(IF(ListePostes&lt;&gt;"",ROW(INDIRECT("1:"&amp;ROWS(ListePostes)))),ROWS($1:23)))</f>
        <v>A+</v>
      </c>
      <c r="N38" s="467"/>
      <c r="O38" s="377" t="s">
        <v>107</v>
      </c>
      <c r="P38" s="21" t="s">
        <v>185</v>
      </c>
      <c r="Q38" s="99" t="s">
        <v>36</v>
      </c>
    </row>
    <row r="39" spans="1:17" x14ac:dyDescent="0.3">
      <c r="B39" s="1"/>
      <c r="C39" s="234" t="s">
        <v>44</v>
      </c>
      <c r="D39" s="235" t="s">
        <v>286</v>
      </c>
      <c r="E39" s="14"/>
      <c r="F39" s="146"/>
      <c r="H39" s="1"/>
      <c r="I39" s="207" t="s">
        <v>69</v>
      </c>
      <c r="J39" s="208" t="s">
        <v>78</v>
      </c>
      <c r="K39" s="13"/>
      <c r="L39" s="146"/>
      <c r="M39" s="265" t="str">
        <f t="array" aca="1" ref="M39" ca="1">INDEX(ListePostes,SMALL(IF(ListePostes&lt;&gt;"",ROW(INDIRECT("1:"&amp;ROWS(ListePostes)))),ROWS($1:24)))</f>
        <v>SE</v>
      </c>
      <c r="N39" s="467"/>
      <c r="O39" s="377" t="s">
        <v>36</v>
      </c>
      <c r="P39" s="21" t="s">
        <v>186</v>
      </c>
      <c r="Q39" s="99" t="s">
        <v>36</v>
      </c>
    </row>
    <row r="40" spans="1:17" x14ac:dyDescent="0.3">
      <c r="B40" s="1"/>
      <c r="C40" s="234" t="s">
        <v>44</v>
      </c>
      <c r="D40" s="236" t="s">
        <v>287</v>
      </c>
      <c r="E40" s="14"/>
      <c r="F40" s="84"/>
      <c r="H40" s="1"/>
      <c r="I40" s="207" t="s">
        <v>12</v>
      </c>
      <c r="J40" s="208" t="s">
        <v>76</v>
      </c>
      <c r="K40" s="14"/>
      <c r="L40" s="84"/>
      <c r="M40" s="265" t="str">
        <f t="array" aca="1" ref="M40" ca="1">INDEX(ListePostes,SMALL(IF(ListePostes&lt;&gt;"",ROW(INDIRECT("1:"&amp;ROWS(ListePostes)))),ROWS($1:25)))</f>
        <v>SB</v>
      </c>
      <c r="N40" s="467"/>
      <c r="O40" s="32"/>
      <c r="P40" s="21"/>
      <c r="Q40" s="22"/>
    </row>
    <row r="41" spans="1:17" ht="15.75" thickBot="1" x14ac:dyDescent="0.35">
      <c r="B41" s="1"/>
      <c r="C41" s="234" t="s">
        <v>44</v>
      </c>
      <c r="D41" s="235" t="s">
        <v>288</v>
      </c>
      <c r="E41" s="13"/>
      <c r="F41" s="84"/>
      <c r="H41" s="1"/>
      <c r="I41" s="207" t="s">
        <v>69</v>
      </c>
      <c r="J41" s="208" t="s">
        <v>73</v>
      </c>
      <c r="K41" s="13"/>
      <c r="L41" s="146"/>
      <c r="M41" s="265" t="str">
        <f t="array" aca="1" ref="M41" ca="1">INDEX(ListePostes,SMALL(IF(ListePostes&lt;&gt;"",ROW(INDIRECT("1:"&amp;ROWS(ListePostes)))),ROWS($1:26)))</f>
        <v>A</v>
      </c>
      <c r="N41" s="467"/>
      <c r="O41" s="182"/>
      <c r="P41" s="33"/>
      <c r="Q41" s="164"/>
    </row>
    <row r="42" spans="1:17" ht="15" customHeight="1" x14ac:dyDescent="0.3">
      <c r="B42" s="1"/>
      <c r="C42" s="234" t="s">
        <v>44</v>
      </c>
      <c r="D42" s="235" t="s">
        <v>289</v>
      </c>
      <c r="E42" s="13"/>
      <c r="F42" s="146"/>
      <c r="H42" s="1"/>
      <c r="I42" s="213" t="s">
        <v>12</v>
      </c>
      <c r="J42" s="208" t="s">
        <v>319</v>
      </c>
      <c r="K42" s="13"/>
      <c r="L42" s="146"/>
      <c r="M42" s="265" t="str">
        <f t="array" aca="1" ref="M42" ca="1">INDEX(ListePostes,SMALL(IF(ListePostes&lt;&gt;"",ROW(INDIRECT("1:"&amp;ROWS(ListePostes)))),ROWS($1:27)))</f>
        <v>S</v>
      </c>
      <c r="N42" s="472" t="s">
        <v>45</v>
      </c>
      <c r="O42" s="379" t="s">
        <v>210</v>
      </c>
      <c r="P42" s="183" t="s">
        <v>211</v>
      </c>
      <c r="Q42" s="184" t="s">
        <v>20</v>
      </c>
    </row>
    <row r="43" spans="1:17" x14ac:dyDescent="0.3">
      <c r="B43" s="1"/>
      <c r="C43" s="238" t="s">
        <v>44</v>
      </c>
      <c r="D43" s="235" t="s">
        <v>122</v>
      </c>
      <c r="E43" s="13"/>
      <c r="F43" s="146"/>
      <c r="H43" s="1"/>
      <c r="I43" s="213" t="s">
        <v>69</v>
      </c>
      <c r="J43" s="208" t="s">
        <v>79</v>
      </c>
      <c r="K43" s="14"/>
      <c r="L43" s="84"/>
      <c r="M43" s="265" t="str">
        <f t="array" aca="1" ref="M43" ca="1">INDEX(ListePostes,SMALL(IF(ListePostes&lt;&gt;"",ROW(INDIRECT("1:"&amp;ROWS(ListePostes)))),ROWS($1:28)))</f>
        <v>Mi</v>
      </c>
      <c r="N43" s="473"/>
      <c r="O43" s="380" t="s">
        <v>214</v>
      </c>
      <c r="P43" s="193" t="s">
        <v>215</v>
      </c>
      <c r="Q43" s="194" t="s">
        <v>20</v>
      </c>
    </row>
    <row r="44" spans="1:17" ht="15" customHeight="1" x14ac:dyDescent="0.3">
      <c r="B44" s="1"/>
      <c r="C44" s="234" t="s">
        <v>44</v>
      </c>
      <c r="D44" s="235" t="s">
        <v>123</v>
      </c>
      <c r="E44" s="31"/>
      <c r="F44" s="146"/>
      <c r="H44" s="1"/>
      <c r="I44" s="207" t="s">
        <v>12</v>
      </c>
      <c r="J44" s="208" t="s">
        <v>320</v>
      </c>
      <c r="K44" s="14"/>
      <c r="L44" s="146"/>
      <c r="M44" s="265" t="str">
        <f t="array" aca="1" ref="M44" ca="1">INDEX(ListePostes,SMALL(IF(ListePostes&lt;&gt;"",ROW(INDIRECT("1:"&amp;ROWS(ListePostes)))),ROWS($1:29)))</f>
        <v>PC2</v>
      </c>
      <c r="N44" s="473"/>
      <c r="O44" s="381" t="s">
        <v>201</v>
      </c>
      <c r="P44" s="190" t="s">
        <v>209</v>
      </c>
      <c r="Q44" s="191" t="s">
        <v>20</v>
      </c>
    </row>
    <row r="45" spans="1:17" x14ac:dyDescent="0.3">
      <c r="B45" s="1"/>
      <c r="C45" s="234" t="s">
        <v>44</v>
      </c>
      <c r="D45" s="236" t="s">
        <v>290</v>
      </c>
      <c r="E45" s="31"/>
      <c r="F45" s="37"/>
      <c r="H45" s="1"/>
      <c r="I45" s="207" t="s">
        <v>69</v>
      </c>
      <c r="J45" s="211" t="s">
        <v>321</v>
      </c>
      <c r="K45" s="13"/>
      <c r="L45" s="146"/>
      <c r="M45" s="265" t="str">
        <f t="array" aca="1" ref="M45" ca="1">INDEX(ListePostes,SMALL(IF(ListePostes&lt;&gt;"",ROW(INDIRECT("1:"&amp;ROWS(ListePostes)))),ROWS($1:30)))</f>
        <v>E</v>
      </c>
      <c r="N45" s="473"/>
      <c r="O45" s="378" t="s">
        <v>25</v>
      </c>
      <c r="P45" s="188" t="s">
        <v>46</v>
      </c>
      <c r="Q45" s="189" t="s">
        <v>20</v>
      </c>
    </row>
    <row r="46" spans="1:17" x14ac:dyDescent="0.3">
      <c r="B46" s="1"/>
      <c r="C46" s="234" t="s">
        <v>44</v>
      </c>
      <c r="D46" s="235" t="s">
        <v>334</v>
      </c>
      <c r="E46" s="31"/>
      <c r="F46" s="37"/>
      <c r="H46" s="1"/>
      <c r="I46" s="207" t="s">
        <v>69</v>
      </c>
      <c r="J46" s="211" t="s">
        <v>118</v>
      </c>
      <c r="K46" s="13"/>
      <c r="L46" s="84"/>
      <c r="M46" s="265" t="str">
        <f t="array" aca="1" ref="M46" ca="1">INDEX(ListePostes,SMALL(IF(ListePostes&lt;&gt;"",ROW(INDIRECT("1:"&amp;ROWS(ListePostes)))),ROWS($1:31)))</f>
        <v>VSA</v>
      </c>
      <c r="N46" s="473"/>
      <c r="O46" s="198" t="s">
        <v>47</v>
      </c>
      <c r="P46" s="21" t="s">
        <v>48</v>
      </c>
      <c r="Q46" s="185" t="s">
        <v>20</v>
      </c>
    </row>
    <row r="47" spans="1:17" x14ac:dyDescent="0.3">
      <c r="B47" s="1"/>
      <c r="C47" s="234" t="s">
        <v>44</v>
      </c>
      <c r="D47" s="331" t="s">
        <v>291</v>
      </c>
      <c r="E47" s="31"/>
      <c r="F47" s="37"/>
      <c r="H47" s="1"/>
      <c r="I47" s="207" t="s">
        <v>12</v>
      </c>
      <c r="J47" s="211" t="s">
        <v>133</v>
      </c>
      <c r="K47" s="14"/>
      <c r="L47" s="84"/>
      <c r="M47" s="265" t="str">
        <f t="array" aca="1" ref="M47" ca="1">INDEX(ListePostes,SMALL(IF(ListePostes&lt;&gt;"",ROW(INDIRECT("1:"&amp;ROWS(ListePostes)))),ROWS($1:32)))</f>
        <v>ASB</v>
      </c>
      <c r="N47" s="473"/>
      <c r="O47" s="198" t="s">
        <v>49</v>
      </c>
      <c r="P47" s="21" t="s">
        <v>50</v>
      </c>
      <c r="Q47" s="185" t="s">
        <v>20</v>
      </c>
    </row>
    <row r="48" spans="1:17" x14ac:dyDescent="0.3">
      <c r="B48" s="1"/>
      <c r="C48" s="234" t="s">
        <v>44</v>
      </c>
      <c r="D48" s="237" t="s">
        <v>340</v>
      </c>
      <c r="E48" s="31"/>
      <c r="F48" s="37"/>
      <c r="H48" s="1"/>
      <c r="I48" s="213" t="s">
        <v>69</v>
      </c>
      <c r="J48" s="208" t="s">
        <v>322</v>
      </c>
      <c r="K48" s="13"/>
      <c r="L48" s="146"/>
      <c r="M48" s="265" t="str">
        <f t="array" aca="1" ref="M48" ca="1">INDEX(ListePostes,SMALL(IF(ListePostes&lt;&gt;"",ROW(INDIRECT("1:"&amp;ROWS(ListePostes)))),ROWS($1:33)))</f>
        <v>SN2</v>
      </c>
      <c r="N48" s="473"/>
      <c r="O48" s="198" t="s">
        <v>115</v>
      </c>
      <c r="P48" s="95" t="s">
        <v>116</v>
      </c>
      <c r="Q48" s="185" t="s">
        <v>20</v>
      </c>
    </row>
    <row r="49" spans="1:17" x14ac:dyDescent="0.3">
      <c r="B49" s="1"/>
      <c r="C49" s="242" t="s">
        <v>44</v>
      </c>
      <c r="D49" s="243" t="s">
        <v>136</v>
      </c>
      <c r="E49" s="31"/>
      <c r="F49" s="37"/>
      <c r="H49" s="1"/>
      <c r="I49" s="207" t="s">
        <v>69</v>
      </c>
      <c r="J49" s="208" t="s">
        <v>83</v>
      </c>
      <c r="K49" s="13"/>
      <c r="L49" s="146"/>
      <c r="M49" s="265" t="str">
        <f t="array" aca="1" ref="M49" ca="1">INDEX(ListePostes,SMALL(IF(ListePostes&lt;&gt;"",ROW(INDIRECT("1:"&amp;ROWS(ListePostes)))),ROWS($1:34)))</f>
        <v>TAOS</v>
      </c>
      <c r="N49" s="473"/>
      <c r="O49" s="198" t="s">
        <v>53</v>
      </c>
      <c r="P49" s="21" t="s">
        <v>54</v>
      </c>
      <c r="Q49" s="185" t="s">
        <v>20</v>
      </c>
    </row>
    <row r="50" spans="1:17" x14ac:dyDescent="0.3">
      <c r="B50" s="1"/>
      <c r="C50" s="242" t="s">
        <v>44</v>
      </c>
      <c r="D50" s="244" t="s">
        <v>137</v>
      </c>
      <c r="E50" s="31"/>
      <c r="F50" s="37"/>
      <c r="H50" s="1"/>
      <c r="I50" s="207" t="s">
        <v>69</v>
      </c>
      <c r="J50" s="208" t="s">
        <v>141</v>
      </c>
      <c r="K50" s="13"/>
      <c r="L50" s="84"/>
      <c r="M50" s="265" t="str">
        <f t="array" aca="1" ref="M50" ca="1">INDEX(ListePostes,SMALL(IF(ListePostes&lt;&gt;"",ROW(INDIRECT("1:"&amp;ROWS(ListePostes)))),ROWS($1:35)))</f>
        <v>OX</v>
      </c>
      <c r="N50" s="473"/>
      <c r="O50" s="198" t="s">
        <v>55</v>
      </c>
      <c r="P50" s="21" t="s">
        <v>56</v>
      </c>
      <c r="Q50" s="185" t="s">
        <v>20</v>
      </c>
    </row>
    <row r="51" spans="1:17" x14ac:dyDescent="0.3">
      <c r="B51" s="1"/>
      <c r="C51" s="242" t="s">
        <v>44</v>
      </c>
      <c r="D51" s="243" t="s">
        <v>152</v>
      </c>
      <c r="E51" s="31"/>
      <c r="F51" s="37"/>
      <c r="H51" s="1"/>
      <c r="I51" s="207" t="s">
        <v>69</v>
      </c>
      <c r="J51" s="208" t="s">
        <v>143</v>
      </c>
      <c r="K51" s="13"/>
      <c r="L51" s="146"/>
      <c r="M51" s="265" t="str">
        <f t="array" aca="1" ref="M51" ca="1">INDEX(ListePostes,SMALL(IF(ListePostes&lt;&gt;"",ROW(INDIRECT("1:"&amp;ROWS(ListePostes)))),ROWS($1:36)))</f>
        <v>R</v>
      </c>
      <c r="N51" s="473"/>
      <c r="O51" s="199" t="s">
        <v>57</v>
      </c>
      <c r="P51" s="33" t="s">
        <v>58</v>
      </c>
      <c r="Q51" s="185" t="s">
        <v>20</v>
      </c>
    </row>
    <row r="52" spans="1:17" x14ac:dyDescent="0.3">
      <c r="B52" s="1"/>
      <c r="C52" s="242" t="s">
        <v>44</v>
      </c>
      <c r="D52" s="244" t="s">
        <v>350</v>
      </c>
      <c r="E52" s="31"/>
      <c r="F52" s="37"/>
      <c r="H52" s="1"/>
      <c r="I52" s="207" t="s">
        <v>80</v>
      </c>
      <c r="J52" s="208" t="s">
        <v>81</v>
      </c>
      <c r="K52" s="13"/>
      <c r="L52" s="146"/>
      <c r="M52" s="267" t="str">
        <f t="array" aca="1" ref="M52" ca="1">INDEX(ListePostes,SMALL(IF(ListePostes&lt;&gt;"",ROW(INDIRECT("1:"&amp;ROWS(ListePostes)))),ROWS($1:37)))</f>
        <v>WCS</v>
      </c>
      <c r="N52" s="473"/>
      <c r="O52" s="198" t="s">
        <v>34</v>
      </c>
      <c r="P52" s="21" t="s">
        <v>121</v>
      </c>
      <c r="Q52" s="185" t="s">
        <v>20</v>
      </c>
    </row>
    <row r="53" spans="1:17" x14ac:dyDescent="0.3">
      <c r="A53" s="435"/>
      <c r="B53" s="436"/>
      <c r="C53" s="242" t="s">
        <v>44</v>
      </c>
      <c r="D53" s="243" t="s">
        <v>349</v>
      </c>
      <c r="E53" s="26"/>
      <c r="F53" s="37"/>
      <c r="H53" s="1"/>
      <c r="I53" s="207" t="s">
        <v>80</v>
      </c>
      <c r="J53" s="208" t="s">
        <v>85</v>
      </c>
      <c r="K53" s="13"/>
      <c r="L53" s="146"/>
      <c r="M53" s="267" t="str">
        <f t="array" aca="1" ref="M53" ca="1">INDEX(ListePostes,SMALL(IF(ListePostes&lt;&gt;"",ROW(INDIRECT("1:"&amp;ROWS(ListePostes)))),ROWS($1:38)))</f>
        <v>WPC</v>
      </c>
      <c r="N53" s="473"/>
      <c r="O53" s="198" t="s">
        <v>59</v>
      </c>
      <c r="P53" s="95" t="s">
        <v>114</v>
      </c>
      <c r="Q53" s="185" t="s">
        <v>20</v>
      </c>
    </row>
    <row r="54" spans="1:17" x14ac:dyDescent="0.3">
      <c r="A54" s="159" t="s">
        <v>146</v>
      </c>
      <c r="B54" s="1"/>
      <c r="C54" s="239" t="s">
        <v>12</v>
      </c>
      <c r="D54" s="240" t="s">
        <v>292</v>
      </c>
      <c r="E54" s="31"/>
      <c r="F54" s="37"/>
      <c r="H54" s="1"/>
      <c r="I54" s="207" t="s">
        <v>80</v>
      </c>
      <c r="J54" s="208" t="s">
        <v>84</v>
      </c>
      <c r="K54" s="14"/>
      <c r="L54" s="146"/>
      <c r="M54" s="267" t="str">
        <f t="array" aca="1" ref="M54" ca="1">INDEX(ListePostes,SMALL(IF(ListePostes&lt;&gt;"",ROW(INDIRECT("1:"&amp;ROWS(ListePostes)))),ROWS($1:39)))</f>
        <v>W0</v>
      </c>
      <c r="N54" s="473"/>
      <c r="O54" s="198" t="s">
        <v>51</v>
      </c>
      <c r="P54" s="21" t="s">
        <v>119</v>
      </c>
      <c r="Q54" s="185" t="s">
        <v>20</v>
      </c>
    </row>
    <row r="55" spans="1:17" ht="15.75" customHeight="1" thickBot="1" x14ac:dyDescent="0.35">
      <c r="A55" s="435"/>
      <c r="B55" s="1"/>
      <c r="C55" s="239" t="s">
        <v>69</v>
      </c>
      <c r="D55" s="240" t="s">
        <v>293</v>
      </c>
      <c r="E55" s="31"/>
      <c r="F55" s="37"/>
      <c r="H55" s="1"/>
      <c r="I55" s="207" t="s">
        <v>80</v>
      </c>
      <c r="J55" s="208" t="s">
        <v>142</v>
      </c>
      <c r="K55" s="14"/>
      <c r="L55" s="146"/>
      <c r="M55" s="267" t="str">
        <f t="array" aca="1" ref="M55" ca="1">INDEX(ListePostes,SMALL(IF(ListePostes&lt;&gt;"",ROW(INDIRECT("1:"&amp;ROWS(ListePostes)))),ROWS($1:40)))</f>
        <v>W1</v>
      </c>
      <c r="N55" s="474"/>
      <c r="O55" s="382" t="s">
        <v>154</v>
      </c>
      <c r="P55" s="186" t="s">
        <v>167</v>
      </c>
      <c r="Q55" s="187" t="s">
        <v>20</v>
      </c>
    </row>
    <row r="56" spans="1:17" ht="15.75" customHeight="1" x14ac:dyDescent="0.3">
      <c r="A56" s="435"/>
      <c r="B56" s="436"/>
      <c r="C56" s="98"/>
      <c r="D56" s="132"/>
      <c r="E56" s="26"/>
      <c r="F56" s="37"/>
      <c r="H56" s="1"/>
      <c r="I56" s="214" t="s">
        <v>80</v>
      </c>
      <c r="J56" s="215" t="s">
        <v>144</v>
      </c>
      <c r="K56" s="13"/>
      <c r="L56" s="146"/>
      <c r="M56" s="267" t="str">
        <f t="array" aca="1" ref="M56" ca="1">INDEX(ListePostes,SMALL(IF(ListePostes&lt;&gt;"",ROW(INDIRECT("1:"&amp;ROWS(ListePostes)))),ROWS($1:41)))</f>
        <v>W2</v>
      </c>
      <c r="N56" s="469" t="s">
        <v>60</v>
      </c>
      <c r="O56" s="168" t="s">
        <v>61</v>
      </c>
      <c r="P56" s="166" t="s">
        <v>197</v>
      </c>
      <c r="Q56" s="167" t="s">
        <v>28</v>
      </c>
    </row>
    <row r="57" spans="1:17" x14ac:dyDescent="0.3">
      <c r="A57" s="151" t="s">
        <v>145</v>
      </c>
      <c r="B57" s="1"/>
      <c r="C57" s="221" t="s">
        <v>71</v>
      </c>
      <c r="D57" s="222" t="s">
        <v>294</v>
      </c>
      <c r="E57" s="131"/>
      <c r="F57" s="37"/>
      <c r="H57" s="1"/>
      <c r="I57" s="373" t="s">
        <v>12</v>
      </c>
      <c r="J57" s="374" t="s">
        <v>346</v>
      </c>
      <c r="K57" s="13"/>
      <c r="L57" s="84"/>
      <c r="M57" s="267" t="str">
        <f t="array" aca="1" ref="M57" ca="1">INDEX(ListePostes,SMALL(IF(ListePostes&lt;&gt;"",ROW(INDIRECT("1:"&amp;ROWS(ListePostes)))),ROWS($1:42)))</f>
        <v>WSN</v>
      </c>
      <c r="N57" s="470"/>
      <c r="O57" s="169" t="s">
        <v>67</v>
      </c>
      <c r="P57" s="165" t="s">
        <v>198</v>
      </c>
      <c r="Q57" s="192" t="s">
        <v>28</v>
      </c>
    </row>
    <row r="58" spans="1:17" x14ac:dyDescent="0.3">
      <c r="B58" s="1"/>
      <c r="C58" s="221" t="s">
        <v>68</v>
      </c>
      <c r="D58" s="241" t="s">
        <v>295</v>
      </c>
      <c r="E58" s="131"/>
      <c r="F58" s="136"/>
      <c r="H58" s="1"/>
      <c r="I58" s="209" t="s">
        <v>12</v>
      </c>
      <c r="J58" s="210" t="s">
        <v>323</v>
      </c>
      <c r="K58" s="13"/>
      <c r="L58" s="84"/>
      <c r="M58" s="266" t="str">
        <f t="array" aca="1" ref="M58" ca="1">INDEX(ListePostes,SMALL(IF(ListePostes&lt;&gt;"",ROW(INDIRECT("1:"&amp;ROWS(ListePostes)))),ROWS($1:43)))</f>
        <v>WA</v>
      </c>
      <c r="N58" s="470"/>
      <c r="O58" s="169" t="s">
        <v>62</v>
      </c>
      <c r="P58" s="165" t="s">
        <v>199</v>
      </c>
      <c r="Q58" s="116" t="s">
        <v>28</v>
      </c>
    </row>
    <row r="59" spans="1:17" x14ac:dyDescent="0.3">
      <c r="B59" s="1"/>
      <c r="C59" s="221" t="s">
        <v>68</v>
      </c>
      <c r="D59" s="241" t="s">
        <v>296</v>
      </c>
      <c r="E59" s="131"/>
      <c r="F59" s="136"/>
      <c r="H59" s="1"/>
      <c r="I59" s="209" t="s">
        <v>12</v>
      </c>
      <c r="J59" s="210" t="s">
        <v>324</v>
      </c>
      <c r="K59" s="13"/>
      <c r="L59" s="146"/>
      <c r="M59" s="267" t="str">
        <f t="array" aca="1" ref="M59" ca="1">INDEX(ListePostes,SMALL(IF(ListePostes&lt;&gt;"",ROW(INDIRECT("1:"&amp;ROWS(ListePostes)))),ROWS($1:44)))</f>
        <v>WRA</v>
      </c>
      <c r="N59" s="470"/>
      <c r="O59" s="169" t="s">
        <v>63</v>
      </c>
      <c r="P59" s="165" t="s">
        <v>199</v>
      </c>
      <c r="Q59" s="116" t="s">
        <v>28</v>
      </c>
    </row>
    <row r="60" spans="1:17" x14ac:dyDescent="0.3">
      <c r="A60" s="152"/>
      <c r="B60" s="1"/>
      <c r="C60" s="221" t="s">
        <v>11</v>
      </c>
      <c r="D60" s="222" t="s">
        <v>297</v>
      </c>
      <c r="E60" s="26"/>
      <c r="F60" s="136"/>
      <c r="H60" s="1"/>
      <c r="I60" s="209" t="s">
        <v>12</v>
      </c>
      <c r="J60" s="210" t="s">
        <v>325</v>
      </c>
      <c r="K60" s="13"/>
      <c r="L60" s="146"/>
      <c r="M60" s="267" t="str">
        <f t="array" aca="1" ref="M60" ca="1">INDEX(ListePostes,SMALL(IF(ListePostes&lt;&gt;"",ROW(INDIRECT("1:"&amp;ROWS(ListePostes)))),ROWS($1:45)))</f>
        <v>WRQ</v>
      </c>
      <c r="N60" s="470"/>
      <c r="O60" s="169" t="s">
        <v>64</v>
      </c>
      <c r="P60" s="108" t="s">
        <v>199</v>
      </c>
      <c r="Q60" s="116" t="s">
        <v>28</v>
      </c>
    </row>
    <row r="61" spans="1:17" x14ac:dyDescent="0.3">
      <c r="A61" s="152"/>
      <c r="B61" s="1"/>
      <c r="C61" s="221" t="s">
        <v>11</v>
      </c>
      <c r="D61" s="241" t="s">
        <v>298</v>
      </c>
      <c r="E61" s="26"/>
      <c r="F61" s="136"/>
      <c r="H61" s="1"/>
      <c r="I61" s="214" t="s">
        <v>69</v>
      </c>
      <c r="J61" s="215" t="s">
        <v>75</v>
      </c>
      <c r="K61" s="13"/>
      <c r="L61" s="146"/>
      <c r="M61" s="1" t="e">
        <f t="array" aca="1" ref="M61" ca="1">INDEX(ListePostes,SMALL(IF(ListePostes&lt;&gt;"",ROW(INDIRECT("1:"&amp;ROWS(ListePostes)))),ROWS($1:46)))</f>
        <v>#NUM!</v>
      </c>
      <c r="N61" s="470"/>
      <c r="O61" s="169" t="s">
        <v>66</v>
      </c>
      <c r="P61" s="108" t="s">
        <v>200</v>
      </c>
      <c r="Q61" s="116" t="s">
        <v>28</v>
      </c>
    </row>
    <row r="62" spans="1:17" x14ac:dyDescent="0.3">
      <c r="B62" s="1"/>
      <c r="C62" s="98"/>
      <c r="D62" s="25"/>
      <c r="E62" s="26"/>
      <c r="F62" s="136"/>
      <c r="H62" s="1"/>
      <c r="I62" s="106"/>
      <c r="J62" s="107"/>
      <c r="K62" s="13"/>
      <c r="L62" s="146"/>
      <c r="M62" s="1" t="e">
        <f t="array" aca="1" ref="M62" ca="1">INDEX(ListePostes,SMALL(IF(ListePostes&lt;&gt;"",ROW(INDIRECT("1:"&amp;ROWS(ListePostes)))),ROWS($1:47)))</f>
        <v>#NUM!</v>
      </c>
      <c r="N62" s="470"/>
      <c r="O62" s="195" t="s">
        <v>151</v>
      </c>
      <c r="P62" s="129" t="s">
        <v>70</v>
      </c>
      <c r="Q62" s="116" t="s">
        <v>28</v>
      </c>
    </row>
    <row r="63" spans="1:17" x14ac:dyDescent="0.3">
      <c r="B63" s="1"/>
      <c r="C63" s="98"/>
      <c r="D63" s="132"/>
      <c r="E63" s="26"/>
      <c r="F63" s="81"/>
      <c r="H63" s="1"/>
      <c r="I63" s="106"/>
      <c r="J63" s="107"/>
      <c r="K63" s="13"/>
      <c r="L63" s="146"/>
      <c r="M63" s="1" t="e">
        <f t="array" aca="1" ref="M63" ca="1">INDEX(ListePostes,SMALL(IF(ListePostes&lt;&gt;"",ROW(INDIRECT("1:"&amp;ROWS(ListePostes)))),ROWS($1:48)))</f>
        <v>#NUM!</v>
      </c>
      <c r="N63" s="470"/>
      <c r="O63" s="169" t="s">
        <v>193</v>
      </c>
      <c r="P63" s="108" t="s">
        <v>195</v>
      </c>
      <c r="Q63" s="116" t="s">
        <v>28</v>
      </c>
    </row>
    <row r="64" spans="1:17" x14ac:dyDescent="0.3">
      <c r="B64" s="1"/>
      <c r="C64" s="98"/>
      <c r="D64" s="25"/>
      <c r="E64" s="26"/>
      <c r="F64" s="81"/>
      <c r="G64" s="157" t="s">
        <v>150</v>
      </c>
      <c r="H64" s="1"/>
      <c r="I64" s="216" t="s">
        <v>80</v>
      </c>
      <c r="J64" s="217" t="s">
        <v>82</v>
      </c>
      <c r="K64" s="31"/>
      <c r="L64" s="146"/>
      <c r="M64" s="1" t="e">
        <f t="array" aca="1" ref="M64" ca="1">INDEX(ListePostes,SMALL(IF(ListePostes&lt;&gt;"",ROW(INDIRECT("1:"&amp;ROWS(ListePostes)))),ROWS($1:49)))</f>
        <v>#NUM!</v>
      </c>
      <c r="N64" s="470"/>
      <c r="O64" s="169" t="s">
        <v>194</v>
      </c>
      <c r="P64" s="108" t="s">
        <v>196</v>
      </c>
      <c r="Q64" s="116" t="s">
        <v>28</v>
      </c>
    </row>
    <row r="65" spans="2:17" x14ac:dyDescent="0.3">
      <c r="B65" s="1"/>
      <c r="C65" s="98"/>
      <c r="D65" s="25"/>
      <c r="E65" s="26"/>
      <c r="F65" s="81"/>
      <c r="G65" s="154">
        <f>COUNTA(J64:J67)</f>
        <v>4</v>
      </c>
      <c r="H65" s="1"/>
      <c r="I65" s="216" t="s">
        <v>80</v>
      </c>
      <c r="J65" s="218" t="s">
        <v>132</v>
      </c>
      <c r="K65" s="31"/>
      <c r="L65" s="146"/>
      <c r="M65" s="1" t="e">
        <f t="array" aca="1" ref="M65" ca="1">INDEX(ListePostes,SMALL(IF(ListePostes&lt;&gt;"",ROW(INDIRECT("1:"&amp;ROWS(ListePostes)))),ROWS($1:50)))</f>
        <v>#NUM!</v>
      </c>
      <c r="N65" s="470"/>
      <c r="O65" s="169"/>
      <c r="P65" s="108"/>
      <c r="Q65" s="116" t="s">
        <v>28</v>
      </c>
    </row>
    <row r="66" spans="2:17" x14ac:dyDescent="0.3">
      <c r="B66" s="1"/>
      <c r="C66" s="98"/>
      <c r="D66" s="25"/>
      <c r="E66" s="26"/>
      <c r="F66" s="81"/>
      <c r="H66" s="1"/>
      <c r="I66" s="216" t="s">
        <v>80</v>
      </c>
      <c r="J66" s="218" t="s">
        <v>153</v>
      </c>
      <c r="K66" s="143"/>
      <c r="L66" s="146"/>
      <c r="M66" s="1" t="e">
        <f t="array" aca="1" ref="M66" ca="1">INDEX(ListePostes,SMALL(IF(ListePostes&lt;&gt;"",ROW(INDIRECT("1:"&amp;ROWS(ListePostes)))),ROWS($1:51)))</f>
        <v>#NUM!</v>
      </c>
      <c r="N66" s="470"/>
      <c r="O66" s="169"/>
      <c r="P66" s="129"/>
      <c r="Q66" s="130" t="s">
        <v>28</v>
      </c>
    </row>
    <row r="67" spans="2:17" x14ac:dyDescent="0.3">
      <c r="B67" s="1"/>
      <c r="C67" s="11"/>
      <c r="D67" s="21"/>
      <c r="E67" s="31"/>
      <c r="F67" s="81"/>
      <c r="H67" s="1"/>
      <c r="I67" s="219" t="s">
        <v>12</v>
      </c>
      <c r="J67" s="220" t="s">
        <v>110</v>
      </c>
      <c r="K67" s="143"/>
      <c r="L67" s="37"/>
      <c r="M67" s="1" t="e">
        <f t="array" aca="1" ref="M67" ca="1">INDEX(ListePostes,SMALL(IF(ListePostes&lt;&gt;"",ROW(INDIRECT("1:"&amp;ROWS(ListePostes)))),ROWS($1:52)))</f>
        <v>#NUM!</v>
      </c>
      <c r="N67" s="470"/>
      <c r="O67" s="196"/>
      <c r="P67" s="171"/>
      <c r="Q67" s="172"/>
    </row>
    <row r="68" spans="2:17" ht="15.75" thickBot="1" x14ac:dyDescent="0.35">
      <c r="B68" s="1"/>
      <c r="C68" s="11"/>
      <c r="D68" s="21"/>
      <c r="E68" s="31"/>
      <c r="F68" s="81"/>
      <c r="H68" s="1"/>
      <c r="I68" s="11"/>
      <c r="J68" s="95"/>
      <c r="K68" s="31"/>
      <c r="L68" s="37"/>
      <c r="M68" s="1" t="e">
        <f t="array" aca="1" ref="M68" ca="1">INDEX(ListePostes,SMALL(IF(ListePostes&lt;&gt;"",ROW(INDIRECT("1:"&amp;ROWS(ListePostes)))),ROWS($1:53)))</f>
        <v>#NUM!</v>
      </c>
      <c r="N68" s="471"/>
      <c r="O68" s="197"/>
      <c r="P68" s="173"/>
      <c r="Q68" s="170"/>
    </row>
    <row r="69" spans="2:17" ht="15.75" thickBot="1" x14ac:dyDescent="0.35">
      <c r="B69" s="1"/>
      <c r="C69" s="35"/>
      <c r="D69" s="28"/>
      <c r="E69" s="36"/>
      <c r="F69" s="81"/>
      <c r="H69" s="1"/>
      <c r="I69" s="93"/>
      <c r="J69" s="12"/>
      <c r="K69" s="143"/>
      <c r="L69" s="37"/>
      <c r="M69" s="1" t="e">
        <f t="array" aca="1" ref="M69" ca="1">INDEX(ListePostes,SMALL(IF(ListePostes&lt;&gt;"",ROW(INDIRECT("1:"&amp;ROWS(ListePostes)))),ROWS($1:54)))</f>
        <v>#NUM!</v>
      </c>
      <c r="O69" s="80"/>
    </row>
    <row r="70" spans="2:17" x14ac:dyDescent="0.3">
      <c r="B70" s="1"/>
      <c r="F70" s="37"/>
      <c r="G70" s="151" t="s">
        <v>145</v>
      </c>
      <c r="H70" s="1"/>
      <c r="I70" s="221" t="s">
        <v>69</v>
      </c>
      <c r="J70" s="222" t="s">
        <v>112</v>
      </c>
      <c r="K70" s="143"/>
      <c r="L70" s="37"/>
      <c r="M70" s="1" t="e">
        <f t="array" aca="1" ref="M70" ca="1">INDEX(ListePostes,SMALL(IF(ListePostes&lt;&gt;"",ROW(INDIRECT("1:"&amp;ROWS(ListePostes)))),ROWS($1:55)))</f>
        <v>#NUM!</v>
      </c>
      <c r="O70" s="80"/>
    </row>
    <row r="71" spans="2:17" x14ac:dyDescent="0.3">
      <c r="B71" s="1"/>
      <c r="F71" s="37"/>
      <c r="H71" s="1"/>
      <c r="I71" s="223" t="s">
        <v>86</v>
      </c>
      <c r="J71" s="224" t="s">
        <v>113</v>
      </c>
      <c r="K71" s="176"/>
      <c r="L71" s="37"/>
      <c r="M71" s="1" t="e">
        <f t="array" aca="1" ref="M71" ca="1">INDEX(ListePostes,SMALL(IF(ListePostes&lt;&gt;"",ROW(INDIRECT("1:"&amp;ROWS(ListePostes)))),ROWS($1:56)))</f>
        <v>#NUM!</v>
      </c>
      <c r="O71" s="39"/>
    </row>
    <row r="72" spans="2:17" x14ac:dyDescent="0.3">
      <c r="B72" s="1"/>
      <c r="F72" s="37"/>
      <c r="H72" s="1"/>
      <c r="I72" s="38"/>
      <c r="J72" s="37"/>
      <c r="K72" s="37"/>
      <c r="L72" s="37"/>
      <c r="M72" s="1" t="e">
        <f t="array" aca="1" ref="M72" ca="1">INDEX(ListePostes,SMALL(IF(ListePostes&lt;&gt;"",ROW(INDIRECT("1:"&amp;ROWS(ListePostes)))),ROWS($1:57)))</f>
        <v>#NUM!</v>
      </c>
      <c r="O72" s="39"/>
    </row>
    <row r="73" spans="2:17" x14ac:dyDescent="0.3">
      <c r="H73" s="1"/>
      <c r="I73" s="38"/>
      <c r="J73" s="37"/>
      <c r="K73" s="37"/>
      <c r="L73" s="37"/>
      <c r="M73" s="1" t="e">
        <f t="array" aca="1" ref="M73" ca="1">INDEX(ListePostes,SMALL(IF(ListePostes&lt;&gt;"",ROW(INDIRECT("1:"&amp;ROWS(ListePostes)))),ROWS($1:58)))</f>
        <v>#NUM!</v>
      </c>
      <c r="O73" s="80"/>
    </row>
    <row r="74" spans="2:17" x14ac:dyDescent="0.3">
      <c r="H74" s="1"/>
      <c r="I74" s="38"/>
      <c r="J74" s="37"/>
      <c r="K74" s="37"/>
      <c r="L74" s="37"/>
      <c r="M74" s="1" t="e">
        <f t="array" aca="1" ref="M74" ca="1">INDEX(ListePostes,SMALL(IF(ListePostes&lt;&gt;"",ROW(INDIRECT("1:"&amp;ROWS(ListePostes)))),ROWS($1:59)))</f>
        <v>#NUM!</v>
      </c>
    </row>
    <row r="75" spans="2:17" x14ac:dyDescent="0.3">
      <c r="H75" s="1"/>
      <c r="I75" s="38"/>
      <c r="J75" s="37"/>
      <c r="K75" s="37"/>
      <c r="L75" s="37"/>
      <c r="M75" s="1" t="e">
        <f t="array" aca="1" ref="M75" ca="1">INDEX(ListePostes,SMALL(IF(ListePostes&lt;&gt;"",ROW(INDIRECT("1:"&amp;ROWS(ListePostes)))),ROWS($1:60)))</f>
        <v>#NUM!</v>
      </c>
    </row>
    <row r="76" spans="2:17" x14ac:dyDescent="0.3">
      <c r="H76" s="1"/>
      <c r="I76" s="38"/>
      <c r="J76" s="37"/>
      <c r="K76" s="37"/>
      <c r="L76" s="37"/>
      <c r="M76" s="1" t="e">
        <f t="array" aca="1" ref="M76" ca="1">INDEX(ListePostes,SMALL(IF(ListePostes&lt;&gt;"",ROW(INDIRECT("1:"&amp;ROWS(ListePostes)))),ROWS($1:61)))</f>
        <v>#NUM!</v>
      </c>
    </row>
    <row r="77" spans="2:17" x14ac:dyDescent="0.3">
      <c r="H77" s="1"/>
      <c r="I77" s="38"/>
      <c r="J77" s="37"/>
      <c r="K77" s="37"/>
      <c r="L77" s="37"/>
      <c r="M77" s="1" t="e">
        <f t="array" aca="1" ref="M77" ca="1">INDEX(ListePostes,SMALL(IF(ListePostes&lt;&gt;"",ROW(INDIRECT("1:"&amp;ROWS(ListePostes)))),ROWS($1:62)))</f>
        <v>#NUM!</v>
      </c>
    </row>
    <row r="78" spans="2:17" x14ac:dyDescent="0.3">
      <c r="G78" s="155"/>
      <c r="H78" s="37"/>
      <c r="I78" s="38"/>
      <c r="J78" s="37"/>
      <c r="K78" s="37"/>
      <c r="L78" s="37"/>
      <c r="M78" s="1" t="e">
        <f t="array" aca="1" ref="M78" ca="1">INDEX(ListePostes,SMALL(IF(ListePostes&lt;&gt;"",ROW(INDIRECT("1:"&amp;ROWS(ListePostes)))),ROWS($1:63)))</f>
        <v>#NUM!</v>
      </c>
    </row>
    <row r="79" spans="2:17" x14ac:dyDescent="0.3">
      <c r="G79" s="155"/>
      <c r="H79" s="37"/>
      <c r="I79" s="38"/>
      <c r="J79" s="37"/>
      <c r="K79" s="37"/>
      <c r="L79" s="37"/>
    </row>
    <row r="80" spans="2:17" x14ac:dyDescent="0.3">
      <c r="G80" s="155"/>
      <c r="H80" s="37"/>
      <c r="I80" s="38"/>
      <c r="J80" s="37"/>
      <c r="K80" s="37"/>
      <c r="L80" s="37"/>
    </row>
    <row r="81" spans="7:17" x14ac:dyDescent="0.3">
      <c r="G81" s="155"/>
      <c r="H81" s="37"/>
      <c r="I81" s="38"/>
      <c r="J81" s="37"/>
      <c r="K81" s="37"/>
      <c r="L81" s="37"/>
    </row>
    <row r="82" spans="7:17" x14ac:dyDescent="0.3">
      <c r="G82" s="155"/>
      <c r="H82" s="37"/>
      <c r="I82" s="145"/>
      <c r="J82" s="144"/>
      <c r="K82" s="37"/>
      <c r="L82" s="37"/>
    </row>
    <row r="83" spans="7:17" x14ac:dyDescent="0.3">
      <c r="G83" s="155"/>
      <c r="H83" s="37"/>
      <c r="I83" s="145"/>
      <c r="J83" s="144"/>
      <c r="K83" s="136"/>
      <c r="L83" s="37"/>
      <c r="M83" s="38"/>
      <c r="N83" s="37"/>
    </row>
    <row r="84" spans="7:17" x14ac:dyDescent="0.3">
      <c r="G84" s="155"/>
      <c r="H84" s="37"/>
      <c r="I84" s="145"/>
      <c r="J84" s="136"/>
      <c r="K84" s="136"/>
      <c r="L84" s="37"/>
      <c r="M84" s="38"/>
      <c r="N84" s="37"/>
      <c r="O84" s="38"/>
      <c r="P84" s="37"/>
      <c r="Q84" s="38"/>
    </row>
    <row r="85" spans="7:17" x14ac:dyDescent="0.3">
      <c r="G85" s="155"/>
      <c r="H85" s="37"/>
      <c r="I85" s="145"/>
      <c r="J85" s="144"/>
      <c r="K85" s="136"/>
      <c r="L85" s="37"/>
      <c r="M85" s="38"/>
      <c r="N85" s="109"/>
      <c r="O85" s="38"/>
      <c r="P85" s="37"/>
      <c r="Q85" s="38"/>
    </row>
    <row r="86" spans="7:17" x14ac:dyDescent="0.3">
      <c r="G86" s="155"/>
      <c r="H86" s="37"/>
      <c r="I86" s="145"/>
      <c r="J86" s="136"/>
      <c r="K86" s="136"/>
      <c r="L86" s="37"/>
      <c r="M86" s="38"/>
      <c r="N86" s="38"/>
      <c r="O86" s="117"/>
      <c r="P86" s="146"/>
      <c r="Q86" s="38"/>
    </row>
    <row r="87" spans="7:17" x14ac:dyDescent="0.3">
      <c r="G87" s="155"/>
      <c r="H87" s="37"/>
      <c r="I87" s="145"/>
      <c r="J87" s="136"/>
      <c r="K87" s="136"/>
      <c r="L87" s="37"/>
      <c r="M87" s="38"/>
      <c r="N87" s="109"/>
      <c r="O87" s="37"/>
      <c r="P87" s="146"/>
      <c r="Q87" s="38"/>
    </row>
    <row r="88" spans="7:17" x14ac:dyDescent="0.3">
      <c r="G88" s="155"/>
      <c r="H88" s="38"/>
      <c r="I88" s="145"/>
      <c r="J88" s="136"/>
      <c r="K88" s="136"/>
      <c r="L88" s="37"/>
      <c r="M88" s="38"/>
      <c r="N88" s="109"/>
      <c r="O88" s="146"/>
      <c r="P88" s="146"/>
      <c r="Q88" s="38"/>
    </row>
    <row r="89" spans="7:17" x14ac:dyDescent="0.3">
      <c r="G89" s="155"/>
      <c r="H89" s="38"/>
      <c r="I89" s="135"/>
      <c r="J89" s="144"/>
      <c r="K89" s="136"/>
      <c r="L89" s="136"/>
      <c r="M89" s="38"/>
      <c r="N89" s="109"/>
      <c r="O89" s="82"/>
      <c r="P89" s="146"/>
      <c r="Q89" s="38"/>
    </row>
    <row r="90" spans="7:17" x14ac:dyDescent="0.3">
      <c r="G90" s="155"/>
      <c r="H90" s="38"/>
      <c r="I90" s="145"/>
      <c r="J90" s="136"/>
      <c r="K90" s="136"/>
      <c r="L90" s="136"/>
      <c r="M90" s="38"/>
      <c r="N90" s="109"/>
      <c r="O90" s="146"/>
      <c r="P90" s="146"/>
      <c r="Q90" s="38"/>
    </row>
    <row r="91" spans="7:17" x14ac:dyDescent="0.3">
      <c r="G91" s="155"/>
      <c r="H91" s="38"/>
      <c r="I91" s="145"/>
      <c r="J91" s="136"/>
      <c r="K91" s="136"/>
      <c r="L91" s="136"/>
      <c r="M91" s="38"/>
      <c r="N91" s="109"/>
      <c r="O91" s="146"/>
      <c r="P91" s="146"/>
      <c r="Q91" s="38"/>
    </row>
    <row r="92" spans="7:17" x14ac:dyDescent="0.3">
      <c r="G92" s="155"/>
      <c r="H92" s="38"/>
      <c r="I92" s="145"/>
      <c r="J92" s="144"/>
      <c r="K92" s="136"/>
      <c r="L92" s="136"/>
      <c r="M92" s="38"/>
      <c r="N92" s="109"/>
      <c r="O92" s="146"/>
      <c r="P92" s="146"/>
      <c r="Q92" s="38"/>
    </row>
    <row r="93" spans="7:17" x14ac:dyDescent="0.3">
      <c r="G93" s="155"/>
      <c r="H93" s="38"/>
      <c r="I93" s="145"/>
      <c r="J93" s="144"/>
      <c r="K93" s="136"/>
      <c r="L93" s="136"/>
      <c r="M93" s="38"/>
      <c r="N93" s="37"/>
      <c r="O93" s="146"/>
      <c r="P93" s="37"/>
      <c r="Q93" s="38"/>
    </row>
    <row r="94" spans="7:17" x14ac:dyDescent="0.3">
      <c r="G94" s="155"/>
      <c r="H94" s="38"/>
      <c r="I94" s="145"/>
      <c r="J94" s="144"/>
      <c r="K94" s="136"/>
      <c r="L94" s="136"/>
      <c r="O94" s="38"/>
      <c r="P94" s="37"/>
      <c r="Q94" s="38"/>
    </row>
    <row r="95" spans="7:17" x14ac:dyDescent="0.3">
      <c r="G95" s="155"/>
      <c r="H95" s="38"/>
      <c r="I95" s="145"/>
      <c r="J95" s="144"/>
      <c r="K95" s="136"/>
      <c r="L95" s="136"/>
    </row>
    <row r="96" spans="7:17" x14ac:dyDescent="0.3">
      <c r="G96" s="155"/>
      <c r="H96" s="38"/>
      <c r="I96" s="145"/>
      <c r="J96" s="144"/>
      <c r="K96" s="136"/>
      <c r="L96" s="136"/>
    </row>
    <row r="97" spans="7:12" x14ac:dyDescent="0.3">
      <c r="G97" s="155"/>
      <c r="H97" s="38"/>
      <c r="I97" s="145"/>
      <c r="J97" s="144"/>
      <c r="K97" s="136"/>
      <c r="L97" s="136"/>
    </row>
    <row r="98" spans="7:12" x14ac:dyDescent="0.3">
      <c r="G98" s="155"/>
      <c r="H98" s="38"/>
      <c r="I98" s="145"/>
      <c r="J98" s="144"/>
      <c r="K98" s="136"/>
      <c r="L98" s="136"/>
    </row>
    <row r="99" spans="7:12" x14ac:dyDescent="0.3">
      <c r="G99" s="155"/>
      <c r="H99" s="38"/>
      <c r="I99" s="145"/>
      <c r="J99" s="136"/>
      <c r="K99" s="136"/>
      <c r="L99" s="136"/>
    </row>
    <row r="100" spans="7:12" x14ac:dyDescent="0.3">
      <c r="G100" s="155"/>
      <c r="H100" s="38"/>
      <c r="I100" s="145"/>
      <c r="J100" s="136"/>
      <c r="K100" s="136"/>
      <c r="L100" s="136"/>
    </row>
    <row r="101" spans="7:12" x14ac:dyDescent="0.3">
      <c r="G101" s="155"/>
      <c r="H101" s="38"/>
      <c r="I101" s="145"/>
      <c r="J101" s="136"/>
      <c r="K101" s="136"/>
      <c r="L101" s="136"/>
    </row>
    <row r="102" spans="7:12" x14ac:dyDescent="0.3">
      <c r="G102" s="155"/>
      <c r="H102" s="38"/>
      <c r="I102" s="145"/>
      <c r="J102" s="144"/>
      <c r="K102" s="136"/>
      <c r="L102" s="136"/>
    </row>
    <row r="103" spans="7:12" x14ac:dyDescent="0.3">
      <c r="G103" s="155"/>
      <c r="H103" s="38"/>
      <c r="I103" s="145"/>
      <c r="J103" s="144"/>
      <c r="K103" s="136"/>
      <c r="L103" s="136"/>
    </row>
    <row r="104" spans="7:12" x14ac:dyDescent="0.3">
      <c r="G104" s="155"/>
      <c r="H104" s="38"/>
      <c r="I104" s="145"/>
      <c r="J104" s="144"/>
      <c r="K104" s="136"/>
      <c r="L104" s="136"/>
    </row>
    <row r="105" spans="7:12" x14ac:dyDescent="0.3">
      <c r="G105" s="155"/>
      <c r="H105" s="38"/>
      <c r="I105" s="145"/>
      <c r="J105" s="144"/>
      <c r="K105" s="136"/>
      <c r="L105" s="136"/>
    </row>
    <row r="106" spans="7:12" x14ac:dyDescent="0.3">
      <c r="G106" s="155"/>
      <c r="H106" s="38"/>
      <c r="I106" s="145"/>
      <c r="J106" s="144"/>
      <c r="K106" s="136"/>
      <c r="L106" s="136"/>
    </row>
    <row r="107" spans="7:12" x14ac:dyDescent="0.3">
      <c r="G107" s="155"/>
      <c r="H107" s="38"/>
      <c r="I107" s="145"/>
      <c r="J107" s="144"/>
      <c r="K107" s="136"/>
      <c r="L107" s="136"/>
    </row>
    <row r="108" spans="7:12" x14ac:dyDescent="0.3">
      <c r="G108" s="155"/>
      <c r="H108" s="38"/>
      <c r="I108" s="145"/>
      <c r="J108" s="144"/>
      <c r="K108" s="136"/>
      <c r="L108" s="136"/>
    </row>
    <row r="109" spans="7:12" x14ac:dyDescent="0.3">
      <c r="G109" s="155"/>
      <c r="H109" s="38"/>
      <c r="I109" s="145"/>
      <c r="J109" s="144"/>
      <c r="K109" s="136"/>
      <c r="L109" s="136"/>
    </row>
    <row r="110" spans="7:12" x14ac:dyDescent="0.3">
      <c r="G110" s="155"/>
      <c r="H110" s="38"/>
      <c r="I110" s="109"/>
      <c r="J110" s="117"/>
      <c r="K110" s="37"/>
      <c r="L110" s="136"/>
    </row>
    <row r="111" spans="7:12" x14ac:dyDescent="0.3">
      <c r="G111" s="155"/>
      <c r="H111" s="38"/>
      <c r="I111" s="109"/>
      <c r="J111" s="117"/>
      <c r="K111" s="37"/>
      <c r="L111" s="136"/>
    </row>
    <row r="112" spans="7:12" x14ac:dyDescent="0.3">
      <c r="G112" s="155"/>
      <c r="H112" s="38"/>
      <c r="I112" s="109"/>
      <c r="J112" s="117"/>
      <c r="K112" s="37"/>
      <c r="L112" s="136"/>
    </row>
    <row r="113" spans="1:17" x14ac:dyDescent="0.3">
      <c r="G113" s="155"/>
      <c r="H113" s="38"/>
      <c r="I113" s="109"/>
      <c r="J113" s="117"/>
      <c r="K113" s="37"/>
      <c r="L113" s="136"/>
    </row>
    <row r="114" spans="1:17" x14ac:dyDescent="0.3">
      <c r="G114" s="155"/>
      <c r="H114" s="38"/>
      <c r="I114" s="109"/>
      <c r="J114" s="117"/>
      <c r="K114" s="37"/>
      <c r="L114" s="136"/>
    </row>
    <row r="115" spans="1:17" x14ac:dyDescent="0.3">
      <c r="G115" s="155"/>
      <c r="H115" s="38"/>
      <c r="I115" s="109"/>
      <c r="J115" s="117"/>
      <c r="K115" s="37"/>
      <c r="L115" s="136"/>
    </row>
    <row r="116" spans="1:17" x14ac:dyDescent="0.3">
      <c r="G116" s="155"/>
      <c r="H116" s="38"/>
      <c r="I116" s="109"/>
      <c r="J116" s="117"/>
      <c r="K116" s="37"/>
      <c r="L116" s="37"/>
    </row>
    <row r="117" spans="1:17" x14ac:dyDescent="0.3">
      <c r="G117" s="155"/>
      <c r="H117" s="38"/>
      <c r="I117" s="109"/>
      <c r="J117" s="117"/>
      <c r="K117" s="37"/>
      <c r="L117" s="37"/>
    </row>
    <row r="118" spans="1:17" x14ac:dyDescent="0.3">
      <c r="G118" s="155"/>
      <c r="H118" s="38"/>
      <c r="I118" s="38"/>
      <c r="J118" s="37"/>
      <c r="K118" s="37"/>
      <c r="L118" s="37"/>
    </row>
    <row r="119" spans="1:17" x14ac:dyDescent="0.3">
      <c r="G119" s="155"/>
      <c r="H119" s="38"/>
      <c r="I119" s="38"/>
      <c r="J119" s="37"/>
      <c r="K119" s="37"/>
      <c r="L119" s="37"/>
    </row>
    <row r="120" spans="1:17" x14ac:dyDescent="0.3">
      <c r="G120" s="155"/>
      <c r="H120" s="38"/>
      <c r="I120" s="38"/>
      <c r="J120" s="37"/>
      <c r="K120" s="37"/>
      <c r="L120" s="37"/>
    </row>
    <row r="121" spans="1:17" x14ac:dyDescent="0.3">
      <c r="G121" s="155"/>
      <c r="H121" s="38"/>
      <c r="I121" s="38"/>
      <c r="J121" s="37"/>
      <c r="K121" s="37"/>
      <c r="L121" s="37"/>
    </row>
    <row r="122" spans="1:17" x14ac:dyDescent="0.3">
      <c r="C122" s="38"/>
      <c r="D122" s="37"/>
      <c r="E122" s="37"/>
      <c r="G122" s="155"/>
      <c r="H122" s="38"/>
      <c r="I122" s="38"/>
      <c r="J122" s="37"/>
      <c r="K122" s="37"/>
      <c r="L122" s="37"/>
    </row>
    <row r="123" spans="1:17" x14ac:dyDescent="0.3">
      <c r="C123" s="38"/>
      <c r="D123" s="37"/>
      <c r="E123" s="37"/>
      <c r="G123" s="155"/>
      <c r="H123" s="38"/>
      <c r="I123" s="38"/>
      <c r="J123" s="37"/>
      <c r="K123" s="37"/>
      <c r="L123" s="37"/>
    </row>
    <row r="124" spans="1:17" x14ac:dyDescent="0.3">
      <c r="C124" s="38"/>
      <c r="D124" s="37"/>
      <c r="E124" s="37"/>
      <c r="G124" s="155"/>
      <c r="H124" s="38"/>
      <c r="I124" s="38"/>
      <c r="J124" s="37"/>
      <c r="K124" s="37"/>
      <c r="L124" s="37"/>
    </row>
    <row r="125" spans="1:17" x14ac:dyDescent="0.3">
      <c r="B125" s="37"/>
      <c r="C125" s="38"/>
      <c r="D125" s="37"/>
      <c r="E125" s="37"/>
      <c r="F125" s="37"/>
      <c r="G125" s="155"/>
      <c r="H125" s="38"/>
      <c r="L125" s="37"/>
    </row>
    <row r="126" spans="1:17" s="37" customFormat="1" x14ac:dyDescent="0.3">
      <c r="A126" s="153"/>
      <c r="C126" s="38"/>
      <c r="G126" s="155"/>
      <c r="H126" s="38"/>
      <c r="I126" s="1"/>
      <c r="J126"/>
      <c r="K126"/>
      <c r="M126" s="38"/>
      <c r="O126" s="1"/>
      <c r="P126"/>
      <c r="Q126" s="1"/>
    </row>
    <row r="127" spans="1:17" s="37" customFormat="1" x14ac:dyDescent="0.3">
      <c r="A127" s="153"/>
      <c r="C127" s="38"/>
      <c r="G127" s="155"/>
      <c r="H127" s="38"/>
      <c r="I127" s="1"/>
      <c r="J127"/>
      <c r="K127"/>
      <c r="M127" s="38"/>
      <c r="O127" s="1"/>
      <c r="Q127" s="38"/>
    </row>
    <row r="128" spans="1:17" s="37" customFormat="1" x14ac:dyDescent="0.3">
      <c r="A128" s="153"/>
      <c r="C128" s="1"/>
      <c r="D128"/>
      <c r="E128"/>
      <c r="G128" s="155"/>
      <c r="H128" s="38"/>
      <c r="I128" s="1"/>
      <c r="J128"/>
      <c r="K128"/>
      <c r="M128" s="38"/>
      <c r="O128" s="1"/>
      <c r="Q128" s="38"/>
    </row>
    <row r="129" spans="1:17" s="37" customFormat="1" x14ac:dyDescent="0.3">
      <c r="A129" s="153"/>
      <c r="C129" s="1"/>
      <c r="D129"/>
      <c r="E129"/>
      <c r="G129" s="155"/>
      <c r="H129" s="38"/>
      <c r="I129" s="1"/>
      <c r="J129"/>
      <c r="K129"/>
      <c r="M129" s="38"/>
      <c r="O129" s="1"/>
      <c r="Q129" s="38"/>
    </row>
    <row r="130" spans="1:17" s="37" customFormat="1" x14ac:dyDescent="0.3">
      <c r="A130" s="153"/>
      <c r="C130" s="1"/>
      <c r="D130"/>
      <c r="E130"/>
      <c r="G130" s="155"/>
      <c r="H130" s="38"/>
      <c r="I130" s="1"/>
      <c r="J130"/>
      <c r="K130"/>
      <c r="M130" s="38"/>
      <c r="O130" s="1"/>
      <c r="Q130" s="38"/>
    </row>
    <row r="131" spans="1:17" s="37" customFormat="1" x14ac:dyDescent="0.3">
      <c r="A131" s="153"/>
      <c r="B131"/>
      <c r="C131" s="1"/>
      <c r="D131"/>
      <c r="E131"/>
      <c r="F131"/>
      <c r="G131" s="154"/>
      <c r="H131"/>
      <c r="I131" s="1"/>
      <c r="J131"/>
      <c r="K131"/>
      <c r="L131"/>
      <c r="M131" s="38"/>
      <c r="O131" s="38"/>
      <c r="Q131" s="38"/>
    </row>
    <row r="132" spans="1:17" x14ac:dyDescent="0.3">
      <c r="O132" s="38"/>
      <c r="P132" s="37"/>
      <c r="Q132" s="38"/>
    </row>
    <row r="133" spans="1:17" x14ac:dyDescent="0.3">
      <c r="O133" s="38"/>
    </row>
    <row r="134" spans="1:17" x14ac:dyDescent="0.3">
      <c r="O134" s="38"/>
    </row>
    <row r="135" spans="1:17" x14ac:dyDescent="0.3">
      <c r="O135" s="38"/>
    </row>
    <row r="136" spans="1:17" x14ac:dyDescent="0.3">
      <c r="O136" s="38"/>
    </row>
  </sheetData>
  <dataConsolidate/>
  <mergeCells count="10">
    <mergeCell ref="Q2:R2"/>
    <mergeCell ref="Q3:R3"/>
    <mergeCell ref="Q4:R4"/>
    <mergeCell ref="C3:E3"/>
    <mergeCell ref="I3:K3"/>
    <mergeCell ref="C14:E14"/>
    <mergeCell ref="N16:N31"/>
    <mergeCell ref="N32:N41"/>
    <mergeCell ref="N56:N68"/>
    <mergeCell ref="N42:N55"/>
  </mergeCells>
  <phoneticPr fontId="3" type="noConversion"/>
  <conditionalFormatting sqref="C1:C2">
    <cfRule type="notContainsBlanks" priority="1" stopIfTrue="1">
      <formula>LEN(TRIM(C1))&gt;0</formula>
    </cfRule>
  </conditionalFormatting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  <ignoredErrors>
    <ignoredError sqref="M65:M78 M61:M6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7"/>
  <sheetViews>
    <sheetView workbookViewId="0">
      <selection activeCell="I122" sqref="I122"/>
    </sheetView>
  </sheetViews>
  <sheetFormatPr baseColWidth="10" defaultRowHeight="12.75" x14ac:dyDescent="0.2"/>
  <cols>
    <col min="3" max="3" width="20" customWidth="1"/>
    <col min="4" max="4" width="23.5703125" style="1" customWidth="1"/>
  </cols>
  <sheetData>
    <row r="1" spans="1:4" ht="13.5" thickBot="1" x14ac:dyDescent="0.25">
      <c r="A1" s="1"/>
      <c r="B1" s="45"/>
      <c r="C1" s="46"/>
    </row>
    <row r="2" spans="1:4" ht="13.5" thickBot="1" x14ac:dyDescent="0.25">
      <c r="A2" s="1"/>
      <c r="B2" s="160" t="s">
        <v>2</v>
      </c>
      <c r="C2" s="180" t="s">
        <v>94</v>
      </c>
      <c r="D2" s="437" t="s">
        <v>111</v>
      </c>
    </row>
    <row r="3" spans="1:4" ht="13.5" thickBot="1" x14ac:dyDescent="0.25">
      <c r="A3" s="1"/>
      <c r="B3" s="273" t="str">
        <f>Données!C5</f>
        <v>CDT</v>
      </c>
      <c r="C3" s="274" t="str">
        <f>Données!D5</f>
        <v>FERNANDEZ</v>
      </c>
      <c r="D3" s="441"/>
    </row>
    <row r="4" spans="1:4" ht="13.5" thickBot="1" x14ac:dyDescent="0.25">
      <c r="A4" s="1"/>
      <c r="B4" s="273" t="str">
        <f>Données!C6</f>
        <v>LTT</v>
      </c>
      <c r="C4" s="274" t="str">
        <f>Données!D6</f>
        <v>VIALA</v>
      </c>
      <c r="D4" s="441"/>
    </row>
    <row r="5" spans="1:4" ht="13.5" thickBot="1" x14ac:dyDescent="0.25">
      <c r="A5" s="1"/>
      <c r="B5" s="273">
        <f>Données!C7</f>
        <v>0</v>
      </c>
      <c r="C5" s="274">
        <f>Données!D7</f>
        <v>0</v>
      </c>
      <c r="D5" s="441"/>
    </row>
    <row r="6" spans="1:4" ht="13.5" thickBot="1" x14ac:dyDescent="0.25">
      <c r="A6" s="1"/>
      <c r="B6" s="273" t="str">
        <f>Données!C8</f>
        <v>LTT</v>
      </c>
      <c r="C6" s="274" t="str">
        <f>Données!D8</f>
        <v>GRENON</v>
      </c>
      <c r="D6" s="441"/>
    </row>
    <row r="7" spans="1:4" ht="13.5" thickBot="1" x14ac:dyDescent="0.25">
      <c r="A7" s="1"/>
      <c r="B7" s="273" t="str">
        <f>Données!C9</f>
        <v>LTT</v>
      </c>
      <c r="C7" s="274" t="str">
        <f>Données!D9</f>
        <v>CURRAN</v>
      </c>
      <c r="D7" s="441"/>
    </row>
    <row r="8" spans="1:4" ht="13.5" thickBot="1" x14ac:dyDescent="0.25">
      <c r="A8" s="1"/>
      <c r="B8" s="273">
        <f>Données!C10</f>
        <v>0</v>
      </c>
      <c r="C8" s="274">
        <f>Données!D10</f>
        <v>0</v>
      </c>
      <c r="D8" s="441"/>
    </row>
    <row r="9" spans="1:4" ht="13.5" thickBot="1" x14ac:dyDescent="0.25">
      <c r="A9" s="1"/>
      <c r="B9" s="273" t="str">
        <f>Données!C11</f>
        <v>MAJ</v>
      </c>
      <c r="C9" s="274" t="str">
        <f>Données!D11</f>
        <v>LEBLANC</v>
      </c>
      <c r="D9" s="441"/>
    </row>
    <row r="10" spans="1:4" ht="13.5" thickBot="1" x14ac:dyDescent="0.25">
      <c r="A10" s="1"/>
      <c r="B10" s="273" t="str">
        <f>Données!C12</f>
        <v>ADC</v>
      </c>
      <c r="C10" s="274" t="str">
        <f>Données!D12</f>
        <v>SUSINI</v>
      </c>
      <c r="D10" s="441"/>
    </row>
    <row r="11" spans="1:4" ht="13.5" thickBot="1" x14ac:dyDescent="0.25">
      <c r="A11" s="1"/>
      <c r="B11" s="273">
        <f>Données!C13</f>
        <v>0</v>
      </c>
      <c r="C11" s="274">
        <f>Données!D13</f>
        <v>0</v>
      </c>
      <c r="D11" s="441"/>
    </row>
    <row r="12" spans="1:4" ht="13.5" thickBot="1" x14ac:dyDescent="0.25">
      <c r="A12" s="1"/>
      <c r="B12" s="273" t="str">
        <f>Données!C14</f>
        <v>CADRES</v>
      </c>
      <c r="C12" s="274">
        <f>Données!D14</f>
        <v>0</v>
      </c>
      <c r="D12" s="441"/>
    </row>
    <row r="13" spans="1:4" ht="13.5" thickBot="1" x14ac:dyDescent="0.25">
      <c r="A13" s="1"/>
      <c r="B13" s="273" t="str">
        <f>Données!C15</f>
        <v>GRADE</v>
      </c>
      <c r="C13" s="274" t="str">
        <f>Données!D15</f>
        <v>NOM</v>
      </c>
      <c r="D13" s="441"/>
    </row>
    <row r="14" spans="1:4" ht="13.5" thickBot="1" x14ac:dyDescent="0.25">
      <c r="A14" s="1"/>
      <c r="B14" s="273" t="str">
        <f>Données!C16</f>
        <v>ADC</v>
      </c>
      <c r="C14" s="274" t="str">
        <f>Données!D16</f>
        <v>BERNARD</v>
      </c>
      <c r="D14" s="441"/>
    </row>
    <row r="15" spans="1:4" ht="13.5" thickBot="1" x14ac:dyDescent="0.25">
      <c r="A15" s="1"/>
      <c r="B15" s="273" t="str">
        <f>Données!C17</f>
        <v>ADJ</v>
      </c>
      <c r="C15" s="274" t="str">
        <f>Données!D17</f>
        <v>LEROY</v>
      </c>
      <c r="D15" s="441"/>
    </row>
    <row r="16" spans="1:4" ht="13.5" thickBot="1" x14ac:dyDescent="0.25">
      <c r="A16" s="1"/>
      <c r="B16" s="273">
        <f>Données!C18</f>
        <v>0</v>
      </c>
      <c r="C16" s="274">
        <f>Données!D18</f>
        <v>0</v>
      </c>
      <c r="D16" s="441"/>
    </row>
    <row r="17" spans="1:4" ht="13.5" thickBot="1" x14ac:dyDescent="0.25">
      <c r="A17" s="1"/>
      <c r="B17" s="273" t="str">
        <f>Données!C19</f>
        <v>ADJ</v>
      </c>
      <c r="C17" s="274" t="str">
        <f>Données!D19</f>
        <v>OURY</v>
      </c>
      <c r="D17" s="441"/>
    </row>
    <row r="18" spans="1:4" ht="13.5" thickBot="1" x14ac:dyDescent="0.25">
      <c r="A18" s="1"/>
      <c r="B18" s="273" t="str">
        <f>Données!C20</f>
        <v>ADJ</v>
      </c>
      <c r="C18" s="274" t="str">
        <f>Données!D20</f>
        <v>CASTELLI</v>
      </c>
      <c r="D18" s="441"/>
    </row>
    <row r="19" spans="1:4" ht="13.5" thickBot="1" x14ac:dyDescent="0.25">
      <c r="A19" s="1"/>
      <c r="B19" s="273" t="str">
        <f>Données!C21</f>
        <v>ADJ</v>
      </c>
      <c r="C19" s="274" t="str">
        <f>Données!D21</f>
        <v>BENETON-LAUGIER</v>
      </c>
      <c r="D19" s="441"/>
    </row>
    <row r="20" spans="1:4" ht="13.5" thickBot="1" x14ac:dyDescent="0.25">
      <c r="A20" s="1"/>
      <c r="B20" s="273" t="str">
        <f>Données!C22</f>
        <v>ADJ</v>
      </c>
      <c r="C20" s="274" t="str">
        <f>Données!D22</f>
        <v>JOLLY</v>
      </c>
      <c r="D20" s="449"/>
    </row>
    <row r="21" spans="1:4" ht="13.5" thickBot="1" x14ac:dyDescent="0.25">
      <c r="A21" s="1"/>
      <c r="B21" s="273" t="str">
        <f>Données!C23</f>
        <v>ADJ</v>
      </c>
      <c r="C21" s="274" t="str">
        <f>Données!D23</f>
        <v>EYCHENNE</v>
      </c>
      <c r="D21" s="449"/>
    </row>
    <row r="22" spans="1:4" ht="13.5" thickBot="1" x14ac:dyDescent="0.25">
      <c r="A22" s="1"/>
      <c r="B22" s="273" t="str">
        <f>Données!C24</f>
        <v>SGC</v>
      </c>
      <c r="C22" s="274" t="str">
        <f>Données!D24</f>
        <v>HAYS</v>
      </c>
      <c r="D22" s="441"/>
    </row>
    <row r="23" spans="1:4" ht="13.5" thickBot="1" x14ac:dyDescent="0.25">
      <c r="A23" s="1"/>
      <c r="B23" s="273" t="str">
        <f>Données!C25</f>
        <v>SGC</v>
      </c>
      <c r="C23" s="274" t="str">
        <f>Données!D25</f>
        <v>RIGE</v>
      </c>
      <c r="D23" s="441"/>
    </row>
    <row r="24" spans="1:4" ht="13.5" thickBot="1" x14ac:dyDescent="0.25">
      <c r="A24" s="1"/>
      <c r="B24" s="273" t="str">
        <f>Données!C26</f>
        <v>SGC</v>
      </c>
      <c r="C24" s="274" t="str">
        <f>Données!D26</f>
        <v>DREVON</v>
      </c>
      <c r="D24" s="441"/>
    </row>
    <row r="25" spans="1:4" ht="13.5" thickBot="1" x14ac:dyDescent="0.25">
      <c r="A25" s="1"/>
      <c r="B25" s="273" t="str">
        <f>Données!C27</f>
        <v>SGC</v>
      </c>
      <c r="C25" s="274" t="str">
        <f>Données!D27</f>
        <v>LAURENS  PSN *</v>
      </c>
      <c r="D25" s="441"/>
    </row>
    <row r="26" spans="1:4" ht="13.5" thickBot="1" x14ac:dyDescent="0.25">
      <c r="A26" s="1"/>
      <c r="B26" s="273" t="str">
        <f>Données!C28</f>
        <v>SGC</v>
      </c>
      <c r="C26" s="274" t="str">
        <f>Données!D28</f>
        <v>PERALTA * PSN</v>
      </c>
      <c r="D26" s="441"/>
    </row>
    <row r="27" spans="1:4" ht="13.5" thickBot="1" x14ac:dyDescent="0.25">
      <c r="A27" s="1"/>
      <c r="B27" s="273" t="str">
        <f>Données!C29</f>
        <v>SGT</v>
      </c>
      <c r="C27" s="274" t="str">
        <f>Données!D29</f>
        <v>TONDELET   PSN *</v>
      </c>
      <c r="D27" s="441"/>
    </row>
    <row r="28" spans="1:4" ht="13.5" thickBot="1" x14ac:dyDescent="0.25">
      <c r="A28" s="1"/>
      <c r="B28" s="273">
        <f>Données!C30</f>
        <v>0</v>
      </c>
      <c r="C28" s="274">
        <f>Données!D30</f>
        <v>0</v>
      </c>
      <c r="D28" s="441"/>
    </row>
    <row r="29" spans="1:4" ht="13.5" thickBot="1" x14ac:dyDescent="0.25">
      <c r="A29" s="1"/>
      <c r="B29" s="273">
        <f>Données!C31</f>
        <v>0</v>
      </c>
      <c r="C29" s="274">
        <f>Données!D31</f>
        <v>0</v>
      </c>
      <c r="D29" s="441"/>
    </row>
    <row r="30" spans="1:4" ht="13.5" thickBot="1" x14ac:dyDescent="0.25">
      <c r="A30" s="1"/>
      <c r="B30" s="273" t="str">
        <f>Données!C32</f>
        <v>SGC</v>
      </c>
      <c r="C30" s="274" t="str">
        <f>Données!D32</f>
        <v>HUGUES*</v>
      </c>
      <c r="D30" s="441"/>
    </row>
    <row r="31" spans="1:4" ht="13.5" thickBot="1" x14ac:dyDescent="0.25">
      <c r="A31" s="1"/>
      <c r="B31" s="273" t="str">
        <f>Données!C33</f>
        <v>SGC</v>
      </c>
      <c r="C31" s="274" t="str">
        <f>Données!D33</f>
        <v>LINTZ  PSN *</v>
      </c>
      <c r="D31" s="441"/>
    </row>
    <row r="32" spans="1:4" ht="13.5" thickBot="1" x14ac:dyDescent="0.25">
      <c r="A32" s="1"/>
      <c r="B32" s="273" t="str">
        <f>Données!C34</f>
        <v>SGT</v>
      </c>
      <c r="C32" s="274" t="str">
        <f>Données!D34</f>
        <v>GACOIN  PSN *</v>
      </c>
      <c r="D32" s="441"/>
    </row>
    <row r="33" spans="1:4" ht="13.5" thickBot="1" x14ac:dyDescent="0.25">
      <c r="A33" s="1"/>
      <c r="B33" s="273" t="str">
        <f>Données!C35</f>
        <v>SGT</v>
      </c>
      <c r="C33" s="274" t="str">
        <f>Données!D35</f>
        <v>VITETTA   PSN *</v>
      </c>
      <c r="D33" s="441"/>
    </row>
    <row r="34" spans="1:4" ht="13.5" thickBot="1" x14ac:dyDescent="0.25">
      <c r="A34" s="1"/>
      <c r="B34" s="273" t="str">
        <f>Données!C36</f>
        <v>SGT</v>
      </c>
      <c r="C34" s="274" t="str">
        <f>Données!D36</f>
        <v>GUELORGET  PSN *</v>
      </c>
      <c r="D34" s="441"/>
    </row>
    <row r="35" spans="1:4" ht="13.5" thickBot="1" x14ac:dyDescent="0.25">
      <c r="A35" s="1"/>
      <c r="B35" s="273" t="str">
        <f>Données!C37</f>
        <v>SGT</v>
      </c>
      <c r="C35" s="274" t="str">
        <f>Données!D37</f>
        <v>LURDE   PSN *</v>
      </c>
      <c r="D35" s="441"/>
    </row>
    <row r="36" spans="1:4" ht="13.5" thickBot="1" x14ac:dyDescent="0.25">
      <c r="A36" s="1"/>
      <c r="B36" s="273" t="str">
        <f>Données!C38</f>
        <v>SGT</v>
      </c>
      <c r="C36" s="274" t="str">
        <f>Données!D38</f>
        <v>CAUTE   PSN *</v>
      </c>
      <c r="D36" s="441"/>
    </row>
    <row r="37" spans="1:4" ht="13.5" thickBot="1" x14ac:dyDescent="0.25">
      <c r="A37" s="1"/>
      <c r="B37" s="273" t="str">
        <f>Données!C39</f>
        <v>SGT</v>
      </c>
      <c r="C37" s="274" t="str">
        <f>Données!D39</f>
        <v>TIBY   PSN *</v>
      </c>
      <c r="D37" s="441"/>
    </row>
    <row r="38" spans="1:4" ht="13.5" thickBot="1" x14ac:dyDescent="0.25">
      <c r="A38" s="1"/>
      <c r="B38" s="273" t="str">
        <f>Données!C40</f>
        <v>SGT</v>
      </c>
      <c r="C38" s="274" t="str">
        <f>Données!D40</f>
        <v>PINTURAUD PSN *</v>
      </c>
      <c r="D38" s="441"/>
    </row>
    <row r="39" spans="1:4" ht="13.5" thickBot="1" x14ac:dyDescent="0.25">
      <c r="A39" s="1"/>
      <c r="B39" s="273" t="str">
        <f>Données!C41</f>
        <v>SGT</v>
      </c>
      <c r="C39" s="274" t="str">
        <f>Données!D41</f>
        <v>LAUTESCHER PSN*</v>
      </c>
      <c r="D39" s="441"/>
    </row>
    <row r="40" spans="1:4" ht="13.5" thickBot="1" x14ac:dyDescent="0.25">
      <c r="A40" s="1"/>
      <c r="B40" s="273" t="str">
        <f>Données!C42</f>
        <v>SGT</v>
      </c>
      <c r="C40" s="274" t="str">
        <f>Données!D42</f>
        <v>TOURON   PSN *</v>
      </c>
      <c r="D40" s="441"/>
    </row>
    <row r="41" spans="1:4" ht="13.5" thickBot="1" x14ac:dyDescent="0.25">
      <c r="A41" s="1"/>
      <c r="B41" s="273" t="str">
        <f>Données!C43</f>
        <v>SGT</v>
      </c>
      <c r="C41" s="274" t="str">
        <f>Données!D43</f>
        <v>DEBRUYNE   PSN *</v>
      </c>
      <c r="D41" s="441"/>
    </row>
    <row r="42" spans="1:4" ht="13.5" thickBot="1" x14ac:dyDescent="0.25">
      <c r="A42" s="1"/>
      <c r="B42" s="273" t="str">
        <f>Données!C44</f>
        <v>SGT</v>
      </c>
      <c r="C42" s="274" t="str">
        <f>Données!D44</f>
        <v>CAMATTE   PSN *</v>
      </c>
      <c r="D42" s="441"/>
    </row>
    <row r="43" spans="1:4" ht="13.5" thickBot="1" x14ac:dyDescent="0.25">
      <c r="A43" s="1"/>
      <c r="B43" s="273" t="str">
        <f>Données!C45</f>
        <v>SGT</v>
      </c>
      <c r="C43" s="274" t="str">
        <f>Données!D45</f>
        <v>ZIMMERMANN  PSN *</v>
      </c>
      <c r="D43" s="441"/>
    </row>
    <row r="44" spans="1:4" ht="13.5" thickBot="1" x14ac:dyDescent="0.25">
      <c r="A44" s="1"/>
      <c r="B44" s="273" t="str">
        <f>Données!C46</f>
        <v>SGT</v>
      </c>
      <c r="C44" s="274" t="str">
        <f>Données!D46</f>
        <v>GILLES    PSN *</v>
      </c>
      <c r="D44" s="441"/>
    </row>
    <row r="45" spans="1:4" ht="13.5" thickBot="1" x14ac:dyDescent="0.25">
      <c r="A45" s="1"/>
      <c r="B45" s="273" t="str">
        <f>Données!C47</f>
        <v>SGT</v>
      </c>
      <c r="C45" s="274" t="str">
        <f>Données!D47</f>
        <v>GIROU *</v>
      </c>
      <c r="D45" s="441"/>
    </row>
    <row r="46" spans="1:4" ht="13.5" thickBot="1" x14ac:dyDescent="0.25">
      <c r="A46" s="1"/>
      <c r="B46" s="273" t="str">
        <f>Données!C48</f>
        <v>SGT</v>
      </c>
      <c r="C46" s="274" t="str">
        <f>Données!D48</f>
        <v>BERGER *</v>
      </c>
      <c r="D46" s="441"/>
    </row>
    <row r="47" spans="1:4" ht="13.5" thickBot="1" x14ac:dyDescent="0.25">
      <c r="A47" s="1"/>
      <c r="B47" s="273" t="str">
        <f>Données!C49</f>
        <v>SGT</v>
      </c>
      <c r="C47" s="274" t="str">
        <f>Données!D49</f>
        <v>LAPORTE</v>
      </c>
      <c r="D47" s="441"/>
    </row>
    <row r="48" spans="1:4" ht="13.5" thickBot="1" x14ac:dyDescent="0.25">
      <c r="A48" s="1"/>
      <c r="B48" s="273" t="str">
        <f>Données!C50</f>
        <v>SGT</v>
      </c>
      <c r="C48" s="274" t="str">
        <f>Données!D50</f>
        <v>OROY</v>
      </c>
      <c r="D48" s="441"/>
    </row>
    <row r="49" spans="1:4" ht="13.5" thickBot="1" x14ac:dyDescent="0.25">
      <c r="A49" s="1"/>
      <c r="B49" s="273" t="str">
        <f>Données!C51</f>
        <v>SGT</v>
      </c>
      <c r="C49" s="274" t="str">
        <f>Données!D51</f>
        <v>COPEE</v>
      </c>
      <c r="D49" s="441"/>
    </row>
    <row r="50" spans="1:4" ht="13.5" thickBot="1" x14ac:dyDescent="0.25">
      <c r="A50" s="1"/>
      <c r="B50" s="273" t="str">
        <f>Données!C52</f>
        <v>SGT</v>
      </c>
      <c r="C50" s="274" t="str">
        <f>Données!D52</f>
        <v>MATMAR</v>
      </c>
      <c r="D50" s="441"/>
    </row>
    <row r="51" spans="1:4" ht="13.5" thickBot="1" x14ac:dyDescent="0.25">
      <c r="A51" s="1"/>
      <c r="B51" s="273" t="str">
        <f>Données!C53</f>
        <v>SGT</v>
      </c>
      <c r="C51" s="274" t="str">
        <f>Données!D53</f>
        <v>RENARD</v>
      </c>
      <c r="D51" s="441"/>
    </row>
    <row r="52" spans="1:4" s="37" customFormat="1" ht="13.5" thickBot="1" x14ac:dyDescent="0.25">
      <c r="A52" s="38"/>
      <c r="B52" s="273" t="str">
        <f>Données!C54</f>
        <v>CLC</v>
      </c>
      <c r="C52" s="274" t="str">
        <f>Données!D54</f>
        <v>GIGLIOTTI</v>
      </c>
      <c r="D52" s="441"/>
    </row>
    <row r="53" spans="1:4" ht="13.5" thickBot="1" x14ac:dyDescent="0.25">
      <c r="A53" s="1"/>
      <c r="B53" s="273" t="str">
        <f>Données!C55</f>
        <v>CAL</v>
      </c>
      <c r="C53" s="274" t="str">
        <f>Données!D55</f>
        <v>HACHANI</v>
      </c>
      <c r="D53" s="441"/>
    </row>
    <row r="54" spans="1:4" ht="13.5" thickBot="1" x14ac:dyDescent="0.25">
      <c r="A54" s="1"/>
      <c r="B54" s="273">
        <f>Données!C56</f>
        <v>0</v>
      </c>
      <c r="C54" s="274">
        <f>Données!D56</f>
        <v>0</v>
      </c>
      <c r="D54" s="441"/>
    </row>
    <row r="55" spans="1:4" ht="13.5" thickBot="1" x14ac:dyDescent="0.25">
      <c r="A55" s="1"/>
      <c r="B55" s="273" t="str">
        <f>Données!C57</f>
        <v>LTT</v>
      </c>
      <c r="C55" s="274" t="str">
        <f>Données!D57</f>
        <v>BERTHON    PSN</v>
      </c>
      <c r="D55" s="441"/>
    </row>
    <row r="56" spans="1:4" ht="13.5" thickBot="1" x14ac:dyDescent="0.25">
      <c r="A56" s="1"/>
      <c r="B56" s="273" t="str">
        <f>Données!C58</f>
        <v>MAJ</v>
      </c>
      <c r="C56" s="274" t="str">
        <f>Données!D58</f>
        <v>FIMA</v>
      </c>
      <c r="D56" s="441"/>
    </row>
    <row r="57" spans="1:4" ht="13.5" thickBot="1" x14ac:dyDescent="0.25">
      <c r="A57" s="1"/>
      <c r="B57" s="273" t="str">
        <f>Données!C59</f>
        <v>MAJ</v>
      </c>
      <c r="C57" s="274" t="str">
        <f>Données!D59</f>
        <v>GABARRA</v>
      </c>
      <c r="D57" s="441"/>
    </row>
    <row r="58" spans="1:4" ht="13.5" thickBot="1" x14ac:dyDescent="0.25">
      <c r="A58" s="1"/>
      <c r="B58" s="273" t="str">
        <f>Données!C60</f>
        <v>ADC</v>
      </c>
      <c r="C58" s="274" t="str">
        <f>Données!D60</f>
        <v>SCHMIDT    PSN</v>
      </c>
      <c r="D58" s="441"/>
    </row>
    <row r="59" spans="1:4" ht="13.5" thickBot="1" x14ac:dyDescent="0.25">
      <c r="A59" s="1"/>
      <c r="B59" s="273" t="str">
        <f>Données!C61</f>
        <v>ADC</v>
      </c>
      <c r="C59" s="274" t="str">
        <f>Données!D61</f>
        <v>BEDNAREK</v>
      </c>
      <c r="D59" s="441"/>
    </row>
    <row r="60" spans="1:4" ht="13.5" thickBot="1" x14ac:dyDescent="0.25">
      <c r="A60" s="1"/>
      <c r="B60" s="273" t="str">
        <f>Données!I5</f>
        <v>CLC</v>
      </c>
      <c r="C60" s="274" t="str">
        <f>Données!J5</f>
        <v>PAPUT APSN</v>
      </c>
      <c r="D60" s="449"/>
    </row>
    <row r="61" spans="1:4" ht="13.5" thickBot="1" x14ac:dyDescent="0.25">
      <c r="A61" s="1"/>
      <c r="B61" s="273" t="str">
        <f>Données!I6</f>
        <v>CLC</v>
      </c>
      <c r="C61" s="274" t="str">
        <f>Données!J6</f>
        <v>JEMPFER APSN</v>
      </c>
      <c r="D61" s="449"/>
    </row>
    <row r="62" spans="1:4" ht="13.5" thickBot="1" x14ac:dyDescent="0.25">
      <c r="A62" s="1"/>
      <c r="B62" s="273" t="str">
        <f>Données!I7</f>
        <v>CLC</v>
      </c>
      <c r="C62" s="274" t="str">
        <f>Données!J7</f>
        <v>JORDAN-VITORIA APSN</v>
      </c>
      <c r="D62" s="441"/>
    </row>
    <row r="63" spans="1:4" ht="13.5" thickBot="1" x14ac:dyDescent="0.25">
      <c r="A63" s="1"/>
      <c r="B63" s="273" t="str">
        <f>Données!I8</f>
        <v>CLC</v>
      </c>
      <c r="C63" s="274" t="str">
        <f>Données!J8</f>
        <v>OULED APSN</v>
      </c>
      <c r="D63" s="441"/>
    </row>
    <row r="64" spans="1:4" ht="13.5" thickBot="1" x14ac:dyDescent="0.25">
      <c r="A64" s="1"/>
      <c r="B64" s="273" t="str">
        <f>Données!I9</f>
        <v>CLC</v>
      </c>
      <c r="C64" s="274" t="str">
        <f>Données!J9</f>
        <v>RUISI   APSN</v>
      </c>
      <c r="D64" s="441"/>
    </row>
    <row r="65" spans="1:4" ht="13.5" thickBot="1" x14ac:dyDescent="0.25">
      <c r="A65" s="1"/>
      <c r="B65" s="273" t="str">
        <f>Données!I10</f>
        <v>CLC</v>
      </c>
      <c r="C65" s="274" t="str">
        <f>Données!J10</f>
        <v>CHARLES  APSN</v>
      </c>
      <c r="D65" s="441"/>
    </row>
    <row r="66" spans="1:4" ht="13.5" thickBot="1" x14ac:dyDescent="0.25">
      <c r="A66" s="1"/>
      <c r="B66" s="273" t="str">
        <f>Données!I11</f>
        <v>CLC</v>
      </c>
      <c r="C66" s="274" t="str">
        <f>Données!J11</f>
        <v>FAVERIAL APSN</v>
      </c>
      <c r="D66" s="441"/>
    </row>
    <row r="67" spans="1:4" ht="13.5" thickBot="1" x14ac:dyDescent="0.25">
      <c r="A67" s="1"/>
      <c r="B67" s="273" t="str">
        <f>Données!I12</f>
        <v>CLC</v>
      </c>
      <c r="C67" s="274" t="str">
        <f>Données!J12</f>
        <v>JUDAS APSN</v>
      </c>
      <c r="D67" s="449"/>
    </row>
    <row r="68" spans="1:4" ht="13.5" thickBot="1" x14ac:dyDescent="0.25">
      <c r="A68" s="1"/>
      <c r="B68" s="273" t="str">
        <f>Données!I13</f>
        <v>CLC</v>
      </c>
      <c r="C68" s="274" t="str">
        <f>Données!J13</f>
        <v>MARGIELA</v>
      </c>
      <c r="D68" s="449"/>
    </row>
    <row r="69" spans="1:4" ht="13.5" thickBot="1" x14ac:dyDescent="0.25">
      <c r="A69" s="1"/>
      <c r="B69" s="273" t="str">
        <f>Données!I14</f>
        <v>CLC</v>
      </c>
      <c r="C69" s="274" t="str">
        <f>Données!J14</f>
        <v>SANCHEZ</v>
      </c>
      <c r="D69" s="441"/>
    </row>
    <row r="70" spans="1:4" ht="13.5" thickBot="1" x14ac:dyDescent="0.25">
      <c r="A70" s="1"/>
      <c r="B70" s="273" t="str">
        <f>Données!I15</f>
        <v>CLC</v>
      </c>
      <c r="C70" s="274" t="str">
        <f>Données!J15</f>
        <v>COUSY APSN</v>
      </c>
      <c r="D70" s="441"/>
    </row>
    <row r="71" spans="1:4" ht="13.5" thickBot="1" x14ac:dyDescent="0.25">
      <c r="A71" s="1"/>
      <c r="B71" s="273" t="str">
        <f>Données!I16</f>
        <v>CLC</v>
      </c>
      <c r="C71" s="274" t="str">
        <f>Données!J16</f>
        <v>MAUCIERI APSN</v>
      </c>
      <c r="D71" s="441"/>
    </row>
    <row r="72" spans="1:4" ht="13.5" thickBot="1" x14ac:dyDescent="0.25">
      <c r="A72" s="1"/>
      <c r="B72" s="273" t="str">
        <f>Données!I17</f>
        <v>CLC</v>
      </c>
      <c r="C72" s="274" t="str">
        <f>Données!J17</f>
        <v>FERNANDEZ APSN</v>
      </c>
      <c r="D72" s="441"/>
    </row>
    <row r="73" spans="1:4" ht="13.5" thickBot="1" x14ac:dyDescent="0.25">
      <c r="A73" s="1"/>
      <c r="B73" s="273" t="str">
        <f>Données!I18</f>
        <v>CLC</v>
      </c>
      <c r="C73" s="274" t="str">
        <f>Données!J18</f>
        <v>TIREPIED APSN</v>
      </c>
      <c r="D73" s="449"/>
    </row>
    <row r="74" spans="1:4" ht="13.5" thickBot="1" x14ac:dyDescent="0.25">
      <c r="A74" s="1"/>
      <c r="B74" s="273" t="str">
        <f>Données!I19</f>
        <v>CLC</v>
      </c>
      <c r="C74" s="274" t="str">
        <f>Données!J19</f>
        <v>PAQUES APSN</v>
      </c>
      <c r="D74" s="441"/>
    </row>
    <row r="75" spans="1:4" ht="13.5" thickBot="1" x14ac:dyDescent="0.25">
      <c r="A75" s="1"/>
      <c r="B75" s="273" t="str">
        <f>Données!I20</f>
        <v>CLC</v>
      </c>
      <c r="C75" s="274" t="str">
        <f>Données!J20</f>
        <v>ARNOLD   APSN</v>
      </c>
      <c r="D75" s="441"/>
    </row>
    <row r="76" spans="1:4" ht="13.5" thickBot="1" x14ac:dyDescent="0.25">
      <c r="A76" s="1"/>
      <c r="B76" s="273" t="str">
        <f>Données!I21</f>
        <v>CLC</v>
      </c>
      <c r="C76" s="274" t="str">
        <f>Données!J21</f>
        <v>TREMEAU  APSN</v>
      </c>
      <c r="D76" s="441"/>
    </row>
    <row r="77" spans="1:4" ht="13.5" thickBot="1" x14ac:dyDescent="0.25">
      <c r="A77" s="1"/>
      <c r="B77" s="273" t="str">
        <f>Données!I22</f>
        <v>CLC</v>
      </c>
      <c r="C77" s="274" t="str">
        <f>Données!J22</f>
        <v>PEREZ  APSN</v>
      </c>
      <c r="D77" s="441"/>
    </row>
    <row r="78" spans="1:4" ht="13.5" thickBot="1" x14ac:dyDescent="0.25">
      <c r="A78" s="1"/>
      <c r="B78" s="273" t="str">
        <f>Données!I23</f>
        <v>CLC</v>
      </c>
      <c r="C78" s="274" t="str">
        <f>Données!J23</f>
        <v>MUNIER  APSN</v>
      </c>
      <c r="D78" s="449"/>
    </row>
    <row r="79" spans="1:4" ht="13.5" thickBot="1" x14ac:dyDescent="0.25">
      <c r="A79" s="1"/>
      <c r="B79" s="273" t="str">
        <f>Données!I24</f>
        <v>CLC</v>
      </c>
      <c r="C79" s="274" t="str">
        <f>Données!J24</f>
        <v>DUSSART   APSN</v>
      </c>
      <c r="D79" s="441"/>
    </row>
    <row r="80" spans="1:4" ht="13.5" thickBot="1" x14ac:dyDescent="0.25">
      <c r="A80" s="1"/>
      <c r="B80" s="273">
        <f>Données!I25</f>
        <v>0</v>
      </c>
      <c r="C80" s="274">
        <f>Données!J25</f>
        <v>0</v>
      </c>
      <c r="D80" s="441"/>
    </row>
    <row r="81" spans="1:4" ht="13.5" thickBot="1" x14ac:dyDescent="0.25">
      <c r="A81" s="1"/>
      <c r="B81" s="273">
        <f>Données!I26</f>
        <v>0</v>
      </c>
      <c r="C81" s="274">
        <f>Données!J26</f>
        <v>0</v>
      </c>
      <c r="D81" s="441"/>
    </row>
    <row r="82" spans="1:4" ht="13.5" thickBot="1" x14ac:dyDescent="0.25">
      <c r="A82" s="1"/>
      <c r="B82" s="273">
        <f>Données!I27</f>
        <v>0</v>
      </c>
      <c r="C82" s="274">
        <f>Données!J27</f>
        <v>0</v>
      </c>
      <c r="D82" s="441"/>
    </row>
    <row r="83" spans="1:4" ht="13.5" thickBot="1" x14ac:dyDescent="0.25">
      <c r="A83" s="1"/>
      <c r="B83" s="273">
        <f>Données!I28</f>
        <v>0</v>
      </c>
      <c r="C83" s="274">
        <f>Données!J28</f>
        <v>0</v>
      </c>
      <c r="D83" s="441"/>
    </row>
    <row r="84" spans="1:4" ht="13.5" thickBot="1" x14ac:dyDescent="0.25">
      <c r="A84" s="1"/>
      <c r="B84" s="273" t="str">
        <f>Données!I29</f>
        <v>CLC</v>
      </c>
      <c r="C84" s="274" t="str">
        <f>Données!J29</f>
        <v>BALSAMO</v>
      </c>
      <c r="D84" s="441"/>
    </row>
    <row r="85" spans="1:4" ht="13.5" thickBot="1" x14ac:dyDescent="0.25">
      <c r="A85" s="1"/>
      <c r="B85" s="273" t="str">
        <f>Données!I30</f>
        <v>CLC</v>
      </c>
      <c r="C85" s="274" t="str">
        <f>Données!J30</f>
        <v>LIBES</v>
      </c>
      <c r="D85" s="441"/>
    </row>
    <row r="86" spans="1:4" ht="13.5" thickBot="1" x14ac:dyDescent="0.25">
      <c r="A86" s="1"/>
      <c r="B86" s="273" t="str">
        <f>Données!I31</f>
        <v>CLC</v>
      </c>
      <c r="C86" s="274" t="str">
        <f>Données!J31</f>
        <v>RICHAUD</v>
      </c>
      <c r="D86" s="441"/>
    </row>
    <row r="87" spans="1:4" ht="13.5" thickBot="1" x14ac:dyDescent="0.25">
      <c r="A87" s="1"/>
      <c r="B87" s="273" t="str">
        <f>Données!I32</f>
        <v>CLC</v>
      </c>
      <c r="C87" s="274" t="str">
        <f>Données!J32</f>
        <v>DIAZ   APSN</v>
      </c>
      <c r="D87" s="441"/>
    </row>
    <row r="88" spans="1:4" ht="13.5" thickBot="1" x14ac:dyDescent="0.25">
      <c r="A88" s="1"/>
      <c r="B88" s="273" t="str">
        <f>Données!I33</f>
        <v>CLC</v>
      </c>
      <c r="C88" s="274" t="str">
        <f>Données!J33</f>
        <v>PRAUD  APSN</v>
      </c>
      <c r="D88" s="441"/>
    </row>
    <row r="89" spans="1:4" ht="13.5" thickBot="1" x14ac:dyDescent="0.25">
      <c r="A89" s="1"/>
      <c r="B89" s="273" t="str">
        <f>Données!I34</f>
        <v>CLC</v>
      </c>
      <c r="C89" s="274" t="str">
        <f>Données!J34</f>
        <v>ROBLES</v>
      </c>
      <c r="D89" s="441"/>
    </row>
    <row r="90" spans="1:4" ht="13.5" thickBot="1" x14ac:dyDescent="0.25">
      <c r="A90" s="1"/>
      <c r="B90" s="273" t="str">
        <f>Données!I35</f>
        <v>CLC</v>
      </c>
      <c r="C90" s="274" t="str">
        <f>Données!J35</f>
        <v>FRIGERIO</v>
      </c>
      <c r="D90" s="441"/>
    </row>
    <row r="91" spans="1:4" ht="13.5" thickBot="1" x14ac:dyDescent="0.25">
      <c r="A91" s="1"/>
      <c r="B91" s="273" t="str">
        <f>Données!I36</f>
        <v>CLC</v>
      </c>
      <c r="C91" s="274" t="str">
        <f>Données!J36</f>
        <v>FOUCHER  APSN</v>
      </c>
      <c r="D91" s="441"/>
    </row>
    <row r="92" spans="1:4" ht="13.5" thickBot="1" x14ac:dyDescent="0.25">
      <c r="A92" s="1"/>
      <c r="B92" s="273" t="str">
        <f>Données!I37</f>
        <v>CAL</v>
      </c>
      <c r="C92" s="274" t="str">
        <f>Données!J37</f>
        <v>BALASSE</v>
      </c>
      <c r="D92" s="441"/>
    </row>
    <row r="93" spans="1:4" ht="13.5" thickBot="1" x14ac:dyDescent="0.25">
      <c r="A93" s="1"/>
      <c r="B93" s="273" t="str">
        <f>Données!I38</f>
        <v>CAL</v>
      </c>
      <c r="C93" s="274" t="str">
        <f>Données!J38</f>
        <v>SANCHIS</v>
      </c>
      <c r="D93" s="449"/>
    </row>
    <row r="94" spans="1:4" ht="13.5" thickBot="1" x14ac:dyDescent="0.25">
      <c r="A94" s="1"/>
      <c r="B94" s="273" t="str">
        <f>Données!I39</f>
        <v>CAL</v>
      </c>
      <c r="C94" s="274" t="str">
        <f>Données!J39</f>
        <v>GOSSET</v>
      </c>
      <c r="D94" s="441"/>
    </row>
    <row r="95" spans="1:4" ht="13.5" thickBot="1" x14ac:dyDescent="0.25">
      <c r="A95" s="1"/>
      <c r="B95" s="273" t="str">
        <f>Données!I40</f>
        <v>CLC</v>
      </c>
      <c r="C95" s="274" t="str">
        <f>Données!J40</f>
        <v>FLOCHEL</v>
      </c>
      <c r="D95" s="441"/>
    </row>
    <row r="96" spans="1:4" ht="13.5" thickBot="1" x14ac:dyDescent="0.25">
      <c r="A96" s="1"/>
      <c r="B96" s="273" t="str">
        <f>Données!I41</f>
        <v>CAL</v>
      </c>
      <c r="C96" s="274" t="str">
        <f>Données!J41</f>
        <v>VILLEFRANCHE</v>
      </c>
      <c r="D96" s="441"/>
    </row>
    <row r="97" spans="1:4" ht="13.5" thickBot="1" x14ac:dyDescent="0.25">
      <c r="A97" s="1"/>
      <c r="B97" s="273" t="str">
        <f>Données!I42</f>
        <v>CLC</v>
      </c>
      <c r="C97" s="274" t="str">
        <f>Données!J42</f>
        <v>CAMPO</v>
      </c>
      <c r="D97" s="449"/>
    </row>
    <row r="98" spans="1:4" ht="13.5" thickBot="1" x14ac:dyDescent="0.25">
      <c r="A98" s="1"/>
      <c r="B98" s="273" t="str">
        <f>Données!I43</f>
        <v>CAL</v>
      </c>
      <c r="C98" s="274" t="str">
        <f>Données!J43</f>
        <v>LIENARD</v>
      </c>
      <c r="D98" s="441"/>
    </row>
    <row r="99" spans="1:4" ht="13.5" thickBot="1" x14ac:dyDescent="0.25">
      <c r="A99" s="1"/>
      <c r="B99" s="273" t="str">
        <f>Données!I44</f>
        <v>CLC</v>
      </c>
      <c r="C99" s="274" t="str">
        <f>Données!J44</f>
        <v>PAGE</v>
      </c>
      <c r="D99" s="441"/>
    </row>
    <row r="100" spans="1:4" ht="13.5" thickBot="1" x14ac:dyDescent="0.25">
      <c r="A100" s="1"/>
      <c r="B100" s="442" t="str">
        <f>Données!I45</f>
        <v>CAL</v>
      </c>
      <c r="C100" s="274" t="str">
        <f>Données!J45</f>
        <v>ZOUAOUI  APSN</v>
      </c>
      <c r="D100" s="449"/>
    </row>
    <row r="101" spans="1:4" ht="13.5" thickBot="1" x14ac:dyDescent="0.25">
      <c r="A101" s="1"/>
      <c r="B101" s="442" t="str">
        <f>Données!I46</f>
        <v>CAL</v>
      </c>
      <c r="C101" s="274" t="str">
        <f>Données!J46</f>
        <v>LEFEUVRE   APSN</v>
      </c>
      <c r="D101" s="441"/>
    </row>
    <row r="102" spans="1:4" ht="13.5" thickBot="1" x14ac:dyDescent="0.25">
      <c r="A102" s="1"/>
      <c r="B102" s="442" t="str">
        <f>Données!I47</f>
        <v>CLC</v>
      </c>
      <c r="C102" s="274" t="str">
        <f>Données!J47</f>
        <v>MOREAU</v>
      </c>
      <c r="D102" s="441"/>
    </row>
    <row r="103" spans="1:4" ht="13.5" thickBot="1" x14ac:dyDescent="0.25">
      <c r="A103" s="1"/>
      <c r="B103" s="442" t="str">
        <f>Données!I48</f>
        <v>CAL</v>
      </c>
      <c r="C103" s="274" t="str">
        <f>Données!J48</f>
        <v xml:space="preserve">HENNY </v>
      </c>
      <c r="D103" s="441"/>
    </row>
    <row r="104" spans="1:4" ht="13.5" thickBot="1" x14ac:dyDescent="0.25">
      <c r="A104" s="1"/>
      <c r="B104" s="442" t="str">
        <f>Données!I49</f>
        <v>CAL</v>
      </c>
      <c r="C104" s="274" t="str">
        <f>Données!J49</f>
        <v>BLOND</v>
      </c>
      <c r="D104" s="441"/>
    </row>
    <row r="105" spans="1:4" ht="13.5" thickBot="1" x14ac:dyDescent="0.25">
      <c r="A105" s="1"/>
      <c r="B105" s="442" t="str">
        <f>Données!I50</f>
        <v>CAL</v>
      </c>
      <c r="C105" s="274" t="str">
        <f>Données!J50</f>
        <v>MORIN</v>
      </c>
      <c r="D105" s="441"/>
    </row>
    <row r="106" spans="1:4" ht="13.5" thickBot="1" x14ac:dyDescent="0.25">
      <c r="A106" s="1"/>
      <c r="B106" s="442" t="str">
        <f>Données!I51</f>
        <v>CAL</v>
      </c>
      <c r="C106" s="274" t="str">
        <f>Données!J51</f>
        <v>RAUTUREAU</v>
      </c>
      <c r="D106" s="441"/>
    </row>
    <row r="107" spans="1:4" ht="13.5" thickBot="1" x14ac:dyDescent="0.25">
      <c r="A107" s="1"/>
      <c r="B107" s="442" t="str">
        <f>Données!I52</f>
        <v>AVT</v>
      </c>
      <c r="C107" s="274" t="str">
        <f>Données!J52</f>
        <v>TOSAS</v>
      </c>
      <c r="D107" s="441"/>
    </row>
    <row r="108" spans="1:4" ht="13.5" thickBot="1" x14ac:dyDescent="0.25">
      <c r="A108" s="1"/>
      <c r="B108" s="442" t="str">
        <f>Données!I53</f>
        <v>AVT</v>
      </c>
      <c r="C108" s="274" t="str">
        <f>Données!J53</f>
        <v>BERNAT</v>
      </c>
      <c r="D108" s="441"/>
    </row>
    <row r="109" spans="1:4" ht="13.5" thickBot="1" x14ac:dyDescent="0.25">
      <c r="A109" s="1"/>
      <c r="B109" s="442" t="str">
        <f>Données!I54</f>
        <v>AVT</v>
      </c>
      <c r="C109" s="274" t="str">
        <f>Données!J54</f>
        <v>GRUSS</v>
      </c>
      <c r="D109" s="441"/>
    </row>
    <row r="110" spans="1:4" ht="13.5" thickBot="1" x14ac:dyDescent="0.25">
      <c r="A110" s="1"/>
      <c r="B110" s="443" t="str">
        <f>Données!I55</f>
        <v>AVT</v>
      </c>
      <c r="C110" s="444" t="str">
        <f>Données!J55</f>
        <v>POURCIN</v>
      </c>
      <c r="D110" s="441"/>
    </row>
    <row r="111" spans="1:4" x14ac:dyDescent="0.2">
      <c r="A111" s="1"/>
      <c r="B111" s="439" t="str">
        <f>Données!I56</f>
        <v>AVT</v>
      </c>
      <c r="C111" s="440" t="str">
        <f>Données!J56</f>
        <v>PONCHARD</v>
      </c>
      <c r="D111" s="450"/>
    </row>
    <row r="112" spans="1:4" x14ac:dyDescent="0.2">
      <c r="A112" s="1"/>
      <c r="B112" s="275" t="s">
        <v>12</v>
      </c>
      <c r="C112" s="276" t="s">
        <v>346</v>
      </c>
      <c r="D112" s="438"/>
    </row>
    <row r="113" spans="1:4" x14ac:dyDescent="0.2">
      <c r="A113" s="1"/>
      <c r="B113" s="275" t="s">
        <v>12</v>
      </c>
      <c r="C113" s="276" t="s">
        <v>323</v>
      </c>
      <c r="D113" s="277"/>
    </row>
    <row r="114" spans="1:4" x14ac:dyDescent="0.2">
      <c r="A114" s="1"/>
      <c r="B114" s="275" t="s">
        <v>12</v>
      </c>
      <c r="C114" s="276" t="s">
        <v>324</v>
      </c>
      <c r="D114" s="277"/>
    </row>
    <row r="115" spans="1:4" x14ac:dyDescent="0.2">
      <c r="A115" s="1"/>
      <c r="B115" s="275" t="s">
        <v>12</v>
      </c>
      <c r="C115" s="276" t="s">
        <v>325</v>
      </c>
      <c r="D115" s="277"/>
    </row>
    <row r="116" spans="1:4" x14ac:dyDescent="0.2">
      <c r="A116" s="1"/>
      <c r="B116" s="275" t="s">
        <v>69</v>
      </c>
      <c r="C116" s="276" t="s">
        <v>75</v>
      </c>
      <c r="D116" s="277"/>
    </row>
    <row r="117" spans="1:4" x14ac:dyDescent="0.2">
      <c r="A117" s="1"/>
    </row>
    <row r="118" spans="1:4" x14ac:dyDescent="0.2">
      <c r="A118" s="1"/>
      <c r="B118" s="275" t="s">
        <v>80</v>
      </c>
      <c r="C118" s="276" t="s">
        <v>82</v>
      </c>
      <c r="D118" s="277"/>
    </row>
    <row r="119" spans="1:4" x14ac:dyDescent="0.2">
      <c r="A119" s="1"/>
      <c r="B119" s="275" t="s">
        <v>80</v>
      </c>
      <c r="C119" s="276" t="s">
        <v>132</v>
      </c>
      <c r="D119" s="277"/>
    </row>
    <row r="120" spans="1:4" x14ac:dyDescent="0.2">
      <c r="A120" s="1"/>
      <c r="B120" s="275" t="s">
        <v>80</v>
      </c>
      <c r="C120" s="276" t="s">
        <v>153</v>
      </c>
      <c r="D120" s="277"/>
    </row>
    <row r="121" spans="1:4" ht="13.5" thickBot="1" x14ac:dyDescent="0.25">
      <c r="A121" s="1"/>
      <c r="B121" s="275" t="s">
        <v>12</v>
      </c>
      <c r="C121" s="276" t="s">
        <v>110</v>
      </c>
      <c r="D121" s="278"/>
    </row>
    <row r="122" spans="1:4" x14ac:dyDescent="0.2">
      <c r="A122" s="1"/>
    </row>
    <row r="123" spans="1:4" x14ac:dyDescent="0.2">
      <c r="A123" s="1"/>
      <c r="B123" s="458" t="s">
        <v>12</v>
      </c>
      <c r="C123" s="457" t="s">
        <v>112</v>
      </c>
    </row>
    <row r="124" spans="1:4" x14ac:dyDescent="0.2">
      <c r="A124" s="1"/>
      <c r="B124" s="458" t="s">
        <v>12</v>
      </c>
      <c r="C124" s="457" t="s">
        <v>113</v>
      </c>
    </row>
    <row r="125" spans="1:4" x14ac:dyDescent="0.2">
      <c r="A125" s="1"/>
    </row>
    <row r="126" spans="1:4" x14ac:dyDescent="0.2">
      <c r="A126" s="1"/>
    </row>
    <row r="127" spans="1:4" x14ac:dyDescent="0.2">
      <c r="A127" s="1"/>
    </row>
    <row r="128" spans="1:4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</sheetData>
  <phoneticPr fontId="3" type="noConversion"/>
  <conditionalFormatting sqref="D20:D21 D111 B3:C111 B123:C124 B112:D116 B118:D121">
    <cfRule type="cellIs" dxfId="54" priority="4" stopIfTrue="1" operator="equal">
      <formula>0</formula>
    </cfRule>
  </conditionalFormatting>
  <conditionalFormatting sqref="D97 D100 D93 D73 D60:D61 D67:D68 D78">
    <cfRule type="cellIs" dxfId="53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V213"/>
  <sheetViews>
    <sheetView tabSelected="1" zoomScale="130" zoomScaleNormal="130" zoomScaleSheetLayoutView="130" workbookViewId="0">
      <pane xSplit="3" ySplit="9" topLeftCell="D25" activePane="bottomRight" state="frozen"/>
      <selection activeCell="CN132" sqref="CN132:CQ155"/>
      <selection pane="topRight" activeCell="CN132" sqref="CN132:CQ155"/>
      <selection pane="bottomLeft" activeCell="CN132" sqref="CN132:CQ155"/>
      <selection pane="bottomRight" activeCell="M3" sqref="M3"/>
    </sheetView>
  </sheetViews>
  <sheetFormatPr baseColWidth="10" defaultRowHeight="12.75" x14ac:dyDescent="0.2"/>
  <cols>
    <col min="1" max="1" width="14.7109375" style="39" customWidth="1"/>
    <col min="2" max="2" width="6.85546875" style="40" customWidth="1"/>
    <col min="3" max="3" width="20" style="40" customWidth="1"/>
    <col min="4" max="5" width="3.7109375" style="41" customWidth="1"/>
    <col min="6" max="6" width="3.7109375" style="42" customWidth="1"/>
    <col min="7" max="34" width="3.7109375" style="41" customWidth="1"/>
    <col min="35" max="35" width="3.28515625" style="41" customWidth="1"/>
    <col min="36" max="41" width="5.7109375" style="80" customWidth="1"/>
    <col min="42" max="43" width="5.7109375" style="81" customWidth="1"/>
    <col min="44" max="44" width="5.7109375" style="41" customWidth="1"/>
    <col min="45" max="45" width="11.42578125" style="41" customWidth="1"/>
    <col min="46" max="46" width="5.5703125" style="41" customWidth="1"/>
    <col min="47" max="47" width="7.140625" style="41" customWidth="1"/>
    <col min="48" max="48" width="5.85546875" style="41" customWidth="1"/>
    <col min="49" max="56" width="5.7109375" style="41" customWidth="1"/>
    <col min="57" max="58" width="11.42578125" style="41" customWidth="1"/>
    <col min="59" max="89" width="3.7109375" style="41" customWidth="1"/>
    <col min="90" max="90" width="8.42578125" style="41" customWidth="1"/>
    <col min="91" max="91" width="11.42578125" style="39" customWidth="1"/>
    <col min="92" max="94" width="11.42578125" style="41" customWidth="1"/>
    <col min="95" max="95" width="45.42578125" style="43" customWidth="1"/>
    <col min="96" max="98" width="11.42578125" style="41" customWidth="1"/>
    <col min="99" max="16384" width="11.42578125" style="41"/>
  </cols>
  <sheetData>
    <row r="1" spans="1:256" s="50" customFormat="1" ht="10.5" customHeight="1" thickBot="1" x14ac:dyDescent="0.25">
      <c r="A1" s="279" t="str">
        <f>CONCATENATE(Données!N3,"/",Janvier!M2,"/",Données!N2)</f>
        <v>1/Janvier/2014</v>
      </c>
      <c r="B1" s="45"/>
      <c r="C1" s="46" t="s">
        <v>87</v>
      </c>
      <c r="D1" s="47"/>
      <c r="E1" s="47"/>
      <c r="F1" s="48"/>
      <c r="G1" s="48"/>
      <c r="H1" s="48"/>
      <c r="I1" s="48"/>
      <c r="J1" s="48"/>
      <c r="K1" s="48"/>
      <c r="L1" s="454" t="s">
        <v>353</v>
      </c>
      <c r="M1" s="48"/>
      <c r="N1" s="48"/>
      <c r="O1" s="48"/>
      <c r="P1" s="48"/>
      <c r="Q1" s="48"/>
      <c r="R1" s="48"/>
      <c r="S1" s="280"/>
      <c r="T1" s="48"/>
      <c r="U1" s="48"/>
      <c r="V1" s="48"/>
      <c r="W1" s="48"/>
      <c r="X1" s="41"/>
      <c r="Y1" s="41"/>
      <c r="Z1" s="41"/>
      <c r="AA1" s="41"/>
      <c r="AB1" s="41"/>
      <c r="AC1" s="41"/>
      <c r="AD1" s="41"/>
      <c r="AE1" s="41"/>
      <c r="AF1" s="41"/>
      <c r="AG1" s="42"/>
      <c r="AH1" s="42"/>
      <c r="AI1" s="49"/>
      <c r="AJ1" s="83"/>
      <c r="AK1" s="83"/>
      <c r="AL1" s="83"/>
      <c r="AM1" s="1"/>
      <c r="AN1" s="1"/>
      <c r="AO1" s="1"/>
      <c r="AP1"/>
      <c r="AQ1"/>
      <c r="CM1" s="44"/>
      <c r="CQ1" s="51"/>
      <c r="IV1" s="505"/>
    </row>
    <row r="2" spans="1:256" s="50" customFormat="1" ht="12.75" customHeight="1" thickBot="1" x14ac:dyDescent="0.25">
      <c r="A2" s="101"/>
      <c r="B2" s="45"/>
      <c r="C2" s="52"/>
      <c r="D2" s="47"/>
      <c r="E2" s="47"/>
      <c r="F2" s="48"/>
      <c r="G2" s="48"/>
      <c r="H2" s="48"/>
      <c r="I2" s="48"/>
      <c r="J2" s="53" t="s">
        <v>88</v>
      </c>
      <c r="K2" s="48"/>
      <c r="L2" s="48"/>
      <c r="M2" s="54" t="s">
        <v>354</v>
      </c>
      <c r="N2" s="48"/>
      <c r="O2" s="48"/>
      <c r="P2" s="48"/>
      <c r="Q2" s="47"/>
      <c r="R2" s="48"/>
      <c r="S2" s="48"/>
      <c r="T2" s="41"/>
      <c r="U2" s="48"/>
      <c r="V2" s="48"/>
      <c r="W2" s="48"/>
      <c r="X2" s="41"/>
      <c r="Y2" s="41"/>
      <c r="Z2" s="41"/>
      <c r="AA2" s="41"/>
      <c r="AB2" s="41"/>
      <c r="AC2" s="42"/>
      <c r="AD2" s="42"/>
      <c r="AJ2" s="475" t="s">
        <v>89</v>
      </c>
      <c r="AK2" s="475"/>
      <c r="AL2" s="475"/>
      <c r="AM2" s="475"/>
      <c r="AN2" s="475"/>
      <c r="AO2" s="56">
        <v>26</v>
      </c>
      <c r="AP2"/>
      <c r="AQ2"/>
      <c r="CM2" s="44"/>
      <c r="CQ2" s="51"/>
      <c r="IV2" s="505"/>
    </row>
    <row r="3" spans="1:256" s="50" customFormat="1" ht="12.75" customHeight="1" thickBot="1" x14ac:dyDescent="0.25">
      <c r="A3" s="101"/>
      <c r="B3" s="45"/>
      <c r="C3" s="52"/>
      <c r="D3" s="253"/>
      <c r="E3" s="253"/>
      <c r="F3" s="254"/>
      <c r="G3" s="254"/>
      <c r="H3" s="254"/>
      <c r="I3" s="254"/>
      <c r="J3" s="255"/>
      <c r="K3" s="254"/>
      <c r="L3" s="352" t="s">
        <v>337</v>
      </c>
      <c r="M3" s="256"/>
      <c r="N3" s="254"/>
      <c r="O3" s="254"/>
      <c r="P3" s="254"/>
      <c r="Q3" s="253"/>
      <c r="R3" s="254"/>
      <c r="S3" s="254"/>
      <c r="T3" s="257"/>
      <c r="U3" s="254"/>
      <c r="V3" s="254"/>
      <c r="W3" s="254"/>
      <c r="X3" s="257"/>
      <c r="Y3" s="368" t="s">
        <v>338</v>
      </c>
      <c r="Z3" s="257"/>
      <c r="AA3" s="257"/>
      <c r="AB3" s="257"/>
      <c r="AC3" s="258"/>
      <c r="AD3" s="258"/>
      <c r="AE3" s="259"/>
      <c r="AF3" s="259"/>
      <c r="AG3" s="259"/>
      <c r="AH3" s="259"/>
      <c r="AJ3" s="475" t="s">
        <v>90</v>
      </c>
      <c r="AK3" s="475"/>
      <c r="AL3" s="475"/>
      <c r="AM3" s="475"/>
      <c r="AN3" s="475"/>
      <c r="AO3" s="56">
        <f>Données!$S$3</f>
        <v>12</v>
      </c>
      <c r="AP3"/>
      <c r="AQ3"/>
      <c r="CM3" s="44"/>
      <c r="CQ3" s="51"/>
      <c r="IV3" s="505"/>
    </row>
    <row r="4" spans="1:256" s="50" customFormat="1" ht="12" customHeight="1" thickBot="1" x14ac:dyDescent="0.25">
      <c r="A4" s="101"/>
      <c r="B4" s="45"/>
      <c r="C4" s="52"/>
      <c r="D4" s="253"/>
      <c r="E4" s="260"/>
      <c r="F4" s="261"/>
      <c r="G4" s="261"/>
      <c r="H4" s="261"/>
      <c r="I4" s="259"/>
      <c r="J4" s="259"/>
      <c r="K4" s="328" t="s">
        <v>333</v>
      </c>
      <c r="L4" s="369" t="s">
        <v>339</v>
      </c>
      <c r="M4" s="259"/>
      <c r="N4" s="261"/>
      <c r="O4" s="261"/>
      <c r="P4" s="259"/>
      <c r="Q4" s="259"/>
      <c r="R4" s="419" t="s">
        <v>348</v>
      </c>
      <c r="S4" s="259"/>
      <c r="T4" s="259"/>
      <c r="U4" s="260"/>
      <c r="V4" s="261"/>
      <c r="W4" s="261"/>
      <c r="X4" s="262"/>
      <c r="Y4" s="262"/>
      <c r="Z4" s="262"/>
      <c r="AA4" s="262"/>
      <c r="AB4" s="262"/>
      <c r="AC4" s="258"/>
      <c r="AD4" s="258"/>
      <c r="AE4" s="259"/>
      <c r="AF4" s="259"/>
      <c r="AG4" s="259"/>
      <c r="AH4" s="259"/>
      <c r="AJ4" s="475" t="s">
        <v>212</v>
      </c>
      <c r="AK4" s="475"/>
      <c r="AL4" s="475"/>
      <c r="AM4" s="475"/>
      <c r="AN4" s="475"/>
      <c r="AO4" s="56">
        <f>Données!$S$4</f>
        <v>8</v>
      </c>
      <c r="AP4"/>
      <c r="AQ4"/>
      <c r="CM4" s="44"/>
      <c r="CQ4" s="51"/>
      <c r="IV4" s="505"/>
    </row>
    <row r="5" spans="1:256" s="50" customFormat="1" ht="13.5" thickBot="1" x14ac:dyDescent="0.25">
      <c r="A5" s="101"/>
      <c r="B5" s="45"/>
      <c r="C5" s="52"/>
      <c r="D5" s="259"/>
      <c r="E5" s="259"/>
      <c r="F5" s="259"/>
      <c r="G5" s="259"/>
      <c r="H5" s="259"/>
      <c r="I5" s="501" t="s">
        <v>203</v>
      </c>
      <c r="J5" s="502"/>
      <c r="K5" s="502"/>
      <c r="L5" s="502"/>
      <c r="M5" s="503"/>
      <c r="N5" s="259"/>
      <c r="O5" s="259"/>
      <c r="P5" s="501" t="s">
        <v>203</v>
      </c>
      <c r="Q5" s="502"/>
      <c r="R5" s="502"/>
      <c r="S5" s="502"/>
      <c r="T5" s="503"/>
      <c r="U5" s="259"/>
      <c r="V5" s="259"/>
      <c r="W5" s="259"/>
      <c r="X5" s="349" t="s">
        <v>335</v>
      </c>
      <c r="Y5" s="504"/>
      <c r="Z5" s="504"/>
      <c r="AA5" s="504"/>
      <c r="AB5" s="259"/>
      <c r="AC5" s="259"/>
      <c r="AD5" s="487" t="s">
        <v>336</v>
      </c>
      <c r="AE5" s="488"/>
      <c r="AF5" s="489"/>
      <c r="AG5" s="353" t="s">
        <v>348</v>
      </c>
      <c r="AH5" s="259"/>
      <c r="AI5" s="55"/>
      <c r="AJ5" s="56"/>
      <c r="AK5" s="55"/>
      <c r="AL5" s="55"/>
      <c r="AM5" s="1"/>
      <c r="AN5" s="1"/>
      <c r="AO5" s="1"/>
      <c r="AP5"/>
      <c r="AQ5"/>
      <c r="CM5" s="44"/>
      <c r="CQ5" s="51"/>
      <c r="IV5" s="505"/>
    </row>
    <row r="6" spans="1:256" s="50" customFormat="1" ht="12.75" customHeight="1" thickBot="1" x14ac:dyDescent="0.25">
      <c r="A6" s="101"/>
      <c r="B6" s="45"/>
      <c r="C6" s="57"/>
      <c r="D6" s="492" t="s">
        <v>204</v>
      </c>
      <c r="E6" s="493"/>
      <c r="F6" s="493"/>
      <c r="G6" s="493"/>
      <c r="H6" s="494"/>
      <c r="I6" s="495" t="s">
        <v>205</v>
      </c>
      <c r="J6" s="496"/>
      <c r="K6" s="496"/>
      <c r="L6" s="496"/>
      <c r="M6" s="496"/>
      <c r="N6" s="496"/>
      <c r="O6" s="497"/>
      <c r="P6" s="495" t="s">
        <v>206</v>
      </c>
      <c r="Q6" s="496"/>
      <c r="R6" s="496"/>
      <c r="S6" s="496"/>
      <c r="T6" s="496"/>
      <c r="U6" s="496"/>
      <c r="V6" s="497"/>
      <c r="W6" s="498" t="s">
        <v>207</v>
      </c>
      <c r="X6" s="499"/>
      <c r="Y6" s="499"/>
      <c r="Z6" s="499"/>
      <c r="AA6" s="499"/>
      <c r="AB6" s="499"/>
      <c r="AC6" s="500"/>
      <c r="AD6" s="493" t="s">
        <v>208</v>
      </c>
      <c r="AE6" s="493"/>
      <c r="AF6" s="493"/>
      <c r="AG6" s="493"/>
      <c r="AH6" s="494"/>
      <c r="AI6" s="48"/>
      <c r="AJ6" s="55"/>
      <c r="AK6" s="55"/>
      <c r="AL6" s="55"/>
      <c r="AM6" s="1"/>
      <c r="AN6" s="1"/>
      <c r="AO6" s="1"/>
      <c r="AP6"/>
      <c r="AQ6"/>
      <c r="CM6" s="44"/>
      <c r="CQ6" s="51"/>
      <c r="IV6" s="505"/>
    </row>
    <row r="7" spans="1:256" s="58" customFormat="1" x14ac:dyDescent="0.2">
      <c r="A7" s="114"/>
      <c r="B7" s="485"/>
      <c r="C7" s="490"/>
      <c r="D7" s="271" t="str">
        <f t="shared" ref="D7:AH7" si="0">IF(D160="","",UPPER(LEFT(TEXT(D160,"jjj"),1)))</f>
        <v>M</v>
      </c>
      <c r="E7" s="271" t="str">
        <f t="shared" si="0"/>
        <v>J</v>
      </c>
      <c r="F7" s="271" t="str">
        <f t="shared" si="0"/>
        <v>V</v>
      </c>
      <c r="G7" s="271" t="str">
        <f t="shared" si="0"/>
        <v>S</v>
      </c>
      <c r="H7" s="271" t="str">
        <f t="shared" si="0"/>
        <v>D</v>
      </c>
      <c r="I7" s="271" t="str">
        <f t="shared" si="0"/>
        <v>L</v>
      </c>
      <c r="J7" s="271" t="str">
        <f t="shared" si="0"/>
        <v>M</v>
      </c>
      <c r="K7" s="271" t="str">
        <f t="shared" si="0"/>
        <v>M</v>
      </c>
      <c r="L7" s="271" t="str">
        <f t="shared" si="0"/>
        <v>J</v>
      </c>
      <c r="M7" s="271" t="str">
        <f t="shared" si="0"/>
        <v>V</v>
      </c>
      <c r="N7" s="271" t="str">
        <f t="shared" si="0"/>
        <v>S</v>
      </c>
      <c r="O7" s="271" t="str">
        <f t="shared" si="0"/>
        <v>D</v>
      </c>
      <c r="P7" s="271" t="str">
        <f t="shared" si="0"/>
        <v>L</v>
      </c>
      <c r="Q7" s="271" t="str">
        <f t="shared" si="0"/>
        <v>M</v>
      </c>
      <c r="R7" s="271" t="str">
        <f t="shared" si="0"/>
        <v>M</v>
      </c>
      <c r="S7" s="271" t="str">
        <f t="shared" si="0"/>
        <v>J</v>
      </c>
      <c r="T7" s="271" t="str">
        <f t="shared" si="0"/>
        <v>V</v>
      </c>
      <c r="U7" s="271" t="str">
        <f t="shared" si="0"/>
        <v>S</v>
      </c>
      <c r="V7" s="271" t="str">
        <f t="shared" si="0"/>
        <v>D</v>
      </c>
      <c r="W7" s="315" t="str">
        <f t="shared" si="0"/>
        <v>L</v>
      </c>
      <c r="X7" s="315" t="str">
        <f t="shared" si="0"/>
        <v>M</v>
      </c>
      <c r="Y7" s="315" t="str">
        <f t="shared" si="0"/>
        <v>M</v>
      </c>
      <c r="Z7" s="315" t="str">
        <f t="shared" si="0"/>
        <v>J</v>
      </c>
      <c r="AA7" s="315" t="str">
        <f t="shared" si="0"/>
        <v>V</v>
      </c>
      <c r="AB7" s="315" t="str">
        <f t="shared" si="0"/>
        <v>S</v>
      </c>
      <c r="AC7" s="315" t="str">
        <f t="shared" si="0"/>
        <v>D</v>
      </c>
      <c r="AD7" s="271" t="str">
        <f t="shared" si="0"/>
        <v>L</v>
      </c>
      <c r="AE7" s="271" t="str">
        <f t="shared" si="0"/>
        <v>M</v>
      </c>
      <c r="AF7" s="271" t="str">
        <f t="shared" si="0"/>
        <v>M</v>
      </c>
      <c r="AG7" s="271" t="str">
        <f t="shared" si="0"/>
        <v>J</v>
      </c>
      <c r="AH7" s="271" t="str">
        <f t="shared" si="0"/>
        <v>V</v>
      </c>
      <c r="AI7" s="59"/>
      <c r="AJ7" s="86"/>
      <c r="AK7" s="86"/>
      <c r="AL7" s="85"/>
      <c r="AM7" s="85"/>
      <c r="AN7" s="85"/>
      <c r="AO7" s="85"/>
      <c r="AP7" s="85"/>
      <c r="AQ7" s="85"/>
      <c r="CQ7" s="60"/>
      <c r="IV7" s="114"/>
    </row>
    <row r="8" spans="1:256" s="58" customFormat="1" x14ac:dyDescent="0.2">
      <c r="A8" s="114"/>
      <c r="B8" s="480" t="s">
        <v>92</v>
      </c>
      <c r="C8" s="491"/>
      <c r="D8" s="269">
        <v>1</v>
      </c>
      <c r="E8" s="269">
        <v>2</v>
      </c>
      <c r="F8" s="269">
        <v>3</v>
      </c>
      <c r="G8" s="269">
        <v>4</v>
      </c>
      <c r="H8" s="270">
        <v>5</v>
      </c>
      <c r="I8" s="270">
        <v>6</v>
      </c>
      <c r="J8" s="270">
        <v>7</v>
      </c>
      <c r="K8" s="270">
        <v>8</v>
      </c>
      <c r="L8" s="269">
        <v>9</v>
      </c>
      <c r="M8" s="269">
        <v>10</v>
      </c>
      <c r="N8" s="269">
        <v>11</v>
      </c>
      <c r="O8" s="269">
        <v>12</v>
      </c>
      <c r="P8" s="270">
        <v>13</v>
      </c>
      <c r="Q8" s="270">
        <v>14</v>
      </c>
      <c r="R8" s="270">
        <v>15</v>
      </c>
      <c r="S8" s="270">
        <v>16</v>
      </c>
      <c r="T8" s="269">
        <v>17</v>
      </c>
      <c r="U8" s="269">
        <v>18</v>
      </c>
      <c r="V8" s="269">
        <v>19</v>
      </c>
      <c r="W8" s="269">
        <v>20</v>
      </c>
      <c r="X8" s="270">
        <v>21</v>
      </c>
      <c r="Y8" s="270">
        <v>22</v>
      </c>
      <c r="Z8" s="270">
        <v>23</v>
      </c>
      <c r="AA8" s="270">
        <v>24</v>
      </c>
      <c r="AB8" s="269">
        <v>25</v>
      </c>
      <c r="AC8" s="269">
        <v>26</v>
      </c>
      <c r="AD8" s="269">
        <v>27</v>
      </c>
      <c r="AE8" s="269">
        <v>28</v>
      </c>
      <c r="AF8" s="270">
        <v>29</v>
      </c>
      <c r="AG8" s="270">
        <v>30</v>
      </c>
      <c r="AH8" s="270">
        <v>31</v>
      </c>
      <c r="AI8" s="59"/>
      <c r="AJ8" s="482" t="s">
        <v>93</v>
      </c>
      <c r="AK8" s="483"/>
      <c r="AL8" s="483"/>
      <c r="AM8" s="483"/>
      <c r="AN8" s="484"/>
      <c r="AO8" s="174"/>
      <c r="AP8" s="85"/>
      <c r="AQ8" s="85"/>
      <c r="BG8" s="61">
        <v>1</v>
      </c>
      <c r="BH8" s="61">
        <v>2</v>
      </c>
      <c r="BI8" s="61">
        <v>3</v>
      </c>
      <c r="BJ8" s="61">
        <v>4</v>
      </c>
      <c r="BK8" s="62">
        <v>5</v>
      </c>
      <c r="BL8" s="62">
        <v>6</v>
      </c>
      <c r="BM8" s="62">
        <v>7</v>
      </c>
      <c r="BN8" s="62">
        <v>8</v>
      </c>
      <c r="BO8" s="62">
        <v>9</v>
      </c>
      <c r="BP8" s="61">
        <v>10</v>
      </c>
      <c r="BQ8" s="61">
        <v>11</v>
      </c>
      <c r="BR8" s="62">
        <v>12</v>
      </c>
      <c r="BS8" s="62">
        <v>13</v>
      </c>
      <c r="BT8" s="62">
        <v>14</v>
      </c>
      <c r="BU8" s="62">
        <v>15</v>
      </c>
      <c r="BV8" s="62">
        <v>16</v>
      </c>
      <c r="BW8" s="61">
        <v>17</v>
      </c>
      <c r="BX8" s="61">
        <v>18</v>
      </c>
      <c r="BY8" s="62">
        <v>19</v>
      </c>
      <c r="BZ8" s="62">
        <v>20</v>
      </c>
      <c r="CA8" s="62">
        <v>21</v>
      </c>
      <c r="CB8" s="62">
        <v>22</v>
      </c>
      <c r="CC8" s="62">
        <v>23</v>
      </c>
      <c r="CD8" s="61">
        <v>24</v>
      </c>
      <c r="CE8" s="61">
        <v>25</v>
      </c>
      <c r="CF8" s="62">
        <v>26</v>
      </c>
      <c r="CG8" s="62">
        <v>27</v>
      </c>
      <c r="CH8" s="62">
        <v>28</v>
      </c>
      <c r="CI8" s="62">
        <v>29</v>
      </c>
      <c r="CJ8" s="62">
        <v>30</v>
      </c>
      <c r="CK8" s="63">
        <v>31</v>
      </c>
      <c r="CP8" s="64" t="str">
        <f>Données!O16</f>
        <v>CS</v>
      </c>
      <c r="CQ8" s="60" t="str">
        <f>Données!P16</f>
        <v>chef des secours</v>
      </c>
      <c r="IV8" s="114"/>
    </row>
    <row r="9" spans="1:256" s="65" customFormat="1" ht="13.5" customHeight="1" thickBot="1" x14ac:dyDescent="0.25">
      <c r="A9" s="115"/>
      <c r="B9" s="66" t="s">
        <v>2</v>
      </c>
      <c r="C9" s="67" t="s">
        <v>94</v>
      </c>
      <c r="D9" s="139">
        <f>IF($AO$3=D173,1,0)</f>
        <v>1</v>
      </c>
      <c r="E9" s="139">
        <f>IF($AO$3=E173,1,0)</f>
        <v>1</v>
      </c>
      <c r="F9" s="139">
        <f>IF($AO$3=F173,1,0)</f>
        <v>1</v>
      </c>
      <c r="G9" s="139">
        <f>IF($AO$3=G173,1,0)</f>
        <v>1</v>
      </c>
      <c r="H9" s="139">
        <f>IF($AO$3=H173,1,0)</f>
        <v>1</v>
      </c>
      <c r="I9" s="139">
        <f>IF($AO$2=I173,1,0)</f>
        <v>1</v>
      </c>
      <c r="J9" s="139">
        <f>IF($AO$2=J173,1,0)</f>
        <v>1</v>
      </c>
      <c r="K9" s="139">
        <f>IF($AO$2=K173,1,0)</f>
        <v>1</v>
      </c>
      <c r="L9" s="139">
        <f>IF($AO$2=L173,1,0)</f>
        <v>0</v>
      </c>
      <c r="M9" s="139">
        <f>IF($AO$2=M173,1,0)</f>
        <v>1</v>
      </c>
      <c r="N9" s="139">
        <f>IF($AO$3=N173,1,0)</f>
        <v>1</v>
      </c>
      <c r="O9" s="139">
        <f>IF($AO$3=O173,1,0)</f>
        <v>1</v>
      </c>
      <c r="P9" s="139">
        <f>IF($AO$2=P173,1,0)</f>
        <v>1</v>
      </c>
      <c r="Q9" s="139">
        <f>IF($AO$2=Q173,1,0)</f>
        <v>0</v>
      </c>
      <c r="R9" s="139">
        <f>IF($AO$2=R173,1,0)</f>
        <v>0</v>
      </c>
      <c r="S9" s="139">
        <f>IF($AO$2=S173,1,0)</f>
        <v>0</v>
      </c>
      <c r="T9" s="139">
        <f>IF($AO$2=T173,1,0)</f>
        <v>0</v>
      </c>
      <c r="U9" s="139">
        <f>IF($AO$3=U173,1,0)</f>
        <v>1</v>
      </c>
      <c r="V9" s="139">
        <f>IF($AO$3=V173,1,0)</f>
        <v>1</v>
      </c>
      <c r="W9" s="139">
        <f>IF($AO$2=W173,1,0)</f>
        <v>0</v>
      </c>
      <c r="X9" s="139">
        <f>IF($AO$2=X173,1,0)</f>
        <v>1</v>
      </c>
      <c r="Y9" s="139">
        <f>IF($AO$2=Y173,1,0)</f>
        <v>0</v>
      </c>
      <c r="Z9" s="139">
        <f>IF($AO$2=Z173,1,0)</f>
        <v>0</v>
      </c>
      <c r="AA9" s="139">
        <f>IF($AO$2=AA173,1,0)</f>
        <v>0</v>
      </c>
      <c r="AB9" s="139">
        <f>IF($AO$3=AB173,1,0)</f>
        <v>1</v>
      </c>
      <c r="AC9" s="139">
        <f>IF($AO$3=AC173,1,0)</f>
        <v>1</v>
      </c>
      <c r="AD9" s="139">
        <f>IF($AO$2=AD173,1,0)</f>
        <v>0</v>
      </c>
      <c r="AE9" s="139">
        <f>IF($AO$2=AE173,1,0)</f>
        <v>0</v>
      </c>
      <c r="AF9" s="139">
        <f>IF($AO$2=AF173,1,0)</f>
        <v>0</v>
      </c>
      <c r="AG9" s="139">
        <f>IF($AO$2=AG173,1,0)</f>
        <v>0</v>
      </c>
      <c r="AH9" s="139">
        <f>IF($AO$2=AH173,1,0)</f>
        <v>0</v>
      </c>
      <c r="AI9" s="68"/>
      <c r="AJ9" s="87" t="s">
        <v>95</v>
      </c>
      <c r="AK9" s="87" t="s">
        <v>25</v>
      </c>
      <c r="AL9" s="87" t="s">
        <v>39</v>
      </c>
      <c r="AM9" s="88" t="s">
        <v>96</v>
      </c>
      <c r="AN9" s="102" t="s">
        <v>97</v>
      </c>
      <c r="AO9" s="175" t="s">
        <v>179</v>
      </c>
      <c r="AP9" s="104" t="s">
        <v>42</v>
      </c>
      <c r="AQ9" s="104" t="s">
        <v>106</v>
      </c>
      <c r="AR9" s="104" t="s">
        <v>57</v>
      </c>
      <c r="AS9" s="104" t="s">
        <v>107</v>
      </c>
      <c r="AW9" s="104" t="s">
        <v>14</v>
      </c>
      <c r="AX9" s="104" t="s">
        <v>18</v>
      </c>
      <c r="AY9" s="104" t="s">
        <v>23</v>
      </c>
      <c r="AZ9" s="104" t="s">
        <v>26</v>
      </c>
      <c r="BA9" s="104" t="s">
        <v>32</v>
      </c>
      <c r="BB9" s="104" t="s">
        <v>53</v>
      </c>
      <c r="BC9" s="104" t="s">
        <v>30</v>
      </c>
      <c r="BG9" s="34"/>
      <c r="BH9" s="34"/>
      <c r="BI9" s="34"/>
      <c r="BJ9" s="34"/>
      <c r="BK9" s="69"/>
      <c r="BL9" s="69"/>
      <c r="BM9" s="69"/>
      <c r="BN9" s="69"/>
      <c r="BO9" s="69"/>
      <c r="BP9" s="34"/>
      <c r="BQ9" s="34"/>
      <c r="BR9" s="69"/>
      <c r="BS9" s="70"/>
      <c r="BT9" s="69"/>
      <c r="BU9" s="69"/>
      <c r="BV9" s="69"/>
      <c r="BW9" s="34"/>
      <c r="BX9" s="34"/>
      <c r="BY9" s="69"/>
      <c r="BZ9" s="69"/>
      <c r="CA9" s="69"/>
      <c r="CB9" s="69"/>
      <c r="CC9" s="69"/>
      <c r="CD9" s="34"/>
      <c r="CE9" s="34"/>
      <c r="CF9" s="69"/>
      <c r="CG9" s="69"/>
      <c r="CH9" s="69"/>
      <c r="CI9" s="69"/>
      <c r="CJ9" s="69"/>
      <c r="CK9" s="71"/>
      <c r="CP9" s="64" t="str">
        <f>Données!O17</f>
        <v>V0</v>
      </c>
      <c r="CQ9" s="60" t="str">
        <f>Données!P17</f>
        <v>premier VMA 108</v>
      </c>
      <c r="IV9" s="115"/>
    </row>
    <row r="10" spans="1:256" s="50" customFormat="1" ht="13.5" thickBot="1" x14ac:dyDescent="0.25">
      <c r="A10" s="44">
        <f>VLOOKUP(C10,Section!C3:D121,2,FALSE)</f>
        <v>0</v>
      </c>
      <c r="B10" s="226" t="str">
        <f>Données!C16</f>
        <v>ADC</v>
      </c>
      <c r="C10" s="227" t="str">
        <f>Données!D16</f>
        <v>BERNARD</v>
      </c>
      <c r="D10" s="281"/>
      <c r="E10" s="390" t="s">
        <v>36</v>
      </c>
      <c r="F10" s="386" t="s">
        <v>36</v>
      </c>
      <c r="G10" s="290"/>
      <c r="H10" s="247"/>
      <c r="I10" s="298" t="s">
        <v>25</v>
      </c>
      <c r="J10" s="298" t="s">
        <v>25</v>
      </c>
      <c r="K10" s="298" t="s">
        <v>25</v>
      </c>
      <c r="L10" s="298" t="s">
        <v>25</v>
      </c>
      <c r="M10" s="298" t="s">
        <v>25</v>
      </c>
      <c r="N10" s="247"/>
      <c r="O10" s="247"/>
      <c r="P10" s="298" t="s">
        <v>25</v>
      </c>
      <c r="Q10" s="298" t="s">
        <v>25</v>
      </c>
      <c r="R10" s="298" t="s">
        <v>25</v>
      </c>
      <c r="S10" s="298" t="s">
        <v>25</v>
      </c>
      <c r="T10" s="298" t="s">
        <v>25</v>
      </c>
      <c r="U10" s="290"/>
      <c r="V10" s="290"/>
      <c r="W10" s="298" t="s">
        <v>25</v>
      </c>
      <c r="X10" s="298" t="s">
        <v>25</v>
      </c>
      <c r="Y10" s="298" t="s">
        <v>25</v>
      </c>
      <c r="Z10" s="298" t="s">
        <v>25</v>
      </c>
      <c r="AA10" s="298" t="s">
        <v>25</v>
      </c>
      <c r="AB10" s="290"/>
      <c r="AC10" s="290"/>
      <c r="AD10" s="298" t="s">
        <v>25</v>
      </c>
      <c r="AE10" s="298" t="s">
        <v>25</v>
      </c>
      <c r="AF10" s="298" t="s">
        <v>25</v>
      </c>
      <c r="AG10" s="312" t="s">
        <v>25</v>
      </c>
      <c r="AH10" s="298" t="s">
        <v>25</v>
      </c>
      <c r="AI10" s="41"/>
      <c r="AJ10" s="89">
        <f>COUNTIF($BG10:$CK10,"P")</f>
        <v>0</v>
      </c>
      <c r="AK10" s="89">
        <f>COUNTIF($BG10:$CK10,"T")</f>
        <v>20</v>
      </c>
      <c r="AL10" s="89">
        <f>COUNTIF($BG10:$CK10,"A")</f>
        <v>0</v>
      </c>
      <c r="AM10" s="23">
        <f>COUNTIF($D10:$AH10,"D")</f>
        <v>2</v>
      </c>
      <c r="AN10" s="103">
        <f>COUNTIF($BG10:$CK10,"W")</f>
        <v>0</v>
      </c>
      <c r="AO10" s="103">
        <f>COUNTIF($BG10:$CK10,"JF")</f>
        <v>0</v>
      </c>
      <c r="AP10" s="105">
        <f>COUNTIF($BG10:$CK10,"TAO")</f>
        <v>0</v>
      </c>
      <c r="AQ10" s="106">
        <f>COUNTIF($D10:$AH10,"P")</f>
        <v>0</v>
      </c>
      <c r="AR10" s="105">
        <f>COUNTIF($D10:$AH10,"ASB")</f>
        <v>0</v>
      </c>
      <c r="AS10" s="105">
        <f>COUNTIF($D10:$AH10,"DX")</f>
        <v>0</v>
      </c>
      <c r="AW10" s="112">
        <f t="shared" ref="AW10:AW57" si="1">COUNTIF($D10:$AH10,"CS")+COUNTIF($D10:$AH10,"WCS")</f>
        <v>0</v>
      </c>
      <c r="AX10" s="112">
        <f>COUNTIF($D10:$AH10,"V0")+COUNTIF($D10:$AH10,"W0")</f>
        <v>0</v>
      </c>
      <c r="AY10" s="112">
        <f>COUNTIF($D10:$AH10,"V1")+COUNTIF($D10:$AH10,"W1")</f>
        <v>0</v>
      </c>
      <c r="AZ10" s="112">
        <f>COUNTIF($D10:$AH10,"V2")+COUNTIF($D10:$AH10,"W2")</f>
        <v>0</v>
      </c>
      <c r="BA10" s="112">
        <f>COUNTIF($D10:$AH10,"SN1")+COUNTIF($D10:$AH10,"WSN")</f>
        <v>0</v>
      </c>
      <c r="BB10" s="112">
        <f>COUNTIF($D10:$AH10,"E")</f>
        <v>0</v>
      </c>
      <c r="BC10" s="112">
        <f>COUNTIF($D10:$AH10,"PC")+COUNTIF($D10:$AH10,"WPC")</f>
        <v>0</v>
      </c>
      <c r="BG10" s="72" t="e">
        <f>VLOOKUP(D10,Données!$O$16:$Q$65,3,FALSE)</f>
        <v>#N/A</v>
      </c>
      <c r="BH10" s="72" t="str">
        <f>VLOOKUP(E10,Données!$O$16:$Q$65,3,FALSE)</f>
        <v>D</v>
      </c>
      <c r="BI10" s="72" t="str">
        <f>VLOOKUP(F10,Données!$O$16:$Q$65,3,FALSE)</f>
        <v>D</v>
      </c>
      <c r="BJ10" s="72" t="e">
        <f>VLOOKUP(G10,Données!$O$16:$Q$65,3,FALSE)</f>
        <v>#N/A</v>
      </c>
      <c r="BK10" s="72" t="e">
        <f>VLOOKUP(H10,Données!$O$16:$Q$65,3,FALSE)</f>
        <v>#N/A</v>
      </c>
      <c r="BL10" s="72" t="str">
        <f>VLOOKUP(I10,Données!$O$16:$Q$65,3,FALSE)</f>
        <v>T</v>
      </c>
      <c r="BM10" s="72" t="str">
        <f>VLOOKUP(J10,Données!$O$16:$Q$65,3,FALSE)</f>
        <v>T</v>
      </c>
      <c r="BN10" s="72" t="str">
        <f>VLOOKUP(K10,Données!$O$16:$Q$65,3,FALSE)</f>
        <v>T</v>
      </c>
      <c r="BO10" s="72" t="str">
        <f>VLOOKUP(L10,Données!$O$16:$Q$65,3,FALSE)</f>
        <v>T</v>
      </c>
      <c r="BP10" s="72" t="str">
        <f>VLOOKUP(M10,Données!$O$16:$Q$65,3,FALSE)</f>
        <v>T</v>
      </c>
      <c r="BQ10" s="72" t="e">
        <f>VLOOKUP(N10,Données!$O$16:$Q$65,3,FALSE)</f>
        <v>#N/A</v>
      </c>
      <c r="BR10" s="72" t="e">
        <f>VLOOKUP(O10,Données!$O$16:$Q$65,3,FALSE)</f>
        <v>#N/A</v>
      </c>
      <c r="BS10" s="72" t="str">
        <f>VLOOKUP(P10,Données!$O$16:$Q$65,3,FALSE)</f>
        <v>T</v>
      </c>
      <c r="BT10" s="72" t="str">
        <f>VLOOKUP(Q10,Données!$O$16:$Q$65,3,FALSE)</f>
        <v>T</v>
      </c>
      <c r="BU10" s="72" t="str">
        <f>VLOOKUP(R10,Données!$O$16:$Q$65,3,FALSE)</f>
        <v>T</v>
      </c>
      <c r="BV10" s="72" t="str">
        <f>VLOOKUP(S10,Données!$O$16:$Q$65,3,FALSE)</f>
        <v>T</v>
      </c>
      <c r="BW10" s="72" t="str">
        <f>VLOOKUP(T10,Données!$O$16:$Q$65,3,FALSE)</f>
        <v>T</v>
      </c>
      <c r="BX10" s="72" t="e">
        <f>VLOOKUP(U10,Données!$O$16:$Q$65,3,FALSE)</f>
        <v>#N/A</v>
      </c>
      <c r="BY10" s="72" t="e">
        <f>VLOOKUP(V10,Données!$O$16:$Q$65,3,FALSE)</f>
        <v>#N/A</v>
      </c>
      <c r="BZ10" s="72" t="str">
        <f>VLOOKUP(W10,Données!$O$16:$Q$65,3,FALSE)</f>
        <v>T</v>
      </c>
      <c r="CA10" s="72" t="str">
        <f>VLOOKUP(X10,Données!$O$16:$Q$65,3,FALSE)</f>
        <v>T</v>
      </c>
      <c r="CB10" s="72" t="str">
        <f>VLOOKUP(Y10,Données!$O$16:$Q$65,3,FALSE)</f>
        <v>T</v>
      </c>
      <c r="CC10" s="72" t="str">
        <f>VLOOKUP(Z10,Données!$O$16:$Q$65,3,FALSE)</f>
        <v>T</v>
      </c>
      <c r="CD10" s="72" t="str">
        <f>VLOOKUP(AA10,Données!$O$16:$Q$65,3,FALSE)</f>
        <v>T</v>
      </c>
      <c r="CE10" s="72" t="e">
        <f>VLOOKUP(AB10,Données!$O$16:$Q$65,3,FALSE)</f>
        <v>#N/A</v>
      </c>
      <c r="CF10" s="72" t="e">
        <f>VLOOKUP(AC10,Données!$O$16:$Q$65,3,FALSE)</f>
        <v>#N/A</v>
      </c>
      <c r="CG10" s="72" t="str">
        <f>VLOOKUP(AD10,Données!$O$16:$Q$65,3,FALSE)</f>
        <v>T</v>
      </c>
      <c r="CH10" s="72" t="str">
        <f>VLOOKUP(AE10,Données!$O$16:$Q$65,3,FALSE)</f>
        <v>T</v>
      </c>
      <c r="CI10" s="72" t="str">
        <f>VLOOKUP(AF10,Données!$O$16:$Q$65,3,FALSE)</f>
        <v>T</v>
      </c>
      <c r="CJ10" s="72" t="str">
        <f>VLOOKUP(AG10,Données!$O$16:$Q$65,3,FALSE)</f>
        <v>T</v>
      </c>
      <c r="CK10" s="72" t="str">
        <f>VLOOKUP(AH10,Données!$O$16:$Q$65,3,FALSE)</f>
        <v>T</v>
      </c>
      <c r="CM10" s="44"/>
      <c r="CP10" s="64" t="str">
        <f>Données!O18</f>
        <v>V1</v>
      </c>
      <c r="CQ10" s="60" t="s">
        <v>24</v>
      </c>
      <c r="IV10" s="505"/>
    </row>
    <row r="11" spans="1:256" s="50" customFormat="1" ht="13.5" thickBot="1" x14ac:dyDescent="0.25">
      <c r="A11" s="44">
        <f>VLOOKUP(C11,Section!C4:D123,2,FALSE)</f>
        <v>0</v>
      </c>
      <c r="B11" s="226" t="str">
        <f>Données!C17</f>
        <v>ADJ</v>
      </c>
      <c r="C11" s="227" t="str">
        <f>Données!D17</f>
        <v>LEROY</v>
      </c>
      <c r="D11" s="247"/>
      <c r="E11" s="372" t="s">
        <v>36</v>
      </c>
      <c r="F11" s="372" t="s">
        <v>36</v>
      </c>
      <c r="G11" s="292"/>
      <c r="H11" s="247"/>
      <c r="I11" s="298" t="s">
        <v>25</v>
      </c>
      <c r="J11" s="298" t="s">
        <v>25</v>
      </c>
      <c r="K11" s="298" t="s">
        <v>25</v>
      </c>
      <c r="L11" s="298" t="s">
        <v>25</v>
      </c>
      <c r="M11" s="298" t="s">
        <v>25</v>
      </c>
      <c r="N11" s="247"/>
      <c r="O11" s="247"/>
      <c r="P11" s="298" t="s">
        <v>25</v>
      </c>
      <c r="Q11" s="298" t="s">
        <v>25</v>
      </c>
      <c r="R11" s="298" t="s">
        <v>25</v>
      </c>
      <c r="S11" s="298" t="s">
        <v>25</v>
      </c>
      <c r="T11" s="298" t="s">
        <v>25</v>
      </c>
      <c r="U11" s="290"/>
      <c r="V11" s="290"/>
      <c r="W11" s="298" t="s">
        <v>25</v>
      </c>
      <c r="X11" s="298" t="s">
        <v>25</v>
      </c>
      <c r="Y11" s="298" t="s">
        <v>25</v>
      </c>
      <c r="Z11" s="298" t="s">
        <v>25</v>
      </c>
      <c r="AA11" s="298" t="s">
        <v>25</v>
      </c>
      <c r="AB11" s="290"/>
      <c r="AC11" s="290"/>
      <c r="AD11" s="298" t="s">
        <v>25</v>
      </c>
      <c r="AE11" s="298" t="s">
        <v>25</v>
      </c>
      <c r="AF11" s="298" t="s">
        <v>25</v>
      </c>
      <c r="AG11" s="312" t="s">
        <v>25</v>
      </c>
      <c r="AH11" s="298" t="s">
        <v>25</v>
      </c>
      <c r="AI11" s="41"/>
      <c r="AJ11" s="89">
        <f t="shared" ref="AJ11:AJ57" si="2">COUNTIF($BG11:$CK11,"P")</f>
        <v>0</v>
      </c>
      <c r="AK11" s="89">
        <f t="shared" ref="AK11:AK57" si="3">COUNTIF($BG11:$CK11,"T")</f>
        <v>20</v>
      </c>
      <c r="AL11" s="89">
        <f t="shared" ref="AL11:AL57" si="4">COUNTIF($BG11:$CK11,"A")</f>
        <v>0</v>
      </c>
      <c r="AM11" s="23">
        <f t="shared" ref="AM11:AM57" si="5">COUNTIF($D11:$AH11,"D")</f>
        <v>2</v>
      </c>
      <c r="AN11" s="103">
        <f t="shared" ref="AN11:AN57" si="6">COUNTIF($BG11:$CK11,"W")</f>
        <v>0</v>
      </c>
      <c r="AO11" s="103">
        <f t="shared" ref="AO11:AO57" si="7">COUNTIF($BG11:$CK11,"JF")</f>
        <v>0</v>
      </c>
      <c r="AP11" s="105">
        <f t="shared" ref="AP11:AP57" si="8">COUNTIF($BG11:$CK11,"TAO")</f>
        <v>0</v>
      </c>
      <c r="AQ11" s="106">
        <f t="shared" ref="AQ11:AQ57" si="9">COUNTIF($D11:$AH11,"P")</f>
        <v>0</v>
      </c>
      <c r="AR11" s="105">
        <f t="shared" ref="AR11:AR57" si="10">COUNTIF($D11:$AH11,"ASB")</f>
        <v>0</v>
      </c>
      <c r="AS11" s="105">
        <f t="shared" ref="AS11:AS57" si="11">COUNTIF($D11:$AH11,"DX")</f>
        <v>0</v>
      </c>
      <c r="AW11" s="112">
        <f t="shared" si="1"/>
        <v>0</v>
      </c>
      <c r="AX11" s="112">
        <f t="shared" ref="AX11:AX57" si="12">COUNTIF($D11:$AH11,"V0")+COUNTIF($D11:$AH11,"W0")</f>
        <v>0</v>
      </c>
      <c r="AY11" s="112">
        <f t="shared" ref="AY11:AY57" si="13">COUNTIF($D11:$AH11,"V1")+COUNTIF($D11:$AH11,"W1")</f>
        <v>0</v>
      </c>
      <c r="AZ11" s="112">
        <f t="shared" ref="AZ11:AZ57" si="14">COUNTIF($D11:$AH11,"V2")+COUNTIF($D11:$AH11,"W2")</f>
        <v>0</v>
      </c>
      <c r="BA11" s="112">
        <f t="shared" ref="BA11:BA57" si="15">COUNTIF($D11:$AH11,"SN1")+COUNTIF($D11:$AH11,"WSN")</f>
        <v>0</v>
      </c>
      <c r="BB11" s="112">
        <f t="shared" ref="BB11:BB57" si="16">COUNTIF($D11:$AH11,"E")</f>
        <v>0</v>
      </c>
      <c r="BC11" s="112">
        <f t="shared" ref="BC11:BC57" si="17">COUNTIF($D11:$AH11,"PC")+COUNTIF($D11:$AH11,"WPC")</f>
        <v>0</v>
      </c>
      <c r="BG11" s="72" t="e">
        <f>VLOOKUP(D11,Données!$O$16:$Q$65,3,FALSE)</f>
        <v>#N/A</v>
      </c>
      <c r="BH11" s="72" t="str">
        <f>VLOOKUP(E11,Données!$O$16:$Q$65,3,FALSE)</f>
        <v>D</v>
      </c>
      <c r="BI11" s="72" t="str">
        <f>VLOOKUP(F11,Données!$O$16:$Q$65,3,FALSE)</f>
        <v>D</v>
      </c>
      <c r="BJ11" s="72" t="e">
        <f>VLOOKUP(G11,Données!$O$16:$Q$65,3,FALSE)</f>
        <v>#N/A</v>
      </c>
      <c r="BK11" s="72" t="e">
        <f>VLOOKUP(H11,Données!$O$16:$Q$65,3,FALSE)</f>
        <v>#N/A</v>
      </c>
      <c r="BL11" s="72" t="str">
        <f>VLOOKUP(I11,Données!$O$16:$Q$65,3,FALSE)</f>
        <v>T</v>
      </c>
      <c r="BM11" s="72" t="str">
        <f>VLOOKUP(J11,Données!$O$16:$Q$65,3,FALSE)</f>
        <v>T</v>
      </c>
      <c r="BN11" s="72" t="str">
        <f>VLOOKUP(K11,Données!$O$16:$Q$65,3,FALSE)</f>
        <v>T</v>
      </c>
      <c r="BO11" s="72" t="str">
        <f>VLOOKUP(L11,Données!$O$16:$Q$65,3,FALSE)</f>
        <v>T</v>
      </c>
      <c r="BP11" s="72" t="str">
        <f>VLOOKUP(M11,Données!$O$16:$Q$65,3,FALSE)</f>
        <v>T</v>
      </c>
      <c r="BQ11" s="72" t="e">
        <f>VLOOKUP(N11,Données!$O$16:$Q$65,3,FALSE)</f>
        <v>#N/A</v>
      </c>
      <c r="BR11" s="72" t="e">
        <f>VLOOKUP(O11,Données!$O$16:$Q$65,3,FALSE)</f>
        <v>#N/A</v>
      </c>
      <c r="BS11" s="72" t="str">
        <f>VLOOKUP(P11,Données!$O$16:$Q$65,3,FALSE)</f>
        <v>T</v>
      </c>
      <c r="BT11" s="72" t="str">
        <f>VLOOKUP(Q11,Données!$O$16:$Q$65,3,FALSE)</f>
        <v>T</v>
      </c>
      <c r="BU11" s="72" t="str">
        <f>VLOOKUP(R11,Données!$O$16:$Q$65,3,FALSE)</f>
        <v>T</v>
      </c>
      <c r="BV11" s="72" t="str">
        <f>VLOOKUP(S11,Données!$O$16:$Q$65,3,FALSE)</f>
        <v>T</v>
      </c>
      <c r="BW11" s="72" t="str">
        <f>VLOOKUP(T11,Données!$O$16:$Q$65,3,FALSE)</f>
        <v>T</v>
      </c>
      <c r="BX11" s="72" t="e">
        <f>VLOOKUP(U11,Données!$O$16:$Q$65,3,FALSE)</f>
        <v>#N/A</v>
      </c>
      <c r="BY11" s="72" t="e">
        <f>VLOOKUP(V11,Données!$O$16:$Q$65,3,FALSE)</f>
        <v>#N/A</v>
      </c>
      <c r="BZ11" s="72" t="str">
        <f>VLOOKUP(W11,Données!$O$16:$Q$65,3,FALSE)</f>
        <v>T</v>
      </c>
      <c r="CA11" s="72" t="str">
        <f>VLOOKUP(X11,Données!$O$16:$Q$65,3,FALSE)</f>
        <v>T</v>
      </c>
      <c r="CB11" s="72" t="str">
        <f>VLOOKUP(Y11,Données!$O$16:$Q$65,3,FALSE)</f>
        <v>T</v>
      </c>
      <c r="CC11" s="72" t="str">
        <f>VLOOKUP(Z11,Données!$O$16:$Q$65,3,FALSE)</f>
        <v>T</v>
      </c>
      <c r="CD11" s="72" t="str">
        <f>VLOOKUP(AA11,Données!$O$16:$Q$65,3,FALSE)</f>
        <v>T</v>
      </c>
      <c r="CE11" s="72" t="e">
        <f>VLOOKUP(AB11,Données!$O$16:$Q$65,3,FALSE)</f>
        <v>#N/A</v>
      </c>
      <c r="CF11" s="72" t="e">
        <f>VLOOKUP(AC11,Données!$O$16:$Q$65,3,FALSE)</f>
        <v>#N/A</v>
      </c>
      <c r="CG11" s="72" t="str">
        <f>VLOOKUP(AD11,Données!$O$16:$Q$65,3,FALSE)</f>
        <v>T</v>
      </c>
      <c r="CH11" s="72" t="str">
        <f>VLOOKUP(AE11,Données!$O$16:$Q$65,3,FALSE)</f>
        <v>T</v>
      </c>
      <c r="CI11" s="72" t="str">
        <f>VLOOKUP(AF11,Données!$O$16:$Q$65,3,FALSE)</f>
        <v>T</v>
      </c>
      <c r="CJ11" s="72" t="str">
        <f>VLOOKUP(AG11,Données!$O$16:$Q$65,3,FALSE)</f>
        <v>T</v>
      </c>
      <c r="CK11" s="72" t="str">
        <f>VLOOKUP(AH11,Données!$O$16:$Q$65,3,FALSE)</f>
        <v>T</v>
      </c>
      <c r="CM11" s="44"/>
      <c r="CP11" s="64" t="str">
        <f>Données!O19</f>
        <v>V2</v>
      </c>
      <c r="CQ11" s="60" t="s">
        <v>41</v>
      </c>
      <c r="IV11" s="505"/>
    </row>
    <row r="12" spans="1:256" s="50" customFormat="1" ht="13.5" thickBot="1" x14ac:dyDescent="0.25">
      <c r="A12" s="44">
        <f>VLOOKUP(C12,Section!C5:D124,2,FALSE)</f>
        <v>0</v>
      </c>
      <c r="B12" s="11">
        <f>Données!C18</f>
        <v>0</v>
      </c>
      <c r="C12" s="383">
        <f>Données!D18</f>
        <v>0</v>
      </c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41"/>
      <c r="AJ12" s="89">
        <f t="shared" si="2"/>
        <v>0</v>
      </c>
      <c r="AK12" s="89">
        <f t="shared" si="3"/>
        <v>0</v>
      </c>
      <c r="AL12" s="89">
        <f t="shared" si="4"/>
        <v>0</v>
      </c>
      <c r="AM12" s="23">
        <f t="shared" si="5"/>
        <v>0</v>
      </c>
      <c r="AN12" s="103">
        <f t="shared" si="6"/>
        <v>0</v>
      </c>
      <c r="AO12" s="103">
        <f t="shared" si="7"/>
        <v>0</v>
      </c>
      <c r="AP12" s="105">
        <f t="shared" si="8"/>
        <v>0</v>
      </c>
      <c r="AQ12" s="106">
        <f t="shared" si="9"/>
        <v>0</v>
      </c>
      <c r="AR12" s="105">
        <f t="shared" si="10"/>
        <v>0</v>
      </c>
      <c r="AS12" s="105">
        <f t="shared" si="11"/>
        <v>0</v>
      </c>
      <c r="AW12" s="112">
        <f t="shared" si="1"/>
        <v>0</v>
      </c>
      <c r="AX12" s="112">
        <f t="shared" si="12"/>
        <v>0</v>
      </c>
      <c r="AY12" s="112">
        <f t="shared" si="13"/>
        <v>0</v>
      </c>
      <c r="AZ12" s="112">
        <f t="shared" si="14"/>
        <v>0</v>
      </c>
      <c r="BA12" s="112">
        <f t="shared" si="15"/>
        <v>0</v>
      </c>
      <c r="BB12" s="112">
        <f t="shared" si="16"/>
        <v>0</v>
      </c>
      <c r="BC12" s="112">
        <f t="shared" si="17"/>
        <v>0</v>
      </c>
      <c r="BG12" s="72" t="e">
        <f>VLOOKUP(D12,Données!$O$16:$Q$65,3,FALSE)</f>
        <v>#N/A</v>
      </c>
      <c r="BH12" s="72" t="e">
        <f>VLOOKUP(E12,Données!$O$16:$Q$65,3,FALSE)</f>
        <v>#N/A</v>
      </c>
      <c r="BI12" s="72" t="e">
        <f>VLOOKUP(F12,Données!$O$16:$Q$65,3,FALSE)</f>
        <v>#N/A</v>
      </c>
      <c r="BJ12" s="72" t="e">
        <f>VLOOKUP(G12,Données!$O$16:$Q$65,3,FALSE)</f>
        <v>#N/A</v>
      </c>
      <c r="BK12" s="72" t="e">
        <f>VLOOKUP(H12,Données!$O$16:$Q$65,3,FALSE)</f>
        <v>#N/A</v>
      </c>
      <c r="BL12" s="72" t="e">
        <f>VLOOKUP(I12,Données!$O$16:$Q$65,3,FALSE)</f>
        <v>#N/A</v>
      </c>
      <c r="BM12" s="72" t="e">
        <f>VLOOKUP(J12,Données!$O$16:$Q$65,3,FALSE)</f>
        <v>#N/A</v>
      </c>
      <c r="BN12" s="72" t="e">
        <f>VLOOKUP(K12,Données!$O$16:$Q$65,3,FALSE)</f>
        <v>#N/A</v>
      </c>
      <c r="BO12" s="72" t="e">
        <f>VLOOKUP(L12,Données!$O$16:$Q$65,3,FALSE)</f>
        <v>#N/A</v>
      </c>
      <c r="BP12" s="72" t="e">
        <f>VLOOKUP(M12,Données!$O$16:$Q$65,3,FALSE)</f>
        <v>#N/A</v>
      </c>
      <c r="BQ12" s="72" t="e">
        <f>VLOOKUP(N12,Données!$O$16:$Q$65,3,FALSE)</f>
        <v>#N/A</v>
      </c>
      <c r="BR12" s="72" t="e">
        <f>VLOOKUP(O12,Données!$O$16:$Q$65,3,FALSE)</f>
        <v>#N/A</v>
      </c>
      <c r="BS12" s="72" t="e">
        <f>VLOOKUP(P12,Données!$O$16:$Q$65,3,FALSE)</f>
        <v>#N/A</v>
      </c>
      <c r="BT12" s="72" t="e">
        <f>VLOOKUP(Q12,Données!$O$16:$Q$65,3,FALSE)</f>
        <v>#N/A</v>
      </c>
      <c r="BU12" s="72" t="e">
        <f>VLOOKUP(R12,Données!$O$16:$Q$65,3,FALSE)</f>
        <v>#N/A</v>
      </c>
      <c r="BV12" s="72" t="e">
        <f>VLOOKUP(S12,Données!$O$16:$Q$65,3,FALSE)</f>
        <v>#N/A</v>
      </c>
      <c r="BW12" s="72" t="e">
        <f>VLOOKUP(T12,Données!$O$16:$Q$65,3,FALSE)</f>
        <v>#N/A</v>
      </c>
      <c r="BX12" s="72" t="e">
        <f>VLOOKUP(U12,Données!$O$16:$Q$65,3,FALSE)</f>
        <v>#N/A</v>
      </c>
      <c r="BY12" s="72" t="e">
        <f>VLOOKUP(V12,Données!$O$16:$Q$65,3,FALSE)</f>
        <v>#N/A</v>
      </c>
      <c r="BZ12" s="72" t="e">
        <f>VLOOKUP(W12,Données!$O$16:$Q$65,3,FALSE)</f>
        <v>#N/A</v>
      </c>
      <c r="CA12" s="72" t="e">
        <f>VLOOKUP(X12,Données!$O$16:$Q$65,3,FALSE)</f>
        <v>#N/A</v>
      </c>
      <c r="CB12" s="72" t="e">
        <f>VLOOKUP(Y12,Données!$O$16:$Q$65,3,FALSE)</f>
        <v>#N/A</v>
      </c>
      <c r="CC12" s="72" t="e">
        <f>VLOOKUP(Z12,Données!$O$16:$Q$65,3,FALSE)</f>
        <v>#N/A</v>
      </c>
      <c r="CD12" s="72" t="e">
        <f>VLOOKUP(AA12,Données!$O$16:$Q$65,3,FALSE)</f>
        <v>#N/A</v>
      </c>
      <c r="CE12" s="72" t="e">
        <f>VLOOKUP(AB12,Données!$O$16:$Q$65,3,FALSE)</f>
        <v>#N/A</v>
      </c>
      <c r="CF12" s="72" t="e">
        <f>VLOOKUP(AC12,Données!$O$16:$Q$65,3,FALSE)</f>
        <v>#N/A</v>
      </c>
      <c r="CG12" s="72" t="e">
        <f>VLOOKUP(AD12,Données!$O$16:$Q$65,3,FALSE)</f>
        <v>#N/A</v>
      </c>
      <c r="CH12" s="72" t="e">
        <f>VLOOKUP(AE12,Données!$O$16:$Q$65,3,FALSE)</f>
        <v>#N/A</v>
      </c>
      <c r="CI12" s="72" t="e">
        <f>VLOOKUP(AF12,Données!$O$16:$Q$65,3,FALSE)</f>
        <v>#N/A</v>
      </c>
      <c r="CJ12" s="72" t="e">
        <f>VLOOKUP(AG12,Données!$O$16:$Q$65,3,FALSE)</f>
        <v>#N/A</v>
      </c>
      <c r="CK12" s="72" t="e">
        <f>VLOOKUP(AH12,Données!$O$16:$Q$65,3,FALSE)</f>
        <v>#N/A</v>
      </c>
      <c r="CM12" s="44"/>
      <c r="CP12" s="64" t="str">
        <f>Données!O20</f>
        <v>PC</v>
      </c>
      <c r="CQ12" s="60" t="str">
        <f>Données!P20</f>
        <v>PC SN</v>
      </c>
      <c r="IV12" s="505"/>
    </row>
    <row r="13" spans="1:256" s="50" customFormat="1" ht="13.5" thickBot="1" x14ac:dyDescent="0.25">
      <c r="A13" s="44">
        <f>VLOOKUP(C13,Section!C5:D124,2,FALSE)</f>
        <v>0</v>
      </c>
      <c r="B13" s="228" t="str">
        <f>Données!C19</f>
        <v>ADJ</v>
      </c>
      <c r="C13" s="229" t="str">
        <f>Données!D19</f>
        <v>OURY</v>
      </c>
      <c r="D13" s="351"/>
      <c r="E13" s="351" t="s">
        <v>36</v>
      </c>
      <c r="F13" s="351" t="s">
        <v>36</v>
      </c>
      <c r="G13" s="290"/>
      <c r="H13" s="351"/>
      <c r="I13" s="281" t="s">
        <v>14</v>
      </c>
      <c r="J13" s="298" t="s">
        <v>210</v>
      </c>
      <c r="K13" s="298" t="s">
        <v>210</v>
      </c>
      <c r="L13" s="282" t="s">
        <v>39</v>
      </c>
      <c r="M13" s="298" t="s">
        <v>210</v>
      </c>
      <c r="N13" s="306" t="s">
        <v>61</v>
      </c>
      <c r="O13" s="306" t="s">
        <v>61</v>
      </c>
      <c r="P13" s="298" t="s">
        <v>210</v>
      </c>
      <c r="Q13" s="333" t="s">
        <v>39</v>
      </c>
      <c r="R13" s="333" t="s">
        <v>39</v>
      </c>
      <c r="S13" s="319" t="s">
        <v>14</v>
      </c>
      <c r="T13" s="312" t="s">
        <v>210</v>
      </c>
      <c r="U13" s="247"/>
      <c r="V13" s="247"/>
      <c r="W13" s="298" t="s">
        <v>53</v>
      </c>
      <c r="X13" s="312" t="s">
        <v>25</v>
      </c>
      <c r="Y13" s="298" t="s">
        <v>53</v>
      </c>
      <c r="Z13" s="282" t="s">
        <v>39</v>
      </c>
      <c r="AA13" s="281" t="s">
        <v>14</v>
      </c>
      <c r="AB13" s="306"/>
      <c r="AC13" s="306"/>
      <c r="AD13" s="282" t="s">
        <v>39</v>
      </c>
      <c r="AE13" s="282" t="s">
        <v>39</v>
      </c>
      <c r="AF13" s="323" t="s">
        <v>210</v>
      </c>
      <c r="AG13" s="312" t="s">
        <v>53</v>
      </c>
      <c r="AH13" s="298" t="s">
        <v>210</v>
      </c>
      <c r="AI13" s="41"/>
      <c r="AJ13" s="89">
        <f t="shared" si="2"/>
        <v>3</v>
      </c>
      <c r="AK13" s="89">
        <f t="shared" si="3"/>
        <v>11</v>
      </c>
      <c r="AL13" s="89">
        <f t="shared" si="4"/>
        <v>6</v>
      </c>
      <c r="AM13" s="23">
        <f t="shared" si="5"/>
        <v>2</v>
      </c>
      <c r="AN13" s="103">
        <f t="shared" si="6"/>
        <v>2</v>
      </c>
      <c r="AO13" s="103">
        <f t="shared" si="7"/>
        <v>0</v>
      </c>
      <c r="AP13" s="105">
        <f t="shared" si="8"/>
        <v>0</v>
      </c>
      <c r="AQ13" s="106">
        <f t="shared" si="9"/>
        <v>0</v>
      </c>
      <c r="AR13" s="105">
        <f t="shared" si="10"/>
        <v>0</v>
      </c>
      <c r="AS13" s="105">
        <f t="shared" si="11"/>
        <v>0</v>
      </c>
      <c r="AW13" s="112">
        <f t="shared" si="1"/>
        <v>5</v>
      </c>
      <c r="AX13" s="112">
        <f t="shared" si="12"/>
        <v>0</v>
      </c>
      <c r="AY13" s="112">
        <f t="shared" si="13"/>
        <v>0</v>
      </c>
      <c r="AZ13" s="112">
        <f t="shared" si="14"/>
        <v>0</v>
      </c>
      <c r="BA13" s="112">
        <f t="shared" si="15"/>
        <v>0</v>
      </c>
      <c r="BB13" s="112">
        <f t="shared" si="16"/>
        <v>3</v>
      </c>
      <c r="BC13" s="112">
        <f t="shared" si="17"/>
        <v>0</v>
      </c>
      <c r="BG13" s="72" t="e">
        <f>VLOOKUP(D13,Données!$O$16:$Q$65,3,FALSE)</f>
        <v>#N/A</v>
      </c>
      <c r="BH13" s="72" t="str">
        <f>VLOOKUP(E13,Données!$O$16:$Q$65,3,FALSE)</f>
        <v>D</v>
      </c>
      <c r="BI13" s="72" t="str">
        <f>VLOOKUP(F13,Données!$O$16:$Q$65,3,FALSE)</f>
        <v>D</v>
      </c>
      <c r="BJ13" s="72" t="e">
        <f>VLOOKUP(G13,Données!$O$16:$Q$65,3,FALSE)</f>
        <v>#N/A</v>
      </c>
      <c r="BK13" s="72" t="e">
        <f>VLOOKUP(H13,Données!$O$16:$Q$65,3,FALSE)</f>
        <v>#N/A</v>
      </c>
      <c r="BL13" s="72" t="str">
        <f>VLOOKUP(I13,Données!$O$16:$Q$65,3,FALSE)</f>
        <v>P</v>
      </c>
      <c r="BM13" s="72" t="str">
        <f>VLOOKUP(J13,Données!$O$16:$Q$65,3,FALSE)</f>
        <v>T</v>
      </c>
      <c r="BN13" s="72" t="str">
        <f>VLOOKUP(K13,Données!$O$16:$Q$65,3,FALSE)</f>
        <v>T</v>
      </c>
      <c r="BO13" s="72" t="str">
        <f>VLOOKUP(L13,Données!$O$16:$Q$65,3,FALSE)</f>
        <v>A</v>
      </c>
      <c r="BP13" s="72" t="str">
        <f>VLOOKUP(M13,Données!$O$16:$Q$65,3,FALSE)</f>
        <v>T</v>
      </c>
      <c r="BQ13" s="72" t="str">
        <f>VLOOKUP(N13,Données!$O$16:$Q$65,3,FALSE)</f>
        <v>W</v>
      </c>
      <c r="BR13" s="72" t="str">
        <f>VLOOKUP(O13,Données!$O$16:$Q$65,3,FALSE)</f>
        <v>W</v>
      </c>
      <c r="BS13" s="72" t="str">
        <f>VLOOKUP(P13,Données!$O$16:$Q$65,3,FALSE)</f>
        <v>T</v>
      </c>
      <c r="BT13" s="72" t="str">
        <f>VLOOKUP(Q13,Données!$O$16:$Q$65,3,FALSE)</f>
        <v>A</v>
      </c>
      <c r="BU13" s="72" t="str">
        <f>VLOOKUP(R13,Données!$O$16:$Q$65,3,FALSE)</f>
        <v>A</v>
      </c>
      <c r="BV13" s="72" t="str">
        <f>VLOOKUP(S13,Données!$O$16:$Q$65,3,FALSE)</f>
        <v>P</v>
      </c>
      <c r="BW13" s="72" t="str">
        <f>VLOOKUP(T13,Données!$O$16:$Q$65,3,FALSE)</f>
        <v>T</v>
      </c>
      <c r="BX13" s="72" t="e">
        <f>VLOOKUP(U13,Données!$O$16:$Q$65,3,FALSE)</f>
        <v>#N/A</v>
      </c>
      <c r="BY13" s="72" t="e">
        <f>VLOOKUP(V13,Données!$O$16:$Q$65,3,FALSE)</f>
        <v>#N/A</v>
      </c>
      <c r="BZ13" s="72" t="str">
        <f>VLOOKUP(W13,Données!$O$16:$Q$65,3,FALSE)</f>
        <v>T</v>
      </c>
      <c r="CA13" s="72" t="str">
        <f>VLOOKUP(X13,Données!$O$16:$Q$65,3,FALSE)</f>
        <v>T</v>
      </c>
      <c r="CB13" s="72" t="str">
        <f>VLOOKUP(Y13,Données!$O$16:$Q$65,3,FALSE)</f>
        <v>T</v>
      </c>
      <c r="CC13" s="72" t="str">
        <f>VLOOKUP(Z13,Données!$O$16:$Q$65,3,FALSE)</f>
        <v>A</v>
      </c>
      <c r="CD13" s="72" t="str">
        <f>VLOOKUP(AA13,Données!$O$16:$Q$65,3,FALSE)</f>
        <v>P</v>
      </c>
      <c r="CE13" s="72" t="e">
        <f>VLOOKUP(AB13,Données!$O$16:$Q$65,3,FALSE)</f>
        <v>#N/A</v>
      </c>
      <c r="CF13" s="72" t="e">
        <f>VLOOKUP(AC13,Données!$O$16:$Q$65,3,FALSE)</f>
        <v>#N/A</v>
      </c>
      <c r="CG13" s="72" t="str">
        <f>VLOOKUP(AD13,Données!$O$16:$Q$65,3,FALSE)</f>
        <v>A</v>
      </c>
      <c r="CH13" s="72" t="str">
        <f>VLOOKUP(AE13,Données!$O$16:$Q$65,3,FALSE)</f>
        <v>A</v>
      </c>
      <c r="CI13" s="72" t="str">
        <f>VLOOKUP(AF13,Données!$O$16:$Q$65,3,FALSE)</f>
        <v>T</v>
      </c>
      <c r="CJ13" s="72" t="str">
        <f>VLOOKUP(AG13,Données!$O$16:$Q$65,3,FALSE)</f>
        <v>T</v>
      </c>
      <c r="CK13" s="72" t="str">
        <f>VLOOKUP(AH13,Données!$O$16:$Q$65,3,FALSE)</f>
        <v>T</v>
      </c>
      <c r="CM13" s="44"/>
      <c r="CP13" s="64" t="str">
        <f>Données!O21</f>
        <v>SN1</v>
      </c>
      <c r="CQ13" s="60" t="s">
        <v>27</v>
      </c>
      <c r="IV13" s="505"/>
    </row>
    <row r="14" spans="1:256" s="50" customFormat="1" ht="13.5" thickBot="1" x14ac:dyDescent="0.25">
      <c r="A14" s="44">
        <f>VLOOKUP(C14,Section!C6:D124,2,FALSE)</f>
        <v>0</v>
      </c>
      <c r="B14" s="228" t="str">
        <f>Données!C20</f>
        <v>ADJ</v>
      </c>
      <c r="C14" s="229" t="str">
        <f>Données!D20</f>
        <v>CASTELLI</v>
      </c>
      <c r="D14" s="290"/>
      <c r="E14" s="351" t="s">
        <v>36</v>
      </c>
      <c r="F14" s="351" t="s">
        <v>36</v>
      </c>
      <c r="G14" s="247"/>
      <c r="H14" s="247"/>
      <c r="I14" s="298" t="s">
        <v>53</v>
      </c>
      <c r="J14" s="320" t="s">
        <v>25</v>
      </c>
      <c r="K14" s="359" t="s">
        <v>39</v>
      </c>
      <c r="L14" s="446" t="s">
        <v>210</v>
      </c>
      <c r="M14" s="320" t="s">
        <v>53</v>
      </c>
      <c r="N14" s="247"/>
      <c r="O14" s="247"/>
      <c r="P14" s="298" t="s">
        <v>332</v>
      </c>
      <c r="Q14" s="298" t="s">
        <v>332</v>
      </c>
      <c r="R14" s="298" t="s">
        <v>332</v>
      </c>
      <c r="S14" s="298" t="s">
        <v>332</v>
      </c>
      <c r="T14" s="298" t="s">
        <v>332</v>
      </c>
      <c r="U14" s="247"/>
      <c r="V14" s="247"/>
      <c r="W14" s="282" t="s">
        <v>39</v>
      </c>
      <c r="X14" s="312" t="s">
        <v>25</v>
      </c>
      <c r="Y14" s="281" t="s">
        <v>14</v>
      </c>
      <c r="Z14" s="298" t="s">
        <v>210</v>
      </c>
      <c r="AA14" s="282" t="s">
        <v>39</v>
      </c>
      <c r="AB14" s="247"/>
      <c r="AC14" s="247"/>
      <c r="AD14" s="390" t="s">
        <v>36</v>
      </c>
      <c r="AE14" s="390" t="s">
        <v>36</v>
      </c>
      <c r="AF14" s="390" t="s">
        <v>36</v>
      </c>
      <c r="AG14" s="312" t="s">
        <v>25</v>
      </c>
      <c r="AH14" s="390" t="s">
        <v>36</v>
      </c>
      <c r="AI14" s="41"/>
      <c r="AJ14" s="89">
        <f t="shared" si="2"/>
        <v>1</v>
      </c>
      <c r="AK14" s="89">
        <f t="shared" si="3"/>
        <v>12</v>
      </c>
      <c r="AL14" s="89">
        <f t="shared" si="4"/>
        <v>3</v>
      </c>
      <c r="AM14" s="23">
        <f t="shared" si="5"/>
        <v>6</v>
      </c>
      <c r="AN14" s="103">
        <f t="shared" si="6"/>
        <v>0</v>
      </c>
      <c r="AO14" s="103">
        <f t="shared" si="7"/>
        <v>0</v>
      </c>
      <c r="AP14" s="105">
        <f t="shared" si="8"/>
        <v>0</v>
      </c>
      <c r="AQ14" s="106">
        <f t="shared" si="9"/>
        <v>0</v>
      </c>
      <c r="AR14" s="105">
        <f t="shared" si="10"/>
        <v>0</v>
      </c>
      <c r="AS14" s="105">
        <f t="shared" si="11"/>
        <v>0</v>
      </c>
      <c r="AW14" s="112">
        <f t="shared" si="1"/>
        <v>1</v>
      </c>
      <c r="AX14" s="112">
        <f t="shared" si="12"/>
        <v>0</v>
      </c>
      <c r="AY14" s="112">
        <f t="shared" si="13"/>
        <v>0</v>
      </c>
      <c r="AZ14" s="112">
        <f t="shared" si="14"/>
        <v>0</v>
      </c>
      <c r="BA14" s="112">
        <f t="shared" si="15"/>
        <v>0</v>
      </c>
      <c r="BB14" s="112">
        <f t="shared" si="16"/>
        <v>2</v>
      </c>
      <c r="BC14" s="112">
        <f t="shared" si="17"/>
        <v>0</v>
      </c>
      <c r="BG14" s="72" t="e">
        <f>VLOOKUP(D14,Données!$O$16:$Q$65,3,FALSE)</f>
        <v>#N/A</v>
      </c>
      <c r="BH14" s="72" t="str">
        <f>VLOOKUP(E14,Données!$O$16:$Q$65,3,FALSE)</f>
        <v>D</v>
      </c>
      <c r="BI14" s="72" t="str">
        <f>VLOOKUP(F14,Données!$O$16:$Q$65,3,FALSE)</f>
        <v>D</v>
      </c>
      <c r="BJ14" s="72" t="e">
        <f>VLOOKUP(G14,Données!$O$16:$Q$65,3,FALSE)</f>
        <v>#N/A</v>
      </c>
      <c r="BK14" s="72" t="e">
        <f>VLOOKUP(H14,Données!$O$16:$Q$65,3,FALSE)</f>
        <v>#N/A</v>
      </c>
      <c r="BL14" s="72" t="str">
        <f>VLOOKUP(I14,Données!$O$16:$Q$65,3,FALSE)</f>
        <v>T</v>
      </c>
      <c r="BM14" s="72" t="str">
        <f>VLOOKUP(J14,Données!$O$16:$Q$65,3,FALSE)</f>
        <v>T</v>
      </c>
      <c r="BN14" s="72" t="str">
        <f>VLOOKUP(K14,Données!$O$16:$Q$65,3,FALSE)</f>
        <v>A</v>
      </c>
      <c r="BO14" s="72" t="str">
        <f>VLOOKUP(L14,Données!$O$16:$Q$65,3,FALSE)</f>
        <v>T</v>
      </c>
      <c r="BP14" s="72" t="str">
        <f>VLOOKUP(M14,Données!$O$16:$Q$65,3,FALSE)</f>
        <v>T</v>
      </c>
      <c r="BQ14" s="72" t="e">
        <f>VLOOKUP(N14,Données!$O$16:$Q$65,3,FALSE)</f>
        <v>#N/A</v>
      </c>
      <c r="BR14" s="72" t="e">
        <f>VLOOKUP(O14,Données!$O$16:$Q$65,3,FALSE)</f>
        <v>#N/A</v>
      </c>
      <c r="BS14" s="72" t="str">
        <f>VLOOKUP(P14,Données!$O$16:$Q$65,3,FALSE)</f>
        <v>T</v>
      </c>
      <c r="BT14" s="72" t="str">
        <f>VLOOKUP(Q14,Données!$O$16:$Q$65,3,FALSE)</f>
        <v>T</v>
      </c>
      <c r="BU14" s="72" t="str">
        <f>VLOOKUP(R14,Données!$O$16:$Q$65,3,FALSE)</f>
        <v>T</v>
      </c>
      <c r="BV14" s="72" t="str">
        <f>VLOOKUP(S14,Données!$O$16:$Q$65,3,FALSE)</f>
        <v>T</v>
      </c>
      <c r="BW14" s="72" t="str">
        <f>VLOOKUP(T14,Données!$O$16:$Q$65,3,FALSE)</f>
        <v>T</v>
      </c>
      <c r="BX14" s="72" t="e">
        <f>VLOOKUP(U14,Données!$O$16:$Q$65,3,FALSE)</f>
        <v>#N/A</v>
      </c>
      <c r="BY14" s="72" t="e">
        <f>VLOOKUP(V14,Données!$O$16:$Q$65,3,FALSE)</f>
        <v>#N/A</v>
      </c>
      <c r="BZ14" s="72" t="str">
        <f>VLOOKUP(W14,Données!$O$16:$Q$65,3,FALSE)</f>
        <v>A</v>
      </c>
      <c r="CA14" s="72" t="str">
        <f>VLOOKUP(X14,Données!$O$16:$Q$65,3,FALSE)</f>
        <v>T</v>
      </c>
      <c r="CB14" s="72" t="str">
        <f>VLOOKUP(Y14,Données!$O$16:$Q$65,3,FALSE)</f>
        <v>P</v>
      </c>
      <c r="CC14" s="72" t="str">
        <f>VLOOKUP(Z14,Données!$O$16:$Q$65,3,FALSE)</f>
        <v>T</v>
      </c>
      <c r="CD14" s="72" t="str">
        <f>VLOOKUP(AA14,Données!$O$16:$Q$65,3,FALSE)</f>
        <v>A</v>
      </c>
      <c r="CE14" s="72" t="e">
        <f>VLOOKUP(AB14,Données!$O$16:$Q$65,3,FALSE)</f>
        <v>#N/A</v>
      </c>
      <c r="CF14" s="72" t="e">
        <f>VLOOKUP(AC14,Données!$O$16:$Q$65,3,FALSE)</f>
        <v>#N/A</v>
      </c>
      <c r="CG14" s="72" t="str">
        <f>VLOOKUP(AD14,Données!$O$16:$Q$65,3,FALSE)</f>
        <v>D</v>
      </c>
      <c r="CH14" s="72" t="str">
        <f>VLOOKUP(AE14,Données!$O$16:$Q$65,3,FALSE)</f>
        <v>D</v>
      </c>
      <c r="CI14" s="72" t="str">
        <f>VLOOKUP(AF14,Données!$O$16:$Q$65,3,FALSE)</f>
        <v>D</v>
      </c>
      <c r="CJ14" s="72" t="str">
        <f>VLOOKUP(AG14,Données!$O$16:$Q$65,3,FALSE)</f>
        <v>T</v>
      </c>
      <c r="CK14" s="72" t="str">
        <f>VLOOKUP(AH14,Données!$O$16:$Q$65,3,FALSE)</f>
        <v>D</v>
      </c>
      <c r="CM14" s="44"/>
      <c r="CP14" s="64" t="str">
        <f>Données!O22</f>
        <v>PC+</v>
      </c>
      <c r="CQ14" s="60" t="s">
        <v>127</v>
      </c>
      <c r="IV14" s="505"/>
    </row>
    <row r="15" spans="1:256" s="50" customFormat="1" ht="13.5" thickBot="1" x14ac:dyDescent="0.25">
      <c r="A15" s="44">
        <f>VLOOKUP(C15,Section!C7:D125,2,FALSE)</f>
        <v>0</v>
      </c>
      <c r="B15" s="231" t="str">
        <f>Données!C21</f>
        <v>ADJ</v>
      </c>
      <c r="C15" s="229" t="str">
        <f>Données!D21</f>
        <v>BENETON-LAUGIER</v>
      </c>
      <c r="D15" s="310"/>
      <c r="E15" s="281" t="s">
        <v>14</v>
      </c>
      <c r="F15" s="391" t="s">
        <v>36</v>
      </c>
      <c r="G15" s="297"/>
      <c r="H15" s="297"/>
      <c r="I15" s="312" t="s">
        <v>210</v>
      </c>
      <c r="J15" s="312" t="s">
        <v>25</v>
      </c>
      <c r="K15" s="312" t="s">
        <v>25</v>
      </c>
      <c r="L15" s="312" t="s">
        <v>25</v>
      </c>
      <c r="M15" s="312" t="s">
        <v>25</v>
      </c>
      <c r="N15" s="247"/>
      <c r="O15" s="247"/>
      <c r="P15" s="312" t="s">
        <v>25</v>
      </c>
      <c r="Q15" s="434" t="s">
        <v>14</v>
      </c>
      <c r="R15" s="312" t="s">
        <v>25</v>
      </c>
      <c r="S15" s="312" t="s">
        <v>210</v>
      </c>
      <c r="T15" s="312" t="s">
        <v>53</v>
      </c>
      <c r="U15" s="297"/>
      <c r="V15" s="297"/>
      <c r="W15" s="282" t="s">
        <v>39</v>
      </c>
      <c r="X15" s="312" t="s">
        <v>210</v>
      </c>
      <c r="Y15" s="312" t="s">
        <v>25</v>
      </c>
      <c r="Z15" s="312" t="s">
        <v>53</v>
      </c>
      <c r="AA15" s="282" t="s">
        <v>39</v>
      </c>
      <c r="AB15" s="247"/>
      <c r="AC15" s="247"/>
      <c r="AD15" s="305" t="s">
        <v>39</v>
      </c>
      <c r="AE15" s="384" t="s">
        <v>36</v>
      </c>
      <c r="AF15" s="281" t="s">
        <v>14</v>
      </c>
      <c r="AG15" s="312" t="s">
        <v>210</v>
      </c>
      <c r="AH15" s="305" t="s">
        <v>39</v>
      </c>
      <c r="AI15" s="41"/>
      <c r="AJ15" s="89">
        <f t="shared" si="2"/>
        <v>3</v>
      </c>
      <c r="AK15" s="89">
        <f t="shared" si="3"/>
        <v>13</v>
      </c>
      <c r="AL15" s="89">
        <f t="shared" si="4"/>
        <v>4</v>
      </c>
      <c r="AM15" s="23">
        <f t="shared" si="5"/>
        <v>2</v>
      </c>
      <c r="AN15" s="103">
        <f t="shared" si="6"/>
        <v>0</v>
      </c>
      <c r="AO15" s="103">
        <f t="shared" si="7"/>
        <v>0</v>
      </c>
      <c r="AP15" s="105">
        <f t="shared" si="8"/>
        <v>0</v>
      </c>
      <c r="AQ15" s="106">
        <f t="shared" si="9"/>
        <v>0</v>
      </c>
      <c r="AR15" s="105">
        <f t="shared" si="10"/>
        <v>0</v>
      </c>
      <c r="AS15" s="105">
        <f t="shared" si="11"/>
        <v>0</v>
      </c>
      <c r="AW15" s="112">
        <f t="shared" si="1"/>
        <v>3</v>
      </c>
      <c r="AX15" s="112">
        <f t="shared" si="12"/>
        <v>0</v>
      </c>
      <c r="AY15" s="112">
        <f t="shared" si="13"/>
        <v>0</v>
      </c>
      <c r="AZ15" s="112">
        <f t="shared" si="14"/>
        <v>0</v>
      </c>
      <c r="BA15" s="112">
        <f t="shared" si="15"/>
        <v>0</v>
      </c>
      <c r="BB15" s="112">
        <f t="shared" si="16"/>
        <v>2</v>
      </c>
      <c r="BC15" s="112">
        <f t="shared" si="17"/>
        <v>0</v>
      </c>
      <c r="BG15" s="72" t="e">
        <f>VLOOKUP(D15,Données!$O$16:$Q$65,3,FALSE)</f>
        <v>#N/A</v>
      </c>
      <c r="BH15" s="72" t="str">
        <f>VLOOKUP(E15,Données!$O$16:$Q$65,3,FALSE)</f>
        <v>P</v>
      </c>
      <c r="BI15" s="72" t="str">
        <f>VLOOKUP(F15,Données!$O$16:$Q$65,3,FALSE)</f>
        <v>D</v>
      </c>
      <c r="BJ15" s="72" t="e">
        <f>VLOOKUP(G15,Données!$O$16:$Q$65,3,FALSE)</f>
        <v>#N/A</v>
      </c>
      <c r="BK15" s="72" t="e">
        <f>VLOOKUP(H15,Données!$O$16:$Q$65,3,FALSE)</f>
        <v>#N/A</v>
      </c>
      <c r="BL15" s="72" t="str">
        <f>VLOOKUP(I15,Données!$O$16:$Q$65,3,FALSE)</f>
        <v>T</v>
      </c>
      <c r="BM15" s="72" t="str">
        <f>VLOOKUP(J15,Données!$O$16:$Q$65,3,FALSE)</f>
        <v>T</v>
      </c>
      <c r="BN15" s="72" t="str">
        <f>VLOOKUP(K15,Données!$O$16:$Q$65,3,FALSE)</f>
        <v>T</v>
      </c>
      <c r="BO15" s="72" t="str">
        <f>VLOOKUP(L15,Données!$O$16:$Q$65,3,FALSE)</f>
        <v>T</v>
      </c>
      <c r="BP15" s="72" t="str">
        <f>VLOOKUP(M15,Données!$O$16:$Q$65,3,FALSE)</f>
        <v>T</v>
      </c>
      <c r="BQ15" s="72" t="e">
        <f>VLOOKUP(N15,Données!$O$16:$Q$65,3,FALSE)</f>
        <v>#N/A</v>
      </c>
      <c r="BR15" s="72" t="e">
        <f>VLOOKUP(O15,Données!$O$16:$Q$65,3,FALSE)</f>
        <v>#N/A</v>
      </c>
      <c r="BS15" s="72" t="str">
        <f>VLOOKUP(P15,Données!$O$16:$Q$65,3,FALSE)</f>
        <v>T</v>
      </c>
      <c r="BT15" s="72" t="str">
        <f>VLOOKUP(Q15,Données!$O$16:$Q$65,3,FALSE)</f>
        <v>P</v>
      </c>
      <c r="BU15" s="72" t="str">
        <f>VLOOKUP(R15,Données!$O$16:$Q$65,3,FALSE)</f>
        <v>T</v>
      </c>
      <c r="BV15" s="72" t="str">
        <f>VLOOKUP(S15,Données!$O$16:$Q$65,3,FALSE)</f>
        <v>T</v>
      </c>
      <c r="BW15" s="72" t="str">
        <f>VLOOKUP(T15,Données!$O$16:$Q$65,3,FALSE)</f>
        <v>T</v>
      </c>
      <c r="BX15" s="72" t="e">
        <f>VLOOKUP(U15,Données!$O$16:$Q$65,3,FALSE)</f>
        <v>#N/A</v>
      </c>
      <c r="BY15" s="72" t="e">
        <f>VLOOKUP(V15,Données!$O$16:$Q$65,3,FALSE)</f>
        <v>#N/A</v>
      </c>
      <c r="BZ15" s="72" t="str">
        <f>VLOOKUP(W15,Données!$O$16:$Q$65,3,FALSE)</f>
        <v>A</v>
      </c>
      <c r="CA15" s="72" t="str">
        <f>VLOOKUP(X15,Données!$O$16:$Q$65,3,FALSE)</f>
        <v>T</v>
      </c>
      <c r="CB15" s="72" t="str">
        <f>VLOOKUP(Y15,Données!$O$16:$Q$65,3,FALSE)</f>
        <v>T</v>
      </c>
      <c r="CC15" s="72" t="str">
        <f>VLOOKUP(Z15,Données!$O$16:$Q$65,3,FALSE)</f>
        <v>T</v>
      </c>
      <c r="CD15" s="72" t="str">
        <f>VLOOKUP(AA15,Données!$O$16:$Q$65,3,FALSE)</f>
        <v>A</v>
      </c>
      <c r="CE15" s="72" t="e">
        <f>VLOOKUP(AB15,Données!$O$16:$Q$65,3,FALSE)</f>
        <v>#N/A</v>
      </c>
      <c r="CF15" s="72" t="e">
        <f>VLOOKUP(AC15,Données!$O$16:$Q$65,3,FALSE)</f>
        <v>#N/A</v>
      </c>
      <c r="CG15" s="72" t="str">
        <f>VLOOKUP(AD15,Données!$O$16:$Q$65,3,FALSE)</f>
        <v>A</v>
      </c>
      <c r="CH15" s="72" t="str">
        <f>VLOOKUP(AE15,Données!$O$16:$Q$65,3,FALSE)</f>
        <v>D</v>
      </c>
      <c r="CI15" s="72" t="str">
        <f>VLOOKUP(AF15,Données!$O$16:$Q$65,3,FALSE)</f>
        <v>P</v>
      </c>
      <c r="CJ15" s="72" t="str">
        <f>VLOOKUP(AG15,Données!$O$16:$Q$65,3,FALSE)</f>
        <v>T</v>
      </c>
      <c r="CK15" s="72" t="str">
        <f>VLOOKUP(AH15,Données!$O$16:$Q$65,3,FALSE)</f>
        <v>A</v>
      </c>
      <c r="CM15" s="44"/>
      <c r="CP15" s="64" t="str">
        <f>Données!O23</f>
        <v>SN+</v>
      </c>
      <c r="CQ15" s="60" t="s">
        <v>128</v>
      </c>
      <c r="IV15" s="505"/>
    </row>
    <row r="16" spans="1:256" s="50" customFormat="1" ht="13.5" thickBot="1" x14ac:dyDescent="0.25">
      <c r="A16" s="44">
        <f>VLOOKUP(C16,Section!C8:D126,2,FALSE)</f>
        <v>0</v>
      </c>
      <c r="B16" s="228" t="str">
        <f>Données!C22</f>
        <v>ADJ</v>
      </c>
      <c r="C16" s="229" t="str">
        <f>Données!D22</f>
        <v>JOLLY</v>
      </c>
      <c r="D16" s="310"/>
      <c r="E16" s="351" t="s">
        <v>36</v>
      </c>
      <c r="F16" s="351" t="s">
        <v>36</v>
      </c>
      <c r="G16" s="290"/>
      <c r="H16" s="290"/>
      <c r="I16" s="312" t="s">
        <v>25</v>
      </c>
      <c r="J16" s="312" t="s">
        <v>25</v>
      </c>
      <c r="K16" s="416" t="s">
        <v>39</v>
      </c>
      <c r="L16" s="312" t="s">
        <v>53</v>
      </c>
      <c r="M16" s="310" t="s">
        <v>59</v>
      </c>
      <c r="N16" s="297"/>
      <c r="O16" s="297"/>
      <c r="P16" s="281" t="s">
        <v>14</v>
      </c>
      <c r="Q16" s="312" t="s">
        <v>210</v>
      </c>
      <c r="R16" s="415" t="s">
        <v>14</v>
      </c>
      <c r="S16" s="282" t="s">
        <v>39</v>
      </c>
      <c r="T16" s="341" t="s">
        <v>14</v>
      </c>
      <c r="U16" s="247"/>
      <c r="V16" s="247"/>
      <c r="W16" s="305" t="s">
        <v>39</v>
      </c>
      <c r="X16" s="312" t="s">
        <v>53</v>
      </c>
      <c r="Y16" s="384" t="s">
        <v>36</v>
      </c>
      <c r="Z16" s="305" t="s">
        <v>39</v>
      </c>
      <c r="AA16" s="312" t="s">
        <v>25</v>
      </c>
      <c r="AB16" s="297"/>
      <c r="AC16" s="297"/>
      <c r="AD16" s="281" t="s">
        <v>14</v>
      </c>
      <c r="AE16" s="298" t="s">
        <v>210</v>
      </c>
      <c r="AF16" s="282" t="s">
        <v>39</v>
      </c>
      <c r="AG16" s="312" t="s">
        <v>25</v>
      </c>
      <c r="AH16" s="298" t="s">
        <v>53</v>
      </c>
      <c r="AI16" s="41"/>
      <c r="AJ16" s="89">
        <f t="shared" si="2"/>
        <v>4</v>
      </c>
      <c r="AK16" s="89">
        <f t="shared" si="3"/>
        <v>10</v>
      </c>
      <c r="AL16" s="89">
        <f t="shared" si="4"/>
        <v>5</v>
      </c>
      <c r="AM16" s="23">
        <f t="shared" si="5"/>
        <v>3</v>
      </c>
      <c r="AN16" s="103">
        <f t="shared" si="6"/>
        <v>0</v>
      </c>
      <c r="AO16" s="103">
        <f t="shared" si="7"/>
        <v>0</v>
      </c>
      <c r="AP16" s="105">
        <f t="shared" si="8"/>
        <v>0</v>
      </c>
      <c r="AQ16" s="106">
        <f t="shared" si="9"/>
        <v>0</v>
      </c>
      <c r="AR16" s="105">
        <f t="shared" si="10"/>
        <v>0</v>
      </c>
      <c r="AS16" s="105">
        <f t="shared" si="11"/>
        <v>0</v>
      </c>
      <c r="AW16" s="112">
        <f t="shared" si="1"/>
        <v>4</v>
      </c>
      <c r="AX16" s="112">
        <f t="shared" si="12"/>
        <v>0</v>
      </c>
      <c r="AY16" s="112">
        <f t="shared" si="13"/>
        <v>0</v>
      </c>
      <c r="AZ16" s="112">
        <f t="shared" si="14"/>
        <v>0</v>
      </c>
      <c r="BA16" s="112">
        <f t="shared" si="15"/>
        <v>0</v>
      </c>
      <c r="BB16" s="112">
        <f t="shared" si="16"/>
        <v>3</v>
      </c>
      <c r="BC16" s="112">
        <f t="shared" si="17"/>
        <v>0</v>
      </c>
      <c r="BG16" s="72" t="e">
        <f>VLOOKUP(D16,Données!$O$16:$Q$65,3,FALSE)</f>
        <v>#N/A</v>
      </c>
      <c r="BH16" s="72" t="str">
        <f>VLOOKUP(E16,Données!$O$16:$Q$65,3,FALSE)</f>
        <v>D</v>
      </c>
      <c r="BI16" s="72" t="str">
        <f>VLOOKUP(F16,Données!$O$16:$Q$65,3,FALSE)</f>
        <v>D</v>
      </c>
      <c r="BJ16" s="72" t="e">
        <f>VLOOKUP(G16,Données!$O$16:$Q$65,3,FALSE)</f>
        <v>#N/A</v>
      </c>
      <c r="BK16" s="72" t="e">
        <f>VLOOKUP(H16,Données!$O$16:$Q$65,3,FALSE)</f>
        <v>#N/A</v>
      </c>
      <c r="BL16" s="72" t="str">
        <f>VLOOKUP(I16,Données!$O$16:$Q$65,3,FALSE)</f>
        <v>T</v>
      </c>
      <c r="BM16" s="72" t="str">
        <f>VLOOKUP(J16,Données!$O$16:$Q$65,3,FALSE)</f>
        <v>T</v>
      </c>
      <c r="BN16" s="72" t="str">
        <f>VLOOKUP(K16,Données!$O$16:$Q$65,3,FALSE)</f>
        <v>A</v>
      </c>
      <c r="BO16" s="72" t="str">
        <f>VLOOKUP(L16,Données!$O$16:$Q$65,3,FALSE)</f>
        <v>T</v>
      </c>
      <c r="BP16" s="72" t="str">
        <f>VLOOKUP(M16,Données!$O$16:$Q$65,3,FALSE)</f>
        <v>T</v>
      </c>
      <c r="BQ16" s="72" t="e">
        <f>VLOOKUP(N16,Données!$O$16:$Q$65,3,FALSE)</f>
        <v>#N/A</v>
      </c>
      <c r="BR16" s="72" t="e">
        <f>VLOOKUP(O16,Données!$O$16:$Q$65,3,FALSE)</f>
        <v>#N/A</v>
      </c>
      <c r="BS16" s="72" t="str">
        <f>VLOOKUP(P16,Données!$O$16:$Q$65,3,FALSE)</f>
        <v>P</v>
      </c>
      <c r="BT16" s="72" t="str">
        <f>VLOOKUP(Q16,Données!$O$16:$Q$65,3,FALSE)</f>
        <v>T</v>
      </c>
      <c r="BU16" s="72" t="str">
        <f>VLOOKUP(R16,Données!$O$16:$Q$65,3,FALSE)</f>
        <v>P</v>
      </c>
      <c r="BV16" s="72" t="str">
        <f>VLOOKUP(S16,Données!$O$16:$Q$65,3,FALSE)</f>
        <v>A</v>
      </c>
      <c r="BW16" s="72" t="str">
        <f>VLOOKUP(T16,Données!$O$16:$Q$65,3,FALSE)</f>
        <v>P</v>
      </c>
      <c r="BX16" s="72" t="e">
        <f>VLOOKUP(U16,Données!$O$16:$Q$65,3,FALSE)</f>
        <v>#N/A</v>
      </c>
      <c r="BY16" s="72" t="e">
        <f>VLOOKUP(V16,Données!$O$16:$Q$65,3,FALSE)</f>
        <v>#N/A</v>
      </c>
      <c r="BZ16" s="72" t="str">
        <f>VLOOKUP(W16,Données!$O$16:$Q$65,3,FALSE)</f>
        <v>A</v>
      </c>
      <c r="CA16" s="72" t="str">
        <f>VLOOKUP(X16,Données!$O$16:$Q$65,3,FALSE)</f>
        <v>T</v>
      </c>
      <c r="CB16" s="72" t="str">
        <f>VLOOKUP(Y16,Données!$O$16:$Q$65,3,FALSE)</f>
        <v>D</v>
      </c>
      <c r="CC16" s="72" t="str">
        <f>VLOOKUP(Z16,Données!$O$16:$Q$65,3,FALSE)</f>
        <v>A</v>
      </c>
      <c r="CD16" s="72" t="str">
        <f>VLOOKUP(AA16,Données!$O$16:$Q$65,3,FALSE)</f>
        <v>T</v>
      </c>
      <c r="CE16" s="72" t="e">
        <f>VLOOKUP(AB16,Données!$O$16:$Q$65,3,FALSE)</f>
        <v>#N/A</v>
      </c>
      <c r="CF16" s="72" t="e">
        <f>VLOOKUP(AC16,Données!$O$16:$Q$65,3,FALSE)</f>
        <v>#N/A</v>
      </c>
      <c r="CG16" s="72" t="str">
        <f>VLOOKUP(AD16,Données!$O$16:$Q$65,3,FALSE)</f>
        <v>P</v>
      </c>
      <c r="CH16" s="72" t="str">
        <f>VLOOKUP(AE16,Données!$O$16:$Q$65,3,FALSE)</f>
        <v>T</v>
      </c>
      <c r="CI16" s="72" t="str">
        <f>VLOOKUP(AF16,Données!$O$16:$Q$65,3,FALSE)</f>
        <v>A</v>
      </c>
      <c r="CJ16" s="72" t="str">
        <f>VLOOKUP(AG16,Données!$O$16:$Q$65,3,FALSE)</f>
        <v>T</v>
      </c>
      <c r="CK16" s="72" t="str">
        <f>VLOOKUP(AH16,Données!$O$16:$Q$65,3,FALSE)</f>
        <v>T</v>
      </c>
      <c r="CM16" s="44"/>
      <c r="CP16" s="64" t="str">
        <f>Données!O24</f>
        <v>FCS</v>
      </c>
      <c r="CQ16" s="50" t="s">
        <v>162</v>
      </c>
      <c r="IV16" s="505"/>
    </row>
    <row r="17" spans="1:256" s="50" customFormat="1" ht="13.5" thickBot="1" x14ac:dyDescent="0.25">
      <c r="A17" s="44">
        <f>VLOOKUP(C17,Section!C9:D127,2,FALSE)</f>
        <v>0</v>
      </c>
      <c r="B17" s="228" t="str">
        <f>Données!C23</f>
        <v>ADJ</v>
      </c>
      <c r="C17" s="229" t="str">
        <f>Données!D23</f>
        <v>EYCHENNE</v>
      </c>
      <c r="D17" s="310"/>
      <c r="E17" s="351" t="s">
        <v>36</v>
      </c>
      <c r="F17" s="351" t="s">
        <v>36</v>
      </c>
      <c r="G17" s="247"/>
      <c r="H17" s="247"/>
      <c r="I17" s="326" t="s">
        <v>59</v>
      </c>
      <c r="J17" s="281" t="s">
        <v>14</v>
      </c>
      <c r="K17" s="327" t="s">
        <v>210</v>
      </c>
      <c r="L17" s="282" t="s">
        <v>39</v>
      </c>
      <c r="M17" s="298" t="s">
        <v>25</v>
      </c>
      <c r="N17" s="247"/>
      <c r="O17" s="247"/>
      <c r="P17" s="312" t="s">
        <v>210</v>
      </c>
      <c r="Q17" s="298" t="s">
        <v>47</v>
      </c>
      <c r="R17" s="298" t="s">
        <v>47</v>
      </c>
      <c r="S17" s="298" t="s">
        <v>47</v>
      </c>
      <c r="T17" s="298" t="s">
        <v>47</v>
      </c>
      <c r="U17" s="297"/>
      <c r="V17" s="297"/>
      <c r="W17" s="313" t="s">
        <v>25</v>
      </c>
      <c r="X17" s="313" t="s">
        <v>25</v>
      </c>
      <c r="Y17" s="314" t="s">
        <v>210</v>
      </c>
      <c r="Z17" s="313" t="s">
        <v>25</v>
      </c>
      <c r="AA17" s="325" t="s">
        <v>39</v>
      </c>
      <c r="AB17" s="324" t="s">
        <v>61</v>
      </c>
      <c r="AC17" s="324" t="s">
        <v>61</v>
      </c>
      <c r="AD17" s="298" t="s">
        <v>210</v>
      </c>
      <c r="AE17" s="305" t="s">
        <v>39</v>
      </c>
      <c r="AF17" s="282" t="s">
        <v>39</v>
      </c>
      <c r="AG17" s="281" t="s">
        <v>14</v>
      </c>
      <c r="AH17" s="298" t="s">
        <v>210</v>
      </c>
      <c r="AI17" s="41"/>
      <c r="AJ17" s="89">
        <f t="shared" si="2"/>
        <v>2</v>
      </c>
      <c r="AK17" s="89">
        <f t="shared" si="3"/>
        <v>14</v>
      </c>
      <c r="AL17" s="89">
        <f t="shared" si="4"/>
        <v>4</v>
      </c>
      <c r="AM17" s="23">
        <f t="shared" si="5"/>
        <v>2</v>
      </c>
      <c r="AN17" s="103">
        <f t="shared" si="6"/>
        <v>2</v>
      </c>
      <c r="AO17" s="103">
        <f t="shared" si="7"/>
        <v>0</v>
      </c>
      <c r="AP17" s="105">
        <f t="shared" si="8"/>
        <v>0</v>
      </c>
      <c r="AQ17" s="106">
        <f t="shared" si="9"/>
        <v>0</v>
      </c>
      <c r="AR17" s="105">
        <f t="shared" si="10"/>
        <v>0</v>
      </c>
      <c r="AS17" s="105">
        <f t="shared" si="11"/>
        <v>0</v>
      </c>
      <c r="AW17" s="112">
        <f t="shared" si="1"/>
        <v>4</v>
      </c>
      <c r="AX17" s="112">
        <f t="shared" si="12"/>
        <v>0</v>
      </c>
      <c r="AY17" s="112">
        <f t="shared" si="13"/>
        <v>0</v>
      </c>
      <c r="AZ17" s="112">
        <f t="shared" si="14"/>
        <v>0</v>
      </c>
      <c r="BA17" s="112">
        <f t="shared" si="15"/>
        <v>0</v>
      </c>
      <c r="BB17" s="112">
        <f t="shared" si="16"/>
        <v>0</v>
      </c>
      <c r="BC17" s="112">
        <f t="shared" si="17"/>
        <v>0</v>
      </c>
      <c r="BG17" s="72" t="e">
        <f>VLOOKUP(D17,Données!$O$16:$Q$65,3,FALSE)</f>
        <v>#N/A</v>
      </c>
      <c r="BH17" s="72" t="str">
        <f>VLOOKUP(E17,Données!$O$16:$Q$65,3,FALSE)</f>
        <v>D</v>
      </c>
      <c r="BI17" s="72" t="str">
        <f>VLOOKUP(F17,Données!$O$16:$Q$65,3,FALSE)</f>
        <v>D</v>
      </c>
      <c r="BJ17" s="72" t="e">
        <f>VLOOKUP(G17,Données!$O$16:$Q$65,3,FALSE)</f>
        <v>#N/A</v>
      </c>
      <c r="BK17" s="72" t="e">
        <f>VLOOKUP(H17,Données!$O$16:$Q$65,3,FALSE)</f>
        <v>#N/A</v>
      </c>
      <c r="BL17" s="72" t="str">
        <f>VLOOKUP(I17,Données!$O$16:$Q$65,3,FALSE)</f>
        <v>T</v>
      </c>
      <c r="BM17" s="72" t="str">
        <f>VLOOKUP(J17,Données!$O$16:$Q$65,3,FALSE)</f>
        <v>P</v>
      </c>
      <c r="BN17" s="72" t="str">
        <f>VLOOKUP(K17,Données!$O$16:$Q$65,3,FALSE)</f>
        <v>T</v>
      </c>
      <c r="BO17" s="72" t="str">
        <f>VLOOKUP(L17,Données!$O$16:$Q$65,3,FALSE)</f>
        <v>A</v>
      </c>
      <c r="BP17" s="72" t="str">
        <f>VLOOKUP(M17,Données!$O$16:$Q$65,3,FALSE)</f>
        <v>T</v>
      </c>
      <c r="BQ17" s="72" t="e">
        <f>VLOOKUP(N17,Données!$O$16:$Q$65,3,FALSE)</f>
        <v>#N/A</v>
      </c>
      <c r="BR17" s="72" t="e">
        <f>VLOOKUP(O17,Données!$O$16:$Q$65,3,FALSE)</f>
        <v>#N/A</v>
      </c>
      <c r="BS17" s="72" t="str">
        <f>VLOOKUP(P17,Données!$O$16:$Q$65,3,FALSE)</f>
        <v>T</v>
      </c>
      <c r="BT17" s="72" t="str">
        <f>VLOOKUP(Q17,Données!$O$16:$Q$65,3,FALSE)</f>
        <v>T</v>
      </c>
      <c r="BU17" s="72" t="str">
        <f>VLOOKUP(R17,Données!$O$16:$Q$65,3,FALSE)</f>
        <v>T</v>
      </c>
      <c r="BV17" s="72" t="str">
        <f>VLOOKUP(S17,Données!$O$16:$Q$65,3,FALSE)</f>
        <v>T</v>
      </c>
      <c r="BW17" s="72" t="str">
        <f>VLOOKUP(T17,Données!$O$16:$Q$65,3,FALSE)</f>
        <v>T</v>
      </c>
      <c r="BX17" s="72" t="e">
        <f>VLOOKUP(U17,Données!$O$16:$Q$65,3,FALSE)</f>
        <v>#N/A</v>
      </c>
      <c r="BY17" s="72" t="e">
        <f>VLOOKUP(V17,Données!$O$16:$Q$65,3,FALSE)</f>
        <v>#N/A</v>
      </c>
      <c r="BZ17" s="72" t="str">
        <f>VLOOKUP(W17,Données!$O$16:$Q$65,3,FALSE)</f>
        <v>T</v>
      </c>
      <c r="CA17" s="72" t="str">
        <f>VLOOKUP(X17,Données!$O$16:$Q$65,3,FALSE)</f>
        <v>T</v>
      </c>
      <c r="CB17" s="72" t="str">
        <f>VLOOKUP(Y17,Données!$O$16:$Q$65,3,FALSE)</f>
        <v>T</v>
      </c>
      <c r="CC17" s="72" t="str">
        <f>VLOOKUP(Z17,Données!$O$16:$Q$65,3,FALSE)</f>
        <v>T</v>
      </c>
      <c r="CD17" s="72" t="str">
        <f>VLOOKUP(AA17,Données!$O$16:$Q$65,3,FALSE)</f>
        <v>A</v>
      </c>
      <c r="CE17" s="72" t="str">
        <f>VLOOKUP(AB17,Données!$O$16:$Q$65,3,FALSE)</f>
        <v>W</v>
      </c>
      <c r="CF17" s="72" t="str">
        <f>VLOOKUP(AC17,Données!$O$16:$Q$65,3,FALSE)</f>
        <v>W</v>
      </c>
      <c r="CG17" s="72" t="str">
        <f>VLOOKUP(AD17,Données!$O$16:$Q$65,3,FALSE)</f>
        <v>T</v>
      </c>
      <c r="CH17" s="72" t="str">
        <f>VLOOKUP(AE17,Données!$O$16:$Q$65,3,FALSE)</f>
        <v>A</v>
      </c>
      <c r="CI17" s="72" t="str">
        <f>VLOOKUP(AF17,Données!$O$16:$Q$65,3,FALSE)</f>
        <v>A</v>
      </c>
      <c r="CJ17" s="72" t="str">
        <f>VLOOKUP(AG17,Données!$O$16:$Q$65,3,FALSE)</f>
        <v>P</v>
      </c>
      <c r="CK17" s="72" t="str">
        <f>VLOOKUP(AH17,Données!$O$16:$Q$65,3,FALSE)</f>
        <v>T</v>
      </c>
      <c r="CM17" s="44"/>
      <c r="CP17" s="64" t="str">
        <f>Données!O25</f>
        <v>FPC</v>
      </c>
      <c r="CQ17" s="50" t="s">
        <v>161</v>
      </c>
      <c r="IV17" s="505"/>
    </row>
    <row r="18" spans="1:256" s="50" customFormat="1" ht="13.5" thickBot="1" x14ac:dyDescent="0.25">
      <c r="A18" s="44">
        <f>VLOOKUP(C18,Section!C10:D128,2,FALSE)</f>
        <v>0</v>
      </c>
      <c r="B18" s="228" t="str">
        <f>Données!C24</f>
        <v>SGC</v>
      </c>
      <c r="C18" s="229" t="str">
        <f>Données!D24</f>
        <v>HAYS</v>
      </c>
      <c r="D18" s="281" t="s">
        <v>156</v>
      </c>
      <c r="E18" s="351" t="s">
        <v>36</v>
      </c>
      <c r="F18" s="351" t="s">
        <v>36</v>
      </c>
      <c r="G18" s="247"/>
      <c r="H18" s="247"/>
      <c r="I18" s="351" t="s">
        <v>36</v>
      </c>
      <c r="J18" s="298" t="s">
        <v>53</v>
      </c>
      <c r="K18" s="312" t="s">
        <v>25</v>
      </c>
      <c r="L18" s="282" t="s">
        <v>39</v>
      </c>
      <c r="M18" s="281" t="s">
        <v>14</v>
      </c>
      <c r="N18" s="247"/>
      <c r="O18" s="247"/>
      <c r="P18" s="282" t="s">
        <v>39</v>
      </c>
      <c r="Q18" s="298" t="s">
        <v>47</v>
      </c>
      <c r="R18" s="298" t="s">
        <v>47</v>
      </c>
      <c r="S18" s="298" t="s">
        <v>47</v>
      </c>
      <c r="T18" s="298" t="s">
        <v>47</v>
      </c>
      <c r="U18" s="290"/>
      <c r="V18" s="322"/>
      <c r="W18" s="282" t="s">
        <v>39</v>
      </c>
      <c r="X18" s="281" t="s">
        <v>14</v>
      </c>
      <c r="Y18" s="312" t="s">
        <v>25</v>
      </c>
      <c r="Z18" s="282" t="s">
        <v>39</v>
      </c>
      <c r="AA18" s="298" t="s">
        <v>25</v>
      </c>
      <c r="AB18" s="247"/>
      <c r="AC18" s="247"/>
      <c r="AD18" s="298" t="s">
        <v>53</v>
      </c>
      <c r="AE18" s="310" t="s">
        <v>59</v>
      </c>
      <c r="AF18" s="282" t="s">
        <v>39</v>
      </c>
      <c r="AG18" s="312" t="s">
        <v>25</v>
      </c>
      <c r="AH18" s="281" t="s">
        <v>14</v>
      </c>
      <c r="AI18" s="41"/>
      <c r="AJ18" s="89">
        <f t="shared" si="2"/>
        <v>3</v>
      </c>
      <c r="AK18" s="89">
        <f t="shared" si="3"/>
        <v>11</v>
      </c>
      <c r="AL18" s="89">
        <f t="shared" si="4"/>
        <v>5</v>
      </c>
      <c r="AM18" s="23">
        <f t="shared" si="5"/>
        <v>3</v>
      </c>
      <c r="AN18" s="103">
        <f t="shared" si="6"/>
        <v>0</v>
      </c>
      <c r="AO18" s="103">
        <f t="shared" si="7"/>
        <v>1</v>
      </c>
      <c r="AP18" s="105">
        <f t="shared" si="8"/>
        <v>0</v>
      </c>
      <c r="AQ18" s="106">
        <f t="shared" si="9"/>
        <v>0</v>
      </c>
      <c r="AR18" s="105">
        <f t="shared" si="10"/>
        <v>0</v>
      </c>
      <c r="AS18" s="105">
        <f t="shared" si="11"/>
        <v>0</v>
      </c>
      <c r="AW18" s="112">
        <f t="shared" si="1"/>
        <v>3</v>
      </c>
      <c r="AX18" s="112">
        <f t="shared" si="12"/>
        <v>0</v>
      </c>
      <c r="AY18" s="112">
        <f t="shared" si="13"/>
        <v>0</v>
      </c>
      <c r="AZ18" s="112">
        <f t="shared" si="14"/>
        <v>0</v>
      </c>
      <c r="BA18" s="112">
        <f t="shared" si="15"/>
        <v>0</v>
      </c>
      <c r="BB18" s="112">
        <f t="shared" si="16"/>
        <v>2</v>
      </c>
      <c r="BC18" s="112">
        <f t="shared" si="17"/>
        <v>0</v>
      </c>
      <c r="BG18" s="72" t="str">
        <f>VLOOKUP(D18,Données!$O$16:$Q$65,3,FALSE)</f>
        <v>JF</v>
      </c>
      <c r="BH18" s="72" t="str">
        <f>VLOOKUP(E18,Données!$O$16:$Q$65,3,FALSE)</f>
        <v>D</v>
      </c>
      <c r="BI18" s="72" t="str">
        <f>VLOOKUP(F18,Données!$O$16:$Q$65,3,FALSE)</f>
        <v>D</v>
      </c>
      <c r="BJ18" s="72" t="e">
        <f>VLOOKUP(G18,Données!$O$16:$Q$65,3,FALSE)</f>
        <v>#N/A</v>
      </c>
      <c r="BK18" s="72" t="e">
        <f>VLOOKUP(H18,Données!$O$16:$Q$65,3,FALSE)</f>
        <v>#N/A</v>
      </c>
      <c r="BL18" s="72" t="str">
        <f>VLOOKUP(I18,Données!$O$16:$Q$65,3,FALSE)</f>
        <v>D</v>
      </c>
      <c r="BM18" s="72" t="str">
        <f>VLOOKUP(J18,Données!$O$16:$Q$65,3,FALSE)</f>
        <v>T</v>
      </c>
      <c r="BN18" s="72" t="str">
        <f>VLOOKUP(K18,Données!$O$16:$Q$65,3,FALSE)</f>
        <v>T</v>
      </c>
      <c r="BO18" s="72" t="str">
        <f>VLOOKUP(L18,Données!$O$16:$Q$65,3,FALSE)</f>
        <v>A</v>
      </c>
      <c r="BP18" s="72" t="str">
        <f>VLOOKUP(M18,Données!$O$16:$Q$65,3,FALSE)</f>
        <v>P</v>
      </c>
      <c r="BQ18" s="72" t="e">
        <f>VLOOKUP(N18,Données!$O$16:$Q$65,3,FALSE)</f>
        <v>#N/A</v>
      </c>
      <c r="BR18" s="72" t="e">
        <f>VLOOKUP(O18,Données!$O$16:$Q$65,3,FALSE)</f>
        <v>#N/A</v>
      </c>
      <c r="BS18" s="72" t="str">
        <f>VLOOKUP(P18,Données!$O$16:$Q$65,3,FALSE)</f>
        <v>A</v>
      </c>
      <c r="BT18" s="72" t="str">
        <f>VLOOKUP(Q18,Données!$O$16:$Q$65,3,FALSE)</f>
        <v>T</v>
      </c>
      <c r="BU18" s="72" t="str">
        <f>VLOOKUP(R18,Données!$O$16:$Q$65,3,FALSE)</f>
        <v>T</v>
      </c>
      <c r="BV18" s="72" t="str">
        <f>VLOOKUP(S18,Données!$O$16:$Q$65,3,FALSE)</f>
        <v>T</v>
      </c>
      <c r="BW18" s="72" t="str">
        <f>VLOOKUP(T18,Données!$O$16:$Q$65,3,FALSE)</f>
        <v>T</v>
      </c>
      <c r="BX18" s="72" t="e">
        <f>VLOOKUP(U18,Données!$O$16:$Q$65,3,FALSE)</f>
        <v>#N/A</v>
      </c>
      <c r="BY18" s="72" t="e">
        <f>VLOOKUP(V18,Données!$O$16:$Q$65,3,FALSE)</f>
        <v>#N/A</v>
      </c>
      <c r="BZ18" s="72" t="str">
        <f>VLOOKUP(W18,Données!$O$16:$Q$65,3,FALSE)</f>
        <v>A</v>
      </c>
      <c r="CA18" s="72" t="str">
        <f>VLOOKUP(X18,Données!$O$16:$Q$65,3,FALSE)</f>
        <v>P</v>
      </c>
      <c r="CB18" s="72" t="str">
        <f>VLOOKUP(Y18,Données!$O$16:$Q$65,3,FALSE)</f>
        <v>T</v>
      </c>
      <c r="CC18" s="72" t="str">
        <f>VLOOKUP(Z18,Données!$O$16:$Q$65,3,FALSE)</f>
        <v>A</v>
      </c>
      <c r="CD18" s="72" t="str">
        <f>VLOOKUP(AA18,Données!$O$16:$Q$65,3,FALSE)</f>
        <v>T</v>
      </c>
      <c r="CE18" s="72" t="e">
        <f>VLOOKUP(AB18,Données!$O$16:$Q$65,3,FALSE)</f>
        <v>#N/A</v>
      </c>
      <c r="CF18" s="72" t="e">
        <f>VLOOKUP(AC18,Données!$O$16:$Q$65,3,FALSE)</f>
        <v>#N/A</v>
      </c>
      <c r="CG18" s="72" t="str">
        <f>VLOOKUP(AD18,Données!$O$16:$Q$65,3,FALSE)</f>
        <v>T</v>
      </c>
      <c r="CH18" s="72" t="str">
        <f>VLOOKUP(AE18,Données!$O$16:$Q$65,3,FALSE)</f>
        <v>T</v>
      </c>
      <c r="CI18" s="72" t="str">
        <f>VLOOKUP(AF18,Données!$O$16:$Q$65,3,FALSE)</f>
        <v>A</v>
      </c>
      <c r="CJ18" s="72" t="str">
        <f>VLOOKUP(AG18,Données!$O$16:$Q$65,3,FALSE)</f>
        <v>T</v>
      </c>
      <c r="CK18" s="72" t="str">
        <f>VLOOKUP(AH18,Données!$O$16:$Q$65,3,FALSE)</f>
        <v>P</v>
      </c>
      <c r="CM18" s="44"/>
      <c r="CP18" s="64" t="str">
        <f>Données!O26</f>
        <v>FV0</v>
      </c>
      <c r="CQ18" s="50" t="s">
        <v>163</v>
      </c>
      <c r="IV18" s="505"/>
    </row>
    <row r="19" spans="1:256" s="50" customFormat="1" ht="12.75" customHeight="1" thickBot="1" x14ac:dyDescent="0.25">
      <c r="A19" s="44">
        <f>VLOOKUP(C19,Section!C11:D129,2,FALSE)</f>
        <v>0</v>
      </c>
      <c r="B19" s="228" t="str">
        <f>Données!C25</f>
        <v>SGC</v>
      </c>
      <c r="C19" s="229" t="str">
        <f>Données!D25</f>
        <v>RIGE</v>
      </c>
      <c r="D19" s="310"/>
      <c r="E19" s="351" t="s">
        <v>36</v>
      </c>
      <c r="F19" s="351" t="s">
        <v>36</v>
      </c>
      <c r="G19" s="306" t="s">
        <v>61</v>
      </c>
      <c r="H19" s="306" t="s">
        <v>61</v>
      </c>
      <c r="I19" s="298" t="s">
        <v>210</v>
      </c>
      <c r="J19" s="390" t="s">
        <v>36</v>
      </c>
      <c r="K19" s="281" t="s">
        <v>14</v>
      </c>
      <c r="L19" s="298" t="s">
        <v>210</v>
      </c>
      <c r="M19" s="282" t="s">
        <v>39</v>
      </c>
      <c r="N19" s="247"/>
      <c r="O19" s="247"/>
      <c r="P19" s="445" t="s">
        <v>15</v>
      </c>
      <c r="Q19" s="282" t="s">
        <v>15</v>
      </c>
      <c r="R19" s="282" t="s">
        <v>15</v>
      </c>
      <c r="S19" s="282" t="s">
        <v>15</v>
      </c>
      <c r="T19" s="282" t="s">
        <v>15</v>
      </c>
      <c r="U19" s="247"/>
      <c r="V19" s="247"/>
      <c r="W19" s="282" t="s">
        <v>15</v>
      </c>
      <c r="X19" s="282" t="s">
        <v>15</v>
      </c>
      <c r="Y19" s="282" t="s">
        <v>39</v>
      </c>
      <c r="Z19" s="298" t="s">
        <v>210</v>
      </c>
      <c r="AA19" s="310" t="s">
        <v>59</v>
      </c>
      <c r="AB19" s="247"/>
      <c r="AC19" s="247"/>
      <c r="AD19" s="298" t="s">
        <v>210</v>
      </c>
      <c r="AE19" s="298" t="s">
        <v>53</v>
      </c>
      <c r="AF19" s="298" t="s">
        <v>210</v>
      </c>
      <c r="AG19" s="312" t="s">
        <v>25</v>
      </c>
      <c r="AH19" s="282" t="s">
        <v>39</v>
      </c>
      <c r="AI19" s="41"/>
      <c r="AJ19" s="89">
        <f t="shared" si="2"/>
        <v>1</v>
      </c>
      <c r="AK19" s="89">
        <f t="shared" si="3"/>
        <v>8</v>
      </c>
      <c r="AL19" s="89">
        <f t="shared" si="4"/>
        <v>3</v>
      </c>
      <c r="AM19" s="23">
        <f t="shared" si="5"/>
        <v>3</v>
      </c>
      <c r="AN19" s="103">
        <f t="shared" si="6"/>
        <v>2</v>
      </c>
      <c r="AO19" s="103">
        <f t="shared" si="7"/>
        <v>0</v>
      </c>
      <c r="AP19" s="105">
        <f t="shared" si="8"/>
        <v>0</v>
      </c>
      <c r="AQ19" s="106">
        <f t="shared" si="9"/>
        <v>7</v>
      </c>
      <c r="AR19" s="105">
        <f t="shared" si="10"/>
        <v>0</v>
      </c>
      <c r="AS19" s="105">
        <f t="shared" si="11"/>
        <v>0</v>
      </c>
      <c r="AW19" s="112">
        <f t="shared" si="1"/>
        <v>3</v>
      </c>
      <c r="AX19" s="112">
        <f t="shared" si="12"/>
        <v>0</v>
      </c>
      <c r="AY19" s="112">
        <f t="shared" si="13"/>
        <v>0</v>
      </c>
      <c r="AZ19" s="112">
        <f t="shared" si="14"/>
        <v>0</v>
      </c>
      <c r="BA19" s="112">
        <f t="shared" si="15"/>
        <v>0</v>
      </c>
      <c r="BB19" s="112">
        <f t="shared" si="16"/>
        <v>1</v>
      </c>
      <c r="BC19" s="112">
        <f t="shared" si="17"/>
        <v>0</v>
      </c>
      <c r="BG19" s="72" t="e">
        <f>VLOOKUP(D19,Données!$O$16:$Q$65,3,FALSE)</f>
        <v>#N/A</v>
      </c>
      <c r="BH19" s="72" t="str">
        <f>VLOOKUP(E19,Données!$O$16:$Q$65,3,FALSE)</f>
        <v>D</v>
      </c>
      <c r="BI19" s="72" t="str">
        <f>VLOOKUP(F19,Données!$O$16:$Q$65,3,FALSE)</f>
        <v>D</v>
      </c>
      <c r="BJ19" s="72" t="str">
        <f>VLOOKUP(G19,Données!$O$16:$Q$65,3,FALSE)</f>
        <v>W</v>
      </c>
      <c r="BK19" s="72" t="str">
        <f>VLOOKUP(H19,Données!$O$16:$Q$65,3,FALSE)</f>
        <v>W</v>
      </c>
      <c r="BL19" s="72" t="str">
        <f>VLOOKUP(I19,Données!$O$16:$Q$65,3,FALSE)</f>
        <v>T</v>
      </c>
      <c r="BM19" s="72" t="str">
        <f>VLOOKUP(J19,Données!$O$16:$Q$65,3,FALSE)</f>
        <v>D</v>
      </c>
      <c r="BN19" s="72" t="str">
        <f>VLOOKUP(K19,Données!$O$16:$Q$65,3,FALSE)</f>
        <v>P</v>
      </c>
      <c r="BO19" s="72" t="str">
        <f>VLOOKUP(L19,Données!$O$16:$Q$65,3,FALSE)</f>
        <v>T</v>
      </c>
      <c r="BP19" s="72" t="str">
        <f>VLOOKUP(M19,Données!$O$16:$Q$65,3,FALSE)</f>
        <v>A</v>
      </c>
      <c r="BQ19" s="72" t="e">
        <f>VLOOKUP(N19,Données!$O$16:$Q$65,3,FALSE)</f>
        <v>#N/A</v>
      </c>
      <c r="BR19" s="72" t="e">
        <f>VLOOKUP(O19,Données!$O$16:$Q$65,3,FALSE)</f>
        <v>#N/A</v>
      </c>
      <c r="BS19" s="72" t="str">
        <f>VLOOKUP(P19,Données!$O$16:$Q$65,3,FALSE)</f>
        <v>M</v>
      </c>
      <c r="BT19" s="72" t="str">
        <f>VLOOKUP(Q19,Données!$O$16:$Q$65,3,FALSE)</f>
        <v>M</v>
      </c>
      <c r="BU19" s="72" t="str">
        <f>VLOOKUP(R19,Données!$O$16:$Q$65,3,FALSE)</f>
        <v>M</v>
      </c>
      <c r="BV19" s="72" t="str">
        <f>VLOOKUP(S19,Données!$O$16:$Q$65,3,FALSE)</f>
        <v>M</v>
      </c>
      <c r="BW19" s="72" t="str">
        <f>VLOOKUP(T19,Données!$O$16:$Q$65,3,FALSE)</f>
        <v>M</v>
      </c>
      <c r="BX19" s="72" t="e">
        <f>VLOOKUP(U19,Données!$O$16:$Q$65,3,FALSE)</f>
        <v>#N/A</v>
      </c>
      <c r="BY19" s="72" t="e">
        <f>VLOOKUP(V19,Données!$O$16:$Q$65,3,FALSE)</f>
        <v>#N/A</v>
      </c>
      <c r="BZ19" s="72" t="str">
        <f>VLOOKUP(W19,Données!$O$16:$Q$65,3,FALSE)</f>
        <v>M</v>
      </c>
      <c r="CA19" s="72" t="str">
        <f>VLOOKUP(X19,Données!$O$16:$Q$65,3,FALSE)</f>
        <v>M</v>
      </c>
      <c r="CB19" s="72" t="str">
        <f>VLOOKUP(Y19,Données!$O$16:$Q$65,3,FALSE)</f>
        <v>A</v>
      </c>
      <c r="CC19" s="72" t="str">
        <f>VLOOKUP(Z19,Données!$O$16:$Q$65,3,FALSE)</f>
        <v>T</v>
      </c>
      <c r="CD19" s="72" t="str">
        <f>VLOOKUP(AA19,Données!$O$16:$Q$65,3,FALSE)</f>
        <v>T</v>
      </c>
      <c r="CE19" s="72" t="e">
        <f>VLOOKUP(AB19,Données!$O$16:$Q$65,3,FALSE)</f>
        <v>#N/A</v>
      </c>
      <c r="CF19" s="72" t="e">
        <f>VLOOKUP(AC19,Données!$O$16:$Q$65,3,FALSE)</f>
        <v>#N/A</v>
      </c>
      <c r="CG19" s="72" t="str">
        <f>VLOOKUP(AD19,Données!$O$16:$Q$65,3,FALSE)</f>
        <v>T</v>
      </c>
      <c r="CH19" s="72" t="str">
        <f>VLOOKUP(AE19,Données!$O$16:$Q$65,3,FALSE)</f>
        <v>T</v>
      </c>
      <c r="CI19" s="72" t="str">
        <f>VLOOKUP(AF19,Données!$O$16:$Q$65,3,FALSE)</f>
        <v>T</v>
      </c>
      <c r="CJ19" s="72" t="str">
        <f>VLOOKUP(AG19,Données!$O$16:$Q$65,3,FALSE)</f>
        <v>T</v>
      </c>
      <c r="CK19" s="72" t="str">
        <f>VLOOKUP(AH19,Données!$O$16:$Q$65,3,FALSE)</f>
        <v>A</v>
      </c>
      <c r="CM19" s="44"/>
      <c r="CP19" s="64" t="str">
        <f>Données!O27</f>
        <v>FV1</v>
      </c>
      <c r="CQ19" s="50" t="s">
        <v>164</v>
      </c>
      <c r="IV19" s="505"/>
    </row>
    <row r="20" spans="1:256" s="49" customFormat="1" ht="12.75" customHeight="1" thickBot="1" x14ac:dyDescent="0.25">
      <c r="A20" s="44">
        <f>VLOOKUP(C20,Section!C12:D130,2,FALSE)</f>
        <v>0</v>
      </c>
      <c r="B20" s="228" t="str">
        <f>Données!C26</f>
        <v>SGC</v>
      </c>
      <c r="C20" s="229" t="str">
        <f>Données!D26</f>
        <v>DREVON</v>
      </c>
      <c r="D20" s="310"/>
      <c r="E20" s="351" t="s">
        <v>36</v>
      </c>
      <c r="F20" s="281" t="s">
        <v>14</v>
      </c>
      <c r="G20" s="247"/>
      <c r="H20" s="247"/>
      <c r="I20" s="282" t="s">
        <v>39</v>
      </c>
      <c r="J20" s="298" t="s">
        <v>25</v>
      </c>
      <c r="K20" s="298" t="s">
        <v>53</v>
      </c>
      <c r="L20" s="298" t="s">
        <v>25</v>
      </c>
      <c r="M20" s="298" t="s">
        <v>25</v>
      </c>
      <c r="N20" s="247"/>
      <c r="O20" s="247"/>
      <c r="P20" s="351" t="s">
        <v>36</v>
      </c>
      <c r="Q20" s="351" t="s">
        <v>36</v>
      </c>
      <c r="R20" s="351" t="s">
        <v>36</v>
      </c>
      <c r="S20" s="351" t="s">
        <v>36</v>
      </c>
      <c r="T20" s="351" t="s">
        <v>36</v>
      </c>
      <c r="U20" s="247"/>
      <c r="V20" s="247"/>
      <c r="W20" s="281" t="s">
        <v>14</v>
      </c>
      <c r="X20" s="312" t="s">
        <v>25</v>
      </c>
      <c r="Y20" s="299" t="s">
        <v>210</v>
      </c>
      <c r="Z20" s="300" t="s">
        <v>39</v>
      </c>
      <c r="AA20" s="298" t="s">
        <v>53</v>
      </c>
      <c r="AB20" s="247"/>
      <c r="AC20" s="247"/>
      <c r="AD20" s="282" t="s">
        <v>39</v>
      </c>
      <c r="AE20" s="298" t="s">
        <v>210</v>
      </c>
      <c r="AF20" s="298" t="s">
        <v>53</v>
      </c>
      <c r="AG20" s="312" t="s">
        <v>25</v>
      </c>
      <c r="AH20" s="298" t="s">
        <v>25</v>
      </c>
      <c r="AI20" s="41"/>
      <c r="AJ20" s="89">
        <f t="shared" si="2"/>
        <v>2</v>
      </c>
      <c r="AK20" s="89">
        <f t="shared" si="3"/>
        <v>11</v>
      </c>
      <c r="AL20" s="89">
        <f t="shared" si="4"/>
        <v>3</v>
      </c>
      <c r="AM20" s="23">
        <f t="shared" si="5"/>
        <v>6</v>
      </c>
      <c r="AN20" s="103">
        <f t="shared" si="6"/>
        <v>0</v>
      </c>
      <c r="AO20" s="103">
        <f t="shared" si="7"/>
        <v>0</v>
      </c>
      <c r="AP20" s="105">
        <f t="shared" si="8"/>
        <v>0</v>
      </c>
      <c r="AQ20" s="106">
        <f t="shared" si="9"/>
        <v>0</v>
      </c>
      <c r="AR20" s="105">
        <f t="shared" si="10"/>
        <v>0</v>
      </c>
      <c r="AS20" s="105">
        <f t="shared" si="11"/>
        <v>0</v>
      </c>
      <c r="AT20" s="50"/>
      <c r="AU20" s="50"/>
      <c r="AV20" s="50"/>
      <c r="AW20" s="112">
        <f t="shared" si="1"/>
        <v>2</v>
      </c>
      <c r="AX20" s="112">
        <f t="shared" si="12"/>
        <v>0</v>
      </c>
      <c r="AY20" s="112">
        <f t="shared" si="13"/>
        <v>0</v>
      </c>
      <c r="AZ20" s="112">
        <f t="shared" si="14"/>
        <v>0</v>
      </c>
      <c r="BA20" s="112">
        <f t="shared" si="15"/>
        <v>0</v>
      </c>
      <c r="BB20" s="112">
        <f t="shared" si="16"/>
        <v>3</v>
      </c>
      <c r="BC20" s="112">
        <f t="shared" si="17"/>
        <v>0</v>
      </c>
      <c r="BD20" s="50"/>
      <c r="BE20" s="50"/>
      <c r="BF20" s="50"/>
      <c r="BG20" s="72" t="e">
        <f>VLOOKUP(D20,Données!$O$16:$Q$65,3,FALSE)</f>
        <v>#N/A</v>
      </c>
      <c r="BH20" s="72" t="str">
        <f>VLOOKUP(E20,Données!$O$16:$Q$65,3,FALSE)</f>
        <v>D</v>
      </c>
      <c r="BI20" s="72" t="str">
        <f>VLOOKUP(F20,Données!$O$16:$Q$65,3,FALSE)</f>
        <v>P</v>
      </c>
      <c r="BJ20" s="72" t="e">
        <f>VLOOKUP(G20,Données!$O$16:$Q$65,3,FALSE)</f>
        <v>#N/A</v>
      </c>
      <c r="BK20" s="72" t="e">
        <f>VLOOKUP(H20,Données!$O$16:$Q$65,3,FALSE)</f>
        <v>#N/A</v>
      </c>
      <c r="BL20" s="72" t="str">
        <f>VLOOKUP(I20,Données!$O$16:$Q$65,3,FALSE)</f>
        <v>A</v>
      </c>
      <c r="BM20" s="72" t="str">
        <f>VLOOKUP(J20,Données!$O$16:$Q$65,3,FALSE)</f>
        <v>T</v>
      </c>
      <c r="BN20" s="72" t="str">
        <f>VLOOKUP(K20,Données!$O$16:$Q$65,3,FALSE)</f>
        <v>T</v>
      </c>
      <c r="BO20" s="72" t="str">
        <f>VLOOKUP(L20,Données!$O$16:$Q$65,3,FALSE)</f>
        <v>T</v>
      </c>
      <c r="BP20" s="72" t="str">
        <f>VLOOKUP(M20,Données!$O$16:$Q$65,3,FALSE)</f>
        <v>T</v>
      </c>
      <c r="BQ20" s="72" t="e">
        <f>VLOOKUP(N20,Données!$O$16:$Q$65,3,FALSE)</f>
        <v>#N/A</v>
      </c>
      <c r="BR20" s="72" t="e">
        <f>VLOOKUP(O20,Données!$O$16:$Q$65,3,FALSE)</f>
        <v>#N/A</v>
      </c>
      <c r="BS20" s="72" t="str">
        <f>VLOOKUP(P20,Données!$O$16:$Q$65,3,FALSE)</f>
        <v>D</v>
      </c>
      <c r="BT20" s="72" t="str">
        <f>VLOOKUP(Q20,Données!$O$16:$Q$65,3,FALSE)</f>
        <v>D</v>
      </c>
      <c r="BU20" s="72" t="str">
        <f>VLOOKUP(R20,Données!$O$16:$Q$65,3,FALSE)</f>
        <v>D</v>
      </c>
      <c r="BV20" s="72" t="str">
        <f>VLOOKUP(S20,Données!$O$16:$Q$65,3,FALSE)</f>
        <v>D</v>
      </c>
      <c r="BW20" s="72" t="str">
        <f>VLOOKUP(T20,Données!$O$16:$Q$65,3,FALSE)</f>
        <v>D</v>
      </c>
      <c r="BX20" s="72" t="e">
        <f>VLOOKUP(U20,Données!$O$16:$Q$65,3,FALSE)</f>
        <v>#N/A</v>
      </c>
      <c r="BY20" s="72" t="e">
        <f>VLOOKUP(V20,Données!$O$16:$Q$65,3,FALSE)</f>
        <v>#N/A</v>
      </c>
      <c r="BZ20" s="72" t="str">
        <f>VLOOKUP(W20,Données!$O$16:$Q$65,3,FALSE)</f>
        <v>P</v>
      </c>
      <c r="CA20" s="72" t="str">
        <f>VLOOKUP(X20,Données!$O$16:$Q$65,3,FALSE)</f>
        <v>T</v>
      </c>
      <c r="CB20" s="72" t="str">
        <f>VLOOKUP(Y20,Données!$O$16:$Q$65,3,FALSE)</f>
        <v>T</v>
      </c>
      <c r="CC20" s="72" t="str">
        <f>VLOOKUP(Z20,Données!$O$16:$Q$65,3,FALSE)</f>
        <v>A</v>
      </c>
      <c r="CD20" s="72" t="str">
        <f>VLOOKUP(AA20,Données!$O$16:$Q$65,3,FALSE)</f>
        <v>T</v>
      </c>
      <c r="CE20" s="72" t="e">
        <f>VLOOKUP(AB20,Données!$O$16:$Q$65,3,FALSE)</f>
        <v>#N/A</v>
      </c>
      <c r="CF20" s="72" t="e">
        <f>VLOOKUP(AC20,Données!$O$16:$Q$65,3,FALSE)</f>
        <v>#N/A</v>
      </c>
      <c r="CG20" s="72" t="str">
        <f>VLOOKUP(AD20,Données!$O$16:$Q$65,3,FALSE)</f>
        <v>A</v>
      </c>
      <c r="CH20" s="72" t="str">
        <f>VLOOKUP(AE20,Données!$O$16:$Q$65,3,FALSE)</f>
        <v>T</v>
      </c>
      <c r="CI20" s="72" t="str">
        <f>VLOOKUP(AF20,Données!$O$16:$Q$65,3,FALSE)</f>
        <v>T</v>
      </c>
      <c r="CJ20" s="72" t="str">
        <f>VLOOKUP(AG20,Données!$O$16:$Q$65,3,FALSE)</f>
        <v>T</v>
      </c>
      <c r="CK20" s="72" t="str">
        <f>VLOOKUP(AH20,Données!$O$16:$Q$65,3,FALSE)</f>
        <v>T</v>
      </c>
      <c r="CL20" s="50"/>
      <c r="CM20" s="44"/>
      <c r="CN20" s="50"/>
      <c r="CO20" s="50"/>
      <c r="CP20" s="64" t="str">
        <f>Données!O28</f>
        <v>FV2</v>
      </c>
      <c r="CQ20" s="50" t="s">
        <v>165</v>
      </c>
      <c r="CR20" s="60"/>
      <c r="IV20" s="41"/>
    </row>
    <row r="21" spans="1:256" s="49" customFormat="1" ht="12.75" customHeight="1" thickBot="1" x14ac:dyDescent="0.25">
      <c r="A21" s="44">
        <f>VLOOKUP(C21,Section!C13:D131,2,FALSE)</f>
        <v>0</v>
      </c>
      <c r="B21" s="228" t="str">
        <f>Données!C27</f>
        <v>SGC</v>
      </c>
      <c r="C21" s="229" t="str">
        <f>Données!D27</f>
        <v>LAURENS  PSN *</v>
      </c>
      <c r="D21" s="310"/>
      <c r="E21" s="351" t="s">
        <v>36</v>
      </c>
      <c r="F21" s="351" t="s">
        <v>36</v>
      </c>
      <c r="G21" s="247"/>
      <c r="H21" s="247"/>
      <c r="I21" s="310" t="s">
        <v>59</v>
      </c>
      <c r="J21" s="298" t="s">
        <v>210</v>
      </c>
      <c r="K21" s="312" t="s">
        <v>25</v>
      </c>
      <c r="L21" s="281" t="s">
        <v>14</v>
      </c>
      <c r="M21" s="298" t="s">
        <v>210</v>
      </c>
      <c r="N21" s="247"/>
      <c r="O21" s="247"/>
      <c r="P21" s="298" t="s">
        <v>53</v>
      </c>
      <c r="Q21" s="298" t="s">
        <v>53</v>
      </c>
      <c r="R21" s="305" t="s">
        <v>39</v>
      </c>
      <c r="S21" s="298" t="s">
        <v>53</v>
      </c>
      <c r="T21" s="298" t="s">
        <v>210</v>
      </c>
      <c r="U21" s="306" t="s">
        <v>61</v>
      </c>
      <c r="V21" s="306" t="s">
        <v>61</v>
      </c>
      <c r="W21" s="298" t="s">
        <v>210</v>
      </c>
      <c r="X21" s="312" t="s">
        <v>25</v>
      </c>
      <c r="Y21" s="282" t="s">
        <v>39</v>
      </c>
      <c r="Z21" s="281" t="s">
        <v>14</v>
      </c>
      <c r="AA21" s="298" t="s">
        <v>210</v>
      </c>
      <c r="AB21" s="322"/>
      <c r="AC21" s="322"/>
      <c r="AD21" s="282" t="s">
        <v>39</v>
      </c>
      <c r="AE21" s="281" t="s">
        <v>14</v>
      </c>
      <c r="AF21" s="298" t="s">
        <v>25</v>
      </c>
      <c r="AG21" s="312" t="s">
        <v>25</v>
      </c>
      <c r="AH21" s="282" t="s">
        <v>39</v>
      </c>
      <c r="AI21" s="41"/>
      <c r="AJ21" s="89">
        <f t="shared" si="2"/>
        <v>3</v>
      </c>
      <c r="AK21" s="89">
        <f t="shared" si="3"/>
        <v>13</v>
      </c>
      <c r="AL21" s="89">
        <f t="shared" si="4"/>
        <v>4</v>
      </c>
      <c r="AM21" s="23">
        <f t="shared" si="5"/>
        <v>2</v>
      </c>
      <c r="AN21" s="103">
        <f t="shared" si="6"/>
        <v>2</v>
      </c>
      <c r="AO21" s="103">
        <f t="shared" si="7"/>
        <v>0</v>
      </c>
      <c r="AP21" s="105">
        <f t="shared" si="8"/>
        <v>0</v>
      </c>
      <c r="AQ21" s="106">
        <f t="shared" si="9"/>
        <v>0</v>
      </c>
      <c r="AR21" s="105">
        <f t="shared" si="10"/>
        <v>0</v>
      </c>
      <c r="AS21" s="105">
        <f t="shared" si="11"/>
        <v>0</v>
      </c>
      <c r="AT21" s="50"/>
      <c r="AU21" s="50"/>
      <c r="AV21" s="50"/>
      <c r="AW21" s="112">
        <f t="shared" si="1"/>
        <v>5</v>
      </c>
      <c r="AX21" s="112">
        <f t="shared" si="12"/>
        <v>0</v>
      </c>
      <c r="AY21" s="112">
        <f t="shared" si="13"/>
        <v>0</v>
      </c>
      <c r="AZ21" s="112">
        <f t="shared" si="14"/>
        <v>0</v>
      </c>
      <c r="BA21" s="112">
        <f t="shared" si="15"/>
        <v>0</v>
      </c>
      <c r="BB21" s="112">
        <f t="shared" si="16"/>
        <v>3</v>
      </c>
      <c r="BC21" s="112">
        <f t="shared" si="17"/>
        <v>0</v>
      </c>
      <c r="BD21" s="50"/>
      <c r="BE21" s="50"/>
      <c r="BF21" s="50"/>
      <c r="BG21" s="72" t="e">
        <f>VLOOKUP(D21,Données!$O$16:$Q$65,3,FALSE)</f>
        <v>#N/A</v>
      </c>
      <c r="BH21" s="72" t="str">
        <f>VLOOKUP(E21,Données!$O$16:$Q$65,3,FALSE)</f>
        <v>D</v>
      </c>
      <c r="BI21" s="72" t="str">
        <f>VLOOKUP(F21,Données!$O$16:$Q$65,3,FALSE)</f>
        <v>D</v>
      </c>
      <c r="BJ21" s="72" t="e">
        <f>VLOOKUP(G21,Données!$O$16:$Q$65,3,FALSE)</f>
        <v>#N/A</v>
      </c>
      <c r="BK21" s="72" t="e">
        <f>VLOOKUP(H21,Données!$O$16:$Q$65,3,FALSE)</f>
        <v>#N/A</v>
      </c>
      <c r="BL21" s="72" t="str">
        <f>VLOOKUP(I21,Données!$O$16:$Q$65,3,FALSE)</f>
        <v>T</v>
      </c>
      <c r="BM21" s="72" t="str">
        <f>VLOOKUP(J21,Données!$O$16:$Q$65,3,FALSE)</f>
        <v>T</v>
      </c>
      <c r="BN21" s="72" t="str">
        <f>VLOOKUP(K21,Données!$O$16:$Q$65,3,FALSE)</f>
        <v>T</v>
      </c>
      <c r="BO21" s="72" t="str">
        <f>VLOOKUP(L21,Données!$O$16:$Q$65,3,FALSE)</f>
        <v>P</v>
      </c>
      <c r="BP21" s="72" t="str">
        <f>VLOOKUP(M21,Données!$O$16:$Q$65,3,FALSE)</f>
        <v>T</v>
      </c>
      <c r="BQ21" s="72" t="e">
        <f>VLOOKUP(N21,Données!$O$16:$Q$65,3,FALSE)</f>
        <v>#N/A</v>
      </c>
      <c r="BR21" s="72" t="e">
        <f>VLOOKUP(O21,Données!$O$16:$Q$65,3,FALSE)</f>
        <v>#N/A</v>
      </c>
      <c r="BS21" s="72" t="str">
        <f>VLOOKUP(P21,Données!$O$16:$Q$65,3,FALSE)</f>
        <v>T</v>
      </c>
      <c r="BT21" s="72" t="str">
        <f>VLOOKUP(Q21,Données!$O$16:$Q$65,3,FALSE)</f>
        <v>T</v>
      </c>
      <c r="BU21" s="72" t="str">
        <f>VLOOKUP(R21,Données!$O$16:$Q$65,3,FALSE)</f>
        <v>A</v>
      </c>
      <c r="BV21" s="72" t="str">
        <f>VLOOKUP(S21,Données!$O$16:$Q$65,3,FALSE)</f>
        <v>T</v>
      </c>
      <c r="BW21" s="72" t="str">
        <f>VLOOKUP(T21,Données!$O$16:$Q$65,3,FALSE)</f>
        <v>T</v>
      </c>
      <c r="BX21" s="72" t="str">
        <f>VLOOKUP(U21,Données!$O$16:$Q$65,3,FALSE)</f>
        <v>W</v>
      </c>
      <c r="BY21" s="72" t="str">
        <f>VLOOKUP(V21,Données!$O$16:$Q$65,3,FALSE)</f>
        <v>W</v>
      </c>
      <c r="BZ21" s="72" t="str">
        <f>VLOOKUP(W21,Données!$O$16:$Q$65,3,FALSE)</f>
        <v>T</v>
      </c>
      <c r="CA21" s="72" t="str">
        <f>VLOOKUP(X21,Données!$O$16:$Q$65,3,FALSE)</f>
        <v>T</v>
      </c>
      <c r="CB21" s="72" t="str">
        <f>VLOOKUP(Y21,Données!$O$16:$Q$65,3,FALSE)</f>
        <v>A</v>
      </c>
      <c r="CC21" s="72" t="str">
        <f>VLOOKUP(Z21,Données!$O$16:$Q$65,3,FALSE)</f>
        <v>P</v>
      </c>
      <c r="CD21" s="72" t="str">
        <f>VLOOKUP(AA21,Données!$O$16:$Q$65,3,FALSE)</f>
        <v>T</v>
      </c>
      <c r="CE21" s="72" t="e">
        <f>VLOOKUP(AB21,Données!$O$16:$Q$65,3,FALSE)</f>
        <v>#N/A</v>
      </c>
      <c r="CF21" s="72" t="e">
        <f>VLOOKUP(AC21,Données!$O$16:$Q$65,3,FALSE)</f>
        <v>#N/A</v>
      </c>
      <c r="CG21" s="72" t="str">
        <f>VLOOKUP(AD21,Données!$O$16:$Q$65,3,FALSE)</f>
        <v>A</v>
      </c>
      <c r="CH21" s="72" t="str">
        <f>VLOOKUP(AE21,Données!$O$16:$Q$65,3,FALSE)</f>
        <v>P</v>
      </c>
      <c r="CI21" s="72" t="str">
        <f>VLOOKUP(AF21,Données!$O$16:$Q$65,3,FALSE)</f>
        <v>T</v>
      </c>
      <c r="CJ21" s="72" t="str">
        <f>VLOOKUP(AG21,Données!$O$16:$Q$65,3,FALSE)</f>
        <v>T</v>
      </c>
      <c r="CK21" s="72" t="str">
        <f>VLOOKUP(AH21,Données!$O$16:$Q$65,3,FALSE)</f>
        <v>A</v>
      </c>
      <c r="CL21" s="50"/>
      <c r="CM21" s="44"/>
      <c r="CN21" s="50"/>
      <c r="CO21" s="50"/>
      <c r="CP21" s="64" t="str">
        <f>Données!O29</f>
        <v>FSN</v>
      </c>
      <c r="CQ21" s="50" t="s">
        <v>178</v>
      </c>
      <c r="IV21" s="41"/>
    </row>
    <row r="22" spans="1:256" s="50" customFormat="1" ht="12.75" customHeight="1" thickBot="1" x14ac:dyDescent="0.25">
      <c r="A22" s="44">
        <f>VLOOKUP(C22,Section!C13:D132,2,FALSE)</f>
        <v>0</v>
      </c>
      <c r="B22" s="228" t="str">
        <f>Données!C28</f>
        <v>SGC</v>
      </c>
      <c r="C22" s="229" t="str">
        <f>Données!D28</f>
        <v>PERALTA * PSN</v>
      </c>
      <c r="D22" s="310"/>
      <c r="E22" s="351" t="s">
        <v>36</v>
      </c>
      <c r="F22" s="351" t="s">
        <v>36</v>
      </c>
      <c r="G22" s="247"/>
      <c r="H22" s="247"/>
      <c r="I22" s="298" t="s">
        <v>47</v>
      </c>
      <c r="J22" s="298" t="s">
        <v>47</v>
      </c>
      <c r="K22" s="298" t="s">
        <v>47</v>
      </c>
      <c r="L22" s="298" t="s">
        <v>47</v>
      </c>
      <c r="M22" s="298" t="s">
        <v>47</v>
      </c>
      <c r="N22" s="247"/>
      <c r="O22" s="247"/>
      <c r="P22" s="298" t="s">
        <v>47</v>
      </c>
      <c r="Q22" s="298" t="s">
        <v>47</v>
      </c>
      <c r="R22" s="298" t="s">
        <v>47</v>
      </c>
      <c r="S22" s="298" t="s">
        <v>47</v>
      </c>
      <c r="T22" s="298" t="s">
        <v>47</v>
      </c>
      <c r="U22" s="247"/>
      <c r="V22" s="247"/>
      <c r="W22" s="298" t="s">
        <v>47</v>
      </c>
      <c r="X22" s="298" t="s">
        <v>47</v>
      </c>
      <c r="Y22" s="298" t="s">
        <v>47</v>
      </c>
      <c r="Z22" s="298" t="s">
        <v>47</v>
      </c>
      <c r="AA22" s="298" t="s">
        <v>47</v>
      </c>
      <c r="AB22" s="247"/>
      <c r="AC22" s="247"/>
      <c r="AD22" s="298" t="s">
        <v>47</v>
      </c>
      <c r="AE22" s="298" t="s">
        <v>47</v>
      </c>
      <c r="AF22" s="298" t="s">
        <v>47</v>
      </c>
      <c r="AG22" s="298" t="s">
        <v>47</v>
      </c>
      <c r="AH22" s="298" t="s">
        <v>47</v>
      </c>
      <c r="AI22" s="49"/>
      <c r="AJ22" s="89">
        <f t="shared" si="2"/>
        <v>0</v>
      </c>
      <c r="AK22" s="89">
        <f t="shared" si="3"/>
        <v>20</v>
      </c>
      <c r="AL22" s="89">
        <f t="shared" si="4"/>
        <v>0</v>
      </c>
      <c r="AM22" s="23">
        <f t="shared" si="5"/>
        <v>2</v>
      </c>
      <c r="AN22" s="103">
        <f t="shared" si="6"/>
        <v>0</v>
      </c>
      <c r="AO22" s="103">
        <f t="shared" si="7"/>
        <v>0</v>
      </c>
      <c r="AP22" s="105">
        <f t="shared" si="8"/>
        <v>0</v>
      </c>
      <c r="AQ22" s="106">
        <f t="shared" si="9"/>
        <v>0</v>
      </c>
      <c r="AR22" s="105">
        <f t="shared" si="10"/>
        <v>0</v>
      </c>
      <c r="AS22" s="105">
        <f t="shared" si="11"/>
        <v>0</v>
      </c>
      <c r="AT22" s="49"/>
      <c r="AU22" s="49"/>
      <c r="AV22" s="49"/>
      <c r="AW22" s="112">
        <f t="shared" si="1"/>
        <v>0</v>
      </c>
      <c r="AX22" s="112">
        <f t="shared" si="12"/>
        <v>0</v>
      </c>
      <c r="AY22" s="112">
        <f t="shared" si="13"/>
        <v>0</v>
      </c>
      <c r="AZ22" s="112">
        <f t="shared" si="14"/>
        <v>0</v>
      </c>
      <c r="BA22" s="112">
        <f t="shared" si="15"/>
        <v>0</v>
      </c>
      <c r="BB22" s="112">
        <f t="shared" si="16"/>
        <v>0</v>
      </c>
      <c r="BC22" s="112">
        <f t="shared" si="17"/>
        <v>0</v>
      </c>
      <c r="BD22" s="49"/>
      <c r="BE22" s="49"/>
      <c r="BF22" s="49"/>
      <c r="BG22" s="72" t="e">
        <f>VLOOKUP(D22,Données!$O$16:$Q$65,3,FALSE)</f>
        <v>#N/A</v>
      </c>
      <c r="BH22" s="72" t="str">
        <f>VLOOKUP(E22,Données!$O$16:$Q$65,3,FALSE)</f>
        <v>D</v>
      </c>
      <c r="BI22" s="72" t="str">
        <f>VLOOKUP(F22,Données!$O$16:$Q$65,3,FALSE)</f>
        <v>D</v>
      </c>
      <c r="BJ22" s="72" t="e">
        <f>VLOOKUP(G22,Données!$O$16:$Q$65,3,FALSE)</f>
        <v>#N/A</v>
      </c>
      <c r="BK22" s="72" t="e">
        <f>VLOOKUP(H22,Données!$O$16:$Q$65,3,FALSE)</f>
        <v>#N/A</v>
      </c>
      <c r="BL22" s="72" t="str">
        <f>VLOOKUP(I22,Données!$O$16:$Q$65,3,FALSE)</f>
        <v>T</v>
      </c>
      <c r="BM22" s="72" t="str">
        <f>VLOOKUP(J22,Données!$O$16:$Q$65,3,FALSE)</f>
        <v>T</v>
      </c>
      <c r="BN22" s="72" t="str">
        <f>VLOOKUP(K22,Données!$O$16:$Q$65,3,FALSE)</f>
        <v>T</v>
      </c>
      <c r="BO22" s="72" t="str">
        <f>VLOOKUP(L22,Données!$O$16:$Q$65,3,FALSE)</f>
        <v>T</v>
      </c>
      <c r="BP22" s="72" t="str">
        <f>VLOOKUP(M22,Données!$O$16:$Q$65,3,FALSE)</f>
        <v>T</v>
      </c>
      <c r="BQ22" s="72" t="e">
        <f>VLOOKUP(N22,Données!$O$16:$Q$65,3,FALSE)</f>
        <v>#N/A</v>
      </c>
      <c r="BR22" s="72" t="e">
        <f>VLOOKUP(O22,Données!$O$16:$Q$65,3,FALSE)</f>
        <v>#N/A</v>
      </c>
      <c r="BS22" s="72" t="str">
        <f>VLOOKUP(P22,Données!$O$16:$Q$65,3,FALSE)</f>
        <v>T</v>
      </c>
      <c r="BT22" s="72" t="str">
        <f>VLOOKUP(Q22,Données!$O$16:$Q$65,3,FALSE)</f>
        <v>T</v>
      </c>
      <c r="BU22" s="72" t="str">
        <f>VLOOKUP(R22,Données!$O$16:$Q$65,3,FALSE)</f>
        <v>T</v>
      </c>
      <c r="BV22" s="72" t="str">
        <f>VLOOKUP(S22,Données!$O$16:$Q$65,3,FALSE)</f>
        <v>T</v>
      </c>
      <c r="BW22" s="72" t="str">
        <f>VLOOKUP(T22,Données!$O$16:$Q$65,3,FALSE)</f>
        <v>T</v>
      </c>
      <c r="BX22" s="72" t="e">
        <f>VLOOKUP(U22,Données!$O$16:$Q$65,3,FALSE)</f>
        <v>#N/A</v>
      </c>
      <c r="BY22" s="72" t="e">
        <f>VLOOKUP(V22,Données!$O$16:$Q$65,3,FALSE)</f>
        <v>#N/A</v>
      </c>
      <c r="BZ22" s="72" t="str">
        <f>VLOOKUP(W22,Données!$O$16:$Q$65,3,FALSE)</f>
        <v>T</v>
      </c>
      <c r="CA22" s="72" t="str">
        <f>VLOOKUP(X22,Données!$O$16:$Q$65,3,FALSE)</f>
        <v>T</v>
      </c>
      <c r="CB22" s="72" t="str">
        <f>VLOOKUP(Y22,Données!$O$16:$Q$65,3,FALSE)</f>
        <v>T</v>
      </c>
      <c r="CC22" s="72" t="str">
        <f>VLOOKUP(Z22,Données!$O$16:$Q$65,3,FALSE)</f>
        <v>T</v>
      </c>
      <c r="CD22" s="72" t="str">
        <f>VLOOKUP(AA22,Données!$O$16:$Q$65,3,FALSE)</f>
        <v>T</v>
      </c>
      <c r="CE22" s="72" t="e">
        <f>VLOOKUP(AB22,Données!$O$16:$Q$65,3,FALSE)</f>
        <v>#N/A</v>
      </c>
      <c r="CF22" s="72" t="e">
        <f>VLOOKUP(AC22,Données!$O$16:$Q$65,3,FALSE)</f>
        <v>#N/A</v>
      </c>
      <c r="CG22" s="72" t="str">
        <f>VLOOKUP(AD22,Données!$O$16:$Q$65,3,FALSE)</f>
        <v>T</v>
      </c>
      <c r="CH22" s="72" t="str">
        <f>VLOOKUP(AE22,Données!$O$16:$Q$65,3,FALSE)</f>
        <v>T</v>
      </c>
      <c r="CI22" s="72" t="str">
        <f>VLOOKUP(AF22,Données!$O$16:$Q$65,3,FALSE)</f>
        <v>T</v>
      </c>
      <c r="CJ22" s="72" t="str">
        <f>VLOOKUP(AG22,Données!$O$16:$Q$65,3,FALSE)</f>
        <v>T</v>
      </c>
      <c r="CK22" s="72" t="str">
        <f>VLOOKUP(AH22,Données!$O$16:$Q$65,3,FALSE)</f>
        <v>T</v>
      </c>
      <c r="CL22" s="49"/>
      <c r="CM22" s="44"/>
      <c r="CN22" s="49"/>
      <c r="CP22" s="64" t="str">
        <f>Données!O30</f>
        <v>RAN</v>
      </c>
      <c r="CR22" s="60"/>
      <c r="IV22" s="505"/>
    </row>
    <row r="23" spans="1:256" s="50" customFormat="1" ht="13.5" thickBot="1" x14ac:dyDescent="0.25">
      <c r="A23" s="44">
        <f>VLOOKUP(C23,Section!C14:D133,2,FALSE)</f>
        <v>0</v>
      </c>
      <c r="B23" s="329" t="str">
        <f>Données!C29</f>
        <v>SGT</v>
      </c>
      <c r="C23" s="229" t="str">
        <f>Données!D29</f>
        <v>TONDELET   PSN *</v>
      </c>
      <c r="D23" s="310"/>
      <c r="E23" s="281" t="s">
        <v>30</v>
      </c>
      <c r="F23" s="351" t="s">
        <v>36</v>
      </c>
      <c r="G23" s="247"/>
      <c r="H23" s="247"/>
      <c r="I23" s="351" t="s">
        <v>36</v>
      </c>
      <c r="J23" s="351" t="s">
        <v>36</v>
      </c>
      <c r="K23" s="351" t="s">
        <v>36</v>
      </c>
      <c r="L23" s="351" t="s">
        <v>36</v>
      </c>
      <c r="M23" s="351" t="s">
        <v>36</v>
      </c>
      <c r="N23" s="247"/>
      <c r="O23" s="247"/>
      <c r="P23" s="323" t="s">
        <v>210</v>
      </c>
      <c r="Q23" s="282" t="s">
        <v>39</v>
      </c>
      <c r="R23" s="298" t="s">
        <v>53</v>
      </c>
      <c r="S23" s="298" t="s">
        <v>25</v>
      </c>
      <c r="T23" s="282" t="s">
        <v>39</v>
      </c>
      <c r="U23" s="306" t="s">
        <v>67</v>
      </c>
      <c r="V23" s="306" t="s">
        <v>67</v>
      </c>
      <c r="W23" s="298" t="s">
        <v>210</v>
      </c>
      <c r="X23" s="327" t="s">
        <v>25</v>
      </c>
      <c r="Y23" s="282" t="s">
        <v>39</v>
      </c>
      <c r="Z23" s="281" t="s">
        <v>23</v>
      </c>
      <c r="AA23" s="298" t="s">
        <v>210</v>
      </c>
      <c r="AB23" s="247"/>
      <c r="AC23" s="247"/>
      <c r="AD23" s="298" t="s">
        <v>210</v>
      </c>
      <c r="AE23" s="281" t="s">
        <v>32</v>
      </c>
      <c r="AF23" s="298" t="s">
        <v>210</v>
      </c>
      <c r="AG23" s="305" t="s">
        <v>39</v>
      </c>
      <c r="AH23" s="298" t="s">
        <v>210</v>
      </c>
      <c r="AI23" s="49"/>
      <c r="AJ23" s="89">
        <f t="shared" si="2"/>
        <v>3</v>
      </c>
      <c r="AK23" s="89">
        <f t="shared" si="3"/>
        <v>9</v>
      </c>
      <c r="AL23" s="89">
        <f t="shared" si="4"/>
        <v>4</v>
      </c>
      <c r="AM23" s="23">
        <f t="shared" si="5"/>
        <v>6</v>
      </c>
      <c r="AN23" s="103">
        <f t="shared" si="6"/>
        <v>2</v>
      </c>
      <c r="AO23" s="103">
        <f t="shared" si="7"/>
        <v>0</v>
      </c>
      <c r="AP23" s="105">
        <f t="shared" si="8"/>
        <v>0</v>
      </c>
      <c r="AQ23" s="106">
        <f t="shared" si="9"/>
        <v>0</v>
      </c>
      <c r="AR23" s="105">
        <f t="shared" si="10"/>
        <v>0</v>
      </c>
      <c r="AS23" s="105">
        <f t="shared" si="11"/>
        <v>0</v>
      </c>
      <c r="AT23" s="49"/>
      <c r="AU23" s="49"/>
      <c r="AV23" s="49"/>
      <c r="AW23" s="112">
        <f t="shared" si="1"/>
        <v>0</v>
      </c>
      <c r="AX23" s="112">
        <f t="shared" si="12"/>
        <v>0</v>
      </c>
      <c r="AY23" s="112">
        <f t="shared" si="13"/>
        <v>1</v>
      </c>
      <c r="AZ23" s="112">
        <f t="shared" si="14"/>
        <v>0</v>
      </c>
      <c r="BA23" s="112">
        <f t="shared" si="15"/>
        <v>1</v>
      </c>
      <c r="BB23" s="112">
        <f t="shared" si="16"/>
        <v>1</v>
      </c>
      <c r="BC23" s="112">
        <f t="shared" si="17"/>
        <v>3</v>
      </c>
      <c r="BD23" s="49"/>
      <c r="BE23" s="49"/>
      <c r="BF23" s="49"/>
      <c r="BG23" s="72" t="e">
        <f>VLOOKUP(D23,Données!$O$16:$Q$65,3,FALSE)</f>
        <v>#N/A</v>
      </c>
      <c r="BH23" s="72" t="str">
        <f>VLOOKUP(E23,Données!$O$16:$Q$65,3,FALSE)</f>
        <v>P</v>
      </c>
      <c r="BI23" s="72" t="str">
        <f>VLOOKUP(F23,Données!$O$16:$Q$65,3,FALSE)</f>
        <v>D</v>
      </c>
      <c r="BJ23" s="72" t="e">
        <f>VLOOKUP(G23,Données!$O$16:$Q$65,3,FALSE)</f>
        <v>#N/A</v>
      </c>
      <c r="BK23" s="72" t="e">
        <f>VLOOKUP(H23,Données!$O$16:$Q$65,3,FALSE)</f>
        <v>#N/A</v>
      </c>
      <c r="BL23" s="72" t="str">
        <f>VLOOKUP(I23,Données!$O$16:$Q$65,3,FALSE)</f>
        <v>D</v>
      </c>
      <c r="BM23" s="72" t="str">
        <f>VLOOKUP(J23,Données!$O$16:$Q$65,3,FALSE)</f>
        <v>D</v>
      </c>
      <c r="BN23" s="72" t="str">
        <f>VLOOKUP(K23,Données!$O$16:$Q$65,3,FALSE)</f>
        <v>D</v>
      </c>
      <c r="BO23" s="72" t="str">
        <f>VLOOKUP(L23,Données!$O$16:$Q$65,3,FALSE)</f>
        <v>D</v>
      </c>
      <c r="BP23" s="72" t="str">
        <f>VLOOKUP(M23,Données!$O$16:$Q$65,3,FALSE)</f>
        <v>D</v>
      </c>
      <c r="BQ23" s="72" t="e">
        <f>VLOOKUP(N23,Données!$O$16:$Q$65,3,FALSE)</f>
        <v>#N/A</v>
      </c>
      <c r="BR23" s="72" t="e">
        <f>VLOOKUP(O23,Données!$O$16:$Q$65,3,FALSE)</f>
        <v>#N/A</v>
      </c>
      <c r="BS23" s="72" t="str">
        <f>VLOOKUP(P23,Données!$O$16:$Q$65,3,FALSE)</f>
        <v>T</v>
      </c>
      <c r="BT23" s="72" t="str">
        <f>VLOOKUP(Q23,Données!$O$16:$Q$65,3,FALSE)</f>
        <v>A</v>
      </c>
      <c r="BU23" s="72" t="str">
        <f>VLOOKUP(R23,Données!$O$16:$Q$65,3,FALSE)</f>
        <v>T</v>
      </c>
      <c r="BV23" s="72" t="str">
        <f>VLOOKUP(S23,Données!$O$16:$Q$65,3,FALSE)</f>
        <v>T</v>
      </c>
      <c r="BW23" s="72" t="str">
        <f>VLOOKUP(T23,Données!$O$16:$Q$65,3,FALSE)</f>
        <v>A</v>
      </c>
      <c r="BX23" s="72" t="str">
        <f>VLOOKUP(U23,Données!$O$16:$Q$65,3,FALSE)</f>
        <v>W</v>
      </c>
      <c r="BY23" s="72" t="str">
        <f>VLOOKUP(V23,Données!$O$16:$Q$65,3,FALSE)</f>
        <v>W</v>
      </c>
      <c r="BZ23" s="72" t="str">
        <f>VLOOKUP(W23,Données!$O$16:$Q$65,3,FALSE)</f>
        <v>T</v>
      </c>
      <c r="CA23" s="72" t="str">
        <f>VLOOKUP(X23,Données!$O$16:$Q$65,3,FALSE)</f>
        <v>T</v>
      </c>
      <c r="CB23" s="72" t="str">
        <f>VLOOKUP(Y23,Données!$O$16:$Q$65,3,FALSE)</f>
        <v>A</v>
      </c>
      <c r="CC23" s="72" t="str">
        <f>VLOOKUP(Z23,Données!$O$16:$Q$65,3,FALSE)</f>
        <v>P</v>
      </c>
      <c r="CD23" s="72" t="str">
        <f>VLOOKUP(AA23,Données!$O$16:$Q$65,3,FALSE)</f>
        <v>T</v>
      </c>
      <c r="CE23" s="72" t="e">
        <f>VLOOKUP(AB23,Données!$O$16:$Q$65,3,FALSE)</f>
        <v>#N/A</v>
      </c>
      <c r="CF23" s="72" t="e">
        <f>VLOOKUP(AC23,Données!$O$16:$Q$65,3,FALSE)</f>
        <v>#N/A</v>
      </c>
      <c r="CG23" s="72" t="str">
        <f>VLOOKUP(AD23,Données!$O$16:$Q$65,3,FALSE)</f>
        <v>T</v>
      </c>
      <c r="CH23" s="72" t="str">
        <f>VLOOKUP(AE23,Données!$O$16:$Q$65,3,FALSE)</f>
        <v>P</v>
      </c>
      <c r="CI23" s="72" t="str">
        <f>VLOOKUP(AF23,Données!$O$16:$Q$65,3,FALSE)</f>
        <v>T</v>
      </c>
      <c r="CJ23" s="72" t="str">
        <f>VLOOKUP(AG23,Données!$O$16:$Q$65,3,FALSE)</f>
        <v>A</v>
      </c>
      <c r="CK23" s="72" t="str">
        <f>VLOOKUP(AH23,Données!$O$16:$Q$65,3,FALSE)</f>
        <v>T</v>
      </c>
      <c r="CL23" s="49"/>
      <c r="CM23" s="44"/>
      <c r="CN23" s="49"/>
      <c r="CO23" s="49"/>
      <c r="CP23" s="64" t="str">
        <f>Données!O31</f>
        <v>RQP</v>
      </c>
      <c r="CR23" s="60"/>
      <c r="IV23" s="505"/>
    </row>
    <row r="24" spans="1:256" s="50" customFormat="1" ht="13.5" thickBot="1" x14ac:dyDescent="0.25">
      <c r="A24" s="44">
        <f>VLOOKUP(C24,Section!C16:D134,2,FALSE)</f>
        <v>0</v>
      </c>
      <c r="B24" s="395">
        <f>Données!C30</f>
        <v>0</v>
      </c>
      <c r="C24" s="383">
        <f>Données!D30</f>
        <v>0</v>
      </c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49"/>
      <c r="AJ24" s="89">
        <f t="shared" si="2"/>
        <v>0</v>
      </c>
      <c r="AK24" s="89">
        <f t="shared" si="3"/>
        <v>0</v>
      </c>
      <c r="AL24" s="89">
        <f t="shared" si="4"/>
        <v>0</v>
      </c>
      <c r="AM24" s="23">
        <f t="shared" si="5"/>
        <v>0</v>
      </c>
      <c r="AN24" s="103">
        <f t="shared" si="6"/>
        <v>0</v>
      </c>
      <c r="AO24" s="103">
        <f t="shared" si="7"/>
        <v>0</v>
      </c>
      <c r="AP24" s="105">
        <f t="shared" si="8"/>
        <v>0</v>
      </c>
      <c r="AQ24" s="106">
        <f t="shared" si="9"/>
        <v>0</v>
      </c>
      <c r="AR24" s="105">
        <f t="shared" si="10"/>
        <v>0</v>
      </c>
      <c r="AS24" s="105">
        <f t="shared" si="11"/>
        <v>0</v>
      </c>
      <c r="AT24" s="49"/>
      <c r="AU24" s="49"/>
      <c r="AV24" s="49"/>
      <c r="AW24" s="112">
        <f t="shared" si="1"/>
        <v>0</v>
      </c>
      <c r="AX24" s="112">
        <f t="shared" si="12"/>
        <v>0</v>
      </c>
      <c r="AY24" s="112">
        <f t="shared" si="13"/>
        <v>0</v>
      </c>
      <c r="AZ24" s="112">
        <f t="shared" si="14"/>
        <v>0</v>
      </c>
      <c r="BA24" s="112">
        <f t="shared" si="15"/>
        <v>0</v>
      </c>
      <c r="BB24" s="112">
        <f t="shared" si="16"/>
        <v>0</v>
      </c>
      <c r="BC24" s="112">
        <f t="shared" si="17"/>
        <v>0</v>
      </c>
      <c r="BD24" s="49"/>
      <c r="BE24" s="49"/>
      <c r="BF24" s="49"/>
      <c r="BG24" s="72" t="e">
        <f>VLOOKUP(D24,Données!$O$16:$Q$65,3,FALSE)</f>
        <v>#N/A</v>
      </c>
      <c r="BH24" s="72" t="e">
        <f>VLOOKUP(E24,Données!$O$16:$Q$65,3,FALSE)</f>
        <v>#N/A</v>
      </c>
      <c r="BI24" s="72" t="e">
        <f>VLOOKUP(F24,Données!$O$16:$Q$65,3,FALSE)</f>
        <v>#N/A</v>
      </c>
      <c r="BJ24" s="72" t="e">
        <f>VLOOKUP(G24,Données!$O$16:$Q$65,3,FALSE)</f>
        <v>#N/A</v>
      </c>
      <c r="BK24" s="72" t="e">
        <f>VLOOKUP(H24,Données!$O$16:$Q$65,3,FALSE)</f>
        <v>#N/A</v>
      </c>
      <c r="BL24" s="72" t="e">
        <f>VLOOKUP(I24,Données!$O$16:$Q$65,3,FALSE)</f>
        <v>#N/A</v>
      </c>
      <c r="BM24" s="72" t="e">
        <f>VLOOKUP(J24,Données!$O$16:$Q$65,3,FALSE)</f>
        <v>#N/A</v>
      </c>
      <c r="BN24" s="72" t="e">
        <f>VLOOKUP(K24,Données!$O$16:$Q$65,3,FALSE)</f>
        <v>#N/A</v>
      </c>
      <c r="BO24" s="72" t="e">
        <f>VLOOKUP(L24,Données!$O$16:$Q$65,3,FALSE)</f>
        <v>#N/A</v>
      </c>
      <c r="BP24" s="72" t="e">
        <f>VLOOKUP(M24,Données!$O$16:$Q$65,3,FALSE)</f>
        <v>#N/A</v>
      </c>
      <c r="BQ24" s="72" t="e">
        <f>VLOOKUP(N24,Données!$O$16:$Q$65,3,FALSE)</f>
        <v>#N/A</v>
      </c>
      <c r="BR24" s="72" t="e">
        <f>VLOOKUP(O24,Données!$O$16:$Q$65,3,FALSE)</f>
        <v>#N/A</v>
      </c>
      <c r="BS24" s="72" t="e">
        <f>VLOOKUP(P24,Données!$O$16:$Q$65,3,FALSE)</f>
        <v>#N/A</v>
      </c>
      <c r="BT24" s="72" t="e">
        <f>VLOOKUP(Q24,Données!$O$16:$Q$65,3,FALSE)</f>
        <v>#N/A</v>
      </c>
      <c r="BU24" s="72" t="e">
        <f>VLOOKUP(R24,Données!$O$16:$Q$65,3,FALSE)</f>
        <v>#N/A</v>
      </c>
      <c r="BV24" s="72" t="e">
        <f>VLOOKUP(S24,Données!$O$16:$Q$65,3,FALSE)</f>
        <v>#N/A</v>
      </c>
      <c r="BW24" s="72" t="e">
        <f>VLOOKUP(T24,Données!$O$16:$Q$65,3,FALSE)</f>
        <v>#N/A</v>
      </c>
      <c r="BX24" s="72" t="e">
        <f>VLOOKUP(U24,Données!$O$16:$Q$65,3,FALSE)</f>
        <v>#N/A</v>
      </c>
      <c r="BY24" s="72" t="e">
        <f>VLOOKUP(V24,Données!$O$16:$Q$65,3,FALSE)</f>
        <v>#N/A</v>
      </c>
      <c r="BZ24" s="72" t="e">
        <f>VLOOKUP(W24,Données!$O$16:$Q$65,3,FALSE)</f>
        <v>#N/A</v>
      </c>
      <c r="CA24" s="72" t="e">
        <f>VLOOKUP(X24,Données!$O$16:$Q$65,3,FALSE)</f>
        <v>#N/A</v>
      </c>
      <c r="CB24" s="72" t="e">
        <f>VLOOKUP(Y24,Données!$O$16:$Q$65,3,FALSE)</f>
        <v>#N/A</v>
      </c>
      <c r="CC24" s="72" t="e">
        <f>VLOOKUP(Z24,Données!$O$16:$Q$65,3,FALSE)</f>
        <v>#N/A</v>
      </c>
      <c r="CD24" s="72" t="e">
        <f>VLOOKUP(AA24,Données!$O$16:$Q$65,3,FALSE)</f>
        <v>#N/A</v>
      </c>
      <c r="CE24" s="72" t="e">
        <f>VLOOKUP(AB24,Données!$O$16:$Q$65,3,FALSE)</f>
        <v>#N/A</v>
      </c>
      <c r="CF24" s="72" t="e">
        <f>VLOOKUP(AC24,Données!$O$16:$Q$65,3,FALSE)</f>
        <v>#N/A</v>
      </c>
      <c r="CG24" s="72" t="e">
        <f>VLOOKUP(AD24,Données!$O$16:$Q$65,3,FALSE)</f>
        <v>#N/A</v>
      </c>
      <c r="CH24" s="72" t="e">
        <f>VLOOKUP(AE24,Données!$O$16:$Q$65,3,FALSE)</f>
        <v>#N/A</v>
      </c>
      <c r="CI24" s="72" t="e">
        <f>VLOOKUP(AF24,Données!$O$16:$Q$65,3,FALSE)</f>
        <v>#N/A</v>
      </c>
      <c r="CJ24" s="72" t="e">
        <f>VLOOKUP(AG24,Données!$O$16:$Q$65,3,FALSE)</f>
        <v>#N/A</v>
      </c>
      <c r="CK24" s="72" t="e">
        <f>VLOOKUP(AH24,Données!$O$16:$Q$65,3,FALSE)</f>
        <v>#N/A</v>
      </c>
      <c r="CL24" s="49"/>
      <c r="CM24" s="44"/>
      <c r="CN24" s="49"/>
      <c r="CO24" s="49"/>
      <c r="CP24" s="64">
        <f>Données!O32</f>
        <v>0</v>
      </c>
      <c r="CR24" s="60"/>
      <c r="IV24" s="505"/>
    </row>
    <row r="25" spans="1:256" s="50" customFormat="1" ht="12.75" customHeight="1" thickBot="1" x14ac:dyDescent="0.25">
      <c r="A25" s="44">
        <f>VLOOKUP(C25,Section!C17:D135,2,FALSE)</f>
        <v>0</v>
      </c>
      <c r="B25" s="395">
        <f>Données!C31</f>
        <v>0</v>
      </c>
      <c r="C25" s="383">
        <f>Données!D31</f>
        <v>0</v>
      </c>
      <c r="D25" s="317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412"/>
      <c r="Q25" s="412"/>
      <c r="R25" s="412"/>
      <c r="S25" s="412"/>
      <c r="T25" s="412"/>
      <c r="U25" s="412"/>
      <c r="V25" s="412"/>
      <c r="W25" s="412"/>
      <c r="X25" s="412"/>
      <c r="Y25" s="412"/>
      <c r="Z25" s="412"/>
      <c r="AA25" s="412"/>
      <c r="AB25" s="412"/>
      <c r="AC25" s="412"/>
      <c r="AD25" s="412"/>
      <c r="AE25" s="412"/>
      <c r="AF25" s="412"/>
      <c r="AG25" s="412"/>
      <c r="AH25" s="412"/>
      <c r="AI25" s="49"/>
      <c r="AJ25" s="89">
        <f t="shared" si="2"/>
        <v>0</v>
      </c>
      <c r="AK25" s="89">
        <f t="shared" si="3"/>
        <v>0</v>
      </c>
      <c r="AL25" s="89">
        <f t="shared" si="4"/>
        <v>0</v>
      </c>
      <c r="AM25" s="23">
        <f t="shared" si="5"/>
        <v>0</v>
      </c>
      <c r="AN25" s="103">
        <f t="shared" si="6"/>
        <v>0</v>
      </c>
      <c r="AO25" s="103">
        <f t="shared" si="7"/>
        <v>0</v>
      </c>
      <c r="AP25" s="105">
        <f t="shared" si="8"/>
        <v>0</v>
      </c>
      <c r="AQ25" s="106">
        <f t="shared" si="9"/>
        <v>0</v>
      </c>
      <c r="AR25" s="105">
        <f t="shared" si="10"/>
        <v>0</v>
      </c>
      <c r="AS25" s="105">
        <f t="shared" si="11"/>
        <v>0</v>
      </c>
      <c r="AW25" s="112">
        <f t="shared" si="1"/>
        <v>0</v>
      </c>
      <c r="AX25" s="112">
        <f t="shared" si="12"/>
        <v>0</v>
      </c>
      <c r="AY25" s="112">
        <f t="shared" si="13"/>
        <v>0</v>
      </c>
      <c r="AZ25" s="112">
        <f t="shared" si="14"/>
        <v>0</v>
      </c>
      <c r="BA25" s="112">
        <f t="shared" si="15"/>
        <v>0</v>
      </c>
      <c r="BB25" s="112">
        <f t="shared" si="16"/>
        <v>0</v>
      </c>
      <c r="BC25" s="112">
        <f t="shared" si="17"/>
        <v>0</v>
      </c>
      <c r="BG25" s="72" t="e">
        <f>VLOOKUP(D25,Données!$O$16:$Q$65,3,FALSE)</f>
        <v>#N/A</v>
      </c>
      <c r="BH25" s="72" t="e">
        <f>VLOOKUP(E25,Données!$O$16:$Q$65,3,FALSE)</f>
        <v>#N/A</v>
      </c>
      <c r="BI25" s="72" t="e">
        <f>VLOOKUP(F25,Données!$O$16:$Q$65,3,FALSE)</f>
        <v>#N/A</v>
      </c>
      <c r="BJ25" s="72" t="e">
        <f>VLOOKUP(G25,Données!$O$16:$Q$65,3,FALSE)</f>
        <v>#N/A</v>
      </c>
      <c r="BK25" s="72" t="e">
        <f>VLOOKUP(H25,Données!$O$16:$Q$65,3,FALSE)</f>
        <v>#N/A</v>
      </c>
      <c r="BL25" s="72" t="e">
        <f>VLOOKUP(I25,Données!$O$16:$Q$65,3,FALSE)</f>
        <v>#N/A</v>
      </c>
      <c r="BM25" s="72" t="e">
        <f>VLOOKUP(J25,Données!$O$16:$Q$65,3,FALSE)</f>
        <v>#N/A</v>
      </c>
      <c r="BN25" s="72" t="e">
        <f>VLOOKUP(K25,Données!$O$16:$Q$65,3,FALSE)</f>
        <v>#N/A</v>
      </c>
      <c r="BO25" s="72" t="e">
        <f>VLOOKUP(L25,Données!$O$16:$Q$65,3,FALSE)</f>
        <v>#N/A</v>
      </c>
      <c r="BP25" s="72" t="e">
        <f>VLOOKUP(M25,Données!$O$16:$Q$65,3,FALSE)</f>
        <v>#N/A</v>
      </c>
      <c r="BQ25" s="72" t="e">
        <f>VLOOKUP(N25,Données!$O$16:$Q$65,3,FALSE)</f>
        <v>#N/A</v>
      </c>
      <c r="BR25" s="72" t="e">
        <f>VLOOKUP(O25,Données!$O$16:$Q$65,3,FALSE)</f>
        <v>#N/A</v>
      </c>
      <c r="BS25" s="72" t="e">
        <f>VLOOKUP(P25,Données!$O$16:$Q$65,3,FALSE)</f>
        <v>#N/A</v>
      </c>
      <c r="BT25" s="72" t="e">
        <f>VLOOKUP(Q25,Données!$O$16:$Q$65,3,FALSE)</f>
        <v>#N/A</v>
      </c>
      <c r="BU25" s="72" t="e">
        <f>VLOOKUP(R25,Données!$O$16:$Q$65,3,FALSE)</f>
        <v>#N/A</v>
      </c>
      <c r="BV25" s="72" t="e">
        <f>VLOOKUP(S25,Données!$O$16:$Q$65,3,FALSE)</f>
        <v>#N/A</v>
      </c>
      <c r="BW25" s="72" t="e">
        <f>VLOOKUP(T25,Données!$O$16:$Q$65,3,FALSE)</f>
        <v>#N/A</v>
      </c>
      <c r="BX25" s="72" t="e">
        <f>VLOOKUP(U25,Données!$O$16:$Q$65,3,FALSE)</f>
        <v>#N/A</v>
      </c>
      <c r="BY25" s="72" t="e">
        <f>VLOOKUP(V25,Données!$O$16:$Q$65,3,FALSE)</f>
        <v>#N/A</v>
      </c>
      <c r="BZ25" s="72" t="e">
        <f>VLOOKUP(W25,Données!$O$16:$Q$65,3,FALSE)</f>
        <v>#N/A</v>
      </c>
      <c r="CA25" s="72" t="e">
        <f>VLOOKUP(X25,Données!$O$16:$Q$65,3,FALSE)</f>
        <v>#N/A</v>
      </c>
      <c r="CB25" s="72" t="e">
        <f>VLOOKUP(Y25,Données!$O$16:$Q$65,3,FALSE)</f>
        <v>#N/A</v>
      </c>
      <c r="CC25" s="72" t="e">
        <f>VLOOKUP(Z25,Données!$O$16:$Q$65,3,FALSE)</f>
        <v>#N/A</v>
      </c>
      <c r="CD25" s="72" t="e">
        <f>VLOOKUP(AA25,Données!$O$16:$Q$65,3,FALSE)</f>
        <v>#N/A</v>
      </c>
      <c r="CE25" s="72" t="e">
        <f>VLOOKUP(AB25,Données!$O$16:$Q$65,3,FALSE)</f>
        <v>#N/A</v>
      </c>
      <c r="CF25" s="72" t="e">
        <f>VLOOKUP(AC25,Données!$O$16:$Q$65,3,FALSE)</f>
        <v>#N/A</v>
      </c>
      <c r="CG25" s="72" t="e">
        <f>VLOOKUP(AD25,Données!$O$16:$Q$65,3,FALSE)</f>
        <v>#N/A</v>
      </c>
      <c r="CH25" s="72" t="e">
        <f>VLOOKUP(AE25,Données!$O$16:$Q$65,3,FALSE)</f>
        <v>#N/A</v>
      </c>
      <c r="CI25" s="72" t="e">
        <f>VLOOKUP(AF25,Données!$O$16:$Q$65,3,FALSE)</f>
        <v>#N/A</v>
      </c>
      <c r="CJ25" s="72" t="e">
        <f>VLOOKUP(AG25,Données!$O$16:$Q$65,3,FALSE)</f>
        <v>#N/A</v>
      </c>
      <c r="CK25" s="72" t="e">
        <f>VLOOKUP(AH25,Données!$O$16:$Q$65,3,FALSE)</f>
        <v>#N/A</v>
      </c>
      <c r="CM25" s="44"/>
      <c r="CP25" s="64" t="str">
        <f>Données!O34</f>
        <v>TAO</v>
      </c>
      <c r="CQ25" s="60" t="s">
        <v>43</v>
      </c>
      <c r="IV25" s="505"/>
    </row>
    <row r="26" spans="1:256" s="50" customFormat="1" ht="12.75" customHeight="1" thickBot="1" x14ac:dyDescent="0.25">
      <c r="A26" s="44">
        <f>VLOOKUP(C26,Section!C17:D136,2,FALSE)</f>
        <v>0</v>
      </c>
      <c r="B26" s="245" t="str">
        <f>Données!C32</f>
        <v>SGC</v>
      </c>
      <c r="C26" s="246" t="str">
        <f>Données!D32</f>
        <v>HUGUES*</v>
      </c>
      <c r="D26" s="311"/>
      <c r="E26" s="388" t="s">
        <v>36</v>
      </c>
      <c r="F26" s="388" t="s">
        <v>36</v>
      </c>
      <c r="G26" s="307"/>
      <c r="H26" s="307"/>
      <c r="I26" s="456" t="s">
        <v>15</v>
      </c>
      <c r="J26" s="456" t="s">
        <v>15</v>
      </c>
      <c r="K26" s="456" t="s">
        <v>15</v>
      </c>
      <c r="L26" s="456" t="s">
        <v>15</v>
      </c>
      <c r="M26" s="456" t="s">
        <v>15</v>
      </c>
      <c r="N26" s="307"/>
      <c r="O26" s="307"/>
      <c r="P26" s="456" t="s">
        <v>15</v>
      </c>
      <c r="Q26" s="456" t="s">
        <v>15</v>
      </c>
      <c r="R26" s="456" t="s">
        <v>15</v>
      </c>
      <c r="S26" s="456" t="s">
        <v>15</v>
      </c>
      <c r="T26" s="456" t="s">
        <v>15</v>
      </c>
      <c r="U26" s="307"/>
      <c r="V26" s="307"/>
      <c r="W26" s="456" t="s">
        <v>15</v>
      </c>
      <c r="X26" s="456" t="s">
        <v>15</v>
      </c>
      <c r="Y26" s="456" t="s">
        <v>15</v>
      </c>
      <c r="Z26" s="456" t="s">
        <v>15</v>
      </c>
      <c r="AA26" s="456" t="s">
        <v>15</v>
      </c>
      <c r="AB26" s="307"/>
      <c r="AC26" s="307"/>
      <c r="AD26" s="456" t="s">
        <v>15</v>
      </c>
      <c r="AE26" s="456" t="s">
        <v>15</v>
      </c>
      <c r="AF26" s="456" t="s">
        <v>15</v>
      </c>
      <c r="AG26" s="456" t="s">
        <v>15</v>
      </c>
      <c r="AH26" s="456" t="s">
        <v>15</v>
      </c>
      <c r="AI26" s="41"/>
      <c r="AJ26" s="89">
        <f t="shared" si="2"/>
        <v>0</v>
      </c>
      <c r="AK26" s="89">
        <f t="shared" si="3"/>
        <v>0</v>
      </c>
      <c r="AL26" s="89">
        <f t="shared" si="4"/>
        <v>0</v>
      </c>
      <c r="AM26" s="23">
        <f t="shared" si="5"/>
        <v>2</v>
      </c>
      <c r="AN26" s="103">
        <f t="shared" si="6"/>
        <v>0</v>
      </c>
      <c r="AO26" s="103">
        <f t="shared" si="7"/>
        <v>0</v>
      </c>
      <c r="AP26" s="105">
        <f t="shared" si="8"/>
        <v>0</v>
      </c>
      <c r="AQ26" s="106">
        <f t="shared" si="9"/>
        <v>20</v>
      </c>
      <c r="AR26" s="105">
        <f t="shared" si="10"/>
        <v>0</v>
      </c>
      <c r="AS26" s="105">
        <f t="shared" si="11"/>
        <v>0</v>
      </c>
      <c r="AW26" s="112">
        <f t="shared" si="1"/>
        <v>0</v>
      </c>
      <c r="AX26" s="112">
        <f t="shared" si="12"/>
        <v>0</v>
      </c>
      <c r="AY26" s="112">
        <f t="shared" si="13"/>
        <v>0</v>
      </c>
      <c r="AZ26" s="112">
        <f t="shared" si="14"/>
        <v>0</v>
      </c>
      <c r="BA26" s="112">
        <f t="shared" si="15"/>
        <v>0</v>
      </c>
      <c r="BB26" s="112">
        <f t="shared" si="16"/>
        <v>0</v>
      </c>
      <c r="BC26" s="112">
        <f t="shared" si="17"/>
        <v>0</v>
      </c>
      <c r="BG26" s="72" t="e">
        <f>VLOOKUP(D26,Données!$O$16:$Q$65,3,FALSE)</f>
        <v>#N/A</v>
      </c>
      <c r="BH26" s="72" t="str">
        <f>VLOOKUP(E26,Données!$O$16:$Q$65,3,FALSE)</f>
        <v>D</v>
      </c>
      <c r="BI26" s="72" t="str">
        <f>VLOOKUP(F26,Données!$O$16:$Q$65,3,FALSE)</f>
        <v>D</v>
      </c>
      <c r="BJ26" s="72" t="e">
        <f>VLOOKUP(G26,Données!$O$16:$Q$65,3,FALSE)</f>
        <v>#N/A</v>
      </c>
      <c r="BK26" s="72" t="e">
        <f>VLOOKUP(H26,Données!$O$16:$Q$65,3,FALSE)</f>
        <v>#N/A</v>
      </c>
      <c r="BL26" s="72" t="str">
        <f>VLOOKUP(I26,Données!$O$16:$Q$65,3,FALSE)</f>
        <v>M</v>
      </c>
      <c r="BM26" s="72" t="str">
        <f>VLOOKUP(J26,Données!$O$16:$Q$65,3,FALSE)</f>
        <v>M</v>
      </c>
      <c r="BN26" s="72" t="str">
        <f>VLOOKUP(K26,Données!$O$16:$Q$65,3,FALSE)</f>
        <v>M</v>
      </c>
      <c r="BO26" s="72" t="str">
        <f>VLOOKUP(L26,Données!$O$16:$Q$65,3,FALSE)</f>
        <v>M</v>
      </c>
      <c r="BP26" s="72" t="str">
        <f>VLOOKUP(M26,Données!$O$16:$Q$65,3,FALSE)</f>
        <v>M</v>
      </c>
      <c r="BQ26" s="72" t="e">
        <f>VLOOKUP(N26,Données!$O$16:$Q$65,3,FALSE)</f>
        <v>#N/A</v>
      </c>
      <c r="BR26" s="72" t="e">
        <f>VLOOKUP(O26,Données!$O$16:$Q$65,3,FALSE)</f>
        <v>#N/A</v>
      </c>
      <c r="BS26" s="72" t="str">
        <f>VLOOKUP(P26,Données!$O$16:$Q$65,3,FALSE)</f>
        <v>M</v>
      </c>
      <c r="BT26" s="72" t="str">
        <f>VLOOKUP(Q26,Données!$O$16:$Q$65,3,FALSE)</f>
        <v>M</v>
      </c>
      <c r="BU26" s="72" t="str">
        <f>VLOOKUP(R26,Données!$O$16:$Q$65,3,FALSE)</f>
        <v>M</v>
      </c>
      <c r="BV26" s="72" t="str">
        <f>VLOOKUP(S26,Données!$O$16:$Q$65,3,FALSE)</f>
        <v>M</v>
      </c>
      <c r="BW26" s="72" t="str">
        <f>VLOOKUP(T26,Données!$O$16:$Q$65,3,FALSE)</f>
        <v>M</v>
      </c>
      <c r="BX26" s="72" t="e">
        <f>VLOOKUP(U26,Données!$O$16:$Q$65,3,FALSE)</f>
        <v>#N/A</v>
      </c>
      <c r="BY26" s="72" t="e">
        <f>VLOOKUP(V26,Données!$O$16:$Q$65,3,FALSE)</f>
        <v>#N/A</v>
      </c>
      <c r="BZ26" s="72" t="str">
        <f>VLOOKUP(W26,Données!$O$16:$Q$65,3,FALSE)</f>
        <v>M</v>
      </c>
      <c r="CA26" s="72" t="str">
        <f>VLOOKUP(X26,Données!$O$16:$Q$65,3,FALSE)</f>
        <v>M</v>
      </c>
      <c r="CB26" s="72" t="str">
        <f>VLOOKUP(Y26,Données!$O$16:$Q$65,3,FALSE)</f>
        <v>M</v>
      </c>
      <c r="CC26" s="72" t="str">
        <f>VLOOKUP(Z26,Données!$O$16:$Q$65,3,FALSE)</f>
        <v>M</v>
      </c>
      <c r="CD26" s="72" t="str">
        <f>VLOOKUP(AA26,Données!$O$16:$Q$65,3,FALSE)</f>
        <v>M</v>
      </c>
      <c r="CE26" s="72" t="e">
        <f>VLOOKUP(AB26,Données!$O$16:$Q$65,3,FALSE)</f>
        <v>#N/A</v>
      </c>
      <c r="CF26" s="72" t="e">
        <f>VLOOKUP(AC26,Données!$O$16:$Q$65,3,FALSE)</f>
        <v>#N/A</v>
      </c>
      <c r="CG26" s="72" t="str">
        <f>VLOOKUP(AD26,Données!$O$16:$Q$65,3,FALSE)</f>
        <v>M</v>
      </c>
      <c r="CH26" s="72" t="str">
        <f>VLOOKUP(AE26,Données!$O$16:$Q$65,3,FALSE)</f>
        <v>M</v>
      </c>
      <c r="CI26" s="72" t="str">
        <f>VLOOKUP(AF26,Données!$O$16:$Q$65,3,FALSE)</f>
        <v>M</v>
      </c>
      <c r="CJ26" s="72" t="str">
        <f>VLOOKUP(AG26,Données!$O$16:$Q$65,3,FALSE)</f>
        <v>M</v>
      </c>
      <c r="CK26" s="72" t="str">
        <f>VLOOKUP(AH26,Données!$O$16:$Q$65,3,FALSE)</f>
        <v>M</v>
      </c>
      <c r="CM26" s="44"/>
      <c r="CP26" s="64" t="str">
        <f>Données!O35</f>
        <v>P</v>
      </c>
      <c r="CQ26" s="50" t="s">
        <v>98</v>
      </c>
      <c r="CR26" s="60"/>
      <c r="IV26" s="505"/>
    </row>
    <row r="27" spans="1:256" s="50" customFormat="1" ht="12.75" customHeight="1" thickBot="1" x14ac:dyDescent="0.25">
      <c r="A27" s="44">
        <f>VLOOKUP(C27,Section!C18:D137,2,FALSE)</f>
        <v>0</v>
      </c>
      <c r="B27" s="234" t="str">
        <f>Données!C33</f>
        <v>SGC</v>
      </c>
      <c r="C27" s="236" t="str">
        <f>Données!D33</f>
        <v>LINTZ  PSN *</v>
      </c>
      <c r="D27" s="310"/>
      <c r="E27" s="351" t="s">
        <v>36</v>
      </c>
      <c r="F27" s="351" t="s">
        <v>36</v>
      </c>
      <c r="G27" s="247"/>
      <c r="H27" s="247"/>
      <c r="I27" s="282" t="s">
        <v>39</v>
      </c>
      <c r="J27" s="298" t="s">
        <v>25</v>
      </c>
      <c r="K27" s="281" t="s">
        <v>32</v>
      </c>
      <c r="L27" s="298" t="s">
        <v>210</v>
      </c>
      <c r="M27" s="282" t="s">
        <v>39</v>
      </c>
      <c r="N27" s="306" t="s">
        <v>66</v>
      </c>
      <c r="O27" s="306" t="s">
        <v>66</v>
      </c>
      <c r="P27" s="298" t="s">
        <v>210</v>
      </c>
      <c r="Q27" s="282" t="s">
        <v>39</v>
      </c>
      <c r="R27" s="282" t="s">
        <v>39</v>
      </c>
      <c r="S27" s="281" t="s">
        <v>23</v>
      </c>
      <c r="T27" s="298" t="s">
        <v>210</v>
      </c>
      <c r="U27" s="306"/>
      <c r="V27" s="306"/>
      <c r="W27" s="310" t="s">
        <v>59</v>
      </c>
      <c r="X27" s="312" t="s">
        <v>25</v>
      </c>
      <c r="Y27" s="282" t="s">
        <v>39</v>
      </c>
      <c r="Z27" s="281" t="s">
        <v>30</v>
      </c>
      <c r="AA27" s="323" t="s">
        <v>210</v>
      </c>
      <c r="AB27" s="247"/>
      <c r="AC27" s="247"/>
      <c r="AD27" s="351" t="s">
        <v>36</v>
      </c>
      <c r="AE27" s="351" t="s">
        <v>36</v>
      </c>
      <c r="AF27" s="351" t="s">
        <v>36</v>
      </c>
      <c r="AG27" s="351" t="s">
        <v>36</v>
      </c>
      <c r="AH27" s="351" t="s">
        <v>36</v>
      </c>
      <c r="AI27" s="41"/>
      <c r="AJ27" s="89">
        <f t="shared" si="2"/>
        <v>3</v>
      </c>
      <c r="AK27" s="89">
        <f t="shared" si="3"/>
        <v>7</v>
      </c>
      <c r="AL27" s="89">
        <f t="shared" si="4"/>
        <v>5</v>
      </c>
      <c r="AM27" s="23">
        <f t="shared" si="5"/>
        <v>7</v>
      </c>
      <c r="AN27" s="103">
        <f t="shared" si="6"/>
        <v>2</v>
      </c>
      <c r="AO27" s="103">
        <f t="shared" si="7"/>
        <v>0</v>
      </c>
      <c r="AP27" s="105">
        <f t="shared" si="8"/>
        <v>0</v>
      </c>
      <c r="AQ27" s="106">
        <f t="shared" si="9"/>
        <v>0</v>
      </c>
      <c r="AR27" s="105">
        <f t="shared" si="10"/>
        <v>0</v>
      </c>
      <c r="AS27" s="105">
        <f t="shared" si="11"/>
        <v>0</v>
      </c>
      <c r="AW27" s="112">
        <f t="shared" si="1"/>
        <v>0</v>
      </c>
      <c r="AX27" s="112">
        <f t="shared" si="12"/>
        <v>0</v>
      </c>
      <c r="AY27" s="112">
        <f t="shared" si="13"/>
        <v>1</v>
      </c>
      <c r="AZ27" s="112">
        <f t="shared" si="14"/>
        <v>0</v>
      </c>
      <c r="BA27" s="112">
        <f t="shared" si="15"/>
        <v>3</v>
      </c>
      <c r="BB27" s="112">
        <f t="shared" si="16"/>
        <v>0</v>
      </c>
      <c r="BC27" s="112">
        <f t="shared" si="17"/>
        <v>1</v>
      </c>
      <c r="BG27" s="72" t="e">
        <f>VLOOKUP(D27,Données!$O$16:$Q$65,3,FALSE)</f>
        <v>#N/A</v>
      </c>
      <c r="BH27" s="72" t="str">
        <f>VLOOKUP(E27,Données!$O$16:$Q$65,3,FALSE)</f>
        <v>D</v>
      </c>
      <c r="BI27" s="72" t="str">
        <f>VLOOKUP(F27,Données!$O$16:$Q$65,3,FALSE)</f>
        <v>D</v>
      </c>
      <c r="BJ27" s="72" t="e">
        <f>VLOOKUP(G27,Données!$O$16:$Q$65,3,FALSE)</f>
        <v>#N/A</v>
      </c>
      <c r="BK27" s="72" t="e">
        <f>VLOOKUP(H27,Données!$O$16:$Q$65,3,FALSE)</f>
        <v>#N/A</v>
      </c>
      <c r="BL27" s="72" t="str">
        <f>VLOOKUP(I27,Données!$O$16:$Q$65,3,FALSE)</f>
        <v>A</v>
      </c>
      <c r="BM27" s="72" t="str">
        <f>VLOOKUP(J27,Données!$O$16:$Q$65,3,FALSE)</f>
        <v>T</v>
      </c>
      <c r="BN27" s="72" t="str">
        <f>VLOOKUP(K27,Données!$O$16:$Q$65,3,FALSE)</f>
        <v>P</v>
      </c>
      <c r="BO27" s="72" t="str">
        <f>VLOOKUP(L27,Données!$O$16:$Q$65,3,FALSE)</f>
        <v>T</v>
      </c>
      <c r="BP27" s="72" t="str">
        <f>VLOOKUP(M27,Données!$O$16:$Q$65,3,FALSE)</f>
        <v>A</v>
      </c>
      <c r="BQ27" s="72" t="str">
        <f>VLOOKUP(N27,Données!$O$16:$Q$65,3,FALSE)</f>
        <v>W</v>
      </c>
      <c r="BR27" s="72" t="str">
        <f>VLOOKUP(O27,Données!$O$16:$Q$65,3,FALSE)</f>
        <v>W</v>
      </c>
      <c r="BS27" s="72" t="str">
        <f>VLOOKUP(P27,Données!$O$16:$Q$65,3,FALSE)</f>
        <v>T</v>
      </c>
      <c r="BT27" s="72" t="str">
        <f>VLOOKUP(Q27,Données!$O$16:$Q$65,3,FALSE)</f>
        <v>A</v>
      </c>
      <c r="BU27" s="72" t="str">
        <f>VLOOKUP(R27,Données!$O$16:$Q$65,3,FALSE)</f>
        <v>A</v>
      </c>
      <c r="BV27" s="72" t="str">
        <f>VLOOKUP(S27,Données!$O$16:$Q$65,3,FALSE)</f>
        <v>P</v>
      </c>
      <c r="BW27" s="72" t="str">
        <f>VLOOKUP(T27,Données!$O$16:$Q$65,3,FALSE)</f>
        <v>T</v>
      </c>
      <c r="BX27" s="72" t="e">
        <f>VLOOKUP(U27,Données!$O$16:$Q$65,3,FALSE)</f>
        <v>#N/A</v>
      </c>
      <c r="BY27" s="72" t="e">
        <f>VLOOKUP(V27,Données!$O$16:$Q$65,3,FALSE)</f>
        <v>#N/A</v>
      </c>
      <c r="BZ27" s="72" t="str">
        <f>VLOOKUP(W27,Données!$O$16:$Q$65,3,FALSE)</f>
        <v>T</v>
      </c>
      <c r="CA27" s="72" t="str">
        <f>VLOOKUP(X27,Données!$O$16:$Q$65,3,FALSE)</f>
        <v>T</v>
      </c>
      <c r="CB27" s="72" t="str">
        <f>VLOOKUP(Y27,Données!$O$16:$Q$65,3,FALSE)</f>
        <v>A</v>
      </c>
      <c r="CC27" s="72" t="str">
        <f>VLOOKUP(Z27,Données!$O$16:$Q$65,3,FALSE)</f>
        <v>P</v>
      </c>
      <c r="CD27" s="72" t="str">
        <f>VLOOKUP(AA27,Données!$O$16:$Q$65,3,FALSE)</f>
        <v>T</v>
      </c>
      <c r="CE27" s="72" t="e">
        <f>VLOOKUP(AB27,Données!$O$16:$Q$65,3,FALSE)</f>
        <v>#N/A</v>
      </c>
      <c r="CF27" s="72" t="e">
        <f>VLOOKUP(AC27,Données!$O$16:$Q$65,3,FALSE)</f>
        <v>#N/A</v>
      </c>
      <c r="CG27" s="72" t="str">
        <f>VLOOKUP(AD27,Données!$O$16:$Q$65,3,FALSE)</f>
        <v>D</v>
      </c>
      <c r="CH27" s="72" t="str">
        <f>VLOOKUP(AE27,Données!$O$16:$Q$65,3,FALSE)</f>
        <v>D</v>
      </c>
      <c r="CI27" s="72" t="str">
        <f>VLOOKUP(AF27,Données!$O$16:$Q$65,3,FALSE)</f>
        <v>D</v>
      </c>
      <c r="CJ27" s="72" t="str">
        <f>VLOOKUP(AG27,Données!$O$16:$Q$65,3,FALSE)</f>
        <v>D</v>
      </c>
      <c r="CK27" s="72" t="str">
        <f>VLOOKUP(AH27,Données!$O$16:$Q$65,3,FALSE)</f>
        <v>D</v>
      </c>
      <c r="CM27" s="44"/>
      <c r="CP27" s="64" t="str">
        <f>Données!O36</f>
        <v>DAPPS</v>
      </c>
      <c r="CQ27" s="50" t="s">
        <v>166</v>
      </c>
      <c r="CR27" s="60"/>
      <c r="IV27" s="505"/>
    </row>
    <row r="28" spans="1:256" s="50" customFormat="1" ht="12.75" customHeight="1" thickBot="1" x14ac:dyDescent="0.25">
      <c r="A28" s="44">
        <f>VLOOKUP(C28,Section!C19:D138,2,FALSE)</f>
        <v>0</v>
      </c>
      <c r="B28" s="234" t="str">
        <f>Données!C34</f>
        <v>SGT</v>
      </c>
      <c r="C28" s="235" t="str">
        <f>Données!D34</f>
        <v>GACOIN  PSN *</v>
      </c>
      <c r="D28" s="310"/>
      <c r="E28" s="351" t="s">
        <v>36</v>
      </c>
      <c r="F28" s="351" t="s">
        <v>36</v>
      </c>
      <c r="G28" s="247"/>
      <c r="H28" s="247"/>
      <c r="I28" s="298" t="s">
        <v>25</v>
      </c>
      <c r="J28" s="298" t="s">
        <v>25</v>
      </c>
      <c r="K28" s="298" t="s">
        <v>25</v>
      </c>
      <c r="L28" s="282" t="s">
        <v>39</v>
      </c>
      <c r="M28" s="298" t="s">
        <v>25</v>
      </c>
      <c r="N28" s="306"/>
      <c r="O28" s="306"/>
      <c r="P28" s="282" t="s">
        <v>39</v>
      </c>
      <c r="Q28" s="281" t="s">
        <v>32</v>
      </c>
      <c r="R28" s="299" t="s">
        <v>210</v>
      </c>
      <c r="S28" s="299" t="s">
        <v>25</v>
      </c>
      <c r="T28" s="282" t="s">
        <v>39</v>
      </c>
      <c r="U28" s="306" t="s">
        <v>63</v>
      </c>
      <c r="V28" s="306" t="s">
        <v>63</v>
      </c>
      <c r="W28" s="298" t="s">
        <v>210</v>
      </c>
      <c r="X28" s="312" t="s">
        <v>25</v>
      </c>
      <c r="Y28" s="281" t="s">
        <v>30</v>
      </c>
      <c r="Z28" s="323" t="s">
        <v>210</v>
      </c>
      <c r="AA28" s="282" t="s">
        <v>39</v>
      </c>
      <c r="AB28" s="247"/>
      <c r="AC28" s="247"/>
      <c r="AD28" s="282" t="s">
        <v>39</v>
      </c>
      <c r="AE28" s="298" t="s">
        <v>25</v>
      </c>
      <c r="AF28" s="298" t="s">
        <v>25</v>
      </c>
      <c r="AG28" s="282" t="s">
        <v>39</v>
      </c>
      <c r="AH28" s="281" t="s">
        <v>23</v>
      </c>
      <c r="AI28" s="41"/>
      <c r="AJ28" s="89">
        <f t="shared" si="2"/>
        <v>3</v>
      </c>
      <c r="AK28" s="89">
        <f t="shared" si="3"/>
        <v>11</v>
      </c>
      <c r="AL28" s="89">
        <f t="shared" si="4"/>
        <v>6</v>
      </c>
      <c r="AM28" s="23">
        <f t="shared" si="5"/>
        <v>2</v>
      </c>
      <c r="AN28" s="103">
        <f t="shared" si="6"/>
        <v>2</v>
      </c>
      <c r="AO28" s="103">
        <f t="shared" si="7"/>
        <v>0</v>
      </c>
      <c r="AP28" s="105">
        <f t="shared" si="8"/>
        <v>0</v>
      </c>
      <c r="AQ28" s="106">
        <f t="shared" si="9"/>
        <v>0</v>
      </c>
      <c r="AR28" s="105">
        <f t="shared" si="10"/>
        <v>0</v>
      </c>
      <c r="AS28" s="105">
        <f t="shared" si="11"/>
        <v>0</v>
      </c>
      <c r="AW28" s="112">
        <f t="shared" si="1"/>
        <v>0</v>
      </c>
      <c r="AX28" s="112">
        <f t="shared" si="12"/>
        <v>0</v>
      </c>
      <c r="AY28" s="112">
        <f t="shared" si="13"/>
        <v>3</v>
      </c>
      <c r="AZ28" s="112">
        <f t="shared" si="14"/>
        <v>0</v>
      </c>
      <c r="BA28" s="112">
        <f t="shared" si="15"/>
        <v>1</v>
      </c>
      <c r="BB28" s="112">
        <f t="shared" si="16"/>
        <v>0</v>
      </c>
      <c r="BC28" s="112">
        <f t="shared" si="17"/>
        <v>1</v>
      </c>
      <c r="BG28" s="72" t="e">
        <f>VLOOKUP(D28,Données!$O$16:$Q$65,3,FALSE)</f>
        <v>#N/A</v>
      </c>
      <c r="BH28" s="72" t="str">
        <f>VLOOKUP(E28,Données!$O$16:$Q$65,3,FALSE)</f>
        <v>D</v>
      </c>
      <c r="BI28" s="72" t="str">
        <f>VLOOKUP(F28,Données!$O$16:$Q$65,3,FALSE)</f>
        <v>D</v>
      </c>
      <c r="BJ28" s="72" t="e">
        <f>VLOOKUP(G28,Données!$O$16:$Q$65,3,FALSE)</f>
        <v>#N/A</v>
      </c>
      <c r="BK28" s="72" t="e">
        <f>VLOOKUP(H28,Données!$O$16:$Q$65,3,FALSE)</f>
        <v>#N/A</v>
      </c>
      <c r="BL28" s="72" t="str">
        <f>VLOOKUP(I28,Données!$O$16:$Q$65,3,FALSE)</f>
        <v>T</v>
      </c>
      <c r="BM28" s="72" t="str">
        <f>VLOOKUP(J28,Données!$O$16:$Q$65,3,FALSE)</f>
        <v>T</v>
      </c>
      <c r="BN28" s="72" t="str">
        <f>VLOOKUP(K28,Données!$O$16:$Q$65,3,FALSE)</f>
        <v>T</v>
      </c>
      <c r="BO28" s="72" t="str">
        <f>VLOOKUP(L28,Données!$O$16:$Q$65,3,FALSE)</f>
        <v>A</v>
      </c>
      <c r="BP28" s="72" t="str">
        <f>VLOOKUP(M28,Données!$O$16:$Q$65,3,FALSE)</f>
        <v>T</v>
      </c>
      <c r="BQ28" s="72" t="e">
        <f>VLOOKUP(N28,Données!$O$16:$Q$65,3,FALSE)</f>
        <v>#N/A</v>
      </c>
      <c r="BR28" s="72" t="e">
        <f>VLOOKUP(O28,Données!$O$16:$Q$65,3,FALSE)</f>
        <v>#N/A</v>
      </c>
      <c r="BS28" s="72" t="str">
        <f>VLOOKUP(P28,Données!$O$16:$Q$65,3,FALSE)</f>
        <v>A</v>
      </c>
      <c r="BT28" s="72" t="str">
        <f>VLOOKUP(Q28,Données!$O$16:$Q$65,3,FALSE)</f>
        <v>P</v>
      </c>
      <c r="BU28" s="72" t="str">
        <f>VLOOKUP(R28,Données!$O$16:$Q$65,3,FALSE)</f>
        <v>T</v>
      </c>
      <c r="BV28" s="72" t="str">
        <f>VLOOKUP(S28,Données!$O$16:$Q$65,3,FALSE)</f>
        <v>T</v>
      </c>
      <c r="BW28" s="72" t="str">
        <f>VLOOKUP(T28,Données!$O$16:$Q$65,3,FALSE)</f>
        <v>A</v>
      </c>
      <c r="BX28" s="72" t="str">
        <f>VLOOKUP(U28,Données!$O$16:$Q$65,3,FALSE)</f>
        <v>W</v>
      </c>
      <c r="BY28" s="72" t="str">
        <f>VLOOKUP(V28,Données!$O$16:$Q$65,3,FALSE)</f>
        <v>W</v>
      </c>
      <c r="BZ28" s="72" t="str">
        <f>VLOOKUP(W28,Données!$O$16:$Q$65,3,FALSE)</f>
        <v>T</v>
      </c>
      <c r="CA28" s="72" t="str">
        <f>VLOOKUP(X28,Données!$O$16:$Q$65,3,FALSE)</f>
        <v>T</v>
      </c>
      <c r="CB28" s="72" t="str">
        <f>VLOOKUP(Y28,Données!$O$16:$Q$65,3,FALSE)</f>
        <v>P</v>
      </c>
      <c r="CC28" s="72" t="str">
        <f>VLOOKUP(Z28,Données!$O$16:$Q$65,3,FALSE)</f>
        <v>T</v>
      </c>
      <c r="CD28" s="72" t="str">
        <f>VLOOKUP(AA28,Données!$O$16:$Q$65,3,FALSE)</f>
        <v>A</v>
      </c>
      <c r="CE28" s="72" t="e">
        <f>VLOOKUP(AB28,Données!$O$16:$Q$65,3,FALSE)</f>
        <v>#N/A</v>
      </c>
      <c r="CF28" s="72" t="e">
        <f>VLOOKUP(AC28,Données!$O$16:$Q$65,3,FALSE)</f>
        <v>#N/A</v>
      </c>
      <c r="CG28" s="72" t="str">
        <f>VLOOKUP(AD28,Données!$O$16:$Q$65,3,FALSE)</f>
        <v>A</v>
      </c>
      <c r="CH28" s="72" t="str">
        <f>VLOOKUP(AE28,Données!$O$16:$Q$65,3,FALSE)</f>
        <v>T</v>
      </c>
      <c r="CI28" s="72" t="str">
        <f>VLOOKUP(AF28,Données!$O$16:$Q$65,3,FALSE)</f>
        <v>T</v>
      </c>
      <c r="CJ28" s="72" t="str">
        <f>VLOOKUP(AG28,Données!$O$16:$Q$65,3,FALSE)</f>
        <v>A</v>
      </c>
      <c r="CK28" s="72" t="str">
        <f>VLOOKUP(AH28,Données!$O$16:$Q$65,3,FALSE)</f>
        <v>P</v>
      </c>
      <c r="CM28" s="44"/>
      <c r="CP28" s="64">
        <f>Données!O37</f>
        <v>0</v>
      </c>
      <c r="CR28" s="60"/>
      <c r="IV28" s="505"/>
    </row>
    <row r="29" spans="1:256" s="50" customFormat="1" ht="12.75" customHeight="1" thickBot="1" x14ac:dyDescent="0.25">
      <c r="A29" s="44">
        <f>VLOOKUP(C29,Section!C20:D139,2,FALSE)</f>
        <v>0</v>
      </c>
      <c r="B29" s="234" t="str">
        <f>Données!C35</f>
        <v>SGT</v>
      </c>
      <c r="C29" s="237" t="str">
        <f>Données!D35</f>
        <v>VITETTA   PSN *</v>
      </c>
      <c r="D29" s="310"/>
      <c r="E29" s="351" t="s">
        <v>36</v>
      </c>
      <c r="F29" s="281" t="s">
        <v>23</v>
      </c>
      <c r="G29" s="247"/>
      <c r="H29" s="247"/>
      <c r="I29" s="282" t="s">
        <v>39</v>
      </c>
      <c r="J29" s="298" t="s">
        <v>25</v>
      </c>
      <c r="K29" s="298" t="s">
        <v>25</v>
      </c>
      <c r="L29" s="298" t="s">
        <v>25</v>
      </c>
      <c r="M29" s="281" t="s">
        <v>30</v>
      </c>
      <c r="N29" s="247"/>
      <c r="O29" s="247"/>
      <c r="P29" s="282" t="s">
        <v>39</v>
      </c>
      <c r="Q29" s="282" t="s">
        <v>39</v>
      </c>
      <c r="R29" s="318" t="s">
        <v>30</v>
      </c>
      <c r="S29" s="298" t="s">
        <v>210</v>
      </c>
      <c r="T29" s="282" t="s">
        <v>39</v>
      </c>
      <c r="U29" s="247"/>
      <c r="V29" s="247"/>
      <c r="W29" s="282" t="s">
        <v>39</v>
      </c>
      <c r="X29" s="312" t="s">
        <v>25</v>
      </c>
      <c r="Y29" s="298" t="s">
        <v>25</v>
      </c>
      <c r="Z29" s="298" t="s">
        <v>25</v>
      </c>
      <c r="AA29" s="282" t="s">
        <v>39</v>
      </c>
      <c r="AB29" s="306" t="s">
        <v>67</v>
      </c>
      <c r="AC29" s="306" t="s">
        <v>67</v>
      </c>
      <c r="AD29" s="344" t="s">
        <v>210</v>
      </c>
      <c r="AE29" s="282" t="s">
        <v>39</v>
      </c>
      <c r="AF29" s="298" t="s">
        <v>34</v>
      </c>
      <c r="AG29" s="281" t="s">
        <v>32</v>
      </c>
      <c r="AH29" s="282" t="s">
        <v>39</v>
      </c>
      <c r="AI29" s="41"/>
      <c r="AJ29" s="89">
        <f t="shared" si="2"/>
        <v>4</v>
      </c>
      <c r="AK29" s="89">
        <f t="shared" si="3"/>
        <v>9</v>
      </c>
      <c r="AL29" s="89">
        <f t="shared" si="4"/>
        <v>8</v>
      </c>
      <c r="AM29" s="23">
        <f t="shared" si="5"/>
        <v>1</v>
      </c>
      <c r="AN29" s="103">
        <f t="shared" si="6"/>
        <v>2</v>
      </c>
      <c r="AO29" s="103">
        <f t="shared" si="7"/>
        <v>0</v>
      </c>
      <c r="AP29" s="105">
        <f t="shared" si="8"/>
        <v>0</v>
      </c>
      <c r="AQ29" s="106">
        <f t="shared" si="9"/>
        <v>0</v>
      </c>
      <c r="AR29" s="105">
        <f t="shared" si="10"/>
        <v>0</v>
      </c>
      <c r="AS29" s="105">
        <f t="shared" si="11"/>
        <v>0</v>
      </c>
      <c r="AW29" s="112">
        <f t="shared" si="1"/>
        <v>0</v>
      </c>
      <c r="AX29" s="112">
        <f t="shared" si="12"/>
        <v>0</v>
      </c>
      <c r="AY29" s="112">
        <f t="shared" si="13"/>
        <v>1</v>
      </c>
      <c r="AZ29" s="112">
        <f t="shared" si="14"/>
        <v>0</v>
      </c>
      <c r="BA29" s="112">
        <f t="shared" si="15"/>
        <v>1</v>
      </c>
      <c r="BB29" s="112">
        <f t="shared" si="16"/>
        <v>0</v>
      </c>
      <c r="BC29" s="112">
        <f t="shared" si="17"/>
        <v>4</v>
      </c>
      <c r="BG29" s="72" t="e">
        <f>VLOOKUP(D29,Données!$O$16:$Q$65,3,FALSE)</f>
        <v>#N/A</v>
      </c>
      <c r="BH29" s="72" t="str">
        <f>VLOOKUP(E29,Données!$O$16:$Q$65,3,FALSE)</f>
        <v>D</v>
      </c>
      <c r="BI29" s="72" t="str">
        <f>VLOOKUP(F29,Données!$O$16:$Q$65,3,FALSE)</f>
        <v>P</v>
      </c>
      <c r="BJ29" s="72" t="e">
        <f>VLOOKUP(G29,Données!$O$16:$Q$65,3,FALSE)</f>
        <v>#N/A</v>
      </c>
      <c r="BK29" s="72" t="e">
        <f>VLOOKUP(H29,Données!$O$16:$Q$65,3,FALSE)</f>
        <v>#N/A</v>
      </c>
      <c r="BL29" s="72" t="str">
        <f>VLOOKUP(I29,Données!$O$16:$Q$65,3,FALSE)</f>
        <v>A</v>
      </c>
      <c r="BM29" s="72" t="str">
        <f>VLOOKUP(J29,Données!$O$16:$Q$65,3,FALSE)</f>
        <v>T</v>
      </c>
      <c r="BN29" s="72" t="str">
        <f>VLOOKUP(K29,Données!$O$16:$Q$65,3,FALSE)</f>
        <v>T</v>
      </c>
      <c r="BO29" s="72" t="str">
        <f>VLOOKUP(L29,Données!$O$16:$Q$65,3,FALSE)</f>
        <v>T</v>
      </c>
      <c r="BP29" s="72" t="str">
        <f>VLOOKUP(M29,Données!$O$16:$Q$65,3,FALSE)</f>
        <v>P</v>
      </c>
      <c r="BQ29" s="72" t="e">
        <f>VLOOKUP(N29,Données!$O$16:$Q$65,3,FALSE)</f>
        <v>#N/A</v>
      </c>
      <c r="BR29" s="72" t="e">
        <f>VLOOKUP(O29,Données!$O$16:$Q$65,3,FALSE)</f>
        <v>#N/A</v>
      </c>
      <c r="BS29" s="72" t="str">
        <f>VLOOKUP(P29,Données!$O$16:$Q$65,3,FALSE)</f>
        <v>A</v>
      </c>
      <c r="BT29" s="72" t="str">
        <f>VLOOKUP(Q29,Données!$O$16:$Q$65,3,FALSE)</f>
        <v>A</v>
      </c>
      <c r="BU29" s="72" t="str">
        <f>VLOOKUP(R29,Données!$O$16:$Q$65,3,FALSE)</f>
        <v>P</v>
      </c>
      <c r="BV29" s="72" t="str">
        <f>VLOOKUP(S29,Données!$O$16:$Q$65,3,FALSE)</f>
        <v>T</v>
      </c>
      <c r="BW29" s="72" t="str">
        <f>VLOOKUP(T29,Données!$O$16:$Q$65,3,FALSE)</f>
        <v>A</v>
      </c>
      <c r="BX29" s="72" t="e">
        <f>VLOOKUP(U29,Données!$O$16:$Q$65,3,FALSE)</f>
        <v>#N/A</v>
      </c>
      <c r="BY29" s="72" t="e">
        <f>VLOOKUP(V29,Données!$O$16:$Q$65,3,FALSE)</f>
        <v>#N/A</v>
      </c>
      <c r="BZ29" s="72" t="str">
        <f>VLOOKUP(W29,Données!$O$16:$Q$65,3,FALSE)</f>
        <v>A</v>
      </c>
      <c r="CA29" s="72" t="str">
        <f>VLOOKUP(X29,Données!$O$16:$Q$65,3,FALSE)</f>
        <v>T</v>
      </c>
      <c r="CB29" s="72" t="str">
        <f>VLOOKUP(Y29,Données!$O$16:$Q$65,3,FALSE)</f>
        <v>T</v>
      </c>
      <c r="CC29" s="72" t="str">
        <f>VLOOKUP(Z29,Données!$O$16:$Q$65,3,FALSE)</f>
        <v>T</v>
      </c>
      <c r="CD29" s="72" t="str">
        <f>VLOOKUP(AA29,Données!$O$16:$Q$65,3,FALSE)</f>
        <v>A</v>
      </c>
      <c r="CE29" s="72" t="str">
        <f>VLOOKUP(AB29,Données!$O$16:$Q$65,3,FALSE)</f>
        <v>W</v>
      </c>
      <c r="CF29" s="72" t="str">
        <f>VLOOKUP(AC29,Données!$O$16:$Q$65,3,FALSE)</f>
        <v>W</v>
      </c>
      <c r="CG29" s="72" t="str">
        <f>VLOOKUP(AD29,Données!$O$16:$Q$65,3,FALSE)</f>
        <v>T</v>
      </c>
      <c r="CH29" s="72" t="str">
        <f>VLOOKUP(AE29,Données!$O$16:$Q$65,3,FALSE)</f>
        <v>A</v>
      </c>
      <c r="CI29" s="72" t="str">
        <f>VLOOKUP(AF29,Données!$O$16:$Q$65,3,FALSE)</f>
        <v>T</v>
      </c>
      <c r="CJ29" s="72" t="str">
        <f>VLOOKUP(AG29,Données!$O$16:$Q$65,3,FALSE)</f>
        <v>P</v>
      </c>
      <c r="CK29" s="72" t="str">
        <f>VLOOKUP(AH29,Données!$O$16:$Q$65,3,FALSE)</f>
        <v>A</v>
      </c>
      <c r="CM29" s="44"/>
      <c r="CP29" s="64" t="str">
        <f>Données!O38</f>
        <v>DX</v>
      </c>
      <c r="CQ29" s="60" t="s">
        <v>38</v>
      </c>
      <c r="CR29" s="60"/>
      <c r="IV29" s="505"/>
    </row>
    <row r="30" spans="1:256" s="50" customFormat="1" ht="12.75" customHeight="1" thickBot="1" x14ac:dyDescent="0.25">
      <c r="A30" s="44">
        <f>VLOOKUP(C30,Section!C21:D140,2,FALSE)</f>
        <v>0</v>
      </c>
      <c r="B30" s="234" t="str">
        <f>Données!C36</f>
        <v>SGT</v>
      </c>
      <c r="C30" s="236" t="str">
        <f>Données!D36</f>
        <v>GUELORGET  PSN *</v>
      </c>
      <c r="D30" s="281" t="s">
        <v>160</v>
      </c>
      <c r="E30" s="351" t="s">
        <v>36</v>
      </c>
      <c r="F30" s="351" t="s">
        <v>36</v>
      </c>
      <c r="G30" s="247"/>
      <c r="H30" s="247"/>
      <c r="I30" s="298" t="s">
        <v>25</v>
      </c>
      <c r="J30" s="281" t="s">
        <v>30</v>
      </c>
      <c r="K30" s="327" t="s">
        <v>210</v>
      </c>
      <c r="L30" s="351" t="s">
        <v>36</v>
      </c>
      <c r="M30" s="351" t="s">
        <v>36</v>
      </c>
      <c r="N30" s="247"/>
      <c r="O30" s="247"/>
      <c r="P30" s="351" t="s">
        <v>36</v>
      </c>
      <c r="Q30" s="351" t="s">
        <v>36</v>
      </c>
      <c r="R30" s="351" t="s">
        <v>36</v>
      </c>
      <c r="S30" s="351" t="s">
        <v>36</v>
      </c>
      <c r="T30" s="351" t="s">
        <v>36</v>
      </c>
      <c r="U30" s="247"/>
      <c r="V30" s="247"/>
      <c r="W30" s="351" t="s">
        <v>36</v>
      </c>
      <c r="X30" s="351" t="s">
        <v>36</v>
      </c>
      <c r="Y30" s="351" t="s">
        <v>36</v>
      </c>
      <c r="Z30" s="351" t="s">
        <v>36</v>
      </c>
      <c r="AA30" s="351" t="s">
        <v>36</v>
      </c>
      <c r="AB30" s="248"/>
      <c r="AC30" s="247"/>
      <c r="AD30" s="351" t="s">
        <v>36</v>
      </c>
      <c r="AE30" s="351" t="s">
        <v>36</v>
      </c>
      <c r="AF30" s="282" t="s">
        <v>39</v>
      </c>
      <c r="AG30" s="310" t="s">
        <v>59</v>
      </c>
      <c r="AH30" s="281" t="s">
        <v>30</v>
      </c>
      <c r="AI30" s="41"/>
      <c r="AJ30" s="89">
        <f t="shared" si="2"/>
        <v>2</v>
      </c>
      <c r="AK30" s="89">
        <f t="shared" si="3"/>
        <v>3</v>
      </c>
      <c r="AL30" s="89">
        <f t="shared" si="4"/>
        <v>1</v>
      </c>
      <c r="AM30" s="23">
        <f t="shared" si="5"/>
        <v>16</v>
      </c>
      <c r="AN30" s="103">
        <f t="shared" si="6"/>
        <v>0</v>
      </c>
      <c r="AO30" s="103">
        <f t="shared" si="7"/>
        <v>1</v>
      </c>
      <c r="AP30" s="105">
        <f t="shared" si="8"/>
        <v>0</v>
      </c>
      <c r="AQ30" s="106">
        <f t="shared" si="9"/>
        <v>0</v>
      </c>
      <c r="AR30" s="105">
        <f t="shared" si="10"/>
        <v>0</v>
      </c>
      <c r="AS30" s="105">
        <f t="shared" si="11"/>
        <v>0</v>
      </c>
      <c r="AW30" s="112">
        <f t="shared" si="1"/>
        <v>0</v>
      </c>
      <c r="AX30" s="112">
        <f t="shared" si="12"/>
        <v>0</v>
      </c>
      <c r="AY30" s="112">
        <f t="shared" si="13"/>
        <v>0</v>
      </c>
      <c r="AZ30" s="112">
        <f t="shared" si="14"/>
        <v>0</v>
      </c>
      <c r="BA30" s="112">
        <f t="shared" si="15"/>
        <v>0</v>
      </c>
      <c r="BB30" s="112">
        <f t="shared" si="16"/>
        <v>0</v>
      </c>
      <c r="BC30" s="112">
        <f t="shared" si="17"/>
        <v>2</v>
      </c>
      <c r="BG30" s="72" t="str">
        <f>VLOOKUP(D30,Données!$O$16:$Q$65,3,FALSE)</f>
        <v>JF</v>
      </c>
      <c r="BH30" s="72" t="str">
        <f>VLOOKUP(E30,Données!$O$16:$Q$65,3,FALSE)</f>
        <v>D</v>
      </c>
      <c r="BI30" s="72" t="str">
        <f>VLOOKUP(F30,Données!$O$16:$Q$65,3,FALSE)</f>
        <v>D</v>
      </c>
      <c r="BJ30" s="72" t="e">
        <f>VLOOKUP(G30,Données!$O$16:$Q$65,3,FALSE)</f>
        <v>#N/A</v>
      </c>
      <c r="BK30" s="72" t="e">
        <f>VLOOKUP(H30,Données!$O$16:$Q$65,3,FALSE)</f>
        <v>#N/A</v>
      </c>
      <c r="BL30" s="72" t="str">
        <f>VLOOKUP(I30,Données!$O$16:$Q$65,3,FALSE)</f>
        <v>T</v>
      </c>
      <c r="BM30" s="72" t="str">
        <f>VLOOKUP(J30,Données!$O$16:$Q$65,3,FALSE)</f>
        <v>P</v>
      </c>
      <c r="BN30" s="72" t="str">
        <f>VLOOKUP(K30,Données!$O$16:$Q$65,3,FALSE)</f>
        <v>T</v>
      </c>
      <c r="BO30" s="72" t="str">
        <f>VLOOKUP(L30,Données!$O$16:$Q$65,3,FALSE)</f>
        <v>D</v>
      </c>
      <c r="BP30" s="72" t="str">
        <f>VLOOKUP(M30,Données!$O$16:$Q$65,3,FALSE)</f>
        <v>D</v>
      </c>
      <c r="BQ30" s="72" t="e">
        <f>VLOOKUP(N30,Données!$O$16:$Q$65,3,FALSE)</f>
        <v>#N/A</v>
      </c>
      <c r="BR30" s="72" t="e">
        <f>VLOOKUP(O30,Données!$O$16:$Q$65,3,FALSE)</f>
        <v>#N/A</v>
      </c>
      <c r="BS30" s="72" t="str">
        <f>VLOOKUP(P30,Données!$O$16:$Q$65,3,FALSE)</f>
        <v>D</v>
      </c>
      <c r="BT30" s="72" t="str">
        <f>VLOOKUP(Q30,Données!$O$16:$Q$65,3,FALSE)</f>
        <v>D</v>
      </c>
      <c r="BU30" s="72" t="str">
        <f>VLOOKUP(R30,Données!$O$16:$Q$65,3,FALSE)</f>
        <v>D</v>
      </c>
      <c r="BV30" s="72" t="str">
        <f>VLOOKUP(S30,Données!$O$16:$Q$65,3,FALSE)</f>
        <v>D</v>
      </c>
      <c r="BW30" s="72" t="str">
        <f>VLOOKUP(T30,Données!$O$16:$Q$65,3,FALSE)</f>
        <v>D</v>
      </c>
      <c r="BX30" s="72" t="e">
        <f>VLOOKUP(U30,Données!$O$16:$Q$65,3,FALSE)</f>
        <v>#N/A</v>
      </c>
      <c r="BY30" s="72" t="e">
        <f>VLOOKUP(V30,Données!$O$16:$Q$65,3,FALSE)</f>
        <v>#N/A</v>
      </c>
      <c r="BZ30" s="72" t="str">
        <f>VLOOKUP(W30,Données!$O$16:$Q$65,3,FALSE)</f>
        <v>D</v>
      </c>
      <c r="CA30" s="72" t="str">
        <f>VLOOKUP(X30,Données!$O$16:$Q$65,3,FALSE)</f>
        <v>D</v>
      </c>
      <c r="CB30" s="72" t="str">
        <f>VLOOKUP(Y30,Données!$O$16:$Q$65,3,FALSE)</f>
        <v>D</v>
      </c>
      <c r="CC30" s="72" t="str">
        <f>VLOOKUP(Z30,Données!$O$16:$Q$65,3,FALSE)</f>
        <v>D</v>
      </c>
      <c r="CD30" s="72" t="str">
        <f>VLOOKUP(AA30,Données!$O$16:$Q$65,3,FALSE)</f>
        <v>D</v>
      </c>
      <c r="CE30" s="72" t="e">
        <f>VLOOKUP(AB30,Données!$O$16:$Q$65,3,FALSE)</f>
        <v>#N/A</v>
      </c>
      <c r="CF30" s="72" t="e">
        <f>VLOOKUP(AC30,Données!$O$16:$Q$65,3,FALSE)</f>
        <v>#N/A</v>
      </c>
      <c r="CG30" s="72" t="str">
        <f>VLOOKUP(AD30,Données!$O$16:$Q$65,3,FALSE)</f>
        <v>D</v>
      </c>
      <c r="CH30" s="72" t="str">
        <f>VLOOKUP(AE30,Données!$O$16:$Q$65,3,FALSE)</f>
        <v>D</v>
      </c>
      <c r="CI30" s="72" t="str">
        <f>VLOOKUP(AF30,Données!$O$16:$Q$65,3,FALSE)</f>
        <v>A</v>
      </c>
      <c r="CJ30" s="72" t="str">
        <f>VLOOKUP(AG30,Données!$O$16:$Q$65,3,FALSE)</f>
        <v>T</v>
      </c>
      <c r="CK30" s="72" t="str">
        <f>VLOOKUP(AH30,Données!$O$16:$Q$65,3,FALSE)</f>
        <v>P</v>
      </c>
      <c r="CM30" s="44"/>
      <c r="CP30" s="64" t="str">
        <f>Données!O39</f>
        <v>D</v>
      </c>
      <c r="CQ30" s="60" t="s">
        <v>37</v>
      </c>
      <c r="IV30" s="505"/>
    </row>
    <row r="31" spans="1:256" s="50" customFormat="1" ht="12.75" customHeight="1" thickBot="1" x14ac:dyDescent="0.25">
      <c r="A31" s="44">
        <f>VLOOKUP(C31,Section!C22:D141,2,FALSE)</f>
        <v>0</v>
      </c>
      <c r="B31" s="234" t="str">
        <f>Données!C37</f>
        <v>SGT</v>
      </c>
      <c r="C31" s="235" t="str">
        <f>Données!D37</f>
        <v>LURDE   PSN *</v>
      </c>
      <c r="D31" s="310"/>
      <c r="E31" s="351" t="s">
        <v>36</v>
      </c>
      <c r="F31" s="351" t="s">
        <v>36</v>
      </c>
      <c r="G31" s="247"/>
      <c r="H31" s="247"/>
      <c r="I31" s="282" t="s">
        <v>39</v>
      </c>
      <c r="J31" s="298" t="s">
        <v>25</v>
      </c>
      <c r="K31" s="281" t="s">
        <v>23</v>
      </c>
      <c r="L31" s="298" t="s">
        <v>210</v>
      </c>
      <c r="M31" s="298" t="s">
        <v>25</v>
      </c>
      <c r="N31" s="306" t="s">
        <v>67</v>
      </c>
      <c r="O31" s="306" t="s">
        <v>67</v>
      </c>
      <c r="P31" s="298" t="s">
        <v>210</v>
      </c>
      <c r="Q31" s="282" t="s">
        <v>39</v>
      </c>
      <c r="R31" s="282" t="s">
        <v>39</v>
      </c>
      <c r="S31" s="281" t="s">
        <v>32</v>
      </c>
      <c r="T31" s="298" t="s">
        <v>210</v>
      </c>
      <c r="U31" s="247"/>
      <c r="V31" s="247"/>
      <c r="W31" s="298" t="s">
        <v>210</v>
      </c>
      <c r="X31" s="312" t="s">
        <v>25</v>
      </c>
      <c r="Y31" s="281" t="s">
        <v>23</v>
      </c>
      <c r="Z31" s="298" t="s">
        <v>210</v>
      </c>
      <c r="AA31" s="282" t="s">
        <v>39</v>
      </c>
      <c r="AB31" s="247"/>
      <c r="AC31" s="247"/>
      <c r="AD31" s="281" t="s">
        <v>32</v>
      </c>
      <c r="AE31" s="298" t="s">
        <v>210</v>
      </c>
      <c r="AF31" s="282" t="s">
        <v>39</v>
      </c>
      <c r="AG31" s="281" t="s">
        <v>30</v>
      </c>
      <c r="AH31" s="298" t="s">
        <v>210</v>
      </c>
      <c r="AI31" s="41"/>
      <c r="AJ31" s="89">
        <f t="shared" si="2"/>
        <v>5</v>
      </c>
      <c r="AK31" s="89">
        <f t="shared" si="3"/>
        <v>10</v>
      </c>
      <c r="AL31" s="89">
        <f t="shared" si="4"/>
        <v>5</v>
      </c>
      <c r="AM31" s="23">
        <f t="shared" si="5"/>
        <v>2</v>
      </c>
      <c r="AN31" s="103">
        <f t="shared" si="6"/>
        <v>2</v>
      </c>
      <c r="AO31" s="103">
        <f t="shared" si="7"/>
        <v>0</v>
      </c>
      <c r="AP31" s="105">
        <f t="shared" si="8"/>
        <v>0</v>
      </c>
      <c r="AQ31" s="106">
        <f t="shared" si="9"/>
        <v>0</v>
      </c>
      <c r="AR31" s="105">
        <f t="shared" si="10"/>
        <v>0</v>
      </c>
      <c r="AS31" s="105">
        <f t="shared" si="11"/>
        <v>0</v>
      </c>
      <c r="AW31" s="112">
        <f t="shared" si="1"/>
        <v>0</v>
      </c>
      <c r="AX31" s="112">
        <f t="shared" si="12"/>
        <v>0</v>
      </c>
      <c r="AY31" s="112">
        <f t="shared" si="13"/>
        <v>2</v>
      </c>
      <c r="AZ31" s="112">
        <f t="shared" si="14"/>
        <v>0</v>
      </c>
      <c r="BA31" s="112">
        <f t="shared" si="15"/>
        <v>2</v>
      </c>
      <c r="BB31" s="112">
        <f t="shared" si="16"/>
        <v>0</v>
      </c>
      <c r="BC31" s="112">
        <f t="shared" si="17"/>
        <v>3</v>
      </c>
      <c r="BG31" s="72" t="e">
        <f>VLOOKUP(D31,Données!$O$16:$Q$65,3,FALSE)</f>
        <v>#N/A</v>
      </c>
      <c r="BH31" s="72" t="str">
        <f>VLOOKUP(E31,Données!$O$16:$Q$65,3,FALSE)</f>
        <v>D</v>
      </c>
      <c r="BI31" s="72" t="str">
        <f>VLOOKUP(F31,Données!$O$16:$Q$65,3,FALSE)</f>
        <v>D</v>
      </c>
      <c r="BJ31" s="72" t="e">
        <f>VLOOKUP(G31,Données!$O$16:$Q$65,3,FALSE)</f>
        <v>#N/A</v>
      </c>
      <c r="BK31" s="72" t="e">
        <f>VLOOKUP(H31,Données!$O$16:$Q$65,3,FALSE)</f>
        <v>#N/A</v>
      </c>
      <c r="BL31" s="72" t="str">
        <f>VLOOKUP(I31,Données!$O$16:$Q$65,3,FALSE)</f>
        <v>A</v>
      </c>
      <c r="BM31" s="72" t="str">
        <f>VLOOKUP(J31,Données!$O$16:$Q$65,3,FALSE)</f>
        <v>T</v>
      </c>
      <c r="BN31" s="72" t="str">
        <f>VLOOKUP(K31,Données!$O$16:$Q$65,3,FALSE)</f>
        <v>P</v>
      </c>
      <c r="BO31" s="72" t="str">
        <f>VLOOKUP(L31,Données!$O$16:$Q$65,3,FALSE)</f>
        <v>T</v>
      </c>
      <c r="BP31" s="72" t="str">
        <f>VLOOKUP(M31,Données!$O$16:$Q$65,3,FALSE)</f>
        <v>T</v>
      </c>
      <c r="BQ31" s="72" t="str">
        <f>VLOOKUP(N31,Données!$O$16:$Q$65,3,FALSE)</f>
        <v>W</v>
      </c>
      <c r="BR31" s="72" t="str">
        <f>VLOOKUP(O31,Données!$O$16:$Q$65,3,FALSE)</f>
        <v>W</v>
      </c>
      <c r="BS31" s="72" t="str">
        <f>VLOOKUP(P31,Données!$O$16:$Q$65,3,FALSE)</f>
        <v>T</v>
      </c>
      <c r="BT31" s="72" t="str">
        <f>VLOOKUP(Q31,Données!$O$16:$Q$65,3,FALSE)</f>
        <v>A</v>
      </c>
      <c r="BU31" s="72" t="str">
        <f>VLOOKUP(R31,Données!$O$16:$Q$65,3,FALSE)</f>
        <v>A</v>
      </c>
      <c r="BV31" s="72" t="str">
        <f>VLOOKUP(S31,Données!$O$16:$Q$65,3,FALSE)</f>
        <v>P</v>
      </c>
      <c r="BW31" s="72" t="str">
        <f>VLOOKUP(T31,Données!$O$16:$Q$65,3,FALSE)</f>
        <v>T</v>
      </c>
      <c r="BX31" s="72" t="e">
        <f>VLOOKUP(U31,Données!$O$16:$Q$65,3,FALSE)</f>
        <v>#N/A</v>
      </c>
      <c r="BY31" s="72" t="e">
        <f>VLOOKUP(V31,Données!$O$16:$Q$65,3,FALSE)</f>
        <v>#N/A</v>
      </c>
      <c r="BZ31" s="72" t="str">
        <f>VLOOKUP(W31,Données!$O$16:$Q$65,3,FALSE)</f>
        <v>T</v>
      </c>
      <c r="CA31" s="72" t="str">
        <f>VLOOKUP(X31,Données!$O$16:$Q$65,3,FALSE)</f>
        <v>T</v>
      </c>
      <c r="CB31" s="72" t="str">
        <f>VLOOKUP(Y31,Données!$O$16:$Q$65,3,FALSE)</f>
        <v>P</v>
      </c>
      <c r="CC31" s="72" t="str">
        <f>VLOOKUP(Z31,Données!$O$16:$Q$65,3,FALSE)</f>
        <v>T</v>
      </c>
      <c r="CD31" s="72" t="str">
        <f>VLOOKUP(AA31,Données!$O$16:$Q$65,3,FALSE)</f>
        <v>A</v>
      </c>
      <c r="CE31" s="72" t="e">
        <f>VLOOKUP(AB31,Données!$O$16:$Q$65,3,FALSE)</f>
        <v>#N/A</v>
      </c>
      <c r="CF31" s="72" t="e">
        <f>VLOOKUP(AC31,Données!$O$16:$Q$65,3,FALSE)</f>
        <v>#N/A</v>
      </c>
      <c r="CG31" s="72" t="str">
        <f>VLOOKUP(AD31,Données!$O$16:$Q$65,3,FALSE)</f>
        <v>P</v>
      </c>
      <c r="CH31" s="72" t="str">
        <f>VLOOKUP(AE31,Données!$O$16:$Q$65,3,FALSE)</f>
        <v>T</v>
      </c>
      <c r="CI31" s="72" t="str">
        <f>VLOOKUP(AF31,Données!$O$16:$Q$65,3,FALSE)</f>
        <v>A</v>
      </c>
      <c r="CJ31" s="72" t="str">
        <f>VLOOKUP(AG31,Données!$O$16:$Q$65,3,FALSE)</f>
        <v>P</v>
      </c>
      <c r="CK31" s="72" t="str">
        <f>VLOOKUP(AH31,Données!$O$16:$Q$65,3,FALSE)</f>
        <v>T</v>
      </c>
      <c r="CM31" s="44"/>
      <c r="CP31" s="64">
        <f>Données!O40</f>
        <v>0</v>
      </c>
      <c r="CR31" s="60"/>
      <c r="IV31" s="505"/>
    </row>
    <row r="32" spans="1:256" s="50" customFormat="1" ht="12.75" customHeight="1" thickBot="1" x14ac:dyDescent="0.25">
      <c r="A32" s="44">
        <f>VLOOKUP(C32,Section!C23:D142,2,FALSE)</f>
        <v>0</v>
      </c>
      <c r="B32" s="234" t="str">
        <f>Données!C38</f>
        <v>SGT</v>
      </c>
      <c r="C32" s="235" t="str">
        <f>Données!D38</f>
        <v>CAUTE   PSN *</v>
      </c>
      <c r="D32" s="310"/>
      <c r="E32" s="351" t="s">
        <v>36</v>
      </c>
      <c r="F32" s="351" t="s">
        <v>36</v>
      </c>
      <c r="G32" s="306" t="s">
        <v>67</v>
      </c>
      <c r="H32" s="306" t="s">
        <v>67</v>
      </c>
      <c r="I32" s="298" t="s">
        <v>210</v>
      </c>
      <c r="J32" s="298" t="s">
        <v>25</v>
      </c>
      <c r="K32" s="282" t="s">
        <v>39</v>
      </c>
      <c r="L32" s="281" t="s">
        <v>32</v>
      </c>
      <c r="M32" s="298" t="s">
        <v>210</v>
      </c>
      <c r="N32" s="247"/>
      <c r="O32" s="247"/>
      <c r="P32" s="282" t="s">
        <v>39</v>
      </c>
      <c r="Q32" s="312" t="s">
        <v>25</v>
      </c>
      <c r="R32" s="281" t="s">
        <v>32</v>
      </c>
      <c r="S32" s="298" t="s">
        <v>210</v>
      </c>
      <c r="T32" s="282" t="s">
        <v>39</v>
      </c>
      <c r="U32" s="247"/>
      <c r="V32" s="247"/>
      <c r="W32" s="282" t="s">
        <v>39</v>
      </c>
      <c r="X32" s="281" t="s">
        <v>30</v>
      </c>
      <c r="Y32" s="323" t="s">
        <v>210</v>
      </c>
      <c r="Z32" s="298" t="s">
        <v>25</v>
      </c>
      <c r="AA32" s="282" t="s">
        <v>39</v>
      </c>
      <c r="AB32" s="247"/>
      <c r="AC32" s="247"/>
      <c r="AD32" s="298" t="s">
        <v>25</v>
      </c>
      <c r="AE32" s="281" t="s">
        <v>30</v>
      </c>
      <c r="AF32" s="344" t="s">
        <v>25</v>
      </c>
      <c r="AG32" s="282" t="s">
        <v>39</v>
      </c>
      <c r="AH32" s="282" t="s">
        <v>39</v>
      </c>
      <c r="AI32" s="41"/>
      <c r="AJ32" s="89">
        <f t="shared" si="2"/>
        <v>4</v>
      </c>
      <c r="AK32" s="89">
        <f t="shared" si="3"/>
        <v>9</v>
      </c>
      <c r="AL32" s="89">
        <f t="shared" si="4"/>
        <v>7</v>
      </c>
      <c r="AM32" s="23">
        <f t="shared" si="5"/>
        <v>2</v>
      </c>
      <c r="AN32" s="103">
        <f t="shared" si="6"/>
        <v>2</v>
      </c>
      <c r="AO32" s="103">
        <f t="shared" si="7"/>
        <v>0</v>
      </c>
      <c r="AP32" s="105">
        <f t="shared" si="8"/>
        <v>0</v>
      </c>
      <c r="AQ32" s="106">
        <f t="shared" si="9"/>
        <v>0</v>
      </c>
      <c r="AR32" s="105">
        <f t="shared" si="10"/>
        <v>0</v>
      </c>
      <c r="AS32" s="105">
        <f t="shared" si="11"/>
        <v>0</v>
      </c>
      <c r="AW32" s="112">
        <f t="shared" si="1"/>
        <v>0</v>
      </c>
      <c r="AX32" s="112">
        <f t="shared" si="12"/>
        <v>0</v>
      </c>
      <c r="AY32" s="112">
        <f t="shared" si="13"/>
        <v>0</v>
      </c>
      <c r="AZ32" s="112">
        <f t="shared" si="14"/>
        <v>0</v>
      </c>
      <c r="BA32" s="112">
        <f t="shared" si="15"/>
        <v>2</v>
      </c>
      <c r="BB32" s="112">
        <f t="shared" si="16"/>
        <v>0</v>
      </c>
      <c r="BC32" s="112">
        <f t="shared" si="17"/>
        <v>4</v>
      </c>
      <c r="BG32" s="72" t="e">
        <f>VLOOKUP(D32,Données!$O$16:$Q$65,3,FALSE)</f>
        <v>#N/A</v>
      </c>
      <c r="BH32" s="72" t="str">
        <f>VLOOKUP(E32,Données!$O$16:$Q$65,3,FALSE)</f>
        <v>D</v>
      </c>
      <c r="BI32" s="72" t="str">
        <f>VLOOKUP(F32,Données!$O$16:$Q$65,3,FALSE)</f>
        <v>D</v>
      </c>
      <c r="BJ32" s="72" t="str">
        <f>VLOOKUP(G32,Données!$O$16:$Q$65,3,FALSE)</f>
        <v>W</v>
      </c>
      <c r="BK32" s="72" t="str">
        <f>VLOOKUP(H32,Données!$O$16:$Q$65,3,FALSE)</f>
        <v>W</v>
      </c>
      <c r="BL32" s="72" t="str">
        <f>VLOOKUP(I32,Données!$O$16:$Q$65,3,FALSE)</f>
        <v>T</v>
      </c>
      <c r="BM32" s="72" t="str">
        <f>VLOOKUP(J32,Données!$O$16:$Q$65,3,FALSE)</f>
        <v>T</v>
      </c>
      <c r="BN32" s="72" t="str">
        <f>VLOOKUP(K32,Données!$O$16:$Q$65,3,FALSE)</f>
        <v>A</v>
      </c>
      <c r="BO32" s="72" t="str">
        <f>VLOOKUP(L32,Données!$O$16:$Q$65,3,FALSE)</f>
        <v>P</v>
      </c>
      <c r="BP32" s="72" t="str">
        <f>VLOOKUP(M32,Données!$O$16:$Q$65,3,FALSE)</f>
        <v>T</v>
      </c>
      <c r="BQ32" s="72" t="e">
        <f>VLOOKUP(N32,Données!$O$16:$Q$65,3,FALSE)</f>
        <v>#N/A</v>
      </c>
      <c r="BR32" s="72" t="e">
        <f>VLOOKUP(O32,Données!$O$16:$Q$65,3,FALSE)</f>
        <v>#N/A</v>
      </c>
      <c r="BS32" s="72" t="str">
        <f>VLOOKUP(P32,Données!$O$16:$Q$65,3,FALSE)</f>
        <v>A</v>
      </c>
      <c r="BT32" s="72" t="str">
        <f>VLOOKUP(Q32,Données!$O$16:$Q$65,3,FALSE)</f>
        <v>T</v>
      </c>
      <c r="BU32" s="72" t="str">
        <f>VLOOKUP(R32,Données!$O$16:$Q$65,3,FALSE)</f>
        <v>P</v>
      </c>
      <c r="BV32" s="72" t="str">
        <f>VLOOKUP(S32,Données!$O$16:$Q$65,3,FALSE)</f>
        <v>T</v>
      </c>
      <c r="BW32" s="72" t="str">
        <f>VLOOKUP(T32,Données!$O$16:$Q$65,3,FALSE)</f>
        <v>A</v>
      </c>
      <c r="BX32" s="72" t="e">
        <f>VLOOKUP(U32,Données!$O$16:$Q$65,3,FALSE)</f>
        <v>#N/A</v>
      </c>
      <c r="BY32" s="72" t="e">
        <f>VLOOKUP(V32,Données!$O$16:$Q$65,3,FALSE)</f>
        <v>#N/A</v>
      </c>
      <c r="BZ32" s="72" t="str">
        <f>VLOOKUP(W32,Données!$O$16:$Q$65,3,FALSE)</f>
        <v>A</v>
      </c>
      <c r="CA32" s="72" t="str">
        <f>VLOOKUP(X32,Données!$O$16:$Q$65,3,FALSE)</f>
        <v>P</v>
      </c>
      <c r="CB32" s="72" t="str">
        <f>VLOOKUP(Y32,Données!$O$16:$Q$65,3,FALSE)</f>
        <v>T</v>
      </c>
      <c r="CC32" s="72" t="str">
        <f>VLOOKUP(Z32,Données!$O$16:$Q$65,3,FALSE)</f>
        <v>T</v>
      </c>
      <c r="CD32" s="72" t="str">
        <f>VLOOKUP(AA32,Données!$O$16:$Q$65,3,FALSE)</f>
        <v>A</v>
      </c>
      <c r="CE32" s="72" t="e">
        <f>VLOOKUP(AB32,Données!$O$16:$Q$65,3,FALSE)</f>
        <v>#N/A</v>
      </c>
      <c r="CF32" s="72" t="e">
        <f>VLOOKUP(AC32,Données!$O$16:$Q$65,3,FALSE)</f>
        <v>#N/A</v>
      </c>
      <c r="CG32" s="72" t="str">
        <f>VLOOKUP(AD32,Données!$O$16:$Q$65,3,FALSE)</f>
        <v>T</v>
      </c>
      <c r="CH32" s="72" t="str">
        <f>VLOOKUP(AE32,Données!$O$16:$Q$65,3,FALSE)</f>
        <v>P</v>
      </c>
      <c r="CI32" s="72" t="str">
        <f>VLOOKUP(AF32,Données!$O$16:$Q$65,3,FALSE)</f>
        <v>T</v>
      </c>
      <c r="CJ32" s="72" t="str">
        <f>VLOOKUP(AG32,Données!$O$16:$Q$65,3,FALSE)</f>
        <v>A</v>
      </c>
      <c r="CK32" s="72" t="str">
        <f>VLOOKUP(AH32,Données!$O$16:$Q$65,3,FALSE)</f>
        <v>A</v>
      </c>
      <c r="CM32" s="44"/>
      <c r="CP32" s="64">
        <f>Données!O41</f>
        <v>0</v>
      </c>
      <c r="IV32" s="505"/>
    </row>
    <row r="33" spans="1:256" s="50" customFormat="1" ht="12.75" customHeight="1" thickBot="1" x14ac:dyDescent="0.25">
      <c r="A33" s="44">
        <f>VLOOKUP(C33,Section!C24:D143,2,FALSE)</f>
        <v>0</v>
      </c>
      <c r="B33" s="234" t="str">
        <f>Données!C39</f>
        <v>SGT</v>
      </c>
      <c r="C33" s="235" t="str">
        <f>Données!D39</f>
        <v>TIBY   PSN *</v>
      </c>
      <c r="D33" s="311"/>
      <c r="E33" s="384" t="s">
        <v>36</v>
      </c>
      <c r="F33" s="388" t="s">
        <v>36</v>
      </c>
      <c r="G33" s="307"/>
      <c r="H33" s="307"/>
      <c r="I33" s="456" t="s">
        <v>15</v>
      </c>
      <c r="J33" s="456" t="s">
        <v>15</v>
      </c>
      <c r="K33" s="416" t="s">
        <v>15</v>
      </c>
      <c r="L33" s="456" t="s">
        <v>15</v>
      </c>
      <c r="M33" s="456" t="s">
        <v>15</v>
      </c>
      <c r="N33" s="307"/>
      <c r="O33" s="307"/>
      <c r="P33" s="456" t="s">
        <v>15</v>
      </c>
      <c r="Q33" s="456" t="s">
        <v>15</v>
      </c>
      <c r="R33" s="456" t="s">
        <v>15</v>
      </c>
      <c r="S33" s="456" t="s">
        <v>15</v>
      </c>
      <c r="T33" s="456" t="s">
        <v>15</v>
      </c>
      <c r="U33" s="307"/>
      <c r="V33" s="307"/>
      <c r="W33" s="456" t="s">
        <v>15</v>
      </c>
      <c r="X33" s="456" t="s">
        <v>15</v>
      </c>
      <c r="Y33" s="456" t="s">
        <v>15</v>
      </c>
      <c r="Z33" s="456" t="s">
        <v>15</v>
      </c>
      <c r="AA33" s="456" t="s">
        <v>15</v>
      </c>
      <c r="AB33" s="307"/>
      <c r="AC33" s="307"/>
      <c r="AD33" s="456" t="s">
        <v>15</v>
      </c>
      <c r="AE33" s="456" t="s">
        <v>15</v>
      </c>
      <c r="AF33" s="456" t="s">
        <v>15</v>
      </c>
      <c r="AG33" s="456" t="s">
        <v>15</v>
      </c>
      <c r="AH33" s="456" t="s">
        <v>15</v>
      </c>
      <c r="AI33" s="41"/>
      <c r="AJ33" s="89">
        <f t="shared" si="2"/>
        <v>0</v>
      </c>
      <c r="AK33" s="89">
        <f t="shared" si="3"/>
        <v>0</v>
      </c>
      <c r="AL33" s="89">
        <f t="shared" si="4"/>
        <v>0</v>
      </c>
      <c r="AM33" s="23">
        <f t="shared" si="5"/>
        <v>2</v>
      </c>
      <c r="AN33" s="103">
        <f t="shared" si="6"/>
        <v>0</v>
      </c>
      <c r="AO33" s="103">
        <f t="shared" si="7"/>
        <v>0</v>
      </c>
      <c r="AP33" s="105">
        <f t="shared" si="8"/>
        <v>0</v>
      </c>
      <c r="AQ33" s="106">
        <f t="shared" si="9"/>
        <v>20</v>
      </c>
      <c r="AR33" s="105">
        <f t="shared" si="10"/>
        <v>0</v>
      </c>
      <c r="AS33" s="105">
        <f t="shared" si="11"/>
        <v>0</v>
      </c>
      <c r="AW33" s="112">
        <f t="shared" si="1"/>
        <v>0</v>
      </c>
      <c r="AX33" s="112">
        <f t="shared" si="12"/>
        <v>0</v>
      </c>
      <c r="AY33" s="112">
        <f t="shared" si="13"/>
        <v>0</v>
      </c>
      <c r="AZ33" s="112">
        <f t="shared" si="14"/>
        <v>0</v>
      </c>
      <c r="BA33" s="112">
        <f t="shared" si="15"/>
        <v>0</v>
      </c>
      <c r="BB33" s="112">
        <f t="shared" si="16"/>
        <v>0</v>
      </c>
      <c r="BC33" s="112">
        <f t="shared" si="17"/>
        <v>0</v>
      </c>
      <c r="BG33" s="72" t="e">
        <f>VLOOKUP(D33,Données!$O$16:$Q$65,3,FALSE)</f>
        <v>#N/A</v>
      </c>
      <c r="BH33" s="72" t="str">
        <f>VLOOKUP(E33,Données!$O$16:$Q$65,3,FALSE)</f>
        <v>D</v>
      </c>
      <c r="BI33" s="72" t="str">
        <f>VLOOKUP(F33,Données!$O$16:$Q$65,3,FALSE)</f>
        <v>D</v>
      </c>
      <c r="BJ33" s="72" t="e">
        <f>VLOOKUP(G33,Données!$O$16:$Q$65,3,FALSE)</f>
        <v>#N/A</v>
      </c>
      <c r="BK33" s="72" t="e">
        <f>VLOOKUP(H33,Données!$O$16:$Q$65,3,FALSE)</f>
        <v>#N/A</v>
      </c>
      <c r="BL33" s="72" t="str">
        <f>VLOOKUP(I33,Données!$O$16:$Q$65,3,FALSE)</f>
        <v>M</v>
      </c>
      <c r="BM33" s="72" t="str">
        <f>VLOOKUP(J33,Données!$O$16:$Q$65,3,FALSE)</f>
        <v>M</v>
      </c>
      <c r="BN33" s="72" t="str">
        <f>VLOOKUP(K33,Données!$O$16:$Q$65,3,FALSE)</f>
        <v>M</v>
      </c>
      <c r="BO33" s="72" t="str">
        <f>VLOOKUP(L33,Données!$O$16:$Q$65,3,FALSE)</f>
        <v>M</v>
      </c>
      <c r="BP33" s="72" t="str">
        <f>VLOOKUP(M33,Données!$O$16:$Q$65,3,FALSE)</f>
        <v>M</v>
      </c>
      <c r="BQ33" s="72" t="e">
        <f>VLOOKUP(N33,Données!$O$16:$Q$65,3,FALSE)</f>
        <v>#N/A</v>
      </c>
      <c r="BR33" s="72" t="e">
        <f>VLOOKUP(O33,Données!$O$16:$Q$65,3,FALSE)</f>
        <v>#N/A</v>
      </c>
      <c r="BS33" s="72" t="str">
        <f>VLOOKUP(P33,Données!$O$16:$Q$65,3,FALSE)</f>
        <v>M</v>
      </c>
      <c r="BT33" s="72" t="str">
        <f>VLOOKUP(Q33,Données!$O$16:$Q$65,3,FALSE)</f>
        <v>M</v>
      </c>
      <c r="BU33" s="72" t="str">
        <f>VLOOKUP(R33,Données!$O$16:$Q$65,3,FALSE)</f>
        <v>M</v>
      </c>
      <c r="BV33" s="72" t="str">
        <f>VLOOKUP(S33,Données!$O$16:$Q$65,3,FALSE)</f>
        <v>M</v>
      </c>
      <c r="BW33" s="72" t="str">
        <f>VLOOKUP(T33,Données!$O$16:$Q$65,3,FALSE)</f>
        <v>M</v>
      </c>
      <c r="BX33" s="72" t="e">
        <f>VLOOKUP(U33,Données!$O$16:$Q$65,3,FALSE)</f>
        <v>#N/A</v>
      </c>
      <c r="BY33" s="72" t="e">
        <f>VLOOKUP(V33,Données!$O$16:$Q$65,3,FALSE)</f>
        <v>#N/A</v>
      </c>
      <c r="BZ33" s="72" t="str">
        <f>VLOOKUP(W33,Données!$O$16:$Q$65,3,FALSE)</f>
        <v>M</v>
      </c>
      <c r="CA33" s="72" t="str">
        <f>VLOOKUP(X33,Données!$O$16:$Q$65,3,FALSE)</f>
        <v>M</v>
      </c>
      <c r="CB33" s="72" t="str">
        <f>VLOOKUP(Y33,Données!$O$16:$Q$65,3,FALSE)</f>
        <v>M</v>
      </c>
      <c r="CC33" s="72" t="str">
        <f>VLOOKUP(Z33,Données!$O$16:$Q$65,3,FALSE)</f>
        <v>M</v>
      </c>
      <c r="CD33" s="72" t="str">
        <f>VLOOKUP(AA33,Données!$O$16:$Q$65,3,FALSE)</f>
        <v>M</v>
      </c>
      <c r="CE33" s="72" t="e">
        <f>VLOOKUP(AB33,Données!$O$16:$Q$65,3,FALSE)</f>
        <v>#N/A</v>
      </c>
      <c r="CF33" s="72" t="e">
        <f>VLOOKUP(AC33,Données!$O$16:$Q$65,3,FALSE)</f>
        <v>#N/A</v>
      </c>
      <c r="CG33" s="72" t="str">
        <f>VLOOKUP(AD33,Données!$O$16:$Q$65,3,FALSE)</f>
        <v>M</v>
      </c>
      <c r="CH33" s="72" t="str">
        <f>VLOOKUP(AE33,Données!$O$16:$Q$65,3,FALSE)</f>
        <v>M</v>
      </c>
      <c r="CI33" s="72" t="str">
        <f>VLOOKUP(AF33,Données!$O$16:$Q$65,3,FALSE)</f>
        <v>M</v>
      </c>
      <c r="CJ33" s="72" t="str">
        <f>VLOOKUP(AG33,Données!$O$16:$Q$65,3,FALSE)</f>
        <v>M</v>
      </c>
      <c r="CK33" s="72" t="str">
        <f>VLOOKUP(AH33,Données!$O$16:$Q$65,3,FALSE)</f>
        <v>M</v>
      </c>
      <c r="CM33" s="44"/>
      <c r="CP33" s="64" t="str">
        <f>Données!O42</f>
        <v>A+</v>
      </c>
      <c r="IV33" s="505"/>
    </row>
    <row r="34" spans="1:256" s="50" customFormat="1" ht="12.75" customHeight="1" thickBot="1" x14ac:dyDescent="0.25">
      <c r="A34" s="44">
        <f>VLOOKUP(C34,Section!C25:D144,2,FALSE)</f>
        <v>0</v>
      </c>
      <c r="B34" s="234" t="str">
        <f>Données!C40</f>
        <v>SGT</v>
      </c>
      <c r="C34" s="236" t="str">
        <f>Données!D40</f>
        <v>PINTURAUD PSN *</v>
      </c>
      <c r="D34" s="310"/>
      <c r="E34" s="351" t="s">
        <v>36</v>
      </c>
      <c r="F34" s="351" t="s">
        <v>36</v>
      </c>
      <c r="G34" s="306"/>
      <c r="H34" s="306"/>
      <c r="I34" s="281" t="s">
        <v>30</v>
      </c>
      <c r="J34" s="298" t="s">
        <v>210</v>
      </c>
      <c r="K34" s="298" t="s">
        <v>25</v>
      </c>
      <c r="L34" s="282" t="s">
        <v>39</v>
      </c>
      <c r="M34" s="298" t="s">
        <v>25</v>
      </c>
      <c r="N34" s="306" t="s">
        <v>63</v>
      </c>
      <c r="O34" s="306" t="s">
        <v>63</v>
      </c>
      <c r="P34" s="298" t="s">
        <v>210</v>
      </c>
      <c r="Q34" s="282" t="s">
        <v>39</v>
      </c>
      <c r="R34" s="282" t="s">
        <v>39</v>
      </c>
      <c r="S34" s="282" t="s">
        <v>39</v>
      </c>
      <c r="T34" s="281" t="s">
        <v>30</v>
      </c>
      <c r="U34" s="247"/>
      <c r="V34" s="247"/>
      <c r="W34" s="282" t="s">
        <v>39</v>
      </c>
      <c r="X34" s="312" t="s">
        <v>25</v>
      </c>
      <c r="Y34" s="281" t="s">
        <v>32</v>
      </c>
      <c r="Z34" s="298" t="s">
        <v>210</v>
      </c>
      <c r="AA34" s="282" t="s">
        <v>39</v>
      </c>
      <c r="AB34" s="247"/>
      <c r="AC34" s="247"/>
      <c r="AD34" s="298" t="s">
        <v>34</v>
      </c>
      <c r="AE34" s="282" t="s">
        <v>39</v>
      </c>
      <c r="AF34" s="281" t="s">
        <v>32</v>
      </c>
      <c r="AG34" s="298" t="s">
        <v>210</v>
      </c>
      <c r="AH34" s="282" t="s">
        <v>39</v>
      </c>
      <c r="AI34" s="41"/>
      <c r="AJ34" s="89">
        <f t="shared" si="2"/>
        <v>4</v>
      </c>
      <c r="AK34" s="89">
        <f t="shared" si="3"/>
        <v>8</v>
      </c>
      <c r="AL34" s="89">
        <f t="shared" si="4"/>
        <v>8</v>
      </c>
      <c r="AM34" s="23">
        <f t="shared" si="5"/>
        <v>2</v>
      </c>
      <c r="AN34" s="103">
        <f t="shared" si="6"/>
        <v>2</v>
      </c>
      <c r="AO34" s="103">
        <f t="shared" si="7"/>
        <v>0</v>
      </c>
      <c r="AP34" s="105">
        <f t="shared" si="8"/>
        <v>0</v>
      </c>
      <c r="AQ34" s="106">
        <f t="shared" si="9"/>
        <v>0</v>
      </c>
      <c r="AR34" s="105">
        <f t="shared" si="10"/>
        <v>0</v>
      </c>
      <c r="AS34" s="105">
        <f t="shared" si="11"/>
        <v>0</v>
      </c>
      <c r="AW34" s="112">
        <f t="shared" si="1"/>
        <v>0</v>
      </c>
      <c r="AX34" s="112">
        <f t="shared" si="12"/>
        <v>0</v>
      </c>
      <c r="AY34" s="112">
        <f t="shared" si="13"/>
        <v>2</v>
      </c>
      <c r="AZ34" s="112">
        <f t="shared" si="14"/>
        <v>0</v>
      </c>
      <c r="BA34" s="112">
        <f t="shared" si="15"/>
        <v>2</v>
      </c>
      <c r="BB34" s="112">
        <f t="shared" si="16"/>
        <v>0</v>
      </c>
      <c r="BC34" s="112">
        <f t="shared" si="17"/>
        <v>2</v>
      </c>
      <c r="BG34" s="72" t="e">
        <f>VLOOKUP(D34,Données!$O$16:$Q$65,3,FALSE)</f>
        <v>#N/A</v>
      </c>
      <c r="BH34" s="72" t="str">
        <f>VLOOKUP(E34,Données!$O$16:$Q$65,3,FALSE)</f>
        <v>D</v>
      </c>
      <c r="BI34" s="72" t="str">
        <f>VLOOKUP(F34,Données!$O$16:$Q$65,3,FALSE)</f>
        <v>D</v>
      </c>
      <c r="BJ34" s="72" t="e">
        <f>VLOOKUP(G34,Données!$O$16:$Q$65,3,FALSE)</f>
        <v>#N/A</v>
      </c>
      <c r="BK34" s="72" t="e">
        <f>VLOOKUP(H34,Données!$O$16:$Q$65,3,FALSE)</f>
        <v>#N/A</v>
      </c>
      <c r="BL34" s="72" t="str">
        <f>VLOOKUP(I34,Données!$O$16:$Q$65,3,FALSE)</f>
        <v>P</v>
      </c>
      <c r="BM34" s="72" t="str">
        <f>VLOOKUP(J34,Données!$O$16:$Q$65,3,FALSE)</f>
        <v>T</v>
      </c>
      <c r="BN34" s="72" t="str">
        <f>VLOOKUP(K34,Données!$O$16:$Q$65,3,FALSE)</f>
        <v>T</v>
      </c>
      <c r="BO34" s="72" t="str">
        <f>VLOOKUP(L34,Données!$O$16:$Q$65,3,FALSE)</f>
        <v>A</v>
      </c>
      <c r="BP34" s="72" t="str">
        <f>VLOOKUP(M34,Données!$O$16:$Q$65,3,FALSE)</f>
        <v>T</v>
      </c>
      <c r="BQ34" s="72" t="str">
        <f>VLOOKUP(N34,Données!$O$16:$Q$65,3,FALSE)</f>
        <v>W</v>
      </c>
      <c r="BR34" s="72" t="str">
        <f>VLOOKUP(O34,Données!$O$16:$Q$65,3,FALSE)</f>
        <v>W</v>
      </c>
      <c r="BS34" s="72" t="str">
        <f>VLOOKUP(P34,Données!$O$16:$Q$65,3,FALSE)</f>
        <v>T</v>
      </c>
      <c r="BT34" s="72" t="str">
        <f>VLOOKUP(Q34,Données!$O$16:$Q$65,3,FALSE)</f>
        <v>A</v>
      </c>
      <c r="BU34" s="72" t="str">
        <f>VLOOKUP(R34,Données!$O$16:$Q$65,3,FALSE)</f>
        <v>A</v>
      </c>
      <c r="BV34" s="72" t="str">
        <f>VLOOKUP(S34,Données!$O$16:$Q$65,3,FALSE)</f>
        <v>A</v>
      </c>
      <c r="BW34" s="72" t="str">
        <f>VLOOKUP(T34,Données!$O$16:$Q$65,3,FALSE)</f>
        <v>P</v>
      </c>
      <c r="BX34" s="72" t="e">
        <f>VLOOKUP(U34,Données!$O$16:$Q$65,3,FALSE)</f>
        <v>#N/A</v>
      </c>
      <c r="BY34" s="72" t="e">
        <f>VLOOKUP(V34,Données!$O$16:$Q$65,3,FALSE)</f>
        <v>#N/A</v>
      </c>
      <c r="BZ34" s="72" t="str">
        <f>VLOOKUP(W34,Données!$O$16:$Q$65,3,FALSE)</f>
        <v>A</v>
      </c>
      <c r="CA34" s="72" t="str">
        <f>VLOOKUP(X34,Données!$O$16:$Q$65,3,FALSE)</f>
        <v>T</v>
      </c>
      <c r="CB34" s="72" t="str">
        <f>VLOOKUP(Y34,Données!$O$16:$Q$65,3,FALSE)</f>
        <v>P</v>
      </c>
      <c r="CC34" s="72" t="str">
        <f>VLOOKUP(Z34,Données!$O$16:$Q$65,3,FALSE)</f>
        <v>T</v>
      </c>
      <c r="CD34" s="72" t="str">
        <f>VLOOKUP(AA34,Données!$O$16:$Q$65,3,FALSE)</f>
        <v>A</v>
      </c>
      <c r="CE34" s="72" t="e">
        <f>VLOOKUP(AB34,Données!$O$16:$Q$65,3,FALSE)</f>
        <v>#N/A</v>
      </c>
      <c r="CF34" s="72" t="e">
        <f>VLOOKUP(AC34,Données!$O$16:$Q$65,3,FALSE)</f>
        <v>#N/A</v>
      </c>
      <c r="CG34" s="72" t="str">
        <f>VLOOKUP(AD34,Données!$O$16:$Q$65,3,FALSE)</f>
        <v>T</v>
      </c>
      <c r="CH34" s="72" t="str">
        <f>VLOOKUP(AE34,Données!$O$16:$Q$65,3,FALSE)</f>
        <v>A</v>
      </c>
      <c r="CI34" s="72" t="str">
        <f>VLOOKUP(AF34,Données!$O$16:$Q$65,3,FALSE)</f>
        <v>P</v>
      </c>
      <c r="CJ34" s="72" t="str">
        <f>VLOOKUP(AG34,Données!$O$16:$Q$65,3,FALSE)</f>
        <v>T</v>
      </c>
      <c r="CK34" s="72" t="str">
        <f>VLOOKUP(AH34,Données!$O$16:$Q$65,3,FALSE)</f>
        <v>A</v>
      </c>
      <c r="CM34" s="44"/>
      <c r="CP34" s="64" t="str">
        <f>Données!O44</f>
        <v>SB</v>
      </c>
      <c r="CR34" s="60"/>
      <c r="IV34" s="505"/>
    </row>
    <row r="35" spans="1:256" s="50" customFormat="1" ht="13.5" customHeight="1" thickBot="1" x14ac:dyDescent="0.25">
      <c r="A35" s="44">
        <f>VLOOKUP(C35,Section!C26:D145,2,FALSE)</f>
        <v>0</v>
      </c>
      <c r="B35" s="234" t="str">
        <f>Données!C41</f>
        <v>SGT</v>
      </c>
      <c r="C35" s="235" t="str">
        <f>Données!D41</f>
        <v>LAUTESCHER PSN*</v>
      </c>
      <c r="D35" s="310"/>
      <c r="E35" s="351" t="s">
        <v>36</v>
      </c>
      <c r="F35" s="351" t="s">
        <v>36</v>
      </c>
      <c r="G35" s="306" t="s">
        <v>66</v>
      </c>
      <c r="H35" s="306" t="s">
        <v>66</v>
      </c>
      <c r="I35" s="298" t="s">
        <v>210</v>
      </c>
      <c r="J35" s="298" t="s">
        <v>25</v>
      </c>
      <c r="K35" s="282" t="s">
        <v>39</v>
      </c>
      <c r="L35" s="281" t="s">
        <v>30</v>
      </c>
      <c r="M35" s="298" t="s">
        <v>210</v>
      </c>
      <c r="N35" s="247"/>
      <c r="O35" s="247"/>
      <c r="P35" s="282" t="s">
        <v>39</v>
      </c>
      <c r="Q35" s="298" t="s">
        <v>201</v>
      </c>
      <c r="R35" s="298" t="s">
        <v>201</v>
      </c>
      <c r="S35" s="298" t="s">
        <v>201</v>
      </c>
      <c r="T35" s="298" t="s">
        <v>201</v>
      </c>
      <c r="U35" s="459"/>
      <c r="V35" s="459"/>
      <c r="W35" s="298" t="s">
        <v>201</v>
      </c>
      <c r="X35" s="298" t="s">
        <v>201</v>
      </c>
      <c r="Y35" s="282" t="s">
        <v>39</v>
      </c>
      <c r="Z35" s="298" t="s">
        <v>25</v>
      </c>
      <c r="AA35" s="282" t="s">
        <v>39</v>
      </c>
      <c r="AB35" s="247"/>
      <c r="AC35" s="290"/>
      <c r="AD35" s="281" t="s">
        <v>30</v>
      </c>
      <c r="AE35" s="344" t="s">
        <v>210</v>
      </c>
      <c r="AF35" s="310" t="s">
        <v>59</v>
      </c>
      <c r="AG35" s="282" t="s">
        <v>39</v>
      </c>
      <c r="AH35" s="281" t="s">
        <v>32</v>
      </c>
      <c r="AI35" s="41"/>
      <c r="AJ35" s="89">
        <f t="shared" si="2"/>
        <v>3</v>
      </c>
      <c r="AK35" s="89">
        <f t="shared" si="3"/>
        <v>12</v>
      </c>
      <c r="AL35" s="89">
        <f t="shared" si="4"/>
        <v>5</v>
      </c>
      <c r="AM35" s="23">
        <f t="shared" si="5"/>
        <v>2</v>
      </c>
      <c r="AN35" s="103">
        <f t="shared" si="6"/>
        <v>2</v>
      </c>
      <c r="AO35" s="103">
        <f t="shared" si="7"/>
        <v>0</v>
      </c>
      <c r="AP35" s="105">
        <f t="shared" si="8"/>
        <v>0</v>
      </c>
      <c r="AQ35" s="106">
        <f t="shared" si="9"/>
        <v>0</v>
      </c>
      <c r="AR35" s="105">
        <f t="shared" si="10"/>
        <v>0</v>
      </c>
      <c r="AS35" s="105">
        <f t="shared" si="11"/>
        <v>0</v>
      </c>
      <c r="AW35" s="112">
        <f t="shared" si="1"/>
        <v>0</v>
      </c>
      <c r="AX35" s="112">
        <f t="shared" si="12"/>
        <v>0</v>
      </c>
      <c r="AY35" s="112">
        <f t="shared" si="13"/>
        <v>0</v>
      </c>
      <c r="AZ35" s="112">
        <f t="shared" si="14"/>
        <v>0</v>
      </c>
      <c r="BA35" s="112">
        <f t="shared" si="15"/>
        <v>3</v>
      </c>
      <c r="BB35" s="112">
        <f t="shared" si="16"/>
        <v>0</v>
      </c>
      <c r="BC35" s="112">
        <f t="shared" si="17"/>
        <v>2</v>
      </c>
      <c r="BG35" s="72" t="e">
        <f>VLOOKUP(D35,Données!$O$16:$Q$65,3,FALSE)</f>
        <v>#N/A</v>
      </c>
      <c r="BH35" s="72" t="str">
        <f>VLOOKUP(E35,Données!$O$16:$Q$65,3,FALSE)</f>
        <v>D</v>
      </c>
      <c r="BI35" s="72" t="str">
        <f>VLOOKUP(F35,Données!$O$16:$Q$65,3,FALSE)</f>
        <v>D</v>
      </c>
      <c r="BJ35" s="72" t="str">
        <f>VLOOKUP(G35,Données!$O$16:$Q$65,3,FALSE)</f>
        <v>W</v>
      </c>
      <c r="BK35" s="72" t="str">
        <f>VLOOKUP(H35,Données!$O$16:$Q$65,3,FALSE)</f>
        <v>W</v>
      </c>
      <c r="BL35" s="72" t="str">
        <f>VLOOKUP(I35,Données!$O$16:$Q$65,3,FALSE)</f>
        <v>T</v>
      </c>
      <c r="BM35" s="72" t="str">
        <f>VLOOKUP(J35,Données!$O$16:$Q$65,3,FALSE)</f>
        <v>T</v>
      </c>
      <c r="BN35" s="72" t="str">
        <f>VLOOKUP(K35,Données!$O$16:$Q$65,3,FALSE)</f>
        <v>A</v>
      </c>
      <c r="BO35" s="72" t="str">
        <f>VLOOKUP(L35,Données!$O$16:$Q$65,3,FALSE)</f>
        <v>P</v>
      </c>
      <c r="BP35" s="72" t="str">
        <f>VLOOKUP(M35,Données!$O$16:$Q$65,3,FALSE)</f>
        <v>T</v>
      </c>
      <c r="BQ35" s="72" t="e">
        <f>VLOOKUP(N35,Données!$O$16:$Q$65,3,FALSE)</f>
        <v>#N/A</v>
      </c>
      <c r="BR35" s="72" t="e">
        <f>VLOOKUP(O35,Données!$O$16:$Q$65,3,FALSE)</f>
        <v>#N/A</v>
      </c>
      <c r="BS35" s="72" t="str">
        <f>VLOOKUP(P35,Données!$O$16:$Q$65,3,FALSE)</f>
        <v>A</v>
      </c>
      <c r="BT35" s="72" t="str">
        <f>VLOOKUP(Q35,Données!$O$16:$Q$65,3,FALSE)</f>
        <v>T</v>
      </c>
      <c r="BU35" s="72" t="str">
        <f>VLOOKUP(R35,Données!$O$16:$Q$65,3,FALSE)</f>
        <v>T</v>
      </c>
      <c r="BV35" s="72" t="str">
        <f>VLOOKUP(S35,Données!$O$16:$Q$65,3,FALSE)</f>
        <v>T</v>
      </c>
      <c r="BW35" s="72" t="str">
        <f>VLOOKUP(T35,Données!$O$16:$Q$65,3,FALSE)</f>
        <v>T</v>
      </c>
      <c r="BX35" s="72" t="e">
        <f>VLOOKUP(U35,Données!$O$16:$Q$65,3,FALSE)</f>
        <v>#N/A</v>
      </c>
      <c r="BY35" s="72" t="e">
        <f>VLOOKUP(V35,Données!$O$16:$Q$65,3,FALSE)</f>
        <v>#N/A</v>
      </c>
      <c r="BZ35" s="72" t="str">
        <f>VLOOKUP(W35,Données!$O$16:$Q$65,3,FALSE)</f>
        <v>T</v>
      </c>
      <c r="CA35" s="72" t="str">
        <f>VLOOKUP(X35,Données!$O$16:$Q$65,3,FALSE)</f>
        <v>T</v>
      </c>
      <c r="CB35" s="72" t="str">
        <f>VLOOKUP(Y35,Données!$O$16:$Q$65,3,FALSE)</f>
        <v>A</v>
      </c>
      <c r="CC35" s="72" t="str">
        <f>VLOOKUP(Z35,Données!$O$16:$Q$65,3,FALSE)</f>
        <v>T</v>
      </c>
      <c r="CD35" s="72" t="str">
        <f>VLOOKUP(AA35,Données!$O$16:$Q$65,3,FALSE)</f>
        <v>A</v>
      </c>
      <c r="CE35" s="72" t="e">
        <f>VLOOKUP(AB35,Données!$O$16:$Q$65,3,FALSE)</f>
        <v>#N/A</v>
      </c>
      <c r="CF35" s="72" t="e">
        <f>VLOOKUP(AC35,Données!$O$16:$Q$65,3,FALSE)</f>
        <v>#N/A</v>
      </c>
      <c r="CG35" s="72" t="str">
        <f>VLOOKUP(AD35,Données!$O$16:$Q$65,3,FALSE)</f>
        <v>P</v>
      </c>
      <c r="CH35" s="72" t="str">
        <f>VLOOKUP(AE35,Données!$O$16:$Q$65,3,FALSE)</f>
        <v>T</v>
      </c>
      <c r="CI35" s="72" t="str">
        <f>VLOOKUP(AF35,Données!$O$16:$Q$65,3,FALSE)</f>
        <v>T</v>
      </c>
      <c r="CJ35" s="72" t="str">
        <f>VLOOKUP(AG35,Données!$O$16:$Q$65,3,FALSE)</f>
        <v>A</v>
      </c>
      <c r="CK35" s="72" t="str">
        <f>VLOOKUP(AH35,Données!$O$16:$Q$65,3,FALSE)</f>
        <v>P</v>
      </c>
      <c r="CM35" s="44"/>
      <c r="CP35" s="64" t="str">
        <f>Données!O45</f>
        <v>A</v>
      </c>
      <c r="CQ35" s="60" t="s">
        <v>46</v>
      </c>
      <c r="CR35" s="60"/>
      <c r="IV35" s="505"/>
    </row>
    <row r="36" spans="1:256" s="50" customFormat="1" ht="13.5" customHeight="1" thickBot="1" x14ac:dyDescent="0.25">
      <c r="A36" s="44">
        <f>VLOOKUP(C36,Section!C27:D146,2,FALSE)</f>
        <v>0</v>
      </c>
      <c r="B36" s="234" t="str">
        <f>Données!C42</f>
        <v>SGT</v>
      </c>
      <c r="C36" s="235" t="str">
        <f>Données!D42</f>
        <v>TOURON   PSN *</v>
      </c>
      <c r="D36" s="310"/>
      <c r="E36" s="281" t="s">
        <v>32</v>
      </c>
      <c r="F36" s="351" t="s">
        <v>36</v>
      </c>
      <c r="G36" s="247"/>
      <c r="H36" s="247"/>
      <c r="I36" s="281" t="s">
        <v>23</v>
      </c>
      <c r="J36" s="298" t="s">
        <v>25</v>
      </c>
      <c r="K36" s="282" t="s">
        <v>39</v>
      </c>
      <c r="L36" s="298" t="s">
        <v>210</v>
      </c>
      <c r="M36" s="282" t="s">
        <v>39</v>
      </c>
      <c r="N36" s="247"/>
      <c r="O36" s="247"/>
      <c r="P36" s="281" t="s">
        <v>30</v>
      </c>
      <c r="Q36" s="298" t="s">
        <v>210</v>
      </c>
      <c r="R36" s="282" t="s">
        <v>39</v>
      </c>
      <c r="S36" s="282" t="s">
        <v>39</v>
      </c>
      <c r="T36" s="281" t="s">
        <v>32</v>
      </c>
      <c r="U36" s="247"/>
      <c r="V36" s="290"/>
      <c r="W36" s="281" t="s">
        <v>30</v>
      </c>
      <c r="X36" s="312" t="s">
        <v>210</v>
      </c>
      <c r="Y36" s="312" t="s">
        <v>25</v>
      </c>
      <c r="Z36" s="351" t="s">
        <v>36</v>
      </c>
      <c r="AA36" s="351" t="s">
        <v>36</v>
      </c>
      <c r="AB36" s="247"/>
      <c r="AC36" s="247"/>
      <c r="AD36" s="351" t="s">
        <v>36</v>
      </c>
      <c r="AE36" s="351" t="s">
        <v>36</v>
      </c>
      <c r="AF36" s="351" t="s">
        <v>36</v>
      </c>
      <c r="AG36" s="351" t="s">
        <v>36</v>
      </c>
      <c r="AH36" s="351" t="s">
        <v>36</v>
      </c>
      <c r="AI36" s="41"/>
      <c r="AJ36" s="89">
        <f t="shared" si="2"/>
        <v>5</v>
      </c>
      <c r="AK36" s="89">
        <f t="shared" si="3"/>
        <v>5</v>
      </c>
      <c r="AL36" s="89">
        <f t="shared" si="4"/>
        <v>4</v>
      </c>
      <c r="AM36" s="23">
        <f t="shared" si="5"/>
        <v>8</v>
      </c>
      <c r="AN36" s="103">
        <f t="shared" si="6"/>
        <v>0</v>
      </c>
      <c r="AO36" s="103">
        <f t="shared" si="7"/>
        <v>0</v>
      </c>
      <c r="AP36" s="105">
        <f t="shared" si="8"/>
        <v>0</v>
      </c>
      <c r="AQ36" s="106">
        <f t="shared" si="9"/>
        <v>0</v>
      </c>
      <c r="AR36" s="105">
        <f t="shared" si="10"/>
        <v>0</v>
      </c>
      <c r="AS36" s="105">
        <f t="shared" si="11"/>
        <v>0</v>
      </c>
      <c r="AW36" s="112">
        <f t="shared" si="1"/>
        <v>0</v>
      </c>
      <c r="AX36" s="112">
        <f t="shared" si="12"/>
        <v>0</v>
      </c>
      <c r="AY36" s="112">
        <f t="shared" si="13"/>
        <v>1</v>
      </c>
      <c r="AZ36" s="112">
        <f t="shared" si="14"/>
        <v>0</v>
      </c>
      <c r="BA36" s="112">
        <f t="shared" si="15"/>
        <v>2</v>
      </c>
      <c r="BB36" s="112">
        <f t="shared" si="16"/>
        <v>0</v>
      </c>
      <c r="BC36" s="112">
        <f t="shared" si="17"/>
        <v>2</v>
      </c>
      <c r="BG36" s="72" t="e">
        <f>VLOOKUP(D36,Données!$O$16:$Q$65,3,FALSE)</f>
        <v>#N/A</v>
      </c>
      <c r="BH36" s="72" t="str">
        <f>VLOOKUP(E36,Données!$O$16:$Q$65,3,FALSE)</f>
        <v>P</v>
      </c>
      <c r="BI36" s="72" t="str">
        <f>VLOOKUP(F36,Données!$O$16:$Q$65,3,FALSE)</f>
        <v>D</v>
      </c>
      <c r="BJ36" s="72" t="e">
        <f>VLOOKUP(G36,Données!$O$16:$Q$65,3,FALSE)</f>
        <v>#N/A</v>
      </c>
      <c r="BK36" s="72" t="e">
        <f>VLOOKUP(H36,Données!$O$16:$Q$65,3,FALSE)</f>
        <v>#N/A</v>
      </c>
      <c r="BL36" s="72" t="str">
        <f>VLOOKUP(I36,Données!$O$16:$Q$65,3,FALSE)</f>
        <v>P</v>
      </c>
      <c r="BM36" s="72" t="str">
        <f>VLOOKUP(J36,Données!$O$16:$Q$65,3,FALSE)</f>
        <v>T</v>
      </c>
      <c r="BN36" s="72" t="str">
        <f>VLOOKUP(K36,Données!$O$16:$Q$65,3,FALSE)</f>
        <v>A</v>
      </c>
      <c r="BO36" s="72" t="str">
        <f>VLOOKUP(L36,Données!$O$16:$Q$65,3,FALSE)</f>
        <v>T</v>
      </c>
      <c r="BP36" s="72" t="str">
        <f>VLOOKUP(M36,Données!$O$16:$Q$65,3,FALSE)</f>
        <v>A</v>
      </c>
      <c r="BQ36" s="72" t="e">
        <f>VLOOKUP(N36,Données!$O$16:$Q$65,3,FALSE)</f>
        <v>#N/A</v>
      </c>
      <c r="BR36" s="72" t="e">
        <f>VLOOKUP(O36,Données!$O$16:$Q$65,3,FALSE)</f>
        <v>#N/A</v>
      </c>
      <c r="BS36" s="72" t="str">
        <f>VLOOKUP(P36,Données!$O$16:$Q$65,3,FALSE)</f>
        <v>P</v>
      </c>
      <c r="BT36" s="72" t="str">
        <f>VLOOKUP(Q36,Données!$O$16:$Q$65,3,FALSE)</f>
        <v>T</v>
      </c>
      <c r="BU36" s="72" t="str">
        <f>VLOOKUP(R36,Données!$O$16:$Q$65,3,FALSE)</f>
        <v>A</v>
      </c>
      <c r="BV36" s="72" t="str">
        <f>VLOOKUP(S36,Données!$O$16:$Q$65,3,FALSE)</f>
        <v>A</v>
      </c>
      <c r="BW36" s="72" t="str">
        <f>VLOOKUP(T36,Données!$O$16:$Q$65,3,FALSE)</f>
        <v>P</v>
      </c>
      <c r="BX36" s="72" t="e">
        <f>VLOOKUP(U36,Données!$O$16:$Q$65,3,FALSE)</f>
        <v>#N/A</v>
      </c>
      <c r="BY36" s="72" t="e">
        <f>VLOOKUP(V36,Données!$O$16:$Q$65,3,FALSE)</f>
        <v>#N/A</v>
      </c>
      <c r="BZ36" s="72" t="str">
        <f>VLOOKUP(W36,Données!$O$16:$Q$65,3,FALSE)</f>
        <v>P</v>
      </c>
      <c r="CA36" s="72" t="str">
        <f>VLOOKUP(X36,Données!$O$16:$Q$65,3,FALSE)</f>
        <v>T</v>
      </c>
      <c r="CB36" s="72" t="str">
        <f>VLOOKUP(Y36,Données!$O$16:$Q$65,3,FALSE)</f>
        <v>T</v>
      </c>
      <c r="CC36" s="72" t="str">
        <f>VLOOKUP(Z36,Données!$O$16:$Q$65,3,FALSE)</f>
        <v>D</v>
      </c>
      <c r="CD36" s="72" t="str">
        <f>VLOOKUP(AA36,Données!$O$16:$Q$65,3,FALSE)</f>
        <v>D</v>
      </c>
      <c r="CE36" s="72" t="e">
        <f>VLOOKUP(AB36,Données!$O$16:$Q$65,3,FALSE)</f>
        <v>#N/A</v>
      </c>
      <c r="CF36" s="72" t="e">
        <f>VLOOKUP(AC36,Données!$O$16:$Q$65,3,FALSE)</f>
        <v>#N/A</v>
      </c>
      <c r="CG36" s="72" t="str">
        <f>VLOOKUP(AD36,Données!$O$16:$Q$65,3,FALSE)</f>
        <v>D</v>
      </c>
      <c r="CH36" s="72" t="str">
        <f>VLOOKUP(AE36,Données!$O$16:$Q$65,3,FALSE)</f>
        <v>D</v>
      </c>
      <c r="CI36" s="72" t="str">
        <f>VLOOKUP(AF36,Données!$O$16:$Q$65,3,FALSE)</f>
        <v>D</v>
      </c>
      <c r="CJ36" s="72" t="str">
        <f>VLOOKUP(AG36,Données!$O$16:$Q$65,3,FALSE)</f>
        <v>D</v>
      </c>
      <c r="CK36" s="72" t="str">
        <f>VLOOKUP(AH36,Données!$O$16:$Q$65,3,FALSE)</f>
        <v>D</v>
      </c>
      <c r="CM36" s="44"/>
      <c r="CP36" s="64" t="str">
        <f>Données!O46</f>
        <v>S</v>
      </c>
      <c r="CQ36" s="60" t="s">
        <v>48</v>
      </c>
      <c r="IV36" s="505"/>
    </row>
    <row r="37" spans="1:256" s="50" customFormat="1" ht="13.5" customHeight="1" thickBot="1" x14ac:dyDescent="0.25">
      <c r="A37" s="44">
        <f>VLOOKUP(C37,Section!C28:D147,2,FALSE)</f>
        <v>0</v>
      </c>
      <c r="B37" s="238" t="str">
        <f>Données!C43</f>
        <v>SGT</v>
      </c>
      <c r="C37" s="235" t="str">
        <f>Données!D43</f>
        <v>DEBRUYNE   PSN *</v>
      </c>
      <c r="D37" s="310"/>
      <c r="E37" s="351" t="s">
        <v>36</v>
      </c>
      <c r="F37" s="281" t="s">
        <v>30</v>
      </c>
      <c r="G37" s="247"/>
      <c r="H37" s="247"/>
      <c r="I37" s="298" t="s">
        <v>25</v>
      </c>
      <c r="J37" s="282" t="s">
        <v>39</v>
      </c>
      <c r="K37" s="298" t="s">
        <v>25</v>
      </c>
      <c r="L37" s="298" t="s">
        <v>25</v>
      </c>
      <c r="M37" s="298" t="s">
        <v>25</v>
      </c>
      <c r="N37" s="247"/>
      <c r="O37" s="247"/>
      <c r="P37" s="281" t="s">
        <v>32</v>
      </c>
      <c r="Q37" s="298" t="s">
        <v>210</v>
      </c>
      <c r="R37" s="282" t="s">
        <v>39</v>
      </c>
      <c r="S37" s="312" t="s">
        <v>115</v>
      </c>
      <c r="T37" s="298" t="s">
        <v>25</v>
      </c>
      <c r="U37" s="247"/>
      <c r="V37" s="247"/>
      <c r="W37" s="298" t="s">
        <v>25</v>
      </c>
      <c r="X37" s="312" t="s">
        <v>34</v>
      </c>
      <c r="Y37" s="298" t="s">
        <v>25</v>
      </c>
      <c r="Z37" s="282" t="s">
        <v>39</v>
      </c>
      <c r="AA37" s="282" t="s">
        <v>39</v>
      </c>
      <c r="AB37" s="306" t="s">
        <v>66</v>
      </c>
      <c r="AC37" s="306" t="s">
        <v>66</v>
      </c>
      <c r="AD37" s="298" t="s">
        <v>210</v>
      </c>
      <c r="AE37" s="282" t="s">
        <v>39</v>
      </c>
      <c r="AF37" s="281" t="s">
        <v>30</v>
      </c>
      <c r="AG37" s="298" t="s">
        <v>210</v>
      </c>
      <c r="AH37" s="282" t="s">
        <v>39</v>
      </c>
      <c r="AI37" s="41"/>
      <c r="AJ37" s="89">
        <f t="shared" si="2"/>
        <v>3</v>
      </c>
      <c r="AK37" s="89">
        <f t="shared" si="3"/>
        <v>12</v>
      </c>
      <c r="AL37" s="89">
        <f t="shared" si="4"/>
        <v>6</v>
      </c>
      <c r="AM37" s="23">
        <f t="shared" si="5"/>
        <v>1</v>
      </c>
      <c r="AN37" s="103">
        <f t="shared" si="6"/>
        <v>2</v>
      </c>
      <c r="AO37" s="103">
        <f t="shared" si="7"/>
        <v>0</v>
      </c>
      <c r="AP37" s="105">
        <f t="shared" si="8"/>
        <v>0</v>
      </c>
      <c r="AQ37" s="106">
        <f t="shared" si="9"/>
        <v>0</v>
      </c>
      <c r="AR37" s="105">
        <f t="shared" si="10"/>
        <v>0</v>
      </c>
      <c r="AS37" s="105">
        <f t="shared" si="11"/>
        <v>0</v>
      </c>
      <c r="AW37" s="112">
        <f t="shared" si="1"/>
        <v>0</v>
      </c>
      <c r="AX37" s="112">
        <f t="shared" si="12"/>
        <v>0</v>
      </c>
      <c r="AY37" s="112">
        <f t="shared" si="13"/>
        <v>0</v>
      </c>
      <c r="AZ37" s="112">
        <f t="shared" si="14"/>
        <v>0</v>
      </c>
      <c r="BA37" s="112">
        <f t="shared" si="15"/>
        <v>3</v>
      </c>
      <c r="BB37" s="112">
        <f t="shared" si="16"/>
        <v>0</v>
      </c>
      <c r="BC37" s="112">
        <f t="shared" si="17"/>
        <v>2</v>
      </c>
      <c r="BG37" s="72" t="e">
        <f>VLOOKUP(D37,Données!$O$16:$Q$65,3,FALSE)</f>
        <v>#N/A</v>
      </c>
      <c r="BH37" s="72" t="str">
        <f>VLOOKUP(E37,Données!$O$16:$Q$65,3,FALSE)</f>
        <v>D</v>
      </c>
      <c r="BI37" s="72" t="str">
        <f>VLOOKUP(F37,Données!$O$16:$Q$65,3,FALSE)</f>
        <v>P</v>
      </c>
      <c r="BJ37" s="72" t="e">
        <f>VLOOKUP(G37,Données!$O$16:$Q$65,3,FALSE)</f>
        <v>#N/A</v>
      </c>
      <c r="BK37" s="72" t="e">
        <f>VLOOKUP(H37,Données!$O$16:$Q$65,3,FALSE)</f>
        <v>#N/A</v>
      </c>
      <c r="BL37" s="72" t="str">
        <f>VLOOKUP(I37,Données!$O$16:$Q$65,3,FALSE)</f>
        <v>T</v>
      </c>
      <c r="BM37" s="72" t="str">
        <f>VLOOKUP(J37,Données!$O$16:$Q$65,3,FALSE)</f>
        <v>A</v>
      </c>
      <c r="BN37" s="72" t="str">
        <f>VLOOKUP(K37,Données!$O$16:$Q$65,3,FALSE)</f>
        <v>T</v>
      </c>
      <c r="BO37" s="72" t="str">
        <f>VLOOKUP(L37,Données!$O$16:$Q$65,3,FALSE)</f>
        <v>T</v>
      </c>
      <c r="BP37" s="72" t="str">
        <f>VLOOKUP(M37,Données!$O$16:$Q$65,3,FALSE)</f>
        <v>T</v>
      </c>
      <c r="BQ37" s="72" t="e">
        <f>VLOOKUP(N37,Données!$O$16:$Q$65,3,FALSE)</f>
        <v>#N/A</v>
      </c>
      <c r="BR37" s="72" t="e">
        <f>VLOOKUP(O37,Données!$O$16:$Q$65,3,FALSE)</f>
        <v>#N/A</v>
      </c>
      <c r="BS37" s="72" t="str">
        <f>VLOOKUP(P37,Données!$O$16:$Q$65,3,FALSE)</f>
        <v>P</v>
      </c>
      <c r="BT37" s="72" t="str">
        <f>VLOOKUP(Q37,Données!$O$16:$Q$65,3,FALSE)</f>
        <v>T</v>
      </c>
      <c r="BU37" s="72" t="str">
        <f>VLOOKUP(R37,Données!$O$16:$Q$65,3,FALSE)</f>
        <v>A</v>
      </c>
      <c r="BV37" s="72" t="str">
        <f>VLOOKUP(S37,Données!$O$16:$Q$65,3,FALSE)</f>
        <v>T</v>
      </c>
      <c r="BW37" s="72" t="str">
        <f>VLOOKUP(T37,Données!$O$16:$Q$65,3,FALSE)</f>
        <v>T</v>
      </c>
      <c r="BX37" s="72" t="e">
        <f>VLOOKUP(U37,Données!$O$16:$Q$65,3,FALSE)</f>
        <v>#N/A</v>
      </c>
      <c r="BY37" s="72" t="e">
        <f>VLOOKUP(V37,Données!$O$16:$Q$65,3,FALSE)</f>
        <v>#N/A</v>
      </c>
      <c r="BZ37" s="72" t="str">
        <f>VLOOKUP(W37,Données!$O$16:$Q$65,3,FALSE)</f>
        <v>T</v>
      </c>
      <c r="CA37" s="72" t="str">
        <f>VLOOKUP(X37,Données!$O$16:$Q$65,3,FALSE)</f>
        <v>T</v>
      </c>
      <c r="CB37" s="72" t="str">
        <f>VLOOKUP(Y37,Données!$O$16:$Q$65,3,FALSE)</f>
        <v>T</v>
      </c>
      <c r="CC37" s="72" t="str">
        <f>VLOOKUP(Z37,Données!$O$16:$Q$65,3,FALSE)</f>
        <v>A</v>
      </c>
      <c r="CD37" s="72" t="str">
        <f>VLOOKUP(AA37,Données!$O$16:$Q$65,3,FALSE)</f>
        <v>A</v>
      </c>
      <c r="CE37" s="72" t="str">
        <f>VLOOKUP(AB37,Données!$O$16:$Q$65,3,FALSE)</f>
        <v>W</v>
      </c>
      <c r="CF37" s="72" t="str">
        <f>VLOOKUP(AC37,Données!$O$16:$Q$65,3,FALSE)</f>
        <v>W</v>
      </c>
      <c r="CG37" s="72" t="str">
        <f>VLOOKUP(AD37,Données!$O$16:$Q$65,3,FALSE)</f>
        <v>T</v>
      </c>
      <c r="CH37" s="72" t="str">
        <f>VLOOKUP(AE37,Données!$O$16:$Q$65,3,FALSE)</f>
        <v>A</v>
      </c>
      <c r="CI37" s="72" t="str">
        <f>VLOOKUP(AF37,Données!$O$16:$Q$65,3,FALSE)</f>
        <v>P</v>
      </c>
      <c r="CJ37" s="72" t="str">
        <f>VLOOKUP(AG37,Données!$O$16:$Q$65,3,FALSE)</f>
        <v>T</v>
      </c>
      <c r="CK37" s="72" t="str">
        <f>VLOOKUP(AH37,Données!$O$16:$Q$65,3,FALSE)</f>
        <v>A</v>
      </c>
      <c r="CM37" s="44"/>
      <c r="CP37" s="64" t="str">
        <f>Données!O47</f>
        <v>Mi</v>
      </c>
      <c r="CQ37" s="60" t="s">
        <v>50</v>
      </c>
      <c r="CR37" s="51"/>
      <c r="IV37" s="505"/>
    </row>
    <row r="38" spans="1:256" s="50" customFormat="1" ht="13.5" customHeight="1" thickBot="1" x14ac:dyDescent="0.25">
      <c r="A38" s="44">
        <f>VLOOKUP(C38,Section!C29:D148,2,FALSE)</f>
        <v>0</v>
      </c>
      <c r="B38" s="234" t="str">
        <f>Données!C44</f>
        <v>SGT</v>
      </c>
      <c r="C38" s="235" t="str">
        <f>Données!D44</f>
        <v>CAMATTE   PSN *</v>
      </c>
      <c r="D38" s="281" t="s">
        <v>155</v>
      </c>
      <c r="E38" s="351" t="s">
        <v>36</v>
      </c>
      <c r="F38" s="351" t="s">
        <v>36</v>
      </c>
      <c r="G38" s="247"/>
      <c r="H38" s="247"/>
      <c r="I38" s="298" t="s">
        <v>25</v>
      </c>
      <c r="J38" s="282" t="s">
        <v>39</v>
      </c>
      <c r="K38" s="298" t="s">
        <v>25</v>
      </c>
      <c r="L38" s="310" t="s">
        <v>59</v>
      </c>
      <c r="M38" s="281" t="s">
        <v>32</v>
      </c>
      <c r="N38" s="247"/>
      <c r="O38" s="247"/>
      <c r="P38" s="282" t="s">
        <v>39</v>
      </c>
      <c r="Q38" s="282" t="s">
        <v>39</v>
      </c>
      <c r="R38" s="298" t="s">
        <v>210</v>
      </c>
      <c r="S38" s="434" t="s">
        <v>30</v>
      </c>
      <c r="T38" s="298" t="s">
        <v>210</v>
      </c>
      <c r="U38" s="247"/>
      <c r="V38" s="247"/>
      <c r="W38" s="282" t="s">
        <v>39</v>
      </c>
      <c r="X38" s="298" t="s">
        <v>25</v>
      </c>
      <c r="Y38" s="282" t="s">
        <v>39</v>
      </c>
      <c r="Z38" s="298" t="s">
        <v>210</v>
      </c>
      <c r="AA38" s="281" t="s">
        <v>30</v>
      </c>
      <c r="AB38" s="247"/>
      <c r="AC38" s="247"/>
      <c r="AD38" s="390" t="s">
        <v>36</v>
      </c>
      <c r="AE38" s="390" t="s">
        <v>36</v>
      </c>
      <c r="AF38" s="390" t="s">
        <v>36</v>
      </c>
      <c r="AG38" s="390" t="s">
        <v>36</v>
      </c>
      <c r="AH38" s="390" t="s">
        <v>36</v>
      </c>
      <c r="AI38" s="41"/>
      <c r="AJ38" s="89">
        <f t="shared" si="2"/>
        <v>3</v>
      </c>
      <c r="AK38" s="89">
        <f t="shared" si="3"/>
        <v>7</v>
      </c>
      <c r="AL38" s="89">
        <f t="shared" si="4"/>
        <v>5</v>
      </c>
      <c r="AM38" s="23">
        <f t="shared" si="5"/>
        <v>7</v>
      </c>
      <c r="AN38" s="103">
        <f t="shared" si="6"/>
        <v>0</v>
      </c>
      <c r="AO38" s="103">
        <f t="shared" si="7"/>
        <v>1</v>
      </c>
      <c r="AP38" s="105">
        <f t="shared" si="8"/>
        <v>0</v>
      </c>
      <c r="AQ38" s="106">
        <f t="shared" si="9"/>
        <v>0</v>
      </c>
      <c r="AR38" s="105">
        <f t="shared" si="10"/>
        <v>0</v>
      </c>
      <c r="AS38" s="105">
        <f t="shared" si="11"/>
        <v>0</v>
      </c>
      <c r="AW38" s="112">
        <f t="shared" si="1"/>
        <v>0</v>
      </c>
      <c r="AX38" s="112">
        <f t="shared" si="12"/>
        <v>0</v>
      </c>
      <c r="AY38" s="112">
        <f t="shared" si="13"/>
        <v>0</v>
      </c>
      <c r="AZ38" s="112">
        <f t="shared" si="14"/>
        <v>0</v>
      </c>
      <c r="BA38" s="112">
        <f t="shared" si="15"/>
        <v>1</v>
      </c>
      <c r="BB38" s="112">
        <f t="shared" si="16"/>
        <v>0</v>
      </c>
      <c r="BC38" s="112">
        <f t="shared" si="17"/>
        <v>2</v>
      </c>
      <c r="BG38" s="72" t="str">
        <f>VLOOKUP(D38,Données!$O$16:$Q$65,3,FALSE)</f>
        <v>JF</v>
      </c>
      <c r="BH38" s="72" t="str">
        <f>VLOOKUP(E38,Données!$O$16:$Q$65,3,FALSE)</f>
        <v>D</v>
      </c>
      <c r="BI38" s="72" t="str">
        <f>VLOOKUP(F38,Données!$O$16:$Q$65,3,FALSE)</f>
        <v>D</v>
      </c>
      <c r="BJ38" s="72" t="e">
        <f>VLOOKUP(G38,Données!$O$16:$Q$65,3,FALSE)</f>
        <v>#N/A</v>
      </c>
      <c r="BK38" s="72" t="e">
        <f>VLOOKUP(H38,Données!$O$16:$Q$65,3,FALSE)</f>
        <v>#N/A</v>
      </c>
      <c r="BL38" s="72" t="str">
        <f>VLOOKUP(I38,Données!$O$16:$Q$65,3,FALSE)</f>
        <v>T</v>
      </c>
      <c r="BM38" s="72" t="str">
        <f>VLOOKUP(J38,Données!$O$16:$Q$65,3,FALSE)</f>
        <v>A</v>
      </c>
      <c r="BN38" s="72" t="str">
        <f>VLOOKUP(K38,Données!$O$16:$Q$65,3,FALSE)</f>
        <v>T</v>
      </c>
      <c r="BO38" s="72" t="str">
        <f>VLOOKUP(L38,Données!$O$16:$Q$65,3,FALSE)</f>
        <v>T</v>
      </c>
      <c r="BP38" s="72" t="str">
        <f>VLOOKUP(M38,Données!$O$16:$Q$65,3,FALSE)</f>
        <v>P</v>
      </c>
      <c r="BQ38" s="72" t="e">
        <f>VLOOKUP(N38,Données!$O$16:$Q$65,3,FALSE)</f>
        <v>#N/A</v>
      </c>
      <c r="BR38" s="72" t="e">
        <f>VLOOKUP(O38,Données!$O$16:$Q$65,3,FALSE)</f>
        <v>#N/A</v>
      </c>
      <c r="BS38" s="72" t="str">
        <f>VLOOKUP(P38,Données!$O$16:$Q$65,3,FALSE)</f>
        <v>A</v>
      </c>
      <c r="BT38" s="72" t="str">
        <f>VLOOKUP(Q38,Données!$O$16:$Q$65,3,FALSE)</f>
        <v>A</v>
      </c>
      <c r="BU38" s="72" t="str">
        <f>VLOOKUP(R38,Données!$O$16:$Q$65,3,FALSE)</f>
        <v>T</v>
      </c>
      <c r="BV38" s="72" t="str">
        <f>VLOOKUP(S38,Données!$O$16:$Q$65,3,FALSE)</f>
        <v>P</v>
      </c>
      <c r="BW38" s="72" t="str">
        <f>VLOOKUP(T38,Données!$O$16:$Q$65,3,FALSE)</f>
        <v>T</v>
      </c>
      <c r="BX38" s="72" t="e">
        <f>VLOOKUP(U38,Données!$O$16:$Q$65,3,FALSE)</f>
        <v>#N/A</v>
      </c>
      <c r="BY38" s="72" t="e">
        <f>VLOOKUP(V38,Données!$O$16:$Q$65,3,FALSE)</f>
        <v>#N/A</v>
      </c>
      <c r="BZ38" s="72" t="str">
        <f>VLOOKUP(W38,Données!$O$16:$Q$65,3,FALSE)</f>
        <v>A</v>
      </c>
      <c r="CA38" s="72" t="str">
        <f>VLOOKUP(X38,Données!$O$16:$Q$65,3,FALSE)</f>
        <v>T</v>
      </c>
      <c r="CB38" s="72" t="str">
        <f>VLOOKUP(Y38,Données!$O$16:$Q$65,3,FALSE)</f>
        <v>A</v>
      </c>
      <c r="CC38" s="72" t="str">
        <f>VLOOKUP(Z38,Données!$O$16:$Q$65,3,FALSE)</f>
        <v>T</v>
      </c>
      <c r="CD38" s="72" t="str">
        <f>VLOOKUP(AA38,Données!$O$16:$Q$65,3,FALSE)</f>
        <v>P</v>
      </c>
      <c r="CE38" s="72" t="e">
        <f>VLOOKUP(AB38,Données!$O$16:$Q$65,3,FALSE)</f>
        <v>#N/A</v>
      </c>
      <c r="CF38" s="72" t="e">
        <f>VLOOKUP(AC38,Données!$O$16:$Q$65,3,FALSE)</f>
        <v>#N/A</v>
      </c>
      <c r="CG38" s="72" t="str">
        <f>VLOOKUP(AD38,Données!$O$16:$Q$65,3,FALSE)</f>
        <v>D</v>
      </c>
      <c r="CH38" s="72" t="str">
        <f>VLOOKUP(AE38,Données!$O$16:$Q$65,3,FALSE)</f>
        <v>D</v>
      </c>
      <c r="CI38" s="72" t="str">
        <f>VLOOKUP(AF38,Données!$O$16:$Q$65,3,FALSE)</f>
        <v>D</v>
      </c>
      <c r="CJ38" s="72" t="str">
        <f>VLOOKUP(AG38,Données!$O$16:$Q$65,3,FALSE)</f>
        <v>D</v>
      </c>
      <c r="CK38" s="72" t="str">
        <f>VLOOKUP(AH38,Données!$O$16:$Q$65,3,FALSE)</f>
        <v>D</v>
      </c>
      <c r="CM38" s="44"/>
      <c r="CP38" s="64" t="str">
        <f>Données!O48</f>
        <v>PC2</v>
      </c>
      <c r="CQ38" s="50" t="s">
        <v>176</v>
      </c>
      <c r="CR38" s="60"/>
      <c r="IV38" s="505"/>
    </row>
    <row r="39" spans="1:256" s="50" customFormat="1" ht="13.5" customHeight="1" thickBot="1" x14ac:dyDescent="0.25">
      <c r="A39" s="44">
        <f>VLOOKUP(C39,Section!C30:D149,2,FALSE)</f>
        <v>0</v>
      </c>
      <c r="B39" s="234" t="str">
        <f>Données!C45</f>
        <v>SGT</v>
      </c>
      <c r="C39" s="236" t="str">
        <f>Données!D45</f>
        <v>ZIMMERMANN  PSN *</v>
      </c>
      <c r="D39" s="310"/>
      <c r="E39" s="351" t="s">
        <v>36</v>
      </c>
      <c r="F39" s="351" t="s">
        <v>36</v>
      </c>
      <c r="G39" s="247"/>
      <c r="H39" s="247"/>
      <c r="I39" s="282" t="s">
        <v>39</v>
      </c>
      <c r="J39" s="298" t="s">
        <v>210</v>
      </c>
      <c r="K39" s="281" t="s">
        <v>30</v>
      </c>
      <c r="L39" s="298" t="s">
        <v>210</v>
      </c>
      <c r="M39" s="282" t="s">
        <v>39</v>
      </c>
      <c r="N39" s="247"/>
      <c r="O39" s="247"/>
      <c r="P39" s="282" t="s">
        <v>39</v>
      </c>
      <c r="Q39" s="281" t="s">
        <v>30</v>
      </c>
      <c r="R39" s="298" t="s">
        <v>210</v>
      </c>
      <c r="S39" s="282" t="s">
        <v>39</v>
      </c>
      <c r="T39" s="282" t="s">
        <v>39</v>
      </c>
      <c r="U39" s="247"/>
      <c r="V39" s="247"/>
      <c r="W39" s="281" t="s">
        <v>32</v>
      </c>
      <c r="X39" s="312" t="s">
        <v>210</v>
      </c>
      <c r="Y39" s="298" t="s">
        <v>25</v>
      </c>
      <c r="Z39" s="282" t="s">
        <v>39</v>
      </c>
      <c r="AA39" s="298" t="s">
        <v>25</v>
      </c>
      <c r="AB39" s="247"/>
      <c r="AC39" s="247"/>
      <c r="AD39" s="390" t="s">
        <v>36</v>
      </c>
      <c r="AE39" s="390" t="s">
        <v>36</v>
      </c>
      <c r="AF39" s="390" t="s">
        <v>36</v>
      </c>
      <c r="AG39" s="390" t="s">
        <v>36</v>
      </c>
      <c r="AH39" s="390" t="s">
        <v>36</v>
      </c>
      <c r="AI39" s="41"/>
      <c r="AJ39" s="89">
        <f t="shared" si="2"/>
        <v>3</v>
      </c>
      <c r="AK39" s="89">
        <f t="shared" si="3"/>
        <v>6</v>
      </c>
      <c r="AL39" s="89">
        <f t="shared" si="4"/>
        <v>6</v>
      </c>
      <c r="AM39" s="23">
        <f t="shared" si="5"/>
        <v>7</v>
      </c>
      <c r="AN39" s="103">
        <f t="shared" si="6"/>
        <v>0</v>
      </c>
      <c r="AO39" s="103">
        <f t="shared" si="7"/>
        <v>0</v>
      </c>
      <c r="AP39" s="105">
        <f t="shared" si="8"/>
        <v>0</v>
      </c>
      <c r="AQ39" s="106">
        <f t="shared" si="9"/>
        <v>0</v>
      </c>
      <c r="AR39" s="105">
        <f t="shared" si="10"/>
        <v>0</v>
      </c>
      <c r="AS39" s="105">
        <f t="shared" si="11"/>
        <v>0</v>
      </c>
      <c r="AW39" s="112">
        <f t="shared" si="1"/>
        <v>0</v>
      </c>
      <c r="AX39" s="112">
        <f t="shared" si="12"/>
        <v>0</v>
      </c>
      <c r="AY39" s="112">
        <f t="shared" si="13"/>
        <v>0</v>
      </c>
      <c r="AZ39" s="112">
        <f t="shared" si="14"/>
        <v>0</v>
      </c>
      <c r="BA39" s="112">
        <f t="shared" si="15"/>
        <v>1</v>
      </c>
      <c r="BB39" s="112">
        <f t="shared" si="16"/>
        <v>0</v>
      </c>
      <c r="BC39" s="112">
        <f t="shared" si="17"/>
        <v>2</v>
      </c>
      <c r="BG39" s="72" t="e">
        <f>VLOOKUP(D39,Données!$O$16:$Q$65,3,FALSE)</f>
        <v>#N/A</v>
      </c>
      <c r="BH39" s="72" t="str">
        <f>VLOOKUP(E39,Données!$O$16:$Q$65,3,FALSE)</f>
        <v>D</v>
      </c>
      <c r="BI39" s="72" t="str">
        <f>VLOOKUP(F39,Données!$O$16:$Q$65,3,FALSE)</f>
        <v>D</v>
      </c>
      <c r="BJ39" s="72" t="e">
        <f>VLOOKUP(G39,Données!$O$16:$Q$65,3,FALSE)</f>
        <v>#N/A</v>
      </c>
      <c r="BK39" s="72" t="e">
        <f>VLOOKUP(H39,Données!$O$16:$Q$65,3,FALSE)</f>
        <v>#N/A</v>
      </c>
      <c r="BL39" s="72" t="str">
        <f>VLOOKUP(I39,Données!$O$16:$Q$65,3,FALSE)</f>
        <v>A</v>
      </c>
      <c r="BM39" s="72" t="str">
        <f>VLOOKUP(J39,Données!$O$16:$Q$65,3,FALSE)</f>
        <v>T</v>
      </c>
      <c r="BN39" s="72" t="str">
        <f>VLOOKUP(K39,Données!$O$16:$Q$65,3,FALSE)</f>
        <v>P</v>
      </c>
      <c r="BO39" s="72" t="str">
        <f>VLOOKUP(L39,Données!$O$16:$Q$65,3,FALSE)</f>
        <v>T</v>
      </c>
      <c r="BP39" s="72" t="str">
        <f>VLOOKUP(M39,Données!$O$16:$Q$65,3,FALSE)</f>
        <v>A</v>
      </c>
      <c r="BQ39" s="72" t="e">
        <f>VLOOKUP(N39,Données!$O$16:$Q$65,3,FALSE)</f>
        <v>#N/A</v>
      </c>
      <c r="BR39" s="72" t="e">
        <f>VLOOKUP(O39,Données!$O$16:$Q$65,3,FALSE)</f>
        <v>#N/A</v>
      </c>
      <c r="BS39" s="72" t="str">
        <f>VLOOKUP(P39,Données!$O$16:$Q$65,3,FALSE)</f>
        <v>A</v>
      </c>
      <c r="BT39" s="72" t="str">
        <f>VLOOKUP(Q39,Données!$O$16:$Q$65,3,FALSE)</f>
        <v>P</v>
      </c>
      <c r="BU39" s="72" t="str">
        <f>VLOOKUP(R39,Données!$O$16:$Q$65,3,FALSE)</f>
        <v>T</v>
      </c>
      <c r="BV39" s="72" t="str">
        <f>VLOOKUP(S39,Données!$O$16:$Q$65,3,FALSE)</f>
        <v>A</v>
      </c>
      <c r="BW39" s="72" t="str">
        <f>VLOOKUP(T39,Données!$O$16:$Q$65,3,FALSE)</f>
        <v>A</v>
      </c>
      <c r="BX39" s="72" t="e">
        <f>VLOOKUP(U39,Données!$O$16:$Q$65,3,FALSE)</f>
        <v>#N/A</v>
      </c>
      <c r="BY39" s="72" t="e">
        <f>VLOOKUP(V39,Données!$O$16:$Q$65,3,FALSE)</f>
        <v>#N/A</v>
      </c>
      <c r="BZ39" s="72" t="str">
        <f>VLOOKUP(W39,Données!$O$16:$Q$65,3,FALSE)</f>
        <v>P</v>
      </c>
      <c r="CA39" s="72" t="str">
        <f>VLOOKUP(X39,Données!$O$16:$Q$65,3,FALSE)</f>
        <v>T</v>
      </c>
      <c r="CB39" s="72" t="str">
        <f>VLOOKUP(Y39,Données!$O$16:$Q$65,3,FALSE)</f>
        <v>T</v>
      </c>
      <c r="CC39" s="72" t="str">
        <f>VLOOKUP(Z39,Données!$O$16:$Q$65,3,FALSE)</f>
        <v>A</v>
      </c>
      <c r="CD39" s="72" t="str">
        <f>VLOOKUP(AA39,Données!$O$16:$Q$65,3,FALSE)</f>
        <v>T</v>
      </c>
      <c r="CE39" s="72" t="e">
        <f>VLOOKUP(AB39,Données!$O$16:$Q$65,3,FALSE)</f>
        <v>#N/A</v>
      </c>
      <c r="CF39" s="72" t="e">
        <f>VLOOKUP(AC39,Données!$O$16:$Q$65,3,FALSE)</f>
        <v>#N/A</v>
      </c>
      <c r="CG39" s="72" t="str">
        <f>VLOOKUP(AD39,Données!$O$16:$Q$65,3,FALSE)</f>
        <v>D</v>
      </c>
      <c r="CH39" s="72" t="str">
        <f>VLOOKUP(AE39,Données!$O$16:$Q$65,3,FALSE)</f>
        <v>D</v>
      </c>
      <c r="CI39" s="72" t="str">
        <f>VLOOKUP(AF39,Données!$O$16:$Q$65,3,FALSE)</f>
        <v>D</v>
      </c>
      <c r="CJ39" s="72" t="str">
        <f>VLOOKUP(AG39,Données!$O$16:$Q$65,3,FALSE)</f>
        <v>D</v>
      </c>
      <c r="CK39" s="72" t="str">
        <f>VLOOKUP(AH39,Données!$O$16:$Q$65,3,FALSE)</f>
        <v>D</v>
      </c>
      <c r="CM39" s="44"/>
      <c r="CP39" s="64" t="str">
        <f>Données!O49</f>
        <v>E</v>
      </c>
      <c r="CQ39" s="60" t="s">
        <v>54</v>
      </c>
      <c r="IV39" s="505"/>
    </row>
    <row r="40" spans="1:256" s="50" customFormat="1" ht="13.5" customHeight="1" thickBot="1" x14ac:dyDescent="0.25">
      <c r="A40" s="44">
        <f>VLOOKUP(C40,Section!C31:D150,2,FALSE)</f>
        <v>0</v>
      </c>
      <c r="B40" s="234" t="str">
        <f>Données!C46</f>
        <v>SGT</v>
      </c>
      <c r="C40" s="235" t="str">
        <f>Données!D46</f>
        <v>GILLES    PSN *</v>
      </c>
      <c r="D40" s="281" t="s">
        <v>158</v>
      </c>
      <c r="E40" s="351" t="s">
        <v>36</v>
      </c>
      <c r="F40" s="351" t="s">
        <v>36</v>
      </c>
      <c r="G40" s="247"/>
      <c r="H40" s="247"/>
      <c r="I40" s="282" t="s">
        <v>39</v>
      </c>
      <c r="J40" s="298" t="s">
        <v>25</v>
      </c>
      <c r="K40" s="298" t="s">
        <v>25</v>
      </c>
      <c r="L40" s="281" t="s">
        <v>23</v>
      </c>
      <c r="M40" s="298" t="s">
        <v>210</v>
      </c>
      <c r="N40" s="247"/>
      <c r="O40" s="247"/>
      <c r="P40" s="282" t="s">
        <v>39</v>
      </c>
      <c r="Q40" s="312" t="s">
        <v>210</v>
      </c>
      <c r="R40" s="298" t="s">
        <v>25</v>
      </c>
      <c r="S40" s="282" t="s">
        <v>39</v>
      </c>
      <c r="T40" s="282" t="s">
        <v>39</v>
      </c>
      <c r="U40" s="247"/>
      <c r="V40" s="247"/>
      <c r="W40" s="282" t="s">
        <v>39</v>
      </c>
      <c r="X40" s="318" t="s">
        <v>32</v>
      </c>
      <c r="Y40" s="299" t="s">
        <v>210</v>
      </c>
      <c r="Z40" s="282" t="s">
        <v>39</v>
      </c>
      <c r="AA40" s="281" t="s">
        <v>32</v>
      </c>
      <c r="AB40" s="247"/>
      <c r="AC40" s="247"/>
      <c r="AD40" s="416" t="s">
        <v>39</v>
      </c>
      <c r="AE40" s="282" t="s">
        <v>39</v>
      </c>
      <c r="AF40" s="281" t="s">
        <v>23</v>
      </c>
      <c r="AG40" s="298" t="s">
        <v>210</v>
      </c>
      <c r="AH40" s="282" t="s">
        <v>39</v>
      </c>
      <c r="AI40" s="41"/>
      <c r="AJ40" s="89">
        <f t="shared" si="2"/>
        <v>4</v>
      </c>
      <c r="AK40" s="89">
        <f t="shared" si="3"/>
        <v>7</v>
      </c>
      <c r="AL40" s="89">
        <f t="shared" si="4"/>
        <v>9</v>
      </c>
      <c r="AM40" s="23">
        <f t="shared" si="5"/>
        <v>2</v>
      </c>
      <c r="AN40" s="103">
        <f t="shared" si="6"/>
        <v>0</v>
      </c>
      <c r="AO40" s="103">
        <f t="shared" si="7"/>
        <v>1</v>
      </c>
      <c r="AP40" s="105">
        <f t="shared" si="8"/>
        <v>0</v>
      </c>
      <c r="AQ40" s="106">
        <f t="shared" si="9"/>
        <v>0</v>
      </c>
      <c r="AR40" s="105">
        <f t="shared" si="10"/>
        <v>0</v>
      </c>
      <c r="AS40" s="105">
        <f t="shared" si="11"/>
        <v>0</v>
      </c>
      <c r="AW40" s="112">
        <f t="shared" si="1"/>
        <v>0</v>
      </c>
      <c r="AX40" s="112">
        <f t="shared" si="12"/>
        <v>0</v>
      </c>
      <c r="AY40" s="112">
        <f t="shared" si="13"/>
        <v>2</v>
      </c>
      <c r="AZ40" s="112">
        <f t="shared" si="14"/>
        <v>0</v>
      </c>
      <c r="BA40" s="112">
        <f t="shared" si="15"/>
        <v>2</v>
      </c>
      <c r="BB40" s="112">
        <f t="shared" si="16"/>
        <v>0</v>
      </c>
      <c r="BC40" s="112">
        <f t="shared" si="17"/>
        <v>0</v>
      </c>
      <c r="BG40" s="72" t="str">
        <f>VLOOKUP(D40,Données!$O$16:$Q$65,3,FALSE)</f>
        <v>JF</v>
      </c>
      <c r="BH40" s="72" t="str">
        <f>VLOOKUP(E40,Données!$O$16:$Q$65,3,FALSE)</f>
        <v>D</v>
      </c>
      <c r="BI40" s="72" t="str">
        <f>VLOOKUP(F40,Données!$O$16:$Q$65,3,FALSE)</f>
        <v>D</v>
      </c>
      <c r="BJ40" s="72" t="e">
        <f>VLOOKUP(G40,Données!$O$16:$Q$65,3,FALSE)</f>
        <v>#N/A</v>
      </c>
      <c r="BK40" s="72" t="e">
        <f>VLOOKUP(H40,Données!$O$16:$Q$65,3,FALSE)</f>
        <v>#N/A</v>
      </c>
      <c r="BL40" s="72" t="str">
        <f>VLOOKUP(I40,Données!$O$16:$Q$65,3,FALSE)</f>
        <v>A</v>
      </c>
      <c r="BM40" s="72" t="str">
        <f>VLOOKUP(J40,Données!$O$16:$Q$65,3,FALSE)</f>
        <v>T</v>
      </c>
      <c r="BN40" s="72" t="str">
        <f>VLOOKUP(K40,Données!$O$16:$Q$65,3,FALSE)</f>
        <v>T</v>
      </c>
      <c r="BO40" s="72" t="str">
        <f>VLOOKUP(L40,Données!$O$16:$Q$65,3,FALSE)</f>
        <v>P</v>
      </c>
      <c r="BP40" s="72" t="str">
        <f>VLOOKUP(M40,Données!$O$16:$Q$65,3,FALSE)</f>
        <v>T</v>
      </c>
      <c r="BQ40" s="72" t="e">
        <f>VLOOKUP(N40,Données!$O$16:$Q$65,3,FALSE)</f>
        <v>#N/A</v>
      </c>
      <c r="BR40" s="72" t="e">
        <f>VLOOKUP(O40,Données!$O$16:$Q$65,3,FALSE)</f>
        <v>#N/A</v>
      </c>
      <c r="BS40" s="72" t="str">
        <f>VLOOKUP(P40,Données!$O$16:$Q$65,3,FALSE)</f>
        <v>A</v>
      </c>
      <c r="BT40" s="72" t="str">
        <f>VLOOKUP(Q40,Données!$O$16:$Q$65,3,FALSE)</f>
        <v>T</v>
      </c>
      <c r="BU40" s="72" t="str">
        <f>VLOOKUP(R40,Données!$O$16:$Q$65,3,FALSE)</f>
        <v>T</v>
      </c>
      <c r="BV40" s="72" t="str">
        <f>VLOOKUP(S40,Données!$O$16:$Q$65,3,FALSE)</f>
        <v>A</v>
      </c>
      <c r="BW40" s="72" t="str">
        <f>VLOOKUP(T40,Données!$O$16:$Q$65,3,FALSE)</f>
        <v>A</v>
      </c>
      <c r="BX40" s="72" t="e">
        <f>VLOOKUP(U40,Données!$O$16:$Q$65,3,FALSE)</f>
        <v>#N/A</v>
      </c>
      <c r="BY40" s="72" t="e">
        <f>VLOOKUP(V40,Données!$O$16:$Q$65,3,FALSE)</f>
        <v>#N/A</v>
      </c>
      <c r="BZ40" s="72" t="str">
        <f>VLOOKUP(W40,Données!$O$16:$Q$65,3,FALSE)</f>
        <v>A</v>
      </c>
      <c r="CA40" s="72" t="str">
        <f>VLOOKUP(X40,Données!$O$16:$Q$65,3,FALSE)</f>
        <v>P</v>
      </c>
      <c r="CB40" s="72" t="str">
        <f>VLOOKUP(Y40,Données!$O$16:$Q$65,3,FALSE)</f>
        <v>T</v>
      </c>
      <c r="CC40" s="72" t="str">
        <f>VLOOKUP(Z40,Données!$O$16:$Q$65,3,FALSE)</f>
        <v>A</v>
      </c>
      <c r="CD40" s="72" t="str">
        <f>VLOOKUP(AA40,Données!$O$16:$Q$65,3,FALSE)</f>
        <v>P</v>
      </c>
      <c r="CE40" s="72" t="e">
        <f>VLOOKUP(AB40,Données!$O$16:$Q$65,3,FALSE)</f>
        <v>#N/A</v>
      </c>
      <c r="CF40" s="72" t="e">
        <f>VLOOKUP(AC40,Données!$O$16:$Q$65,3,FALSE)</f>
        <v>#N/A</v>
      </c>
      <c r="CG40" s="72" t="str">
        <f>VLOOKUP(AD40,Données!$O$16:$Q$65,3,FALSE)</f>
        <v>A</v>
      </c>
      <c r="CH40" s="72" t="str">
        <f>VLOOKUP(AE40,Données!$O$16:$Q$65,3,FALSE)</f>
        <v>A</v>
      </c>
      <c r="CI40" s="72" t="str">
        <f>VLOOKUP(AF40,Données!$O$16:$Q$65,3,FALSE)</f>
        <v>P</v>
      </c>
      <c r="CJ40" s="72" t="str">
        <f>VLOOKUP(AG40,Données!$O$16:$Q$65,3,FALSE)</f>
        <v>T</v>
      </c>
      <c r="CK40" s="72" t="str">
        <f>VLOOKUP(AH40,Données!$O$16:$Q$65,3,FALSE)</f>
        <v>A</v>
      </c>
      <c r="CM40" s="44"/>
      <c r="CP40" s="64" t="str">
        <f>Données!O50</f>
        <v>VSA</v>
      </c>
      <c r="CQ40" s="60" t="s">
        <v>56</v>
      </c>
      <c r="CR40" s="60"/>
      <c r="IV40" s="505"/>
    </row>
    <row r="41" spans="1:256" s="50" customFormat="1" ht="13.5" customHeight="1" thickBot="1" x14ac:dyDescent="0.25">
      <c r="A41" s="44">
        <f>VLOOKUP(C41,Section!C32:D151,2,FALSE)</f>
        <v>0</v>
      </c>
      <c r="B41" s="234" t="str">
        <f>Données!C47</f>
        <v>SGT</v>
      </c>
      <c r="C41" s="331" t="str">
        <f>Données!D47</f>
        <v>GIROU *</v>
      </c>
      <c r="D41" s="310"/>
      <c r="E41" s="351" t="s">
        <v>36</v>
      </c>
      <c r="F41" s="281" t="s">
        <v>32</v>
      </c>
      <c r="G41" s="247"/>
      <c r="H41" s="290"/>
      <c r="I41" s="298" t="s">
        <v>25</v>
      </c>
      <c r="J41" s="281" t="s">
        <v>32</v>
      </c>
      <c r="K41" s="298" t="s">
        <v>210</v>
      </c>
      <c r="L41" s="298" t="s">
        <v>34</v>
      </c>
      <c r="M41" s="282" t="s">
        <v>39</v>
      </c>
      <c r="N41" s="247"/>
      <c r="O41" s="247"/>
      <c r="P41" s="282" t="s">
        <v>39</v>
      </c>
      <c r="Q41" s="298" t="s">
        <v>210</v>
      </c>
      <c r="R41" s="298" t="s">
        <v>210</v>
      </c>
      <c r="S41" s="310" t="s">
        <v>59</v>
      </c>
      <c r="T41" s="282" t="s">
        <v>39</v>
      </c>
      <c r="U41" s="306" t="s">
        <v>66</v>
      </c>
      <c r="V41" s="306" t="s">
        <v>66</v>
      </c>
      <c r="W41" s="282" t="s">
        <v>39</v>
      </c>
      <c r="X41" s="312" t="s">
        <v>25</v>
      </c>
      <c r="Y41" s="298" t="s">
        <v>25</v>
      </c>
      <c r="Z41" s="281" t="s">
        <v>32</v>
      </c>
      <c r="AA41" s="282" t="s">
        <v>39</v>
      </c>
      <c r="AB41" s="247"/>
      <c r="AC41" s="247"/>
      <c r="AD41" s="282" t="s">
        <v>39</v>
      </c>
      <c r="AE41" s="281" t="s">
        <v>23</v>
      </c>
      <c r="AF41" s="298" t="s">
        <v>210</v>
      </c>
      <c r="AG41" s="298" t="s">
        <v>210</v>
      </c>
      <c r="AH41" s="282" t="s">
        <v>39</v>
      </c>
      <c r="AI41" s="41"/>
      <c r="AJ41" s="89">
        <f t="shared" si="2"/>
        <v>4</v>
      </c>
      <c r="AK41" s="89">
        <f t="shared" si="3"/>
        <v>10</v>
      </c>
      <c r="AL41" s="89">
        <f t="shared" si="4"/>
        <v>7</v>
      </c>
      <c r="AM41" s="23">
        <f t="shared" si="5"/>
        <v>1</v>
      </c>
      <c r="AN41" s="103">
        <f t="shared" si="6"/>
        <v>2</v>
      </c>
      <c r="AO41" s="103">
        <f t="shared" si="7"/>
        <v>0</v>
      </c>
      <c r="AP41" s="105">
        <f t="shared" si="8"/>
        <v>0</v>
      </c>
      <c r="AQ41" s="106">
        <f t="shared" si="9"/>
        <v>0</v>
      </c>
      <c r="AR41" s="105">
        <f t="shared" si="10"/>
        <v>0</v>
      </c>
      <c r="AS41" s="105">
        <f t="shared" si="11"/>
        <v>0</v>
      </c>
      <c r="AW41" s="112">
        <f t="shared" si="1"/>
        <v>0</v>
      </c>
      <c r="AX41" s="112">
        <f t="shared" si="12"/>
        <v>0</v>
      </c>
      <c r="AY41" s="112">
        <f t="shared" si="13"/>
        <v>1</v>
      </c>
      <c r="AZ41" s="112">
        <f t="shared" si="14"/>
        <v>0</v>
      </c>
      <c r="BA41" s="112">
        <f t="shared" si="15"/>
        <v>5</v>
      </c>
      <c r="BB41" s="112">
        <f t="shared" si="16"/>
        <v>0</v>
      </c>
      <c r="BC41" s="112">
        <f t="shared" si="17"/>
        <v>0</v>
      </c>
      <c r="BG41" s="72" t="e">
        <f>VLOOKUP(D41,Données!$O$16:$Q$65,3,FALSE)</f>
        <v>#N/A</v>
      </c>
      <c r="BH41" s="72" t="str">
        <f>VLOOKUP(E41,Données!$O$16:$Q$65,3,FALSE)</f>
        <v>D</v>
      </c>
      <c r="BI41" s="72" t="str">
        <f>VLOOKUP(F41,Données!$O$16:$Q$65,3,FALSE)</f>
        <v>P</v>
      </c>
      <c r="BJ41" s="72" t="e">
        <f>VLOOKUP(G41,Données!$O$16:$Q$65,3,FALSE)</f>
        <v>#N/A</v>
      </c>
      <c r="BK41" s="72" t="e">
        <f>VLOOKUP(H41,Données!$O$16:$Q$65,3,FALSE)</f>
        <v>#N/A</v>
      </c>
      <c r="BL41" s="72" t="str">
        <f>VLOOKUP(I41,Données!$O$16:$Q$65,3,FALSE)</f>
        <v>T</v>
      </c>
      <c r="BM41" s="72" t="str">
        <f>VLOOKUP(J41,Données!$O$16:$Q$65,3,FALSE)</f>
        <v>P</v>
      </c>
      <c r="BN41" s="72" t="str">
        <f>VLOOKUP(K41,Données!$O$16:$Q$65,3,FALSE)</f>
        <v>T</v>
      </c>
      <c r="BO41" s="72" t="str">
        <f>VLOOKUP(L41,Données!$O$16:$Q$65,3,FALSE)</f>
        <v>T</v>
      </c>
      <c r="BP41" s="72" t="str">
        <f>VLOOKUP(M41,Données!$O$16:$Q$65,3,FALSE)</f>
        <v>A</v>
      </c>
      <c r="BQ41" s="72" t="e">
        <f>VLOOKUP(N41,Données!$O$16:$Q$65,3,FALSE)</f>
        <v>#N/A</v>
      </c>
      <c r="BR41" s="72" t="e">
        <f>VLOOKUP(O41,Données!$O$16:$Q$65,3,FALSE)</f>
        <v>#N/A</v>
      </c>
      <c r="BS41" s="72" t="str">
        <f>VLOOKUP(P41,Données!$O$16:$Q$65,3,FALSE)</f>
        <v>A</v>
      </c>
      <c r="BT41" s="72" t="str">
        <f>VLOOKUP(Q41,Données!$O$16:$Q$65,3,FALSE)</f>
        <v>T</v>
      </c>
      <c r="BU41" s="72" t="str">
        <f>VLOOKUP(R41,Données!$O$16:$Q$65,3,FALSE)</f>
        <v>T</v>
      </c>
      <c r="BV41" s="72" t="str">
        <f>VLOOKUP(S41,Données!$O$16:$Q$65,3,FALSE)</f>
        <v>T</v>
      </c>
      <c r="BW41" s="72" t="str">
        <f>VLOOKUP(T41,Données!$O$16:$Q$65,3,FALSE)</f>
        <v>A</v>
      </c>
      <c r="BX41" s="72" t="str">
        <f>VLOOKUP(U41,Données!$O$16:$Q$65,3,FALSE)</f>
        <v>W</v>
      </c>
      <c r="BY41" s="72" t="str">
        <f>VLOOKUP(V41,Données!$O$16:$Q$65,3,FALSE)</f>
        <v>W</v>
      </c>
      <c r="BZ41" s="72" t="str">
        <f>VLOOKUP(W41,Données!$O$16:$Q$65,3,FALSE)</f>
        <v>A</v>
      </c>
      <c r="CA41" s="72" t="str">
        <f>VLOOKUP(X41,Données!$O$16:$Q$65,3,FALSE)</f>
        <v>T</v>
      </c>
      <c r="CB41" s="72" t="str">
        <f>VLOOKUP(Y41,Données!$O$16:$Q$65,3,FALSE)</f>
        <v>T</v>
      </c>
      <c r="CC41" s="72" t="str">
        <f>VLOOKUP(Z41,Données!$O$16:$Q$65,3,FALSE)</f>
        <v>P</v>
      </c>
      <c r="CD41" s="72" t="str">
        <f>VLOOKUP(AA41,Données!$O$16:$Q$65,3,FALSE)</f>
        <v>A</v>
      </c>
      <c r="CE41" s="72" t="e">
        <f>VLOOKUP(AB41,Données!$O$16:$Q$65,3,FALSE)</f>
        <v>#N/A</v>
      </c>
      <c r="CF41" s="72" t="e">
        <f>VLOOKUP(AC41,Données!$O$16:$Q$65,3,FALSE)</f>
        <v>#N/A</v>
      </c>
      <c r="CG41" s="72" t="str">
        <f>VLOOKUP(AD41,Données!$O$16:$Q$65,3,FALSE)</f>
        <v>A</v>
      </c>
      <c r="CH41" s="72" t="str">
        <f>VLOOKUP(AE41,Données!$O$16:$Q$65,3,FALSE)</f>
        <v>P</v>
      </c>
      <c r="CI41" s="72" t="str">
        <f>VLOOKUP(AF41,Données!$O$16:$Q$65,3,FALSE)</f>
        <v>T</v>
      </c>
      <c r="CJ41" s="72" t="str">
        <f>VLOOKUP(AG41,Données!$O$16:$Q$65,3,FALSE)</f>
        <v>T</v>
      </c>
      <c r="CK41" s="72" t="str">
        <f>VLOOKUP(AH41,Données!$O$16:$Q$65,3,FALSE)</f>
        <v>A</v>
      </c>
      <c r="CM41" s="44"/>
      <c r="CP41" s="64" t="str">
        <f>Données!O51</f>
        <v>ASB</v>
      </c>
      <c r="CQ41" s="60" t="s">
        <v>58</v>
      </c>
      <c r="IV41" s="505"/>
    </row>
    <row r="42" spans="1:256" s="50" customFormat="1" ht="13.5" customHeight="1" thickBot="1" x14ac:dyDescent="0.25">
      <c r="A42" s="44">
        <f>VLOOKUP(C42,Section!C33:D152,2,FALSE)</f>
        <v>0</v>
      </c>
      <c r="B42" s="234" t="str">
        <f>Données!C48</f>
        <v>SGT</v>
      </c>
      <c r="C42" s="237" t="str">
        <f>Données!D48</f>
        <v>BERGER *</v>
      </c>
      <c r="D42" s="310"/>
      <c r="E42" s="351" t="s">
        <v>36</v>
      </c>
      <c r="F42" s="351" t="s">
        <v>36</v>
      </c>
      <c r="G42" s="247"/>
      <c r="H42" s="247"/>
      <c r="I42" s="281" t="s">
        <v>32</v>
      </c>
      <c r="J42" s="298" t="s">
        <v>210</v>
      </c>
      <c r="K42" s="310" t="s">
        <v>59</v>
      </c>
      <c r="L42" s="298" t="s">
        <v>25</v>
      </c>
      <c r="M42" s="282" t="s">
        <v>39</v>
      </c>
      <c r="N42" s="247"/>
      <c r="O42" s="247"/>
      <c r="P42" s="282" t="s">
        <v>39</v>
      </c>
      <c r="Q42" s="298" t="s">
        <v>25</v>
      </c>
      <c r="R42" s="298" t="s">
        <v>25</v>
      </c>
      <c r="S42" s="282" t="s">
        <v>39</v>
      </c>
      <c r="T42" s="281" t="s">
        <v>23</v>
      </c>
      <c r="U42" s="247"/>
      <c r="V42" s="247"/>
      <c r="W42" s="298" t="s">
        <v>210</v>
      </c>
      <c r="X42" s="312" t="s">
        <v>25</v>
      </c>
      <c r="Y42" s="282" t="s">
        <v>39</v>
      </c>
      <c r="Z42" s="282" t="s">
        <v>39</v>
      </c>
      <c r="AA42" s="298" t="s">
        <v>210</v>
      </c>
      <c r="AB42" s="306" t="s">
        <v>63</v>
      </c>
      <c r="AC42" s="306" t="s">
        <v>63</v>
      </c>
      <c r="AD42" s="298" t="s">
        <v>210</v>
      </c>
      <c r="AE42" s="298" t="s">
        <v>34</v>
      </c>
      <c r="AF42" s="282" t="s">
        <v>39</v>
      </c>
      <c r="AG42" s="281" t="s">
        <v>23</v>
      </c>
      <c r="AH42" s="298" t="s">
        <v>210</v>
      </c>
      <c r="AI42" s="41"/>
      <c r="AJ42" s="89">
        <f t="shared" si="2"/>
        <v>3</v>
      </c>
      <c r="AK42" s="89">
        <f t="shared" si="3"/>
        <v>11</v>
      </c>
      <c r="AL42" s="89">
        <f t="shared" si="4"/>
        <v>6</v>
      </c>
      <c r="AM42" s="23">
        <f t="shared" si="5"/>
        <v>2</v>
      </c>
      <c r="AN42" s="103">
        <f t="shared" si="6"/>
        <v>2</v>
      </c>
      <c r="AO42" s="103">
        <f t="shared" si="7"/>
        <v>0</v>
      </c>
      <c r="AP42" s="105">
        <f t="shared" si="8"/>
        <v>0</v>
      </c>
      <c r="AQ42" s="106">
        <f t="shared" si="9"/>
        <v>0</v>
      </c>
      <c r="AR42" s="105">
        <f t="shared" si="10"/>
        <v>0</v>
      </c>
      <c r="AS42" s="105">
        <f t="shared" si="11"/>
        <v>0</v>
      </c>
      <c r="AW42" s="112">
        <f t="shared" si="1"/>
        <v>0</v>
      </c>
      <c r="AX42" s="112">
        <f t="shared" si="12"/>
        <v>0</v>
      </c>
      <c r="AY42" s="112">
        <f t="shared" si="13"/>
        <v>4</v>
      </c>
      <c r="AZ42" s="112">
        <f t="shared" si="14"/>
        <v>0</v>
      </c>
      <c r="BA42" s="112">
        <f t="shared" si="15"/>
        <v>1</v>
      </c>
      <c r="BB42" s="112">
        <f t="shared" si="16"/>
        <v>0</v>
      </c>
      <c r="BC42" s="112">
        <f t="shared" si="17"/>
        <v>0</v>
      </c>
      <c r="BG42" s="72" t="e">
        <f>VLOOKUP(D42,Données!$O$16:$Q$65,3,FALSE)</f>
        <v>#N/A</v>
      </c>
      <c r="BH42" s="72" t="str">
        <f>VLOOKUP(E42,Données!$O$16:$Q$65,3,FALSE)</f>
        <v>D</v>
      </c>
      <c r="BI42" s="72" t="str">
        <f>VLOOKUP(F42,Données!$O$16:$Q$65,3,FALSE)</f>
        <v>D</v>
      </c>
      <c r="BJ42" s="72" t="e">
        <f>VLOOKUP(G42,Données!$O$16:$Q$65,3,FALSE)</f>
        <v>#N/A</v>
      </c>
      <c r="BK42" s="72" t="e">
        <f>VLOOKUP(H42,Données!$O$16:$Q$65,3,FALSE)</f>
        <v>#N/A</v>
      </c>
      <c r="BL42" s="72" t="str">
        <f>VLOOKUP(I42,Données!$O$16:$Q$65,3,FALSE)</f>
        <v>P</v>
      </c>
      <c r="BM42" s="72" t="str">
        <f>VLOOKUP(J42,Données!$O$16:$Q$65,3,FALSE)</f>
        <v>T</v>
      </c>
      <c r="BN42" s="72" t="str">
        <f>VLOOKUP(K42,Données!$O$16:$Q$65,3,FALSE)</f>
        <v>T</v>
      </c>
      <c r="BO42" s="72" t="str">
        <f>VLOOKUP(L42,Données!$O$16:$Q$65,3,FALSE)</f>
        <v>T</v>
      </c>
      <c r="BP42" s="72" t="str">
        <f>VLOOKUP(M42,Données!$O$16:$Q$65,3,FALSE)</f>
        <v>A</v>
      </c>
      <c r="BQ42" s="72" t="e">
        <f>VLOOKUP(N42,Données!$O$16:$Q$65,3,FALSE)</f>
        <v>#N/A</v>
      </c>
      <c r="BR42" s="72" t="e">
        <f>VLOOKUP(O42,Données!$O$16:$Q$65,3,FALSE)</f>
        <v>#N/A</v>
      </c>
      <c r="BS42" s="72" t="str">
        <f>VLOOKUP(P42,Données!$O$16:$Q$65,3,FALSE)</f>
        <v>A</v>
      </c>
      <c r="BT42" s="72" t="str">
        <f>VLOOKUP(Q42,Données!$O$16:$Q$65,3,FALSE)</f>
        <v>T</v>
      </c>
      <c r="BU42" s="72" t="str">
        <f>VLOOKUP(R42,Données!$O$16:$Q$65,3,FALSE)</f>
        <v>T</v>
      </c>
      <c r="BV42" s="72" t="str">
        <f>VLOOKUP(S42,Données!$O$16:$Q$65,3,FALSE)</f>
        <v>A</v>
      </c>
      <c r="BW42" s="72" t="str">
        <f>VLOOKUP(T42,Données!$O$16:$Q$65,3,FALSE)</f>
        <v>P</v>
      </c>
      <c r="BX42" s="72" t="e">
        <f>VLOOKUP(U42,Données!$O$16:$Q$65,3,FALSE)</f>
        <v>#N/A</v>
      </c>
      <c r="BY42" s="72" t="e">
        <f>VLOOKUP(V42,Données!$O$16:$Q$65,3,FALSE)</f>
        <v>#N/A</v>
      </c>
      <c r="BZ42" s="72" t="str">
        <f>VLOOKUP(W42,Données!$O$16:$Q$65,3,FALSE)</f>
        <v>T</v>
      </c>
      <c r="CA42" s="72" t="str">
        <f>VLOOKUP(X42,Données!$O$16:$Q$65,3,FALSE)</f>
        <v>T</v>
      </c>
      <c r="CB42" s="72" t="str">
        <f>VLOOKUP(Y42,Données!$O$16:$Q$65,3,FALSE)</f>
        <v>A</v>
      </c>
      <c r="CC42" s="72" t="str">
        <f>VLOOKUP(Z42,Données!$O$16:$Q$65,3,FALSE)</f>
        <v>A</v>
      </c>
      <c r="CD42" s="72" t="str">
        <f>VLOOKUP(AA42,Données!$O$16:$Q$65,3,FALSE)</f>
        <v>T</v>
      </c>
      <c r="CE42" s="72" t="str">
        <f>VLOOKUP(AB42,Données!$O$16:$Q$65,3,FALSE)</f>
        <v>W</v>
      </c>
      <c r="CF42" s="72" t="str">
        <f>VLOOKUP(AC42,Données!$O$16:$Q$65,3,FALSE)</f>
        <v>W</v>
      </c>
      <c r="CG42" s="72" t="str">
        <f>VLOOKUP(AD42,Données!$O$16:$Q$65,3,FALSE)</f>
        <v>T</v>
      </c>
      <c r="CH42" s="72" t="str">
        <f>VLOOKUP(AE42,Données!$O$16:$Q$65,3,FALSE)</f>
        <v>T</v>
      </c>
      <c r="CI42" s="72" t="str">
        <f>VLOOKUP(AF42,Données!$O$16:$Q$65,3,FALSE)</f>
        <v>A</v>
      </c>
      <c r="CJ42" s="72" t="str">
        <f>VLOOKUP(AG42,Données!$O$16:$Q$65,3,FALSE)</f>
        <v>P</v>
      </c>
      <c r="CK42" s="72" t="str">
        <f>VLOOKUP(AH42,Données!$O$16:$Q$65,3,FALSE)</f>
        <v>T</v>
      </c>
      <c r="CM42" s="44"/>
      <c r="CP42" s="64" t="str">
        <f>Données!O52</f>
        <v>SN2</v>
      </c>
      <c r="CQ42" s="50" t="s">
        <v>177</v>
      </c>
      <c r="CR42" s="60"/>
      <c r="IV42" s="505"/>
    </row>
    <row r="43" spans="1:256" s="50" customFormat="1" ht="13.5" customHeight="1" thickBot="1" x14ac:dyDescent="0.25">
      <c r="A43" s="44">
        <f>VLOOKUP(C43,Section!C34:D153,2,FALSE)</f>
        <v>0</v>
      </c>
      <c r="B43" s="242" t="str">
        <f>Données!C49</f>
        <v>SGT</v>
      </c>
      <c r="C43" s="243" t="str">
        <f>Données!D49</f>
        <v>LAPORTE</v>
      </c>
      <c r="D43" s="310"/>
      <c r="E43" s="351" t="s">
        <v>36</v>
      </c>
      <c r="F43" s="351" t="s">
        <v>36</v>
      </c>
      <c r="G43" s="247"/>
      <c r="H43" s="247"/>
      <c r="I43" s="351" t="s">
        <v>36</v>
      </c>
      <c r="J43" s="281" t="s">
        <v>23</v>
      </c>
      <c r="K43" s="298" t="s">
        <v>25</v>
      </c>
      <c r="L43" s="298" t="s">
        <v>25</v>
      </c>
      <c r="M43" s="282" t="s">
        <v>39</v>
      </c>
      <c r="N43" s="247"/>
      <c r="O43" s="290"/>
      <c r="P43" s="282" t="s">
        <v>39</v>
      </c>
      <c r="Q43" s="281" t="s">
        <v>23</v>
      </c>
      <c r="R43" s="298" t="s">
        <v>210</v>
      </c>
      <c r="S43" s="282" t="s">
        <v>39</v>
      </c>
      <c r="T43" s="282" t="s">
        <v>39</v>
      </c>
      <c r="U43" s="247"/>
      <c r="V43" s="247"/>
      <c r="W43" s="298" t="s">
        <v>210</v>
      </c>
      <c r="X43" s="312" t="s">
        <v>25</v>
      </c>
      <c r="Y43" s="282" t="s">
        <v>39</v>
      </c>
      <c r="Z43" s="282" t="s">
        <v>39</v>
      </c>
      <c r="AA43" s="281" t="s">
        <v>23</v>
      </c>
      <c r="AB43" s="247"/>
      <c r="AC43" s="247"/>
      <c r="AD43" s="281" t="s">
        <v>23</v>
      </c>
      <c r="AE43" s="298" t="s">
        <v>210</v>
      </c>
      <c r="AF43" s="282" t="s">
        <v>39</v>
      </c>
      <c r="AG43" s="282" t="s">
        <v>39</v>
      </c>
      <c r="AH43" s="298" t="s">
        <v>210</v>
      </c>
      <c r="AI43" s="41"/>
      <c r="AJ43" s="89">
        <f t="shared" si="2"/>
        <v>4</v>
      </c>
      <c r="AK43" s="89">
        <f t="shared" si="3"/>
        <v>7</v>
      </c>
      <c r="AL43" s="89">
        <f t="shared" si="4"/>
        <v>8</v>
      </c>
      <c r="AM43" s="23">
        <f t="shared" si="5"/>
        <v>3</v>
      </c>
      <c r="AN43" s="103">
        <f t="shared" si="6"/>
        <v>0</v>
      </c>
      <c r="AO43" s="103">
        <f t="shared" si="7"/>
        <v>0</v>
      </c>
      <c r="AP43" s="105">
        <f t="shared" si="8"/>
        <v>0</v>
      </c>
      <c r="AQ43" s="106">
        <f t="shared" si="9"/>
        <v>0</v>
      </c>
      <c r="AR43" s="105">
        <f t="shared" si="10"/>
        <v>0</v>
      </c>
      <c r="AS43" s="105">
        <f t="shared" si="11"/>
        <v>0</v>
      </c>
      <c r="AW43" s="112">
        <f t="shared" si="1"/>
        <v>0</v>
      </c>
      <c r="AX43" s="112">
        <f t="shared" si="12"/>
        <v>0</v>
      </c>
      <c r="AY43" s="112">
        <f t="shared" si="13"/>
        <v>4</v>
      </c>
      <c r="AZ43" s="112">
        <f t="shared" si="14"/>
        <v>0</v>
      </c>
      <c r="BA43" s="112">
        <f t="shared" si="15"/>
        <v>0</v>
      </c>
      <c r="BB43" s="112">
        <f t="shared" si="16"/>
        <v>0</v>
      </c>
      <c r="BC43" s="112">
        <f t="shared" si="17"/>
        <v>0</v>
      </c>
      <c r="BG43" s="72" t="e">
        <f>VLOOKUP(D43,Données!$O$16:$Q$65,3,FALSE)</f>
        <v>#N/A</v>
      </c>
      <c r="BH43" s="72" t="str">
        <f>VLOOKUP(E43,Données!$O$16:$Q$65,3,FALSE)</f>
        <v>D</v>
      </c>
      <c r="BI43" s="72" t="str">
        <f>VLOOKUP(F43,Données!$O$16:$Q$65,3,FALSE)</f>
        <v>D</v>
      </c>
      <c r="BJ43" s="72" t="e">
        <f>VLOOKUP(G43,Données!$O$16:$Q$65,3,FALSE)</f>
        <v>#N/A</v>
      </c>
      <c r="BK43" s="72" t="e">
        <f>VLOOKUP(H43,Données!$O$16:$Q$65,3,FALSE)</f>
        <v>#N/A</v>
      </c>
      <c r="BL43" s="72" t="str">
        <f>VLOOKUP(I43,Données!$O$16:$Q$65,3,FALSE)</f>
        <v>D</v>
      </c>
      <c r="BM43" s="72" t="str">
        <f>VLOOKUP(J43,Données!$O$16:$Q$65,3,FALSE)</f>
        <v>P</v>
      </c>
      <c r="BN43" s="72" t="str">
        <f>VLOOKUP(K43,Données!$O$16:$Q$65,3,FALSE)</f>
        <v>T</v>
      </c>
      <c r="BO43" s="72" t="str">
        <f>VLOOKUP(L43,Données!$O$16:$Q$65,3,FALSE)</f>
        <v>T</v>
      </c>
      <c r="BP43" s="72" t="str">
        <f>VLOOKUP(M43,Données!$O$16:$Q$65,3,FALSE)</f>
        <v>A</v>
      </c>
      <c r="BQ43" s="72" t="e">
        <f>VLOOKUP(N43,Données!$O$16:$Q$65,3,FALSE)</f>
        <v>#N/A</v>
      </c>
      <c r="BR43" s="72" t="e">
        <f>VLOOKUP(O43,Données!$O$16:$Q$65,3,FALSE)</f>
        <v>#N/A</v>
      </c>
      <c r="BS43" s="72" t="str">
        <f>VLOOKUP(P43,Données!$O$16:$Q$65,3,FALSE)</f>
        <v>A</v>
      </c>
      <c r="BT43" s="72" t="str">
        <f>VLOOKUP(Q43,Données!$O$16:$Q$65,3,FALSE)</f>
        <v>P</v>
      </c>
      <c r="BU43" s="72" t="str">
        <f>VLOOKUP(R43,Données!$O$16:$Q$65,3,FALSE)</f>
        <v>T</v>
      </c>
      <c r="BV43" s="72" t="str">
        <f>VLOOKUP(S43,Données!$O$16:$Q$65,3,FALSE)</f>
        <v>A</v>
      </c>
      <c r="BW43" s="72" t="str">
        <f>VLOOKUP(T43,Données!$O$16:$Q$65,3,FALSE)</f>
        <v>A</v>
      </c>
      <c r="BX43" s="72" t="e">
        <f>VLOOKUP(U43,Données!$O$16:$Q$65,3,FALSE)</f>
        <v>#N/A</v>
      </c>
      <c r="BY43" s="72" t="e">
        <f>VLOOKUP(V43,Données!$O$16:$Q$65,3,FALSE)</f>
        <v>#N/A</v>
      </c>
      <c r="BZ43" s="72" t="str">
        <f>VLOOKUP(W43,Données!$O$16:$Q$65,3,FALSE)</f>
        <v>T</v>
      </c>
      <c r="CA43" s="72" t="str">
        <f>VLOOKUP(X43,Données!$O$16:$Q$65,3,FALSE)</f>
        <v>T</v>
      </c>
      <c r="CB43" s="72" t="str">
        <f>VLOOKUP(Y43,Données!$O$16:$Q$65,3,FALSE)</f>
        <v>A</v>
      </c>
      <c r="CC43" s="72" t="str">
        <f>VLOOKUP(Z43,Données!$O$16:$Q$65,3,FALSE)</f>
        <v>A</v>
      </c>
      <c r="CD43" s="72" t="str">
        <f>VLOOKUP(AA43,Données!$O$16:$Q$65,3,FALSE)</f>
        <v>P</v>
      </c>
      <c r="CE43" s="72" t="e">
        <f>VLOOKUP(AB43,Données!$O$16:$Q$65,3,FALSE)</f>
        <v>#N/A</v>
      </c>
      <c r="CF43" s="72" t="e">
        <f>VLOOKUP(AC43,Données!$O$16:$Q$65,3,FALSE)</f>
        <v>#N/A</v>
      </c>
      <c r="CG43" s="72" t="str">
        <f>VLOOKUP(AD43,Données!$O$16:$Q$65,3,FALSE)</f>
        <v>P</v>
      </c>
      <c r="CH43" s="72" t="str">
        <f>VLOOKUP(AE43,Données!$O$16:$Q$65,3,FALSE)</f>
        <v>T</v>
      </c>
      <c r="CI43" s="72" t="str">
        <f>VLOOKUP(AF43,Données!$O$16:$Q$65,3,FALSE)</f>
        <v>A</v>
      </c>
      <c r="CJ43" s="72" t="str">
        <f>VLOOKUP(AG43,Données!$O$16:$Q$65,3,FALSE)</f>
        <v>A</v>
      </c>
      <c r="CK43" s="72" t="str">
        <f>VLOOKUP(AH43,Données!$O$16:$Q$65,3,FALSE)</f>
        <v>T</v>
      </c>
      <c r="CM43" s="44"/>
      <c r="CP43" s="64" t="str">
        <f>Données!O53</f>
        <v>TAOS</v>
      </c>
      <c r="CQ43" s="60" t="str">
        <f>Données!P53</f>
        <v>TAO Service</v>
      </c>
      <c r="IV43" s="505"/>
    </row>
    <row r="44" spans="1:256" s="50" customFormat="1" ht="13.5" customHeight="1" thickBot="1" x14ac:dyDescent="0.25">
      <c r="A44" s="44">
        <f>VLOOKUP(C44,Section!C35:D154,2,FALSE)</f>
        <v>0</v>
      </c>
      <c r="B44" s="242" t="str">
        <f>Données!C50</f>
        <v>SGT</v>
      </c>
      <c r="C44" s="244" t="str">
        <f>Données!D50</f>
        <v>OROY</v>
      </c>
      <c r="D44" s="310"/>
      <c r="E44" s="351" t="s">
        <v>36</v>
      </c>
      <c r="F44" s="351" t="s">
        <v>36</v>
      </c>
      <c r="G44" s="306" t="s">
        <v>63</v>
      </c>
      <c r="H44" s="306" t="s">
        <v>63</v>
      </c>
      <c r="I44" s="298" t="s">
        <v>210</v>
      </c>
      <c r="J44" s="282" t="s">
        <v>39</v>
      </c>
      <c r="K44" s="282" t="s">
        <v>39</v>
      </c>
      <c r="L44" s="298" t="s">
        <v>25</v>
      </c>
      <c r="M44" s="281" t="s">
        <v>23</v>
      </c>
      <c r="N44" s="247"/>
      <c r="O44" s="247"/>
      <c r="P44" s="298" t="s">
        <v>25</v>
      </c>
      <c r="Q44" s="282" t="s">
        <v>39</v>
      </c>
      <c r="R44" s="281" t="s">
        <v>23</v>
      </c>
      <c r="S44" s="298" t="s">
        <v>25</v>
      </c>
      <c r="T44" s="282" t="s">
        <v>39</v>
      </c>
      <c r="U44" s="247"/>
      <c r="V44" s="247"/>
      <c r="W44" s="282" t="s">
        <v>39</v>
      </c>
      <c r="X44" s="281" t="s">
        <v>23</v>
      </c>
      <c r="Y44" s="299" t="s">
        <v>25</v>
      </c>
      <c r="Z44" s="282" t="s">
        <v>39</v>
      </c>
      <c r="AA44" s="310" t="s">
        <v>59</v>
      </c>
      <c r="AB44" s="247"/>
      <c r="AC44" s="247"/>
      <c r="AD44" s="390" t="s">
        <v>36</v>
      </c>
      <c r="AE44" s="390" t="s">
        <v>36</v>
      </c>
      <c r="AF44" s="390" t="s">
        <v>36</v>
      </c>
      <c r="AG44" s="390" t="s">
        <v>36</v>
      </c>
      <c r="AH44" s="390" t="s">
        <v>36</v>
      </c>
      <c r="AI44" s="41"/>
      <c r="AJ44" s="89">
        <f t="shared" si="2"/>
        <v>3</v>
      </c>
      <c r="AK44" s="89">
        <f t="shared" si="3"/>
        <v>6</v>
      </c>
      <c r="AL44" s="89">
        <f t="shared" si="4"/>
        <v>6</v>
      </c>
      <c r="AM44" s="23">
        <f t="shared" si="5"/>
        <v>7</v>
      </c>
      <c r="AN44" s="103">
        <f t="shared" si="6"/>
        <v>2</v>
      </c>
      <c r="AO44" s="103">
        <f t="shared" si="7"/>
        <v>0</v>
      </c>
      <c r="AP44" s="105">
        <f t="shared" si="8"/>
        <v>0</v>
      </c>
      <c r="AQ44" s="106">
        <f t="shared" si="9"/>
        <v>0</v>
      </c>
      <c r="AR44" s="105">
        <f t="shared" si="10"/>
        <v>0</v>
      </c>
      <c r="AS44" s="105">
        <f t="shared" si="11"/>
        <v>0</v>
      </c>
      <c r="AW44" s="112">
        <f t="shared" si="1"/>
        <v>0</v>
      </c>
      <c r="AX44" s="112">
        <f t="shared" si="12"/>
        <v>0</v>
      </c>
      <c r="AY44" s="112">
        <f t="shared" si="13"/>
        <v>5</v>
      </c>
      <c r="AZ44" s="112">
        <f t="shared" si="14"/>
        <v>0</v>
      </c>
      <c r="BA44" s="112">
        <f t="shared" si="15"/>
        <v>0</v>
      </c>
      <c r="BB44" s="112">
        <f t="shared" si="16"/>
        <v>0</v>
      </c>
      <c r="BC44" s="112">
        <f t="shared" si="17"/>
        <v>0</v>
      </c>
      <c r="BG44" s="72" t="e">
        <f>VLOOKUP(D44,Données!$O$16:$Q$65,3,FALSE)</f>
        <v>#N/A</v>
      </c>
      <c r="BH44" s="72" t="str">
        <f>VLOOKUP(E44,Données!$O$16:$Q$65,3,FALSE)</f>
        <v>D</v>
      </c>
      <c r="BI44" s="72" t="str">
        <f>VLOOKUP(F44,Données!$O$16:$Q$65,3,FALSE)</f>
        <v>D</v>
      </c>
      <c r="BJ44" s="72" t="str">
        <f>VLOOKUP(G44,Données!$O$16:$Q$65,3,FALSE)</f>
        <v>W</v>
      </c>
      <c r="BK44" s="72" t="str">
        <f>VLOOKUP(H44,Données!$O$16:$Q$65,3,FALSE)</f>
        <v>W</v>
      </c>
      <c r="BL44" s="72" t="str">
        <f>VLOOKUP(I44,Données!$O$16:$Q$65,3,FALSE)</f>
        <v>T</v>
      </c>
      <c r="BM44" s="72" t="str">
        <f>VLOOKUP(J44,Données!$O$16:$Q$65,3,FALSE)</f>
        <v>A</v>
      </c>
      <c r="BN44" s="72" t="str">
        <f>VLOOKUP(K44,Données!$O$16:$Q$65,3,FALSE)</f>
        <v>A</v>
      </c>
      <c r="BO44" s="72" t="str">
        <f>VLOOKUP(L44,Données!$O$16:$Q$65,3,FALSE)</f>
        <v>T</v>
      </c>
      <c r="BP44" s="72" t="str">
        <f>VLOOKUP(M44,Données!$O$16:$Q$65,3,FALSE)</f>
        <v>P</v>
      </c>
      <c r="BQ44" s="72" t="e">
        <f>VLOOKUP(N44,Données!$O$16:$Q$65,3,FALSE)</f>
        <v>#N/A</v>
      </c>
      <c r="BR44" s="72" t="e">
        <f>VLOOKUP(O44,Données!$O$16:$Q$65,3,FALSE)</f>
        <v>#N/A</v>
      </c>
      <c r="BS44" s="72" t="str">
        <f>VLOOKUP(P44,Données!$O$16:$Q$65,3,FALSE)</f>
        <v>T</v>
      </c>
      <c r="BT44" s="72" t="str">
        <f>VLOOKUP(Q44,Données!$O$16:$Q$65,3,FALSE)</f>
        <v>A</v>
      </c>
      <c r="BU44" s="72" t="str">
        <f>VLOOKUP(R44,Données!$O$16:$Q$65,3,FALSE)</f>
        <v>P</v>
      </c>
      <c r="BV44" s="72" t="str">
        <f>VLOOKUP(S44,Données!$O$16:$Q$65,3,FALSE)</f>
        <v>T</v>
      </c>
      <c r="BW44" s="72" t="str">
        <f>VLOOKUP(T44,Données!$O$16:$Q$65,3,FALSE)</f>
        <v>A</v>
      </c>
      <c r="BX44" s="72" t="e">
        <f>VLOOKUP(U44,Données!$O$16:$Q$65,3,FALSE)</f>
        <v>#N/A</v>
      </c>
      <c r="BY44" s="72" t="e">
        <f>VLOOKUP(V44,Données!$O$16:$Q$65,3,FALSE)</f>
        <v>#N/A</v>
      </c>
      <c r="BZ44" s="72" t="str">
        <f>VLOOKUP(W44,Données!$O$16:$Q$65,3,FALSE)</f>
        <v>A</v>
      </c>
      <c r="CA44" s="72" t="str">
        <f>VLOOKUP(X44,Données!$O$16:$Q$65,3,FALSE)</f>
        <v>P</v>
      </c>
      <c r="CB44" s="72" t="str">
        <f>VLOOKUP(Y44,Données!$O$16:$Q$65,3,FALSE)</f>
        <v>T</v>
      </c>
      <c r="CC44" s="72" t="str">
        <f>VLOOKUP(Z44,Données!$O$16:$Q$65,3,FALSE)</f>
        <v>A</v>
      </c>
      <c r="CD44" s="72" t="str">
        <f>VLOOKUP(AA44,Données!$O$16:$Q$65,3,FALSE)</f>
        <v>T</v>
      </c>
      <c r="CE44" s="72" t="e">
        <f>VLOOKUP(AB44,Données!$O$16:$Q$65,3,FALSE)</f>
        <v>#N/A</v>
      </c>
      <c r="CF44" s="72" t="e">
        <f>VLOOKUP(AC44,Données!$O$16:$Q$65,3,FALSE)</f>
        <v>#N/A</v>
      </c>
      <c r="CG44" s="72" t="str">
        <f>VLOOKUP(AD44,Données!$O$16:$Q$65,3,FALSE)</f>
        <v>D</v>
      </c>
      <c r="CH44" s="72" t="str">
        <f>VLOOKUP(AE44,Données!$O$16:$Q$65,3,FALSE)</f>
        <v>D</v>
      </c>
      <c r="CI44" s="72" t="str">
        <f>VLOOKUP(AF44,Données!$O$16:$Q$65,3,FALSE)</f>
        <v>D</v>
      </c>
      <c r="CJ44" s="72" t="str">
        <f>VLOOKUP(AG44,Données!$O$16:$Q$65,3,FALSE)</f>
        <v>D</v>
      </c>
      <c r="CK44" s="72" t="str">
        <f>VLOOKUP(AH44,Données!$O$16:$Q$65,3,FALSE)</f>
        <v>D</v>
      </c>
      <c r="CM44" s="44"/>
      <c r="CP44" s="64" t="str">
        <f>Données!O54</f>
        <v>OX</v>
      </c>
      <c r="CQ44" s="60" t="s">
        <v>52</v>
      </c>
      <c r="CR44" s="60"/>
      <c r="IV44" s="505"/>
    </row>
    <row r="45" spans="1:256" s="50" customFormat="1" ht="13.5" customHeight="1" thickBot="1" x14ac:dyDescent="0.25">
      <c r="A45" s="44">
        <f>VLOOKUP(C45,Section!C36:D155,2,FALSE)</f>
        <v>0</v>
      </c>
      <c r="B45" s="242" t="str">
        <f>Données!C51</f>
        <v>SGT</v>
      </c>
      <c r="C45" s="243" t="str">
        <f>Données!D51</f>
        <v>COPEE</v>
      </c>
      <c r="D45" s="310"/>
      <c r="E45" s="281" t="s">
        <v>23</v>
      </c>
      <c r="F45" s="351" t="s">
        <v>36</v>
      </c>
      <c r="G45" s="247"/>
      <c r="H45" s="247"/>
      <c r="I45" s="282" t="s">
        <v>39</v>
      </c>
      <c r="J45" s="298" t="s">
        <v>210</v>
      </c>
      <c r="K45" s="298" t="s">
        <v>25</v>
      </c>
      <c r="L45" s="298" t="s">
        <v>25</v>
      </c>
      <c r="M45" s="298" t="s">
        <v>25</v>
      </c>
      <c r="N45" s="247"/>
      <c r="O45" s="247"/>
      <c r="P45" s="281" t="s">
        <v>23</v>
      </c>
      <c r="Q45" s="282" t="s">
        <v>39</v>
      </c>
      <c r="R45" s="282" t="s">
        <v>39</v>
      </c>
      <c r="S45" s="282" t="s">
        <v>39</v>
      </c>
      <c r="T45" s="298" t="s">
        <v>210</v>
      </c>
      <c r="U45" s="298"/>
      <c r="V45" s="298"/>
      <c r="W45" s="281" t="s">
        <v>23</v>
      </c>
      <c r="X45" s="312" t="s">
        <v>25</v>
      </c>
      <c r="Y45" s="300" t="s">
        <v>39</v>
      </c>
      <c r="Z45" s="298" t="s">
        <v>25</v>
      </c>
      <c r="AA45" s="282" t="s">
        <v>39</v>
      </c>
      <c r="AB45" s="247"/>
      <c r="AC45" s="247"/>
      <c r="AD45" s="390" t="s">
        <v>36</v>
      </c>
      <c r="AE45" s="390" t="s">
        <v>36</v>
      </c>
      <c r="AF45" s="390" t="s">
        <v>36</v>
      </c>
      <c r="AG45" s="390" t="s">
        <v>36</v>
      </c>
      <c r="AH45" s="390" t="s">
        <v>36</v>
      </c>
      <c r="AI45" s="41"/>
      <c r="AJ45" s="89">
        <f t="shared" si="2"/>
        <v>3</v>
      </c>
      <c r="AK45" s="89">
        <f t="shared" si="3"/>
        <v>7</v>
      </c>
      <c r="AL45" s="89">
        <f t="shared" si="4"/>
        <v>6</v>
      </c>
      <c r="AM45" s="23">
        <f t="shared" si="5"/>
        <v>6</v>
      </c>
      <c r="AN45" s="103">
        <f t="shared" si="6"/>
        <v>0</v>
      </c>
      <c r="AO45" s="103">
        <f t="shared" si="7"/>
        <v>0</v>
      </c>
      <c r="AP45" s="105">
        <f t="shared" si="8"/>
        <v>0</v>
      </c>
      <c r="AQ45" s="106">
        <f t="shared" si="9"/>
        <v>0</v>
      </c>
      <c r="AR45" s="105">
        <f t="shared" si="10"/>
        <v>0</v>
      </c>
      <c r="AS45" s="105">
        <f t="shared" si="11"/>
        <v>0</v>
      </c>
      <c r="AW45" s="112">
        <f t="shared" si="1"/>
        <v>0</v>
      </c>
      <c r="AX45" s="112">
        <f t="shared" si="12"/>
        <v>0</v>
      </c>
      <c r="AY45" s="112">
        <f t="shared" si="13"/>
        <v>3</v>
      </c>
      <c r="AZ45" s="112">
        <f t="shared" si="14"/>
        <v>0</v>
      </c>
      <c r="BA45" s="112">
        <f t="shared" si="15"/>
        <v>0</v>
      </c>
      <c r="BB45" s="112">
        <f t="shared" si="16"/>
        <v>0</v>
      </c>
      <c r="BC45" s="112">
        <f t="shared" si="17"/>
        <v>0</v>
      </c>
      <c r="BG45" s="72" t="e">
        <f>VLOOKUP(D45,Données!$O$16:$Q$65,3,FALSE)</f>
        <v>#N/A</v>
      </c>
      <c r="BH45" s="72" t="str">
        <f>VLOOKUP(E45,Données!$O$16:$Q$65,3,FALSE)</f>
        <v>P</v>
      </c>
      <c r="BI45" s="72" t="str">
        <f>VLOOKUP(F45,Données!$O$16:$Q$65,3,FALSE)</f>
        <v>D</v>
      </c>
      <c r="BJ45" s="72" t="e">
        <f>VLOOKUP(G45,Données!$O$16:$Q$65,3,FALSE)</f>
        <v>#N/A</v>
      </c>
      <c r="BK45" s="72" t="e">
        <f>VLOOKUP(H45,Données!$O$16:$Q$65,3,FALSE)</f>
        <v>#N/A</v>
      </c>
      <c r="BL45" s="72" t="str">
        <f>VLOOKUP(I45,Données!$O$16:$Q$65,3,FALSE)</f>
        <v>A</v>
      </c>
      <c r="BM45" s="72" t="str">
        <f>VLOOKUP(J45,Données!$O$16:$Q$65,3,FALSE)</f>
        <v>T</v>
      </c>
      <c r="BN45" s="72" t="str">
        <f>VLOOKUP(K45,Données!$O$16:$Q$65,3,FALSE)</f>
        <v>T</v>
      </c>
      <c r="BO45" s="72" t="str">
        <f>VLOOKUP(L45,Données!$O$16:$Q$65,3,FALSE)</f>
        <v>T</v>
      </c>
      <c r="BP45" s="72" t="str">
        <f>VLOOKUP(M45,Données!$O$16:$Q$65,3,FALSE)</f>
        <v>T</v>
      </c>
      <c r="BQ45" s="72" t="e">
        <f>VLOOKUP(N45,Données!$O$16:$Q$65,3,FALSE)</f>
        <v>#N/A</v>
      </c>
      <c r="BR45" s="72" t="e">
        <f>VLOOKUP(O45,Données!$O$16:$Q$65,3,FALSE)</f>
        <v>#N/A</v>
      </c>
      <c r="BS45" s="72" t="str">
        <f>VLOOKUP(P45,Données!$O$16:$Q$65,3,FALSE)</f>
        <v>P</v>
      </c>
      <c r="BT45" s="72" t="str">
        <f>VLOOKUP(Q45,Données!$O$16:$Q$65,3,FALSE)</f>
        <v>A</v>
      </c>
      <c r="BU45" s="72" t="str">
        <f>VLOOKUP(R45,Données!$O$16:$Q$65,3,FALSE)</f>
        <v>A</v>
      </c>
      <c r="BV45" s="72" t="str">
        <f>VLOOKUP(S45,Données!$O$16:$Q$65,3,FALSE)</f>
        <v>A</v>
      </c>
      <c r="BW45" s="72" t="str">
        <f>VLOOKUP(T45,Données!$O$16:$Q$65,3,FALSE)</f>
        <v>T</v>
      </c>
      <c r="BX45" s="72" t="e">
        <f>VLOOKUP(U45,Données!$O$16:$Q$65,3,FALSE)</f>
        <v>#N/A</v>
      </c>
      <c r="BY45" s="72" t="e">
        <f>VLOOKUP(V45,Données!$O$16:$Q$65,3,FALSE)</f>
        <v>#N/A</v>
      </c>
      <c r="BZ45" s="72" t="str">
        <f>VLOOKUP(W45,Données!$O$16:$Q$65,3,FALSE)</f>
        <v>P</v>
      </c>
      <c r="CA45" s="72" t="str">
        <f>VLOOKUP(X45,Données!$O$16:$Q$65,3,FALSE)</f>
        <v>T</v>
      </c>
      <c r="CB45" s="72" t="str">
        <f>VLOOKUP(Y45,Données!$O$16:$Q$65,3,FALSE)</f>
        <v>A</v>
      </c>
      <c r="CC45" s="72" t="str">
        <f>VLOOKUP(Z45,Données!$O$16:$Q$65,3,FALSE)</f>
        <v>T</v>
      </c>
      <c r="CD45" s="72" t="str">
        <f>VLOOKUP(AA45,Données!$O$16:$Q$65,3,FALSE)</f>
        <v>A</v>
      </c>
      <c r="CE45" s="72" t="e">
        <f>VLOOKUP(AB45,Données!$O$16:$Q$65,3,FALSE)</f>
        <v>#N/A</v>
      </c>
      <c r="CF45" s="72" t="e">
        <f>VLOOKUP(AC45,Données!$O$16:$Q$65,3,FALSE)</f>
        <v>#N/A</v>
      </c>
      <c r="CG45" s="72" t="str">
        <f>VLOOKUP(AD45,Données!$O$16:$Q$65,3,FALSE)</f>
        <v>D</v>
      </c>
      <c r="CH45" s="72" t="str">
        <f>VLOOKUP(AE45,Données!$O$16:$Q$65,3,FALSE)</f>
        <v>D</v>
      </c>
      <c r="CI45" s="72" t="str">
        <f>VLOOKUP(AF45,Données!$O$16:$Q$65,3,FALSE)</f>
        <v>D</v>
      </c>
      <c r="CJ45" s="72" t="str">
        <f>VLOOKUP(AG45,Données!$O$16:$Q$65,3,FALSE)</f>
        <v>D</v>
      </c>
      <c r="CK45" s="72" t="str">
        <f>VLOOKUP(AH45,Données!$O$16:$Q$65,3,FALSE)</f>
        <v>D</v>
      </c>
      <c r="CM45" s="44"/>
      <c r="CP45" s="64" t="str">
        <f>Données!O55</f>
        <v>R</v>
      </c>
      <c r="CQ45" s="50" t="s">
        <v>168</v>
      </c>
      <c r="CR45" s="60"/>
      <c r="IV45" s="505"/>
    </row>
    <row r="46" spans="1:256" s="50" customFormat="1" ht="13.5" customHeight="1" thickBot="1" x14ac:dyDescent="0.25">
      <c r="A46" s="44">
        <f>VLOOKUP(C46,Section!C37:D156,2,FALSE)</f>
        <v>0</v>
      </c>
      <c r="B46" s="242" t="str">
        <f>Données!C52</f>
        <v>SGT</v>
      </c>
      <c r="C46" s="244" t="str">
        <f>Données!D52</f>
        <v>MATMAR</v>
      </c>
      <c r="D46" s="247"/>
      <c r="E46" s="247"/>
      <c r="F46" s="247"/>
      <c r="G46" s="247"/>
      <c r="H46" s="247"/>
      <c r="I46" s="298" t="s">
        <v>25</v>
      </c>
      <c r="J46" s="298" t="s">
        <v>25</v>
      </c>
      <c r="K46" s="298" t="s">
        <v>25</v>
      </c>
      <c r="L46" s="298" t="s">
        <v>25</v>
      </c>
      <c r="M46" s="298" t="s">
        <v>25</v>
      </c>
      <c r="N46" s="247"/>
      <c r="O46" s="247"/>
      <c r="P46" s="298" t="s">
        <v>25</v>
      </c>
      <c r="Q46" s="298" t="s">
        <v>25</v>
      </c>
      <c r="R46" s="298" t="s">
        <v>25</v>
      </c>
      <c r="S46" s="298" t="s">
        <v>25</v>
      </c>
      <c r="T46" s="298" t="s">
        <v>25</v>
      </c>
      <c r="U46" s="247"/>
      <c r="V46" s="247"/>
      <c r="W46" s="298" t="s">
        <v>25</v>
      </c>
      <c r="X46" s="298" t="s">
        <v>25</v>
      </c>
      <c r="Y46" s="298" t="s">
        <v>25</v>
      </c>
      <c r="Z46" s="298" t="s">
        <v>25</v>
      </c>
      <c r="AA46" s="298" t="s">
        <v>25</v>
      </c>
      <c r="AB46" s="247"/>
      <c r="AC46" s="247"/>
      <c r="AD46" s="298" t="s">
        <v>25</v>
      </c>
      <c r="AE46" s="298" t="s">
        <v>25</v>
      </c>
      <c r="AF46" s="298" t="s">
        <v>25</v>
      </c>
      <c r="AG46" s="298" t="s">
        <v>25</v>
      </c>
      <c r="AH46" s="299" t="s">
        <v>25</v>
      </c>
      <c r="AI46" s="41"/>
      <c r="AJ46" s="89">
        <f t="shared" si="2"/>
        <v>0</v>
      </c>
      <c r="AK46" s="89">
        <f t="shared" si="3"/>
        <v>20</v>
      </c>
      <c r="AL46" s="89">
        <f t="shared" si="4"/>
        <v>0</v>
      </c>
      <c r="AM46" s="23">
        <f t="shared" si="5"/>
        <v>0</v>
      </c>
      <c r="AN46" s="103">
        <f t="shared" si="6"/>
        <v>0</v>
      </c>
      <c r="AO46" s="103">
        <f t="shared" si="7"/>
        <v>0</v>
      </c>
      <c r="AP46" s="105">
        <f t="shared" si="8"/>
        <v>0</v>
      </c>
      <c r="AQ46" s="106">
        <f t="shared" si="9"/>
        <v>0</v>
      </c>
      <c r="AR46" s="105">
        <f t="shared" si="10"/>
        <v>0</v>
      </c>
      <c r="AS46" s="105">
        <f t="shared" si="11"/>
        <v>0</v>
      </c>
      <c r="AW46" s="112">
        <f t="shared" si="1"/>
        <v>0</v>
      </c>
      <c r="AX46" s="112">
        <f t="shared" si="12"/>
        <v>0</v>
      </c>
      <c r="AY46" s="112">
        <f t="shared" si="13"/>
        <v>0</v>
      </c>
      <c r="AZ46" s="112">
        <f t="shared" si="14"/>
        <v>0</v>
      </c>
      <c r="BA46" s="112">
        <f t="shared" si="15"/>
        <v>0</v>
      </c>
      <c r="BB46" s="112">
        <f t="shared" si="16"/>
        <v>0</v>
      </c>
      <c r="BC46" s="112">
        <f t="shared" si="17"/>
        <v>0</v>
      </c>
      <c r="BG46" s="72" t="e">
        <f>VLOOKUP(D46,Données!$O$16:$Q$65,3,FALSE)</f>
        <v>#N/A</v>
      </c>
      <c r="BH46" s="72" t="e">
        <f>VLOOKUP(E46,Données!$O$16:$Q$65,3,FALSE)</f>
        <v>#N/A</v>
      </c>
      <c r="BI46" s="72" t="e">
        <f>VLOOKUP(F46,Données!$O$16:$Q$65,3,FALSE)</f>
        <v>#N/A</v>
      </c>
      <c r="BJ46" s="72" t="e">
        <f>VLOOKUP(G46,Données!$O$16:$Q$65,3,FALSE)</f>
        <v>#N/A</v>
      </c>
      <c r="BK46" s="72" t="e">
        <f>VLOOKUP(H46,Données!$O$16:$Q$65,3,FALSE)</f>
        <v>#N/A</v>
      </c>
      <c r="BL46" s="72" t="str">
        <f>VLOOKUP(I46,Données!$O$16:$Q$65,3,FALSE)</f>
        <v>T</v>
      </c>
      <c r="BM46" s="72" t="str">
        <f>VLOOKUP(J46,Données!$O$16:$Q$65,3,FALSE)</f>
        <v>T</v>
      </c>
      <c r="BN46" s="72" t="str">
        <f>VLOOKUP(K46,Données!$O$16:$Q$65,3,FALSE)</f>
        <v>T</v>
      </c>
      <c r="BO46" s="72" t="str">
        <f>VLOOKUP(L46,Données!$O$16:$Q$65,3,FALSE)</f>
        <v>T</v>
      </c>
      <c r="BP46" s="72" t="str">
        <f>VLOOKUP(M46,Données!$O$16:$Q$65,3,FALSE)</f>
        <v>T</v>
      </c>
      <c r="BQ46" s="72" t="e">
        <f>VLOOKUP(N46,Données!$O$16:$Q$65,3,FALSE)</f>
        <v>#N/A</v>
      </c>
      <c r="BR46" s="72" t="e">
        <f>VLOOKUP(O46,Données!$O$16:$Q$65,3,FALSE)</f>
        <v>#N/A</v>
      </c>
      <c r="BS46" s="72" t="str">
        <f>VLOOKUP(P46,Données!$O$16:$Q$65,3,FALSE)</f>
        <v>T</v>
      </c>
      <c r="BT46" s="72" t="str">
        <f>VLOOKUP(Q46,Données!$O$16:$Q$65,3,FALSE)</f>
        <v>T</v>
      </c>
      <c r="BU46" s="72" t="str">
        <f>VLOOKUP(R46,Données!$O$16:$Q$65,3,FALSE)</f>
        <v>T</v>
      </c>
      <c r="BV46" s="72" t="str">
        <f>VLOOKUP(S46,Données!$O$16:$Q$65,3,FALSE)</f>
        <v>T</v>
      </c>
      <c r="BW46" s="72" t="str">
        <f>VLOOKUP(T46,Données!$O$16:$Q$65,3,FALSE)</f>
        <v>T</v>
      </c>
      <c r="BX46" s="72" t="e">
        <f>VLOOKUP(U46,Données!$O$16:$Q$65,3,FALSE)</f>
        <v>#N/A</v>
      </c>
      <c r="BY46" s="72" t="e">
        <f>VLOOKUP(V46,Données!$O$16:$Q$65,3,FALSE)</f>
        <v>#N/A</v>
      </c>
      <c r="BZ46" s="72" t="str">
        <f>VLOOKUP(W46,Données!$O$16:$Q$65,3,FALSE)</f>
        <v>T</v>
      </c>
      <c r="CA46" s="72" t="str">
        <f>VLOOKUP(X46,Données!$O$16:$Q$65,3,FALSE)</f>
        <v>T</v>
      </c>
      <c r="CB46" s="72" t="str">
        <f>VLOOKUP(Y46,Données!$O$16:$Q$65,3,FALSE)</f>
        <v>T</v>
      </c>
      <c r="CC46" s="72" t="str">
        <f>VLOOKUP(Z46,Données!$O$16:$Q$65,3,FALSE)</f>
        <v>T</v>
      </c>
      <c r="CD46" s="72" t="str">
        <f>VLOOKUP(AA46,Données!$O$16:$Q$65,3,FALSE)</f>
        <v>T</v>
      </c>
      <c r="CE46" s="72" t="e">
        <f>VLOOKUP(AB46,Données!$O$16:$Q$65,3,FALSE)</f>
        <v>#N/A</v>
      </c>
      <c r="CF46" s="72" t="e">
        <f>VLOOKUP(AC46,Données!$O$16:$Q$65,3,FALSE)</f>
        <v>#N/A</v>
      </c>
      <c r="CG46" s="72" t="str">
        <f>VLOOKUP(AD46,Données!$O$16:$Q$65,3,FALSE)</f>
        <v>T</v>
      </c>
      <c r="CH46" s="72" t="str">
        <f>VLOOKUP(AE46,Données!$O$16:$Q$65,3,FALSE)</f>
        <v>T</v>
      </c>
      <c r="CI46" s="72" t="str">
        <f>VLOOKUP(AF46,Données!$O$16:$Q$65,3,FALSE)</f>
        <v>T</v>
      </c>
      <c r="CJ46" s="72" t="str">
        <f>VLOOKUP(AG46,Données!$O$16:$Q$65,3,FALSE)</f>
        <v>T</v>
      </c>
      <c r="CK46" s="72" t="str">
        <f>VLOOKUP(AH46,Données!$O$16:$Q$65,3,FALSE)</f>
        <v>T</v>
      </c>
      <c r="CM46" s="44"/>
      <c r="CP46" s="64" t="str">
        <f>Données!O56</f>
        <v>WCS</v>
      </c>
      <c r="CQ46" s="50" t="s">
        <v>169</v>
      </c>
      <c r="CR46" s="60"/>
      <c r="IV46" s="505"/>
    </row>
    <row r="47" spans="1:256" s="50" customFormat="1" ht="13.5" customHeight="1" thickBot="1" x14ac:dyDescent="0.25">
      <c r="A47" s="44">
        <f>VLOOKUP(C47,Section!C38:D157,2,FALSE)</f>
        <v>0</v>
      </c>
      <c r="B47" s="242" t="str">
        <f>Données!C53</f>
        <v>SGT</v>
      </c>
      <c r="C47" s="243" t="str">
        <f>Données!D53</f>
        <v>RENARD</v>
      </c>
      <c r="D47" s="247"/>
      <c r="E47" s="247"/>
      <c r="F47" s="247"/>
      <c r="G47" s="247"/>
      <c r="H47" s="247"/>
      <c r="I47" s="298" t="s">
        <v>25</v>
      </c>
      <c r="J47" s="298" t="s">
        <v>25</v>
      </c>
      <c r="K47" s="298" t="s">
        <v>25</v>
      </c>
      <c r="L47" s="312" t="s">
        <v>25</v>
      </c>
      <c r="M47" s="298" t="s">
        <v>25</v>
      </c>
      <c r="N47" s="290"/>
      <c r="O47" s="247"/>
      <c r="P47" s="298" t="s">
        <v>25</v>
      </c>
      <c r="Q47" s="298" t="s">
        <v>25</v>
      </c>
      <c r="R47" s="298" t="s">
        <v>25</v>
      </c>
      <c r="S47" s="298" t="s">
        <v>25</v>
      </c>
      <c r="T47" s="298" t="s">
        <v>25</v>
      </c>
      <c r="U47" s="247"/>
      <c r="V47" s="247"/>
      <c r="W47" s="298" t="s">
        <v>25</v>
      </c>
      <c r="X47" s="298" t="s">
        <v>25</v>
      </c>
      <c r="Y47" s="298" t="s">
        <v>25</v>
      </c>
      <c r="Z47" s="298" t="s">
        <v>25</v>
      </c>
      <c r="AA47" s="298" t="s">
        <v>25</v>
      </c>
      <c r="AB47" s="247"/>
      <c r="AC47" s="247"/>
      <c r="AD47" s="298" t="s">
        <v>25</v>
      </c>
      <c r="AE47" s="298" t="s">
        <v>25</v>
      </c>
      <c r="AF47" s="298" t="s">
        <v>25</v>
      </c>
      <c r="AG47" s="298" t="s">
        <v>25</v>
      </c>
      <c r="AH47" s="298" t="s">
        <v>25</v>
      </c>
      <c r="AI47" s="41"/>
      <c r="AJ47" s="89">
        <f t="shared" si="2"/>
        <v>0</v>
      </c>
      <c r="AK47" s="89">
        <f t="shared" si="3"/>
        <v>20</v>
      </c>
      <c r="AL47" s="89">
        <f t="shared" si="4"/>
        <v>0</v>
      </c>
      <c r="AM47" s="23">
        <f t="shared" si="5"/>
        <v>0</v>
      </c>
      <c r="AN47" s="103">
        <f t="shared" si="6"/>
        <v>0</v>
      </c>
      <c r="AO47" s="103">
        <f t="shared" si="7"/>
        <v>0</v>
      </c>
      <c r="AP47" s="105">
        <f t="shared" si="8"/>
        <v>0</v>
      </c>
      <c r="AQ47" s="106">
        <f t="shared" si="9"/>
        <v>0</v>
      </c>
      <c r="AR47" s="105">
        <f t="shared" si="10"/>
        <v>0</v>
      </c>
      <c r="AS47" s="105">
        <f t="shared" si="11"/>
        <v>0</v>
      </c>
      <c r="AW47" s="112">
        <f t="shared" si="1"/>
        <v>0</v>
      </c>
      <c r="AX47" s="112">
        <f t="shared" si="12"/>
        <v>0</v>
      </c>
      <c r="AY47" s="112">
        <f t="shared" si="13"/>
        <v>0</v>
      </c>
      <c r="AZ47" s="112">
        <f t="shared" si="14"/>
        <v>0</v>
      </c>
      <c r="BA47" s="112">
        <f t="shared" si="15"/>
        <v>0</v>
      </c>
      <c r="BB47" s="112">
        <f t="shared" si="16"/>
        <v>0</v>
      </c>
      <c r="BC47" s="112">
        <f t="shared" si="17"/>
        <v>0</v>
      </c>
      <c r="BG47" s="72" t="e">
        <f>VLOOKUP(D47,Données!$O$16:$Q$65,3,FALSE)</f>
        <v>#N/A</v>
      </c>
      <c r="BH47" s="72" t="e">
        <f>VLOOKUP(E47,Données!$O$16:$Q$65,3,FALSE)</f>
        <v>#N/A</v>
      </c>
      <c r="BI47" s="72" t="e">
        <f>VLOOKUP(F47,Données!$O$16:$Q$65,3,FALSE)</f>
        <v>#N/A</v>
      </c>
      <c r="BJ47" s="72" t="e">
        <f>VLOOKUP(G47,Données!$O$16:$Q$65,3,FALSE)</f>
        <v>#N/A</v>
      </c>
      <c r="BK47" s="72" t="e">
        <f>VLOOKUP(H47,Données!$O$16:$Q$65,3,FALSE)</f>
        <v>#N/A</v>
      </c>
      <c r="BL47" s="72" t="str">
        <f>VLOOKUP(I47,Données!$O$16:$Q$65,3,FALSE)</f>
        <v>T</v>
      </c>
      <c r="BM47" s="72" t="str">
        <f>VLOOKUP(J47,Données!$O$16:$Q$65,3,FALSE)</f>
        <v>T</v>
      </c>
      <c r="BN47" s="72" t="str">
        <f>VLOOKUP(K47,Données!$O$16:$Q$65,3,FALSE)</f>
        <v>T</v>
      </c>
      <c r="BO47" s="72" t="str">
        <f>VLOOKUP(L47,Données!$O$16:$Q$65,3,FALSE)</f>
        <v>T</v>
      </c>
      <c r="BP47" s="72" t="str">
        <f>VLOOKUP(M47,Données!$O$16:$Q$65,3,FALSE)</f>
        <v>T</v>
      </c>
      <c r="BQ47" s="72" t="e">
        <f>VLOOKUP(N47,Données!$O$16:$Q$65,3,FALSE)</f>
        <v>#N/A</v>
      </c>
      <c r="BR47" s="72" t="e">
        <f>VLOOKUP(O47,Données!$O$16:$Q$65,3,FALSE)</f>
        <v>#N/A</v>
      </c>
      <c r="BS47" s="72" t="str">
        <f>VLOOKUP(P47,Données!$O$16:$Q$65,3,FALSE)</f>
        <v>T</v>
      </c>
      <c r="BT47" s="72" t="str">
        <f>VLOOKUP(Q47,Données!$O$16:$Q$65,3,FALSE)</f>
        <v>T</v>
      </c>
      <c r="BU47" s="72" t="str">
        <f>VLOOKUP(R47,Données!$O$16:$Q$65,3,FALSE)</f>
        <v>T</v>
      </c>
      <c r="BV47" s="72" t="str">
        <f>VLOOKUP(S47,Données!$O$16:$Q$65,3,FALSE)</f>
        <v>T</v>
      </c>
      <c r="BW47" s="72" t="str">
        <f>VLOOKUP(T47,Données!$O$16:$Q$65,3,FALSE)</f>
        <v>T</v>
      </c>
      <c r="BX47" s="72" t="e">
        <f>VLOOKUP(U47,Données!$O$16:$Q$65,3,FALSE)</f>
        <v>#N/A</v>
      </c>
      <c r="BY47" s="72" t="e">
        <f>VLOOKUP(V47,Données!$O$16:$Q$65,3,FALSE)</f>
        <v>#N/A</v>
      </c>
      <c r="BZ47" s="72" t="str">
        <f>VLOOKUP(W47,Données!$O$16:$Q$65,3,FALSE)</f>
        <v>T</v>
      </c>
      <c r="CA47" s="72" t="str">
        <f>VLOOKUP(X47,Données!$O$16:$Q$65,3,FALSE)</f>
        <v>T</v>
      </c>
      <c r="CB47" s="72" t="str">
        <f>VLOOKUP(Y47,Données!$O$16:$Q$65,3,FALSE)</f>
        <v>T</v>
      </c>
      <c r="CC47" s="72" t="str">
        <f>VLOOKUP(Z47,Données!$O$16:$Q$65,3,FALSE)</f>
        <v>T</v>
      </c>
      <c r="CD47" s="72" t="str">
        <f>VLOOKUP(AA47,Données!$O$16:$Q$65,3,FALSE)</f>
        <v>T</v>
      </c>
      <c r="CE47" s="72" t="e">
        <f>VLOOKUP(AB47,Données!$O$16:$Q$65,3,FALSE)</f>
        <v>#N/A</v>
      </c>
      <c r="CF47" s="72" t="e">
        <f>VLOOKUP(AC47,Données!$O$16:$Q$65,3,FALSE)</f>
        <v>#N/A</v>
      </c>
      <c r="CG47" s="72" t="str">
        <f>VLOOKUP(AD47,Données!$O$16:$Q$65,3,FALSE)</f>
        <v>T</v>
      </c>
      <c r="CH47" s="72" t="str">
        <f>VLOOKUP(AE47,Données!$O$16:$Q$65,3,FALSE)</f>
        <v>T</v>
      </c>
      <c r="CI47" s="72" t="str">
        <f>VLOOKUP(AF47,Données!$O$16:$Q$65,3,FALSE)</f>
        <v>T</v>
      </c>
      <c r="CJ47" s="72" t="str">
        <f>VLOOKUP(AG47,Données!$O$16:$Q$65,3,FALSE)</f>
        <v>T</v>
      </c>
      <c r="CK47" s="72" t="str">
        <f>VLOOKUP(AH47,Données!$O$16:$Q$65,3,FALSE)</f>
        <v>T</v>
      </c>
      <c r="CM47" s="44"/>
      <c r="CP47" s="64" t="str">
        <f>Données!O57</f>
        <v>WPC</v>
      </c>
      <c r="CQ47" s="50" t="s">
        <v>170</v>
      </c>
      <c r="CR47" s="60"/>
      <c r="IV47" s="505"/>
    </row>
    <row r="48" spans="1:256" s="50" customFormat="1" ht="13.5" customHeight="1" thickBot="1" x14ac:dyDescent="0.25">
      <c r="A48" s="44">
        <f>VLOOKUP(C48,Section!C39:D158,2,FALSE)</f>
        <v>0</v>
      </c>
      <c r="B48" s="239" t="str">
        <f>Données!C54</f>
        <v>CLC</v>
      </c>
      <c r="C48" s="240" t="str">
        <f>Données!D54</f>
        <v>GIGLIOTTI</v>
      </c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247"/>
      <c r="AH48" s="247"/>
      <c r="AI48" s="41"/>
      <c r="AJ48" s="89">
        <f t="shared" si="2"/>
        <v>0</v>
      </c>
      <c r="AK48" s="89">
        <f t="shared" si="3"/>
        <v>0</v>
      </c>
      <c r="AL48" s="89">
        <f t="shared" si="4"/>
        <v>0</v>
      </c>
      <c r="AM48" s="23">
        <f t="shared" si="5"/>
        <v>0</v>
      </c>
      <c r="AN48" s="103">
        <f t="shared" si="6"/>
        <v>0</v>
      </c>
      <c r="AO48" s="103">
        <f t="shared" si="7"/>
        <v>0</v>
      </c>
      <c r="AP48" s="105">
        <f t="shared" si="8"/>
        <v>0</v>
      </c>
      <c r="AQ48" s="106">
        <f t="shared" si="9"/>
        <v>0</v>
      </c>
      <c r="AR48" s="105">
        <f t="shared" si="10"/>
        <v>0</v>
      </c>
      <c r="AS48" s="105">
        <f t="shared" si="11"/>
        <v>0</v>
      </c>
      <c r="AW48" s="112">
        <f t="shared" si="1"/>
        <v>0</v>
      </c>
      <c r="AX48" s="112">
        <f t="shared" si="12"/>
        <v>0</v>
      </c>
      <c r="AY48" s="112">
        <f t="shared" si="13"/>
        <v>0</v>
      </c>
      <c r="AZ48" s="112">
        <f t="shared" si="14"/>
        <v>0</v>
      </c>
      <c r="BA48" s="112">
        <f t="shared" si="15"/>
        <v>0</v>
      </c>
      <c r="BB48" s="112">
        <f t="shared" si="16"/>
        <v>0</v>
      </c>
      <c r="BC48" s="112">
        <f t="shared" si="17"/>
        <v>0</v>
      </c>
      <c r="BG48" s="72" t="e">
        <f>VLOOKUP(D48,Données!$O$16:$Q$65,3,FALSE)</f>
        <v>#N/A</v>
      </c>
      <c r="BH48" s="72" t="e">
        <f>VLOOKUP(E48,Données!$O$16:$Q$65,3,FALSE)</f>
        <v>#N/A</v>
      </c>
      <c r="BI48" s="72" t="e">
        <f>VLOOKUP(F48,Données!$O$16:$Q$65,3,FALSE)</f>
        <v>#N/A</v>
      </c>
      <c r="BJ48" s="72" t="e">
        <f>VLOOKUP(G48,Données!$O$16:$Q$65,3,FALSE)</f>
        <v>#N/A</v>
      </c>
      <c r="BK48" s="72" t="e">
        <f>VLOOKUP(H48,Données!$O$16:$Q$65,3,FALSE)</f>
        <v>#N/A</v>
      </c>
      <c r="BL48" s="72" t="e">
        <f>VLOOKUP(I48,Données!$O$16:$Q$65,3,FALSE)</f>
        <v>#N/A</v>
      </c>
      <c r="BM48" s="72" t="e">
        <f>VLOOKUP(J48,Données!$O$16:$Q$65,3,FALSE)</f>
        <v>#N/A</v>
      </c>
      <c r="BN48" s="72" t="e">
        <f>VLOOKUP(K48,Données!$O$16:$Q$65,3,FALSE)</f>
        <v>#N/A</v>
      </c>
      <c r="BO48" s="72" t="e">
        <f>VLOOKUP(L48,Données!$O$16:$Q$65,3,FALSE)</f>
        <v>#N/A</v>
      </c>
      <c r="BP48" s="72" t="e">
        <f>VLOOKUP(M48,Données!$O$16:$Q$65,3,FALSE)</f>
        <v>#N/A</v>
      </c>
      <c r="BQ48" s="72" t="e">
        <f>VLOOKUP(N48,Données!$O$16:$Q$65,3,FALSE)</f>
        <v>#N/A</v>
      </c>
      <c r="BR48" s="72" t="e">
        <f>VLOOKUP(O48,Données!$O$16:$Q$65,3,FALSE)</f>
        <v>#N/A</v>
      </c>
      <c r="BS48" s="72" t="e">
        <f>VLOOKUP(P48,Données!$O$16:$Q$65,3,FALSE)</f>
        <v>#N/A</v>
      </c>
      <c r="BT48" s="72" t="e">
        <f>VLOOKUP(Q48,Données!$O$16:$Q$65,3,FALSE)</f>
        <v>#N/A</v>
      </c>
      <c r="BU48" s="72" t="e">
        <f>VLOOKUP(R48,Données!$O$16:$Q$65,3,FALSE)</f>
        <v>#N/A</v>
      </c>
      <c r="BV48" s="72" t="e">
        <f>VLOOKUP(S48,Données!$O$16:$Q$65,3,FALSE)</f>
        <v>#N/A</v>
      </c>
      <c r="BW48" s="72" t="e">
        <f>VLOOKUP(T48,Données!$O$16:$Q$65,3,FALSE)</f>
        <v>#N/A</v>
      </c>
      <c r="BX48" s="72" t="e">
        <f>VLOOKUP(U48,Données!$O$16:$Q$65,3,FALSE)</f>
        <v>#N/A</v>
      </c>
      <c r="BY48" s="72" t="e">
        <f>VLOOKUP(V48,Données!$O$16:$Q$65,3,FALSE)</f>
        <v>#N/A</v>
      </c>
      <c r="BZ48" s="72" t="e">
        <f>VLOOKUP(W48,Données!$O$16:$Q$65,3,FALSE)</f>
        <v>#N/A</v>
      </c>
      <c r="CA48" s="72" t="e">
        <f>VLOOKUP(X48,Données!$O$16:$Q$65,3,FALSE)</f>
        <v>#N/A</v>
      </c>
      <c r="CB48" s="72" t="e">
        <f>VLOOKUP(Y48,Données!$O$16:$Q$65,3,FALSE)</f>
        <v>#N/A</v>
      </c>
      <c r="CC48" s="72" t="e">
        <f>VLOOKUP(Z48,Données!$O$16:$Q$65,3,FALSE)</f>
        <v>#N/A</v>
      </c>
      <c r="CD48" s="72" t="e">
        <f>VLOOKUP(AA48,Données!$O$16:$Q$65,3,FALSE)</f>
        <v>#N/A</v>
      </c>
      <c r="CE48" s="72" t="e">
        <f>VLOOKUP(AB48,Données!$O$16:$Q$65,3,FALSE)</f>
        <v>#N/A</v>
      </c>
      <c r="CF48" s="72" t="e">
        <f>VLOOKUP(AC48,Données!$O$16:$Q$65,3,FALSE)</f>
        <v>#N/A</v>
      </c>
      <c r="CG48" s="72" t="e">
        <f>VLOOKUP(AD48,Données!$O$16:$Q$65,3,FALSE)</f>
        <v>#N/A</v>
      </c>
      <c r="CH48" s="72" t="e">
        <f>VLOOKUP(AE48,Données!$O$16:$Q$65,3,FALSE)</f>
        <v>#N/A</v>
      </c>
      <c r="CI48" s="72" t="e">
        <f>VLOOKUP(AF48,Données!$O$16:$Q$65,3,FALSE)</f>
        <v>#N/A</v>
      </c>
      <c r="CJ48" s="72" t="e">
        <f>VLOOKUP(AG48,Données!$O$16:$Q$65,3,FALSE)</f>
        <v>#N/A</v>
      </c>
      <c r="CK48" s="72" t="e">
        <f>VLOOKUP(AH48,Données!$O$16:$Q$65,3,FALSE)</f>
        <v>#N/A</v>
      </c>
      <c r="CM48" s="44"/>
      <c r="CP48" s="64" t="str">
        <f>Données!O58</f>
        <v>W0</v>
      </c>
      <c r="CQ48" s="50" t="s">
        <v>171</v>
      </c>
      <c r="CR48" s="60"/>
      <c r="IV48" s="505"/>
    </row>
    <row r="49" spans="1:256" s="50" customFormat="1" ht="13.5" customHeight="1" thickBot="1" x14ac:dyDescent="0.25">
      <c r="A49" s="44">
        <f>VLOOKUP(C49,Section!C40:D159,2,FALSE)</f>
        <v>0</v>
      </c>
      <c r="B49" s="239" t="str">
        <f>Données!C55</f>
        <v>CAL</v>
      </c>
      <c r="C49" s="240" t="str">
        <f>Données!D55</f>
        <v>HACHANI</v>
      </c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247"/>
      <c r="U49" s="247"/>
      <c r="V49" s="247"/>
      <c r="W49" s="247"/>
      <c r="X49" s="247"/>
      <c r="Y49" s="247"/>
      <c r="Z49" s="247"/>
      <c r="AA49" s="247"/>
      <c r="AB49" s="247"/>
      <c r="AC49" s="247"/>
      <c r="AD49" s="247"/>
      <c r="AE49" s="247"/>
      <c r="AF49" s="247"/>
      <c r="AG49" s="247"/>
      <c r="AH49" s="247"/>
      <c r="AI49" s="41"/>
      <c r="AJ49" s="89">
        <f t="shared" si="2"/>
        <v>0</v>
      </c>
      <c r="AK49" s="89">
        <f t="shared" si="3"/>
        <v>0</v>
      </c>
      <c r="AL49" s="89">
        <f t="shared" si="4"/>
        <v>0</v>
      </c>
      <c r="AM49" s="23">
        <f t="shared" si="5"/>
        <v>0</v>
      </c>
      <c r="AN49" s="103">
        <f t="shared" si="6"/>
        <v>0</v>
      </c>
      <c r="AO49" s="103">
        <f t="shared" si="7"/>
        <v>0</v>
      </c>
      <c r="AP49" s="105">
        <f t="shared" si="8"/>
        <v>0</v>
      </c>
      <c r="AQ49" s="106">
        <f t="shared" si="9"/>
        <v>0</v>
      </c>
      <c r="AR49" s="105">
        <f t="shared" si="10"/>
        <v>0</v>
      </c>
      <c r="AS49" s="105">
        <f t="shared" si="11"/>
        <v>0</v>
      </c>
      <c r="AW49" s="112">
        <f t="shared" si="1"/>
        <v>0</v>
      </c>
      <c r="AX49" s="112">
        <f t="shared" si="12"/>
        <v>0</v>
      </c>
      <c r="AY49" s="112">
        <f t="shared" si="13"/>
        <v>0</v>
      </c>
      <c r="AZ49" s="112">
        <f t="shared" si="14"/>
        <v>0</v>
      </c>
      <c r="BA49" s="112">
        <f t="shared" si="15"/>
        <v>0</v>
      </c>
      <c r="BB49" s="112">
        <f t="shared" si="16"/>
        <v>0</v>
      </c>
      <c r="BC49" s="112">
        <f t="shared" si="17"/>
        <v>0</v>
      </c>
      <c r="BG49" s="72" t="e">
        <f>VLOOKUP(D49,Données!$O$16:$Q$65,3,FALSE)</f>
        <v>#N/A</v>
      </c>
      <c r="BH49" s="72" t="e">
        <f>VLOOKUP(E49,Données!$O$16:$Q$65,3,FALSE)</f>
        <v>#N/A</v>
      </c>
      <c r="BI49" s="72" t="e">
        <f>VLOOKUP(F49,Données!$O$16:$Q$65,3,FALSE)</f>
        <v>#N/A</v>
      </c>
      <c r="BJ49" s="72" t="e">
        <f>VLOOKUP(G49,Données!$O$16:$Q$65,3,FALSE)</f>
        <v>#N/A</v>
      </c>
      <c r="BK49" s="72" t="e">
        <f>VLOOKUP(H49,Données!$O$16:$Q$65,3,FALSE)</f>
        <v>#N/A</v>
      </c>
      <c r="BL49" s="72" t="e">
        <f>VLOOKUP(I49,Données!$O$16:$Q$65,3,FALSE)</f>
        <v>#N/A</v>
      </c>
      <c r="BM49" s="72" t="e">
        <f>VLOOKUP(J49,Données!$O$16:$Q$65,3,FALSE)</f>
        <v>#N/A</v>
      </c>
      <c r="BN49" s="72" t="e">
        <f>VLOOKUP(K49,Données!$O$16:$Q$65,3,FALSE)</f>
        <v>#N/A</v>
      </c>
      <c r="BO49" s="72" t="e">
        <f>VLOOKUP(L49,Données!$O$16:$Q$65,3,FALSE)</f>
        <v>#N/A</v>
      </c>
      <c r="BP49" s="72" t="e">
        <f>VLOOKUP(M49,Données!$O$16:$Q$65,3,FALSE)</f>
        <v>#N/A</v>
      </c>
      <c r="BQ49" s="72" t="e">
        <f>VLOOKUP(N49,Données!$O$16:$Q$65,3,FALSE)</f>
        <v>#N/A</v>
      </c>
      <c r="BR49" s="72" t="e">
        <f>VLOOKUP(O49,Données!$O$16:$Q$65,3,FALSE)</f>
        <v>#N/A</v>
      </c>
      <c r="BS49" s="72" t="e">
        <f>VLOOKUP(P49,Données!$O$16:$Q$65,3,FALSE)</f>
        <v>#N/A</v>
      </c>
      <c r="BT49" s="72" t="e">
        <f>VLOOKUP(Q49,Données!$O$16:$Q$65,3,FALSE)</f>
        <v>#N/A</v>
      </c>
      <c r="BU49" s="72" t="e">
        <f>VLOOKUP(R49,Données!$O$16:$Q$65,3,FALSE)</f>
        <v>#N/A</v>
      </c>
      <c r="BV49" s="72" t="e">
        <f>VLOOKUP(S49,Données!$O$16:$Q$65,3,FALSE)</f>
        <v>#N/A</v>
      </c>
      <c r="BW49" s="72" t="e">
        <f>VLOOKUP(T49,Données!$O$16:$Q$65,3,FALSE)</f>
        <v>#N/A</v>
      </c>
      <c r="BX49" s="72" t="e">
        <f>VLOOKUP(U49,Données!$O$16:$Q$65,3,FALSE)</f>
        <v>#N/A</v>
      </c>
      <c r="BY49" s="72" t="e">
        <f>VLOOKUP(V49,Données!$O$16:$Q$65,3,FALSE)</f>
        <v>#N/A</v>
      </c>
      <c r="BZ49" s="72" t="e">
        <f>VLOOKUP(W49,Données!$O$16:$Q$65,3,FALSE)</f>
        <v>#N/A</v>
      </c>
      <c r="CA49" s="72" t="e">
        <f>VLOOKUP(X49,Données!$O$16:$Q$65,3,FALSE)</f>
        <v>#N/A</v>
      </c>
      <c r="CB49" s="72" t="e">
        <f>VLOOKUP(Y49,Données!$O$16:$Q$65,3,FALSE)</f>
        <v>#N/A</v>
      </c>
      <c r="CC49" s="72" t="e">
        <f>VLOOKUP(Z49,Données!$O$16:$Q$65,3,FALSE)</f>
        <v>#N/A</v>
      </c>
      <c r="CD49" s="72" t="e">
        <f>VLOOKUP(AA49,Données!$O$16:$Q$65,3,FALSE)</f>
        <v>#N/A</v>
      </c>
      <c r="CE49" s="72" t="e">
        <f>VLOOKUP(AB49,Données!$O$16:$Q$65,3,FALSE)</f>
        <v>#N/A</v>
      </c>
      <c r="CF49" s="72" t="e">
        <f>VLOOKUP(AC49,Données!$O$16:$Q$65,3,FALSE)</f>
        <v>#N/A</v>
      </c>
      <c r="CG49" s="72" t="e">
        <f>VLOOKUP(AD49,Données!$O$16:$Q$65,3,FALSE)</f>
        <v>#N/A</v>
      </c>
      <c r="CH49" s="72" t="e">
        <f>VLOOKUP(AE49,Données!$O$16:$Q$65,3,FALSE)</f>
        <v>#N/A</v>
      </c>
      <c r="CI49" s="72" t="e">
        <f>VLOOKUP(AF49,Données!$O$16:$Q$65,3,FALSE)</f>
        <v>#N/A</v>
      </c>
      <c r="CJ49" s="72" t="e">
        <f>VLOOKUP(AG49,Données!$O$16:$Q$65,3,FALSE)</f>
        <v>#N/A</v>
      </c>
      <c r="CK49" s="72" t="e">
        <f>VLOOKUP(AH49,Données!$O$16:$Q$65,3,FALSE)</f>
        <v>#N/A</v>
      </c>
      <c r="CM49" s="44"/>
      <c r="CP49" s="64" t="str">
        <f>Données!O59</f>
        <v>W1</v>
      </c>
      <c r="CQ49" s="50" t="s">
        <v>172</v>
      </c>
      <c r="CR49" s="60"/>
      <c r="IV49" s="505"/>
    </row>
    <row r="50" spans="1:256" s="50" customFormat="1" ht="13.5" customHeight="1" thickBot="1" x14ac:dyDescent="0.25">
      <c r="A50" s="44">
        <f>VLOOKUP(C50,Section!C41:D160,2,FALSE)</f>
        <v>0</v>
      </c>
      <c r="B50" s="11">
        <f>Données!C56</f>
        <v>0</v>
      </c>
      <c r="C50" s="95">
        <f>Données!D56</f>
        <v>0</v>
      </c>
      <c r="D50" s="247"/>
      <c r="E50" s="247"/>
      <c r="F50" s="247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7"/>
      <c r="AE50" s="247"/>
      <c r="AF50" s="247"/>
      <c r="AG50" s="247"/>
      <c r="AH50" s="247"/>
      <c r="AI50" s="41"/>
      <c r="AJ50" s="89">
        <f t="shared" si="2"/>
        <v>0</v>
      </c>
      <c r="AK50" s="89">
        <f t="shared" si="3"/>
        <v>0</v>
      </c>
      <c r="AL50" s="89">
        <f t="shared" si="4"/>
        <v>0</v>
      </c>
      <c r="AM50" s="23">
        <f t="shared" si="5"/>
        <v>0</v>
      </c>
      <c r="AN50" s="103">
        <f t="shared" si="6"/>
        <v>0</v>
      </c>
      <c r="AO50" s="103">
        <f t="shared" si="7"/>
        <v>0</v>
      </c>
      <c r="AP50" s="105">
        <f t="shared" si="8"/>
        <v>0</v>
      </c>
      <c r="AQ50" s="106">
        <f t="shared" si="9"/>
        <v>0</v>
      </c>
      <c r="AR50" s="105">
        <f t="shared" si="10"/>
        <v>0</v>
      </c>
      <c r="AS50" s="105">
        <f t="shared" si="11"/>
        <v>0</v>
      </c>
      <c r="AW50" s="112">
        <f t="shared" si="1"/>
        <v>0</v>
      </c>
      <c r="AX50" s="112">
        <f t="shared" si="12"/>
        <v>0</v>
      </c>
      <c r="AY50" s="112">
        <f t="shared" si="13"/>
        <v>0</v>
      </c>
      <c r="AZ50" s="112">
        <f t="shared" si="14"/>
        <v>0</v>
      </c>
      <c r="BA50" s="112">
        <f t="shared" si="15"/>
        <v>0</v>
      </c>
      <c r="BB50" s="112">
        <f t="shared" si="16"/>
        <v>0</v>
      </c>
      <c r="BC50" s="112">
        <f t="shared" si="17"/>
        <v>0</v>
      </c>
      <c r="BG50" s="72" t="e">
        <f>VLOOKUP(D50,Données!$O$16:$Q$65,3,FALSE)</f>
        <v>#N/A</v>
      </c>
      <c r="BH50" s="72" t="e">
        <f>VLOOKUP(E50,Données!$O$16:$Q$65,3,FALSE)</f>
        <v>#N/A</v>
      </c>
      <c r="BI50" s="72" t="e">
        <f>VLOOKUP(F50,Données!$O$16:$Q$65,3,FALSE)</f>
        <v>#N/A</v>
      </c>
      <c r="BJ50" s="72" t="e">
        <f>VLOOKUP(G50,Données!$O$16:$Q$65,3,FALSE)</f>
        <v>#N/A</v>
      </c>
      <c r="BK50" s="72" t="e">
        <f>VLOOKUP(H50,Données!$O$16:$Q$65,3,FALSE)</f>
        <v>#N/A</v>
      </c>
      <c r="BL50" s="72" t="e">
        <f>VLOOKUP(I50,Données!$O$16:$Q$65,3,FALSE)</f>
        <v>#N/A</v>
      </c>
      <c r="BM50" s="72" t="e">
        <f>VLOOKUP(J50,Données!$O$16:$Q$65,3,FALSE)</f>
        <v>#N/A</v>
      </c>
      <c r="BN50" s="72" t="e">
        <f>VLOOKUP(K50,Données!$O$16:$Q$65,3,FALSE)</f>
        <v>#N/A</v>
      </c>
      <c r="BO50" s="72" t="e">
        <f>VLOOKUP(L50,Données!$O$16:$Q$65,3,FALSE)</f>
        <v>#N/A</v>
      </c>
      <c r="BP50" s="72" t="e">
        <f>VLOOKUP(M50,Données!$O$16:$Q$65,3,FALSE)</f>
        <v>#N/A</v>
      </c>
      <c r="BQ50" s="72" t="e">
        <f>VLOOKUP(N50,Données!$O$16:$Q$65,3,FALSE)</f>
        <v>#N/A</v>
      </c>
      <c r="BR50" s="72" t="e">
        <f>VLOOKUP(O50,Données!$O$16:$Q$65,3,FALSE)</f>
        <v>#N/A</v>
      </c>
      <c r="BS50" s="72" t="e">
        <f>VLOOKUP(P50,Données!$O$16:$Q$65,3,FALSE)</f>
        <v>#N/A</v>
      </c>
      <c r="BT50" s="72" t="e">
        <f>VLOOKUP(Q50,Données!$O$16:$Q$65,3,FALSE)</f>
        <v>#N/A</v>
      </c>
      <c r="BU50" s="72" t="e">
        <f>VLOOKUP(R50,Données!$O$16:$Q$65,3,FALSE)</f>
        <v>#N/A</v>
      </c>
      <c r="BV50" s="72" t="e">
        <f>VLOOKUP(S50,Données!$O$16:$Q$65,3,FALSE)</f>
        <v>#N/A</v>
      </c>
      <c r="BW50" s="72" t="e">
        <f>VLOOKUP(T50,Données!$O$16:$Q$65,3,FALSE)</f>
        <v>#N/A</v>
      </c>
      <c r="BX50" s="72" t="e">
        <f>VLOOKUP(U50,Données!$O$16:$Q$65,3,FALSE)</f>
        <v>#N/A</v>
      </c>
      <c r="BY50" s="72" t="e">
        <f>VLOOKUP(V50,Données!$O$16:$Q$65,3,FALSE)</f>
        <v>#N/A</v>
      </c>
      <c r="BZ50" s="72" t="e">
        <f>VLOOKUP(W50,Données!$O$16:$Q$65,3,FALSE)</f>
        <v>#N/A</v>
      </c>
      <c r="CA50" s="72" t="e">
        <f>VLOOKUP(X50,Données!$O$16:$Q$65,3,FALSE)</f>
        <v>#N/A</v>
      </c>
      <c r="CB50" s="72" t="e">
        <f>VLOOKUP(Y50,Données!$O$16:$Q$65,3,FALSE)</f>
        <v>#N/A</v>
      </c>
      <c r="CC50" s="72" t="e">
        <f>VLOOKUP(Z50,Données!$O$16:$Q$65,3,FALSE)</f>
        <v>#N/A</v>
      </c>
      <c r="CD50" s="72" t="e">
        <f>VLOOKUP(AA50,Données!$O$16:$Q$65,3,FALSE)</f>
        <v>#N/A</v>
      </c>
      <c r="CE50" s="72" t="e">
        <f>VLOOKUP(AB50,Données!$O$16:$Q$65,3,FALSE)</f>
        <v>#N/A</v>
      </c>
      <c r="CF50" s="72" t="e">
        <f>VLOOKUP(AC50,Données!$O$16:$Q$65,3,FALSE)</f>
        <v>#N/A</v>
      </c>
      <c r="CG50" s="72" t="e">
        <f>VLOOKUP(AD50,Données!$O$16:$Q$65,3,FALSE)</f>
        <v>#N/A</v>
      </c>
      <c r="CH50" s="72" t="e">
        <f>VLOOKUP(AE50,Données!$O$16:$Q$65,3,FALSE)</f>
        <v>#N/A</v>
      </c>
      <c r="CI50" s="72" t="e">
        <f>VLOOKUP(AF50,Données!$O$16:$Q$65,3,FALSE)</f>
        <v>#N/A</v>
      </c>
      <c r="CJ50" s="72" t="e">
        <f>VLOOKUP(AG50,Données!$O$16:$Q$65,3,FALSE)</f>
        <v>#N/A</v>
      </c>
      <c r="CK50" s="72" t="e">
        <f>VLOOKUP(AH50,Données!$O$16:$Q$65,3,FALSE)</f>
        <v>#N/A</v>
      </c>
      <c r="CM50" s="44"/>
      <c r="CP50" s="64" t="str">
        <f>Données!O60</f>
        <v>W2</v>
      </c>
      <c r="CQ50" s="50" t="s">
        <v>173</v>
      </c>
      <c r="CR50" s="60"/>
      <c r="IV50" s="505"/>
    </row>
    <row r="51" spans="1:256" s="50" customFormat="1" ht="13.5" customHeight="1" thickBot="1" x14ac:dyDescent="0.25">
      <c r="A51" s="44">
        <f>VLOOKUP(C51,Section!C42:D161,2,FALSE)</f>
        <v>0</v>
      </c>
      <c r="B51" s="221" t="str">
        <f>Données!C57</f>
        <v>LTT</v>
      </c>
      <c r="C51" s="222" t="str">
        <f>Données!D57</f>
        <v>BERTHON    PSN</v>
      </c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7"/>
      <c r="T51" s="247"/>
      <c r="U51" s="247"/>
      <c r="V51" s="247"/>
      <c r="W51" s="247"/>
      <c r="X51" s="247"/>
      <c r="Y51" s="247"/>
      <c r="Z51" s="247"/>
      <c r="AA51" s="247"/>
      <c r="AB51" s="247"/>
      <c r="AC51" s="247"/>
      <c r="AD51" s="247"/>
      <c r="AE51" s="247"/>
      <c r="AF51" s="247"/>
      <c r="AG51" s="247"/>
      <c r="AH51" s="247"/>
      <c r="AI51" s="41"/>
      <c r="AJ51" s="89">
        <f t="shared" si="2"/>
        <v>0</v>
      </c>
      <c r="AK51" s="89">
        <f t="shared" si="3"/>
        <v>0</v>
      </c>
      <c r="AL51" s="89">
        <f t="shared" si="4"/>
        <v>0</v>
      </c>
      <c r="AM51" s="23">
        <f t="shared" si="5"/>
        <v>0</v>
      </c>
      <c r="AN51" s="103">
        <f t="shared" si="6"/>
        <v>0</v>
      </c>
      <c r="AO51" s="103">
        <f t="shared" si="7"/>
        <v>0</v>
      </c>
      <c r="AP51" s="105">
        <f t="shared" si="8"/>
        <v>0</v>
      </c>
      <c r="AQ51" s="106">
        <f t="shared" si="9"/>
        <v>0</v>
      </c>
      <c r="AR51" s="105">
        <f t="shared" si="10"/>
        <v>0</v>
      </c>
      <c r="AS51" s="105">
        <f t="shared" si="11"/>
        <v>0</v>
      </c>
      <c r="AW51" s="112">
        <f t="shared" si="1"/>
        <v>0</v>
      </c>
      <c r="AX51" s="112">
        <f t="shared" si="12"/>
        <v>0</v>
      </c>
      <c r="AY51" s="112">
        <f t="shared" si="13"/>
        <v>0</v>
      </c>
      <c r="AZ51" s="112">
        <f t="shared" si="14"/>
        <v>0</v>
      </c>
      <c r="BA51" s="112">
        <f t="shared" si="15"/>
        <v>0</v>
      </c>
      <c r="BB51" s="112">
        <f t="shared" si="16"/>
        <v>0</v>
      </c>
      <c r="BC51" s="112">
        <f t="shared" si="17"/>
        <v>0</v>
      </c>
      <c r="BG51" s="72" t="e">
        <f>VLOOKUP(D51,Données!$O$16:$Q$65,3,FALSE)</f>
        <v>#N/A</v>
      </c>
      <c r="BH51" s="72" t="e">
        <f>VLOOKUP(E51,Données!$O$16:$Q$65,3,FALSE)</f>
        <v>#N/A</v>
      </c>
      <c r="BI51" s="72" t="e">
        <f>VLOOKUP(F51,Données!$O$16:$Q$65,3,FALSE)</f>
        <v>#N/A</v>
      </c>
      <c r="BJ51" s="72" t="e">
        <f>VLOOKUP(G51,Données!$O$16:$Q$65,3,FALSE)</f>
        <v>#N/A</v>
      </c>
      <c r="BK51" s="72" t="e">
        <f>VLOOKUP(H51,Données!$O$16:$Q$65,3,FALSE)</f>
        <v>#N/A</v>
      </c>
      <c r="BL51" s="72" t="e">
        <f>VLOOKUP(I51,Données!$O$16:$Q$65,3,FALSE)</f>
        <v>#N/A</v>
      </c>
      <c r="BM51" s="72" t="e">
        <f>VLOOKUP(J51,Données!$O$16:$Q$65,3,FALSE)</f>
        <v>#N/A</v>
      </c>
      <c r="BN51" s="72" t="e">
        <f>VLOOKUP(K51,Données!$O$16:$Q$65,3,FALSE)</f>
        <v>#N/A</v>
      </c>
      <c r="BO51" s="72" t="e">
        <f>VLOOKUP(L51,Données!$O$16:$Q$65,3,FALSE)</f>
        <v>#N/A</v>
      </c>
      <c r="BP51" s="72" t="e">
        <f>VLOOKUP(M51,Données!$O$16:$Q$65,3,FALSE)</f>
        <v>#N/A</v>
      </c>
      <c r="BQ51" s="72" t="e">
        <f>VLOOKUP(N51,Données!$O$16:$Q$65,3,FALSE)</f>
        <v>#N/A</v>
      </c>
      <c r="BR51" s="72" t="e">
        <f>VLOOKUP(O51,Données!$O$16:$Q$65,3,FALSE)</f>
        <v>#N/A</v>
      </c>
      <c r="BS51" s="72" t="e">
        <f>VLOOKUP(P51,Données!$O$16:$Q$65,3,FALSE)</f>
        <v>#N/A</v>
      </c>
      <c r="BT51" s="72" t="e">
        <f>VLOOKUP(Q51,Données!$O$16:$Q$65,3,FALSE)</f>
        <v>#N/A</v>
      </c>
      <c r="BU51" s="72" t="e">
        <f>VLOOKUP(R51,Données!$O$16:$Q$65,3,FALSE)</f>
        <v>#N/A</v>
      </c>
      <c r="BV51" s="72" t="e">
        <f>VLOOKUP(S51,Données!$O$16:$Q$65,3,FALSE)</f>
        <v>#N/A</v>
      </c>
      <c r="BW51" s="72" t="e">
        <f>VLOOKUP(T51,Données!$O$16:$Q$65,3,FALSE)</f>
        <v>#N/A</v>
      </c>
      <c r="BX51" s="72" t="e">
        <f>VLOOKUP(U51,Données!$O$16:$Q$65,3,FALSE)</f>
        <v>#N/A</v>
      </c>
      <c r="BY51" s="72" t="e">
        <f>VLOOKUP(V51,Données!$O$16:$Q$65,3,FALSE)</f>
        <v>#N/A</v>
      </c>
      <c r="BZ51" s="72" t="e">
        <f>VLOOKUP(W51,Données!$O$16:$Q$65,3,FALSE)</f>
        <v>#N/A</v>
      </c>
      <c r="CA51" s="72" t="e">
        <f>VLOOKUP(X51,Données!$O$16:$Q$65,3,FALSE)</f>
        <v>#N/A</v>
      </c>
      <c r="CB51" s="72" t="e">
        <f>VLOOKUP(Y51,Données!$O$16:$Q$65,3,FALSE)</f>
        <v>#N/A</v>
      </c>
      <c r="CC51" s="72" t="e">
        <f>VLOOKUP(Z51,Données!$O$16:$Q$65,3,FALSE)</f>
        <v>#N/A</v>
      </c>
      <c r="CD51" s="72" t="e">
        <f>VLOOKUP(AA51,Données!$O$16:$Q$65,3,FALSE)</f>
        <v>#N/A</v>
      </c>
      <c r="CE51" s="72" t="e">
        <f>VLOOKUP(AB51,Données!$O$16:$Q$65,3,FALSE)</f>
        <v>#N/A</v>
      </c>
      <c r="CF51" s="72" t="e">
        <f>VLOOKUP(AC51,Données!$O$16:$Q$65,3,FALSE)</f>
        <v>#N/A</v>
      </c>
      <c r="CG51" s="72" t="e">
        <f>VLOOKUP(AD51,Données!$O$16:$Q$65,3,FALSE)</f>
        <v>#N/A</v>
      </c>
      <c r="CH51" s="72" t="e">
        <f>VLOOKUP(AE51,Données!$O$16:$Q$65,3,FALSE)</f>
        <v>#N/A</v>
      </c>
      <c r="CI51" s="72" t="e">
        <f>VLOOKUP(AF51,Données!$O$16:$Q$65,3,FALSE)</f>
        <v>#N/A</v>
      </c>
      <c r="CJ51" s="72" t="e">
        <f>VLOOKUP(AG51,Données!$O$16:$Q$65,3,FALSE)</f>
        <v>#N/A</v>
      </c>
      <c r="CK51" s="72" t="e">
        <f>VLOOKUP(AH51,Données!$O$16:$Q$65,3,FALSE)</f>
        <v>#N/A</v>
      </c>
      <c r="CM51" s="44"/>
      <c r="CP51" s="64" t="str">
        <f>Données!O61</f>
        <v>WSN</v>
      </c>
      <c r="CQ51" s="50" t="s">
        <v>174</v>
      </c>
      <c r="CR51" s="60"/>
      <c r="IV51" s="505"/>
    </row>
    <row r="52" spans="1:256" s="50" customFormat="1" ht="13.5" customHeight="1" thickBot="1" x14ac:dyDescent="0.25">
      <c r="A52" s="44">
        <f>VLOOKUP(C52,Section!C42:D162,2,FALSE)</f>
        <v>0</v>
      </c>
      <c r="B52" s="221" t="str">
        <f>Données!C58</f>
        <v>MAJ</v>
      </c>
      <c r="C52" s="241" t="str">
        <f>Données!D58</f>
        <v>FIMA</v>
      </c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41"/>
      <c r="AJ52" s="89">
        <f t="shared" si="2"/>
        <v>0</v>
      </c>
      <c r="AK52" s="89">
        <f t="shared" si="3"/>
        <v>0</v>
      </c>
      <c r="AL52" s="89">
        <f t="shared" si="4"/>
        <v>0</v>
      </c>
      <c r="AM52" s="23">
        <f t="shared" si="5"/>
        <v>0</v>
      </c>
      <c r="AN52" s="103">
        <f t="shared" si="6"/>
        <v>0</v>
      </c>
      <c r="AO52" s="103">
        <f t="shared" si="7"/>
        <v>0</v>
      </c>
      <c r="AP52" s="105">
        <f t="shared" si="8"/>
        <v>0</v>
      </c>
      <c r="AQ52" s="106">
        <f t="shared" si="9"/>
        <v>0</v>
      </c>
      <c r="AR52" s="105">
        <f t="shared" si="10"/>
        <v>0</v>
      </c>
      <c r="AS52" s="105">
        <f t="shared" si="11"/>
        <v>0</v>
      </c>
      <c r="AW52" s="112">
        <f t="shared" si="1"/>
        <v>0</v>
      </c>
      <c r="AX52" s="112">
        <f t="shared" si="12"/>
        <v>0</v>
      </c>
      <c r="AY52" s="112">
        <f t="shared" si="13"/>
        <v>0</v>
      </c>
      <c r="AZ52" s="112">
        <f t="shared" si="14"/>
        <v>0</v>
      </c>
      <c r="BA52" s="112">
        <f t="shared" si="15"/>
        <v>0</v>
      </c>
      <c r="BB52" s="112">
        <f t="shared" si="16"/>
        <v>0</v>
      </c>
      <c r="BC52" s="112">
        <f t="shared" si="17"/>
        <v>0</v>
      </c>
      <c r="BG52" s="72" t="e">
        <f>VLOOKUP(D52,Données!$O$16:$Q$65,3,FALSE)</f>
        <v>#N/A</v>
      </c>
      <c r="BH52" s="72" t="e">
        <f>VLOOKUP(E52,Données!$O$16:$Q$65,3,FALSE)</f>
        <v>#N/A</v>
      </c>
      <c r="BI52" s="72" t="e">
        <f>VLOOKUP(F52,Données!$O$16:$Q$65,3,FALSE)</f>
        <v>#N/A</v>
      </c>
      <c r="BJ52" s="72" t="e">
        <f>VLOOKUP(G52,Données!$O$16:$Q$65,3,FALSE)</f>
        <v>#N/A</v>
      </c>
      <c r="BK52" s="72" t="e">
        <f>VLOOKUP(H52,Données!$O$16:$Q$65,3,FALSE)</f>
        <v>#N/A</v>
      </c>
      <c r="BL52" s="72" t="e">
        <f>VLOOKUP(I52,Données!$O$16:$Q$65,3,FALSE)</f>
        <v>#N/A</v>
      </c>
      <c r="BM52" s="72" t="e">
        <f>VLOOKUP(J52,Données!$O$16:$Q$65,3,FALSE)</f>
        <v>#N/A</v>
      </c>
      <c r="BN52" s="72" t="e">
        <f>VLOOKUP(K52,Données!$O$16:$Q$65,3,FALSE)</f>
        <v>#N/A</v>
      </c>
      <c r="BO52" s="72" t="e">
        <f>VLOOKUP(L52,Données!$O$16:$Q$65,3,FALSE)</f>
        <v>#N/A</v>
      </c>
      <c r="BP52" s="72" t="e">
        <f>VLOOKUP(M52,Données!$O$16:$Q$65,3,FALSE)</f>
        <v>#N/A</v>
      </c>
      <c r="BQ52" s="72" t="e">
        <f>VLOOKUP(N52,Données!$O$16:$Q$65,3,FALSE)</f>
        <v>#N/A</v>
      </c>
      <c r="BR52" s="72" t="e">
        <f>VLOOKUP(O52,Données!$O$16:$Q$65,3,FALSE)</f>
        <v>#N/A</v>
      </c>
      <c r="BS52" s="72" t="e">
        <f>VLOOKUP(P52,Données!$O$16:$Q$65,3,FALSE)</f>
        <v>#N/A</v>
      </c>
      <c r="BT52" s="72" t="e">
        <f>VLOOKUP(Q52,Données!$O$16:$Q$65,3,FALSE)</f>
        <v>#N/A</v>
      </c>
      <c r="BU52" s="72" t="e">
        <f>VLOOKUP(R52,Données!$O$16:$Q$65,3,FALSE)</f>
        <v>#N/A</v>
      </c>
      <c r="BV52" s="72" t="e">
        <f>VLOOKUP(S52,Données!$O$16:$Q$65,3,FALSE)</f>
        <v>#N/A</v>
      </c>
      <c r="BW52" s="72" t="e">
        <f>VLOOKUP(T52,Données!$O$16:$Q$65,3,FALSE)</f>
        <v>#N/A</v>
      </c>
      <c r="BX52" s="72" t="e">
        <f>VLOOKUP(U52,Données!$O$16:$Q$65,3,FALSE)</f>
        <v>#N/A</v>
      </c>
      <c r="BY52" s="72" t="e">
        <f>VLOOKUP(V52,Données!$O$16:$Q$65,3,FALSE)</f>
        <v>#N/A</v>
      </c>
      <c r="BZ52" s="72" t="e">
        <f>VLOOKUP(W52,Données!$O$16:$Q$65,3,FALSE)</f>
        <v>#N/A</v>
      </c>
      <c r="CA52" s="72" t="e">
        <f>VLOOKUP(X52,Données!$O$16:$Q$65,3,FALSE)</f>
        <v>#N/A</v>
      </c>
      <c r="CB52" s="72" t="e">
        <f>VLOOKUP(Y52,Données!$O$16:$Q$65,3,FALSE)</f>
        <v>#N/A</v>
      </c>
      <c r="CC52" s="72" t="e">
        <f>VLOOKUP(Z52,Données!$O$16:$Q$65,3,FALSE)</f>
        <v>#N/A</v>
      </c>
      <c r="CD52" s="72" t="e">
        <f>VLOOKUP(AA52,Données!$O$16:$Q$65,3,FALSE)</f>
        <v>#N/A</v>
      </c>
      <c r="CE52" s="72" t="e">
        <f>VLOOKUP(AB52,Données!$O$16:$Q$65,3,FALSE)</f>
        <v>#N/A</v>
      </c>
      <c r="CF52" s="72" t="e">
        <f>VLOOKUP(AC52,Données!$O$16:$Q$65,3,FALSE)</f>
        <v>#N/A</v>
      </c>
      <c r="CG52" s="72" t="e">
        <f>VLOOKUP(AD52,Données!$O$16:$Q$65,3,FALSE)</f>
        <v>#N/A</v>
      </c>
      <c r="CH52" s="72" t="e">
        <f>VLOOKUP(AE52,Données!$O$16:$Q$65,3,FALSE)</f>
        <v>#N/A</v>
      </c>
      <c r="CI52" s="72" t="e">
        <f>VLOOKUP(AF52,Données!$O$16:$Q$65,3,FALSE)</f>
        <v>#N/A</v>
      </c>
      <c r="CJ52" s="72" t="e">
        <f>VLOOKUP(AG52,Données!$O$16:$Q$65,3,FALSE)</f>
        <v>#N/A</v>
      </c>
      <c r="CK52" s="72" t="e">
        <f>VLOOKUP(AH52,Données!$O$16:$Q$65,3,FALSE)</f>
        <v>#N/A</v>
      </c>
      <c r="CM52" s="44"/>
      <c r="CP52" s="64" t="str">
        <f>Données!O62</f>
        <v>WA</v>
      </c>
      <c r="IV52" s="505"/>
    </row>
    <row r="53" spans="1:256" s="50" customFormat="1" ht="13.5" customHeight="1" thickBot="1" x14ac:dyDescent="0.25">
      <c r="A53" s="44">
        <f>VLOOKUP(C53,Section!C43:D163,2,FALSE)</f>
        <v>0</v>
      </c>
      <c r="B53" s="221" t="str">
        <f>Données!C59</f>
        <v>MAJ</v>
      </c>
      <c r="C53" s="241" t="str">
        <f>Données!D59</f>
        <v>GABARRA</v>
      </c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90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41"/>
      <c r="AJ53" s="89">
        <f t="shared" si="2"/>
        <v>0</v>
      </c>
      <c r="AK53" s="89">
        <f t="shared" si="3"/>
        <v>0</v>
      </c>
      <c r="AL53" s="89">
        <f t="shared" si="4"/>
        <v>0</v>
      </c>
      <c r="AM53" s="23">
        <f t="shared" si="5"/>
        <v>0</v>
      </c>
      <c r="AN53" s="103">
        <f t="shared" si="6"/>
        <v>0</v>
      </c>
      <c r="AO53" s="103">
        <f t="shared" si="7"/>
        <v>0</v>
      </c>
      <c r="AP53" s="105">
        <f t="shared" si="8"/>
        <v>0</v>
      </c>
      <c r="AQ53" s="106">
        <f t="shared" si="9"/>
        <v>0</v>
      </c>
      <c r="AR53" s="105">
        <f t="shared" si="10"/>
        <v>0</v>
      </c>
      <c r="AS53" s="105">
        <f t="shared" si="11"/>
        <v>0</v>
      </c>
      <c r="AW53" s="112">
        <f t="shared" si="1"/>
        <v>0</v>
      </c>
      <c r="AX53" s="112">
        <f t="shared" si="12"/>
        <v>0</v>
      </c>
      <c r="AY53" s="112">
        <f t="shared" si="13"/>
        <v>0</v>
      </c>
      <c r="AZ53" s="112">
        <f t="shared" si="14"/>
        <v>0</v>
      </c>
      <c r="BA53" s="112">
        <f t="shared" si="15"/>
        <v>0</v>
      </c>
      <c r="BB53" s="112">
        <f t="shared" si="16"/>
        <v>0</v>
      </c>
      <c r="BC53" s="112">
        <f t="shared" si="17"/>
        <v>0</v>
      </c>
      <c r="BG53" s="72" t="e">
        <f>VLOOKUP(D53,Données!$O$16:$Q$65,3,FALSE)</f>
        <v>#N/A</v>
      </c>
      <c r="BH53" s="72" t="e">
        <f>VLOOKUP(E53,Données!$O$16:$Q$65,3,FALSE)</f>
        <v>#N/A</v>
      </c>
      <c r="BI53" s="72" t="e">
        <f>VLOOKUP(F53,Données!$O$16:$Q$65,3,FALSE)</f>
        <v>#N/A</v>
      </c>
      <c r="BJ53" s="72" t="e">
        <f>VLOOKUP(G53,Données!$O$16:$Q$65,3,FALSE)</f>
        <v>#N/A</v>
      </c>
      <c r="BK53" s="72" t="e">
        <f>VLOOKUP(H53,Données!$O$16:$Q$65,3,FALSE)</f>
        <v>#N/A</v>
      </c>
      <c r="BL53" s="72" t="e">
        <f>VLOOKUP(I53,Données!$O$16:$Q$65,3,FALSE)</f>
        <v>#N/A</v>
      </c>
      <c r="BM53" s="72" t="e">
        <f>VLOOKUP(J53,Données!$O$16:$Q$65,3,FALSE)</f>
        <v>#N/A</v>
      </c>
      <c r="BN53" s="72" t="e">
        <f>VLOOKUP(K53,Données!$O$16:$Q$65,3,FALSE)</f>
        <v>#N/A</v>
      </c>
      <c r="BO53" s="72" t="e">
        <f>VLOOKUP(L53,Données!$O$16:$Q$65,3,FALSE)</f>
        <v>#N/A</v>
      </c>
      <c r="BP53" s="72" t="e">
        <f>VLOOKUP(M53,Données!$O$16:$Q$65,3,FALSE)</f>
        <v>#N/A</v>
      </c>
      <c r="BQ53" s="72" t="e">
        <f>VLOOKUP(N53,Données!$O$16:$Q$65,3,FALSE)</f>
        <v>#N/A</v>
      </c>
      <c r="BR53" s="72" t="e">
        <f>VLOOKUP(O53,Données!$O$16:$Q$65,3,FALSE)</f>
        <v>#N/A</v>
      </c>
      <c r="BS53" s="72" t="e">
        <f>VLOOKUP(P53,Données!$O$16:$Q$65,3,FALSE)</f>
        <v>#N/A</v>
      </c>
      <c r="BT53" s="72" t="e">
        <f>VLOOKUP(Q53,Données!$O$16:$Q$65,3,FALSE)</f>
        <v>#N/A</v>
      </c>
      <c r="BU53" s="72" t="e">
        <f>VLOOKUP(R53,Données!$O$16:$Q$65,3,FALSE)</f>
        <v>#N/A</v>
      </c>
      <c r="BV53" s="72" t="e">
        <f>VLOOKUP(S53,Données!$O$16:$Q$65,3,FALSE)</f>
        <v>#N/A</v>
      </c>
      <c r="BW53" s="72" t="e">
        <f>VLOOKUP(T53,Données!$O$16:$Q$65,3,FALSE)</f>
        <v>#N/A</v>
      </c>
      <c r="BX53" s="72" t="e">
        <f>VLOOKUP(U53,Données!$O$16:$Q$65,3,FALSE)</f>
        <v>#N/A</v>
      </c>
      <c r="BY53" s="72" t="e">
        <f>VLOOKUP(V53,Données!$O$16:$Q$65,3,FALSE)</f>
        <v>#N/A</v>
      </c>
      <c r="BZ53" s="72" t="e">
        <f>VLOOKUP(W53,Données!$O$16:$Q$65,3,FALSE)</f>
        <v>#N/A</v>
      </c>
      <c r="CA53" s="72" t="e">
        <f>VLOOKUP(X53,Données!$O$16:$Q$65,3,FALSE)</f>
        <v>#N/A</v>
      </c>
      <c r="CB53" s="72" t="e">
        <f>VLOOKUP(Y53,Données!$O$16:$Q$65,3,FALSE)</f>
        <v>#N/A</v>
      </c>
      <c r="CC53" s="72" t="e">
        <f>VLOOKUP(Z53,Données!$O$16:$Q$65,3,FALSE)</f>
        <v>#N/A</v>
      </c>
      <c r="CD53" s="72" t="e">
        <f>VLOOKUP(AA53,Données!$O$16:$Q$65,3,FALSE)</f>
        <v>#N/A</v>
      </c>
      <c r="CE53" s="72" t="e">
        <f>VLOOKUP(AB53,Données!$O$16:$Q$65,3,FALSE)</f>
        <v>#N/A</v>
      </c>
      <c r="CF53" s="72" t="e">
        <f>VLOOKUP(AC53,Données!$O$16:$Q$65,3,FALSE)</f>
        <v>#N/A</v>
      </c>
      <c r="CG53" s="72" t="e">
        <f>VLOOKUP(AD53,Données!$O$16:$Q$65,3,FALSE)</f>
        <v>#N/A</v>
      </c>
      <c r="CH53" s="72" t="e">
        <f>VLOOKUP(AE53,Données!$O$16:$Q$65,3,FALSE)</f>
        <v>#N/A</v>
      </c>
      <c r="CI53" s="72" t="e">
        <f>VLOOKUP(AF53,Données!$O$16:$Q$65,3,FALSE)</f>
        <v>#N/A</v>
      </c>
      <c r="CJ53" s="72" t="e">
        <f>VLOOKUP(AG53,Données!$O$16:$Q$65,3,FALSE)</f>
        <v>#N/A</v>
      </c>
      <c r="CK53" s="72" t="e">
        <f>VLOOKUP(AH53,Données!$O$16:$Q$65,3,FALSE)</f>
        <v>#N/A</v>
      </c>
      <c r="CM53" s="44"/>
      <c r="CP53" s="64" t="str">
        <f>Données!O63</f>
        <v>WRA</v>
      </c>
      <c r="CQ53" s="50" t="s">
        <v>175</v>
      </c>
      <c r="CR53" s="60"/>
      <c r="IV53" s="505"/>
    </row>
    <row r="54" spans="1:256" s="50" customFormat="1" ht="13.5" customHeight="1" thickBot="1" x14ac:dyDescent="0.25">
      <c r="A54" s="44">
        <f>VLOOKUP(C54,Section!C43:D164,2,FALSE)</f>
        <v>0</v>
      </c>
      <c r="B54" s="221" t="str">
        <f>Données!C60</f>
        <v>ADC</v>
      </c>
      <c r="C54" s="222" t="str">
        <f>Données!D60</f>
        <v>SCHMIDT    PSN</v>
      </c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41"/>
      <c r="AJ54" s="89">
        <f t="shared" si="2"/>
        <v>0</v>
      </c>
      <c r="AK54" s="89">
        <f t="shared" si="3"/>
        <v>0</v>
      </c>
      <c r="AL54" s="89">
        <f t="shared" si="4"/>
        <v>0</v>
      </c>
      <c r="AM54" s="23">
        <f t="shared" si="5"/>
        <v>0</v>
      </c>
      <c r="AN54" s="103">
        <f t="shared" si="6"/>
        <v>0</v>
      </c>
      <c r="AO54" s="103">
        <f t="shared" si="7"/>
        <v>0</v>
      </c>
      <c r="AP54" s="105">
        <f t="shared" si="8"/>
        <v>0</v>
      </c>
      <c r="AQ54" s="106">
        <f t="shared" si="9"/>
        <v>0</v>
      </c>
      <c r="AR54" s="105">
        <f t="shared" si="10"/>
        <v>0</v>
      </c>
      <c r="AS54" s="105">
        <f t="shared" si="11"/>
        <v>0</v>
      </c>
      <c r="AW54" s="112">
        <f t="shared" si="1"/>
        <v>0</v>
      </c>
      <c r="AX54" s="112">
        <f t="shared" si="12"/>
        <v>0</v>
      </c>
      <c r="AY54" s="112">
        <f t="shared" si="13"/>
        <v>0</v>
      </c>
      <c r="AZ54" s="112">
        <f t="shared" si="14"/>
        <v>0</v>
      </c>
      <c r="BA54" s="112">
        <f t="shared" si="15"/>
        <v>0</v>
      </c>
      <c r="BB54" s="112">
        <f t="shared" si="16"/>
        <v>0</v>
      </c>
      <c r="BC54" s="112">
        <f t="shared" si="17"/>
        <v>0</v>
      </c>
      <c r="BG54" s="72" t="e">
        <f>VLOOKUP(D54,Données!$O$16:$Q$65,3,FALSE)</f>
        <v>#N/A</v>
      </c>
      <c r="BH54" s="72" t="e">
        <f>VLOOKUP(E54,Données!$O$16:$Q$65,3,FALSE)</f>
        <v>#N/A</v>
      </c>
      <c r="BI54" s="72" t="e">
        <f>VLOOKUP(F54,Données!$O$16:$Q$65,3,FALSE)</f>
        <v>#N/A</v>
      </c>
      <c r="BJ54" s="72" t="e">
        <f>VLOOKUP(G54,Données!$O$16:$Q$65,3,FALSE)</f>
        <v>#N/A</v>
      </c>
      <c r="BK54" s="72" t="e">
        <f>VLOOKUP(H54,Données!$O$16:$Q$65,3,FALSE)</f>
        <v>#N/A</v>
      </c>
      <c r="BL54" s="72" t="e">
        <f>VLOOKUP(I54,Données!$O$16:$Q$65,3,FALSE)</f>
        <v>#N/A</v>
      </c>
      <c r="BM54" s="72" t="e">
        <f>VLOOKUP(J54,Données!$O$16:$Q$65,3,FALSE)</f>
        <v>#N/A</v>
      </c>
      <c r="BN54" s="72" t="e">
        <f>VLOOKUP(K54,Données!$O$16:$Q$65,3,FALSE)</f>
        <v>#N/A</v>
      </c>
      <c r="BO54" s="72" t="e">
        <f>VLOOKUP(L54,Données!$O$16:$Q$65,3,FALSE)</f>
        <v>#N/A</v>
      </c>
      <c r="BP54" s="72" t="e">
        <f>VLOOKUP(M54,Données!$O$16:$Q$65,3,FALSE)</f>
        <v>#N/A</v>
      </c>
      <c r="BQ54" s="72" t="e">
        <f>VLOOKUP(N54,Données!$O$16:$Q$65,3,FALSE)</f>
        <v>#N/A</v>
      </c>
      <c r="BR54" s="72" t="e">
        <f>VLOOKUP(O54,Données!$O$16:$Q$65,3,FALSE)</f>
        <v>#N/A</v>
      </c>
      <c r="BS54" s="72" t="e">
        <f>VLOOKUP(P54,Données!$O$16:$Q$65,3,FALSE)</f>
        <v>#N/A</v>
      </c>
      <c r="BT54" s="72" t="e">
        <f>VLOOKUP(Q54,Données!$O$16:$Q$65,3,FALSE)</f>
        <v>#N/A</v>
      </c>
      <c r="BU54" s="72" t="e">
        <f>VLOOKUP(R54,Données!$O$16:$Q$65,3,FALSE)</f>
        <v>#N/A</v>
      </c>
      <c r="BV54" s="72" t="e">
        <f>VLOOKUP(S54,Données!$O$16:$Q$65,3,FALSE)</f>
        <v>#N/A</v>
      </c>
      <c r="BW54" s="72" t="e">
        <f>VLOOKUP(T54,Données!$O$16:$Q$65,3,FALSE)</f>
        <v>#N/A</v>
      </c>
      <c r="BX54" s="72" t="e">
        <f>VLOOKUP(U54,Données!$O$16:$Q$65,3,FALSE)</f>
        <v>#N/A</v>
      </c>
      <c r="BY54" s="72" t="e">
        <f>VLOOKUP(V54,Données!$O$16:$Q$65,3,FALSE)</f>
        <v>#N/A</v>
      </c>
      <c r="BZ54" s="72" t="e">
        <f>VLOOKUP(W54,Données!$O$16:$Q$65,3,FALSE)</f>
        <v>#N/A</v>
      </c>
      <c r="CA54" s="72" t="e">
        <f>VLOOKUP(X54,Données!$O$16:$Q$65,3,FALSE)</f>
        <v>#N/A</v>
      </c>
      <c r="CB54" s="72" t="e">
        <f>VLOOKUP(Y54,Données!$O$16:$Q$65,3,FALSE)</f>
        <v>#N/A</v>
      </c>
      <c r="CC54" s="72" t="e">
        <f>VLOOKUP(Z54,Données!$O$16:$Q$65,3,FALSE)</f>
        <v>#N/A</v>
      </c>
      <c r="CD54" s="72" t="e">
        <f>VLOOKUP(AA54,Données!$O$16:$Q$65,3,FALSE)</f>
        <v>#N/A</v>
      </c>
      <c r="CE54" s="72" t="e">
        <f>VLOOKUP(AB54,Données!$O$16:$Q$65,3,FALSE)</f>
        <v>#N/A</v>
      </c>
      <c r="CF54" s="72" t="e">
        <f>VLOOKUP(AC54,Données!$O$16:$Q$65,3,FALSE)</f>
        <v>#N/A</v>
      </c>
      <c r="CG54" s="72" t="e">
        <f>VLOOKUP(AD54,Données!$O$16:$Q$65,3,FALSE)</f>
        <v>#N/A</v>
      </c>
      <c r="CH54" s="72" t="e">
        <f>VLOOKUP(AE54,Données!$O$16:$Q$65,3,FALSE)</f>
        <v>#N/A</v>
      </c>
      <c r="CI54" s="72" t="e">
        <f>VLOOKUP(AF54,Données!$O$16:$Q$65,3,FALSE)</f>
        <v>#N/A</v>
      </c>
      <c r="CJ54" s="72" t="e">
        <f>VLOOKUP(AG54,Données!$O$16:$Q$65,3,FALSE)</f>
        <v>#N/A</v>
      </c>
      <c r="CK54" s="72" t="e">
        <f>VLOOKUP(AH54,Données!$O$16:$Q$65,3,FALSE)</f>
        <v>#N/A</v>
      </c>
      <c r="CM54" s="44"/>
      <c r="CP54" s="64" t="str">
        <f>Données!O64</f>
        <v>WRQ</v>
      </c>
      <c r="CQ54" s="51"/>
      <c r="CR54" s="60"/>
      <c r="IV54" s="505"/>
    </row>
    <row r="55" spans="1:256" s="50" customFormat="1" ht="13.5" customHeight="1" thickBot="1" x14ac:dyDescent="0.25">
      <c r="A55" s="44">
        <f>VLOOKUP(C55,Section!C44:D165,2,FALSE)</f>
        <v>0</v>
      </c>
      <c r="B55" s="221" t="str">
        <f>Données!C61</f>
        <v>ADC</v>
      </c>
      <c r="C55" s="241" t="str">
        <f>Données!D61</f>
        <v>BEDNAREK</v>
      </c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247"/>
      <c r="AH55" s="247"/>
      <c r="AI55" s="41"/>
      <c r="AJ55" s="89">
        <f t="shared" si="2"/>
        <v>0</v>
      </c>
      <c r="AK55" s="89">
        <f t="shared" si="3"/>
        <v>0</v>
      </c>
      <c r="AL55" s="89">
        <f t="shared" si="4"/>
        <v>0</v>
      </c>
      <c r="AM55" s="23">
        <f t="shared" si="5"/>
        <v>0</v>
      </c>
      <c r="AN55" s="103">
        <f t="shared" si="6"/>
        <v>0</v>
      </c>
      <c r="AO55" s="103">
        <f t="shared" si="7"/>
        <v>0</v>
      </c>
      <c r="AP55" s="105">
        <f t="shared" si="8"/>
        <v>0</v>
      </c>
      <c r="AQ55" s="106">
        <f t="shared" si="9"/>
        <v>0</v>
      </c>
      <c r="AR55" s="105">
        <f t="shared" si="10"/>
        <v>0</v>
      </c>
      <c r="AS55" s="105">
        <f t="shared" si="11"/>
        <v>0</v>
      </c>
      <c r="AW55" s="112">
        <f t="shared" si="1"/>
        <v>0</v>
      </c>
      <c r="AX55" s="112">
        <f t="shared" si="12"/>
        <v>0</v>
      </c>
      <c r="AY55" s="112">
        <f t="shared" si="13"/>
        <v>0</v>
      </c>
      <c r="AZ55" s="112">
        <f t="shared" si="14"/>
        <v>0</v>
      </c>
      <c r="BA55" s="112">
        <f t="shared" si="15"/>
        <v>0</v>
      </c>
      <c r="BB55" s="112">
        <f t="shared" si="16"/>
        <v>0</v>
      </c>
      <c r="BC55" s="112">
        <f t="shared" si="17"/>
        <v>0</v>
      </c>
      <c r="BG55" s="72" t="e">
        <f>VLOOKUP(D55,Données!$O$16:$Q$65,3,FALSE)</f>
        <v>#N/A</v>
      </c>
      <c r="BH55" s="72" t="e">
        <f>VLOOKUP(E55,Données!$O$16:$Q$65,3,FALSE)</f>
        <v>#N/A</v>
      </c>
      <c r="BI55" s="72" t="e">
        <f>VLOOKUP(F55,Données!$O$16:$Q$65,3,FALSE)</f>
        <v>#N/A</v>
      </c>
      <c r="BJ55" s="72" t="e">
        <f>VLOOKUP(G55,Données!$O$16:$Q$65,3,FALSE)</f>
        <v>#N/A</v>
      </c>
      <c r="BK55" s="72" t="e">
        <f>VLOOKUP(H55,Données!$O$16:$Q$65,3,FALSE)</f>
        <v>#N/A</v>
      </c>
      <c r="BL55" s="72" t="e">
        <f>VLOOKUP(I55,Données!$O$16:$Q$65,3,FALSE)</f>
        <v>#N/A</v>
      </c>
      <c r="BM55" s="72" t="e">
        <f>VLOOKUP(J55,Données!$O$16:$Q$65,3,FALSE)</f>
        <v>#N/A</v>
      </c>
      <c r="BN55" s="72" t="e">
        <f>VLOOKUP(K55,Données!$O$16:$Q$65,3,FALSE)</f>
        <v>#N/A</v>
      </c>
      <c r="BO55" s="72" t="e">
        <f>VLOOKUP(L55,Données!$O$16:$Q$65,3,FALSE)</f>
        <v>#N/A</v>
      </c>
      <c r="BP55" s="72" t="e">
        <f>VLOOKUP(M55,Données!$O$16:$Q$65,3,FALSE)</f>
        <v>#N/A</v>
      </c>
      <c r="BQ55" s="72" t="e">
        <f>VLOOKUP(N55,Données!$O$16:$Q$65,3,FALSE)</f>
        <v>#N/A</v>
      </c>
      <c r="BR55" s="72" t="e">
        <f>VLOOKUP(O55,Données!$O$16:$Q$65,3,FALSE)</f>
        <v>#N/A</v>
      </c>
      <c r="BS55" s="72" t="e">
        <f>VLOOKUP(P55,Données!$O$16:$Q$65,3,FALSE)</f>
        <v>#N/A</v>
      </c>
      <c r="BT55" s="72" t="e">
        <f>VLOOKUP(Q55,Données!$O$16:$Q$65,3,FALSE)</f>
        <v>#N/A</v>
      </c>
      <c r="BU55" s="72" t="e">
        <f>VLOOKUP(R55,Données!$O$16:$Q$65,3,FALSE)</f>
        <v>#N/A</v>
      </c>
      <c r="BV55" s="72" t="e">
        <f>VLOOKUP(S55,Données!$O$16:$Q$65,3,FALSE)</f>
        <v>#N/A</v>
      </c>
      <c r="BW55" s="72" t="e">
        <f>VLOOKUP(T55,Données!$O$16:$Q$65,3,FALSE)</f>
        <v>#N/A</v>
      </c>
      <c r="BX55" s="72" t="e">
        <f>VLOOKUP(U55,Données!$O$16:$Q$65,3,FALSE)</f>
        <v>#N/A</v>
      </c>
      <c r="BY55" s="72" t="e">
        <f>VLOOKUP(V55,Données!$O$16:$Q$65,3,FALSE)</f>
        <v>#N/A</v>
      </c>
      <c r="BZ55" s="72" t="e">
        <f>VLOOKUP(W55,Données!$O$16:$Q$65,3,FALSE)</f>
        <v>#N/A</v>
      </c>
      <c r="CA55" s="72" t="e">
        <f>VLOOKUP(X55,Données!$O$16:$Q$65,3,FALSE)</f>
        <v>#N/A</v>
      </c>
      <c r="CB55" s="72" t="e">
        <f>VLOOKUP(Y55,Données!$O$16:$Q$65,3,FALSE)</f>
        <v>#N/A</v>
      </c>
      <c r="CC55" s="72" t="e">
        <f>VLOOKUP(Z55,Données!$O$16:$Q$65,3,FALSE)</f>
        <v>#N/A</v>
      </c>
      <c r="CD55" s="72" t="e">
        <f>VLOOKUP(AA55,Données!$O$16:$Q$65,3,FALSE)</f>
        <v>#N/A</v>
      </c>
      <c r="CE55" s="72" t="e">
        <f>VLOOKUP(AB55,Données!$O$16:$Q$65,3,FALSE)</f>
        <v>#N/A</v>
      </c>
      <c r="CF55" s="72" t="e">
        <f>VLOOKUP(AC55,Données!$O$16:$Q$65,3,FALSE)</f>
        <v>#N/A</v>
      </c>
      <c r="CG55" s="72" t="e">
        <f>VLOOKUP(AD55,Données!$O$16:$Q$65,3,FALSE)</f>
        <v>#N/A</v>
      </c>
      <c r="CH55" s="72" t="e">
        <f>VLOOKUP(AE55,Données!$O$16:$Q$65,3,FALSE)</f>
        <v>#N/A</v>
      </c>
      <c r="CI55" s="72" t="e">
        <f>VLOOKUP(AF55,Données!$O$16:$Q$65,3,FALSE)</f>
        <v>#N/A</v>
      </c>
      <c r="CJ55" s="72" t="e">
        <f>VLOOKUP(AG55,Données!$O$16:$Q$65,3,FALSE)</f>
        <v>#N/A</v>
      </c>
      <c r="CK55" s="72" t="e">
        <f>VLOOKUP(AH55,Données!$O$16:$Q$65,3,FALSE)</f>
        <v>#N/A</v>
      </c>
      <c r="CM55" s="44"/>
      <c r="CQ55" s="51"/>
      <c r="IV55" s="505"/>
    </row>
    <row r="56" spans="1:256" s="50" customFormat="1" ht="13.5" customHeight="1" thickBot="1" x14ac:dyDescent="0.25">
      <c r="A56" s="44">
        <f>VLOOKUP(C56,Section!C45:D166,2,FALSE)</f>
        <v>0</v>
      </c>
      <c r="B56" s="221">
        <f>Données!C62</f>
        <v>0</v>
      </c>
      <c r="C56" s="241">
        <f>Données!D62</f>
        <v>0</v>
      </c>
      <c r="D56" s="247"/>
      <c r="E56" s="247"/>
      <c r="F56" s="247"/>
      <c r="G56" s="247"/>
      <c r="H56" s="247"/>
      <c r="I56" s="247"/>
      <c r="J56" s="247"/>
      <c r="K56" s="247"/>
      <c r="L56" s="247"/>
      <c r="M56" s="247"/>
      <c r="N56" s="247"/>
      <c r="O56" s="247"/>
      <c r="P56" s="247"/>
      <c r="Q56" s="247"/>
      <c r="R56" s="247"/>
      <c r="S56" s="247"/>
      <c r="T56" s="247"/>
      <c r="U56" s="247"/>
      <c r="V56" s="247"/>
      <c r="W56" s="247"/>
      <c r="X56" s="247"/>
      <c r="Y56" s="247"/>
      <c r="Z56" s="247"/>
      <c r="AA56" s="247"/>
      <c r="AB56" s="247"/>
      <c r="AC56" s="247"/>
      <c r="AD56" s="247"/>
      <c r="AE56" s="247"/>
      <c r="AF56" s="247"/>
      <c r="AG56" s="247"/>
      <c r="AH56" s="247"/>
      <c r="AI56" s="41"/>
      <c r="AJ56" s="89">
        <f t="shared" si="2"/>
        <v>0</v>
      </c>
      <c r="AK56" s="89">
        <f t="shared" si="3"/>
        <v>0</v>
      </c>
      <c r="AL56" s="89">
        <f t="shared" si="4"/>
        <v>0</v>
      </c>
      <c r="AM56" s="23">
        <f t="shared" si="5"/>
        <v>0</v>
      </c>
      <c r="AN56" s="103">
        <f t="shared" si="6"/>
        <v>0</v>
      </c>
      <c r="AO56" s="103">
        <f t="shared" si="7"/>
        <v>0</v>
      </c>
      <c r="AP56" s="105">
        <f t="shared" si="8"/>
        <v>0</v>
      </c>
      <c r="AQ56" s="106">
        <f t="shared" si="9"/>
        <v>0</v>
      </c>
      <c r="AR56" s="105">
        <f t="shared" si="10"/>
        <v>0</v>
      </c>
      <c r="AS56" s="105">
        <f t="shared" si="11"/>
        <v>0</v>
      </c>
      <c r="AW56" s="112">
        <f t="shared" si="1"/>
        <v>0</v>
      </c>
      <c r="AX56" s="112">
        <f t="shared" si="12"/>
        <v>0</v>
      </c>
      <c r="AY56" s="112">
        <f t="shared" si="13"/>
        <v>0</v>
      </c>
      <c r="AZ56" s="112">
        <f t="shared" si="14"/>
        <v>0</v>
      </c>
      <c r="BA56" s="112">
        <f t="shared" si="15"/>
        <v>0</v>
      </c>
      <c r="BB56" s="112">
        <f t="shared" si="16"/>
        <v>0</v>
      </c>
      <c r="BC56" s="112">
        <f t="shared" si="17"/>
        <v>0</v>
      </c>
      <c r="BG56" s="72" t="e">
        <f>VLOOKUP(D56,Données!$O$16:$Q$65,3,FALSE)</f>
        <v>#N/A</v>
      </c>
      <c r="BH56" s="72" t="e">
        <f>VLOOKUP(E56,Données!$O$16:$Q$65,3,FALSE)</f>
        <v>#N/A</v>
      </c>
      <c r="BI56" s="72" t="e">
        <f>VLOOKUP(F56,Données!$O$16:$Q$65,3,FALSE)</f>
        <v>#N/A</v>
      </c>
      <c r="BJ56" s="72" t="e">
        <f>VLOOKUP(G56,Données!$O$16:$Q$65,3,FALSE)</f>
        <v>#N/A</v>
      </c>
      <c r="BK56" s="72" t="e">
        <f>VLOOKUP(H56,Données!$O$16:$Q$65,3,FALSE)</f>
        <v>#N/A</v>
      </c>
      <c r="BL56" s="72" t="e">
        <f>VLOOKUP(I56,Données!$O$16:$Q$65,3,FALSE)</f>
        <v>#N/A</v>
      </c>
      <c r="BM56" s="72" t="e">
        <f>VLOOKUP(J56,Données!$O$16:$Q$65,3,FALSE)</f>
        <v>#N/A</v>
      </c>
      <c r="BN56" s="72" t="e">
        <f>VLOOKUP(K56,Données!$O$16:$Q$65,3,FALSE)</f>
        <v>#N/A</v>
      </c>
      <c r="BO56" s="72" t="e">
        <f>VLOOKUP(L56,Données!$O$16:$Q$65,3,FALSE)</f>
        <v>#N/A</v>
      </c>
      <c r="BP56" s="72" t="e">
        <f>VLOOKUP(M56,Données!$O$16:$Q$65,3,FALSE)</f>
        <v>#N/A</v>
      </c>
      <c r="BQ56" s="72" t="e">
        <f>VLOOKUP(N56,Données!$O$16:$Q$65,3,FALSE)</f>
        <v>#N/A</v>
      </c>
      <c r="BR56" s="72" t="e">
        <f>VLOOKUP(O56,Données!$O$16:$Q$65,3,FALSE)</f>
        <v>#N/A</v>
      </c>
      <c r="BS56" s="72" t="e">
        <f>VLOOKUP(P56,Données!$O$16:$Q$65,3,FALSE)</f>
        <v>#N/A</v>
      </c>
      <c r="BT56" s="72" t="e">
        <f>VLOOKUP(Q56,Données!$O$16:$Q$65,3,FALSE)</f>
        <v>#N/A</v>
      </c>
      <c r="BU56" s="72" t="e">
        <f>VLOOKUP(R56,Données!$O$16:$Q$65,3,FALSE)</f>
        <v>#N/A</v>
      </c>
      <c r="BV56" s="72" t="e">
        <f>VLOOKUP(S56,Données!$O$16:$Q$65,3,FALSE)</f>
        <v>#N/A</v>
      </c>
      <c r="BW56" s="72" t="e">
        <f>VLOOKUP(T56,Données!$O$16:$Q$65,3,FALSE)</f>
        <v>#N/A</v>
      </c>
      <c r="BX56" s="72" t="e">
        <f>VLOOKUP(U56,Données!$O$16:$Q$65,3,FALSE)</f>
        <v>#N/A</v>
      </c>
      <c r="BY56" s="72" t="e">
        <f>VLOOKUP(V56,Données!$O$16:$Q$65,3,FALSE)</f>
        <v>#N/A</v>
      </c>
      <c r="BZ56" s="72" t="e">
        <f>VLOOKUP(W56,Données!$O$16:$Q$65,3,FALSE)</f>
        <v>#N/A</v>
      </c>
      <c r="CA56" s="72" t="e">
        <f>VLOOKUP(X56,Données!$O$16:$Q$65,3,FALSE)</f>
        <v>#N/A</v>
      </c>
      <c r="CB56" s="72" t="e">
        <f>VLOOKUP(Y56,Données!$O$16:$Q$65,3,FALSE)</f>
        <v>#N/A</v>
      </c>
      <c r="CC56" s="72" t="e">
        <f>VLOOKUP(Z56,Données!$O$16:$Q$65,3,FALSE)</f>
        <v>#N/A</v>
      </c>
      <c r="CD56" s="72" t="e">
        <f>VLOOKUP(AA56,Données!$O$16:$Q$65,3,FALSE)</f>
        <v>#N/A</v>
      </c>
      <c r="CE56" s="72" t="e">
        <f>VLOOKUP(AB56,Données!$O$16:$Q$65,3,FALSE)</f>
        <v>#N/A</v>
      </c>
      <c r="CF56" s="72" t="e">
        <f>VLOOKUP(AC56,Données!$O$16:$Q$65,3,FALSE)</f>
        <v>#N/A</v>
      </c>
      <c r="CG56" s="72" t="e">
        <f>VLOOKUP(AD56,Données!$O$16:$Q$65,3,FALSE)</f>
        <v>#N/A</v>
      </c>
      <c r="CH56" s="72" t="e">
        <f>VLOOKUP(AE56,Données!$O$16:$Q$65,3,FALSE)</f>
        <v>#N/A</v>
      </c>
      <c r="CI56" s="72" t="e">
        <f>VLOOKUP(AF56,Données!$O$16:$Q$65,3,FALSE)</f>
        <v>#N/A</v>
      </c>
      <c r="CJ56" s="72" t="e">
        <f>VLOOKUP(AG56,Données!$O$16:$Q$65,3,FALSE)</f>
        <v>#N/A</v>
      </c>
      <c r="CK56" s="72" t="e">
        <f>VLOOKUP(AH56,Données!$O$16:$Q$65,3,FALSE)</f>
        <v>#N/A</v>
      </c>
      <c r="CM56" s="44"/>
      <c r="CQ56" s="51"/>
      <c r="IV56" s="505"/>
    </row>
    <row r="57" spans="1:256" s="50" customFormat="1" ht="13.5" customHeight="1" x14ac:dyDescent="0.2">
      <c r="A57" s="44">
        <f>VLOOKUP(C57,Section!C46:D167,2,FALSE)</f>
        <v>0</v>
      </c>
      <c r="B57" s="221">
        <f>Données!C63</f>
        <v>0</v>
      </c>
      <c r="C57" s="241">
        <f>Données!D63</f>
        <v>0</v>
      </c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  <c r="AH57" s="247"/>
      <c r="AI57" s="41"/>
      <c r="AJ57" s="89">
        <f t="shared" si="2"/>
        <v>0</v>
      </c>
      <c r="AK57" s="89">
        <f t="shared" si="3"/>
        <v>0</v>
      </c>
      <c r="AL57" s="89">
        <f t="shared" si="4"/>
        <v>0</v>
      </c>
      <c r="AM57" s="23">
        <f t="shared" si="5"/>
        <v>0</v>
      </c>
      <c r="AN57" s="103">
        <f t="shared" si="6"/>
        <v>0</v>
      </c>
      <c r="AO57" s="103">
        <f t="shared" si="7"/>
        <v>0</v>
      </c>
      <c r="AP57" s="105">
        <f t="shared" si="8"/>
        <v>0</v>
      </c>
      <c r="AQ57" s="106">
        <f t="shared" si="9"/>
        <v>0</v>
      </c>
      <c r="AR57" s="105">
        <f t="shared" si="10"/>
        <v>0</v>
      </c>
      <c r="AS57" s="105">
        <f t="shared" si="11"/>
        <v>0</v>
      </c>
      <c r="AW57" s="112">
        <f t="shared" si="1"/>
        <v>0</v>
      </c>
      <c r="AX57" s="112">
        <f t="shared" si="12"/>
        <v>0</v>
      </c>
      <c r="AY57" s="112">
        <f t="shared" si="13"/>
        <v>0</v>
      </c>
      <c r="AZ57" s="112">
        <f t="shared" si="14"/>
        <v>0</v>
      </c>
      <c r="BA57" s="112">
        <f t="shared" si="15"/>
        <v>0</v>
      </c>
      <c r="BB57" s="112">
        <f t="shared" si="16"/>
        <v>0</v>
      </c>
      <c r="BC57" s="112">
        <f t="shared" si="17"/>
        <v>0</v>
      </c>
      <c r="BG57" s="72" t="e">
        <f>VLOOKUP(D57,Données!$O$16:$Q$65,3,FALSE)</f>
        <v>#N/A</v>
      </c>
      <c r="BH57" s="72" t="e">
        <f>VLOOKUP(E57,Données!$O$16:$Q$65,3,FALSE)</f>
        <v>#N/A</v>
      </c>
      <c r="BI57" s="72" t="e">
        <f>VLOOKUP(F57,Données!$O$16:$Q$65,3,FALSE)</f>
        <v>#N/A</v>
      </c>
      <c r="BJ57" s="72" t="e">
        <f>VLOOKUP(G57,Données!$O$16:$Q$65,3,FALSE)</f>
        <v>#N/A</v>
      </c>
      <c r="BK57" s="72" t="e">
        <f>VLOOKUP(H57,Données!$O$16:$Q$65,3,FALSE)</f>
        <v>#N/A</v>
      </c>
      <c r="BL57" s="72" t="e">
        <f>VLOOKUP(I57,Données!$O$16:$Q$65,3,FALSE)</f>
        <v>#N/A</v>
      </c>
      <c r="BM57" s="72" t="e">
        <f>VLOOKUP(J57,Données!$O$16:$Q$65,3,FALSE)</f>
        <v>#N/A</v>
      </c>
      <c r="BN57" s="72" t="e">
        <f>VLOOKUP(K57,Données!$O$16:$Q$65,3,FALSE)</f>
        <v>#N/A</v>
      </c>
      <c r="BO57" s="72" t="e">
        <f>VLOOKUP(L57,Données!$O$16:$Q$65,3,FALSE)</f>
        <v>#N/A</v>
      </c>
      <c r="BP57" s="72" t="e">
        <f>VLOOKUP(M57,Données!$O$16:$Q$65,3,FALSE)</f>
        <v>#N/A</v>
      </c>
      <c r="BQ57" s="72" t="e">
        <f>VLOOKUP(N57,Données!$O$16:$Q$65,3,FALSE)</f>
        <v>#N/A</v>
      </c>
      <c r="BR57" s="72" t="e">
        <f>VLOOKUP(O57,Données!$O$16:$Q$65,3,FALSE)</f>
        <v>#N/A</v>
      </c>
      <c r="BS57" s="72" t="e">
        <f>VLOOKUP(P57,Données!$O$16:$Q$65,3,FALSE)</f>
        <v>#N/A</v>
      </c>
      <c r="BT57" s="72" t="e">
        <f>VLOOKUP(Q57,Données!$O$16:$Q$65,3,FALSE)</f>
        <v>#N/A</v>
      </c>
      <c r="BU57" s="72" t="e">
        <f>VLOOKUP(R57,Données!$O$16:$Q$65,3,FALSE)</f>
        <v>#N/A</v>
      </c>
      <c r="BV57" s="72" t="e">
        <f>VLOOKUP(S57,Données!$O$16:$Q$65,3,FALSE)</f>
        <v>#N/A</v>
      </c>
      <c r="BW57" s="72" t="e">
        <f>VLOOKUP(T57,Données!$O$16:$Q$65,3,FALSE)</f>
        <v>#N/A</v>
      </c>
      <c r="BX57" s="72" t="e">
        <f>VLOOKUP(U57,Données!$O$16:$Q$65,3,FALSE)</f>
        <v>#N/A</v>
      </c>
      <c r="BY57" s="72" t="e">
        <f>VLOOKUP(V57,Données!$O$16:$Q$65,3,FALSE)</f>
        <v>#N/A</v>
      </c>
      <c r="BZ57" s="72" t="e">
        <f>VLOOKUP(W57,Données!$O$16:$Q$65,3,FALSE)</f>
        <v>#N/A</v>
      </c>
      <c r="CA57" s="72" t="e">
        <f>VLOOKUP(X57,Données!$O$16:$Q$65,3,FALSE)</f>
        <v>#N/A</v>
      </c>
      <c r="CB57" s="72" t="e">
        <f>VLOOKUP(Y57,Données!$O$16:$Q$65,3,FALSE)</f>
        <v>#N/A</v>
      </c>
      <c r="CC57" s="72" t="e">
        <f>VLOOKUP(Z57,Données!$O$16:$Q$65,3,FALSE)</f>
        <v>#N/A</v>
      </c>
      <c r="CD57" s="72" t="e">
        <f>VLOOKUP(AA57,Données!$O$16:$Q$65,3,FALSE)</f>
        <v>#N/A</v>
      </c>
      <c r="CE57" s="72" t="e">
        <f>VLOOKUP(AB57,Données!$O$16:$Q$65,3,FALSE)</f>
        <v>#N/A</v>
      </c>
      <c r="CF57" s="72" t="e">
        <f>VLOOKUP(AC57,Données!$O$16:$Q$65,3,FALSE)</f>
        <v>#N/A</v>
      </c>
      <c r="CG57" s="72" t="e">
        <f>VLOOKUP(AD57,Données!$O$16:$Q$65,3,FALSE)</f>
        <v>#N/A</v>
      </c>
      <c r="CH57" s="72" t="e">
        <f>VLOOKUP(AE57,Données!$O$16:$Q$65,3,FALSE)</f>
        <v>#N/A</v>
      </c>
      <c r="CI57" s="72" t="e">
        <f>VLOOKUP(AF57,Données!$O$16:$Q$65,3,FALSE)</f>
        <v>#N/A</v>
      </c>
      <c r="CJ57" s="72" t="e">
        <f>VLOOKUP(AG57,Données!$O$16:$Q$65,3,FALSE)</f>
        <v>#N/A</v>
      </c>
      <c r="CK57" s="72" t="e">
        <f>VLOOKUP(AH57,Données!$O$16:$Q$65,3,FALSE)</f>
        <v>#N/A</v>
      </c>
      <c r="CM57" s="44"/>
      <c r="CQ57" s="51"/>
      <c r="IV57" s="505"/>
    </row>
    <row r="58" spans="1:256" s="50" customFormat="1" ht="13.5" customHeight="1" x14ac:dyDescent="0.2">
      <c r="A58" s="44"/>
      <c r="B58" s="73"/>
      <c r="C58" s="74"/>
      <c r="D58" s="137"/>
      <c r="E58" s="137"/>
      <c r="F58" s="138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49"/>
      <c r="AJ58" s="90"/>
      <c r="AK58" s="90"/>
      <c r="AL58" s="90"/>
      <c r="AM58" s="38"/>
      <c r="AN58" s="38"/>
      <c r="AO58" s="38"/>
      <c r="AP58" s="1"/>
      <c r="AQ58" s="1"/>
      <c r="AR58" s="44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M58" s="44"/>
      <c r="CQ58" s="51"/>
      <c r="IV58" s="505"/>
    </row>
    <row r="59" spans="1:256" s="50" customFormat="1" ht="13.5" customHeight="1" thickBot="1" x14ac:dyDescent="0.25">
      <c r="A59" s="44"/>
      <c r="B59" s="75"/>
      <c r="C59" s="76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48"/>
      <c r="AJ59" s="90"/>
      <c r="AK59" s="90"/>
      <c r="AL59" s="90"/>
      <c r="AM59" s="38"/>
      <c r="AN59" s="38"/>
      <c r="AO59" s="38"/>
      <c r="AP59" s="1"/>
      <c r="AQ59" s="1"/>
      <c r="AR59" s="44"/>
      <c r="AT59" s="58"/>
      <c r="AU59" s="58"/>
      <c r="AV59" s="58"/>
      <c r="BD59" s="58"/>
      <c r="BE59" s="58"/>
      <c r="BF59" s="5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58"/>
      <c r="CM59" s="58"/>
      <c r="CN59" s="58"/>
      <c r="CQ59" s="51"/>
      <c r="IV59" s="505"/>
    </row>
    <row r="60" spans="1:256" s="50" customFormat="1" ht="13.5" customHeight="1" x14ac:dyDescent="0.2">
      <c r="A60" s="44">
        <f>VLOOKUP(C60,Section!C44:D173,2,FALSE)</f>
        <v>0</v>
      </c>
      <c r="B60" s="485"/>
      <c r="C60" s="486"/>
      <c r="D60" s="268"/>
      <c r="E60" s="268"/>
      <c r="F60" s="268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8"/>
      <c r="AE60" s="268"/>
      <c r="AF60" s="268"/>
      <c r="AG60" s="268"/>
      <c r="AH60" s="268"/>
      <c r="AI60" s="59"/>
      <c r="AJ60" s="90"/>
      <c r="AK60" s="90"/>
      <c r="AL60" s="90"/>
      <c r="AM60" s="38"/>
      <c r="AN60" s="38"/>
      <c r="AO60" s="38"/>
      <c r="AP60" s="1"/>
      <c r="AQ60" s="1"/>
      <c r="AR60" s="58"/>
      <c r="AS60" s="58"/>
      <c r="AT60" s="58"/>
      <c r="AU60" s="58"/>
      <c r="AV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Q60" s="51"/>
      <c r="IV60" s="505"/>
    </row>
    <row r="61" spans="1:256" s="50" customFormat="1" x14ac:dyDescent="0.2">
      <c r="A61" s="44">
        <f>VLOOKUP(C61,Section!C44:D174,2,FALSE)</f>
        <v>0</v>
      </c>
      <c r="B61" s="480" t="s">
        <v>92</v>
      </c>
      <c r="C61" s="481"/>
      <c r="D61" s="181"/>
      <c r="E61" s="181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59"/>
      <c r="AJ61" s="482" t="s">
        <v>93</v>
      </c>
      <c r="AK61" s="483"/>
      <c r="AL61" s="483"/>
      <c r="AM61" s="483"/>
      <c r="AN61" s="484"/>
      <c r="AO61" s="174"/>
      <c r="AP61" s="1"/>
      <c r="AQ61" s="1"/>
      <c r="AR61" s="58"/>
      <c r="AS61" s="58"/>
      <c r="AT61" s="65"/>
      <c r="AU61" s="65"/>
      <c r="AV61" s="65"/>
      <c r="BD61" s="65"/>
      <c r="BE61" s="65"/>
      <c r="BF61" s="65"/>
      <c r="BG61" s="61">
        <v>1</v>
      </c>
      <c r="BH61" s="61">
        <v>2</v>
      </c>
      <c r="BI61" s="61">
        <v>3</v>
      </c>
      <c r="BJ61" s="61">
        <v>4</v>
      </c>
      <c r="BK61" s="62">
        <v>5</v>
      </c>
      <c r="BL61" s="62">
        <v>6</v>
      </c>
      <c r="BM61" s="62">
        <v>7</v>
      </c>
      <c r="BN61" s="62">
        <v>8</v>
      </c>
      <c r="BO61" s="62">
        <v>9</v>
      </c>
      <c r="BP61" s="61">
        <v>10</v>
      </c>
      <c r="BQ61" s="61">
        <v>11</v>
      </c>
      <c r="BR61" s="62">
        <v>12</v>
      </c>
      <c r="BS61" s="62">
        <v>13</v>
      </c>
      <c r="BT61" s="62">
        <v>14</v>
      </c>
      <c r="BU61" s="62">
        <v>15</v>
      </c>
      <c r="BV61" s="62">
        <v>16</v>
      </c>
      <c r="BW61" s="61">
        <v>17</v>
      </c>
      <c r="BX61" s="61">
        <v>18</v>
      </c>
      <c r="BY61" s="62">
        <v>19</v>
      </c>
      <c r="BZ61" s="62">
        <v>20</v>
      </c>
      <c r="CA61" s="62">
        <v>21</v>
      </c>
      <c r="CB61" s="62">
        <v>22</v>
      </c>
      <c r="CC61" s="62">
        <v>23</v>
      </c>
      <c r="CD61" s="61">
        <v>24</v>
      </c>
      <c r="CE61" s="61">
        <v>25</v>
      </c>
      <c r="CF61" s="62">
        <v>26</v>
      </c>
      <c r="CG61" s="62">
        <v>27</v>
      </c>
      <c r="CH61" s="62">
        <v>28</v>
      </c>
      <c r="CI61" s="62">
        <v>29</v>
      </c>
      <c r="CJ61" s="62">
        <v>30</v>
      </c>
      <c r="CK61" s="63">
        <v>31</v>
      </c>
      <c r="CL61" s="65"/>
      <c r="CM61" s="65"/>
      <c r="CN61" s="65"/>
      <c r="CQ61" s="51"/>
      <c r="IV61" s="505"/>
    </row>
    <row r="62" spans="1:256" s="58" customFormat="1" ht="13.5" thickBot="1" x14ac:dyDescent="0.25">
      <c r="A62" s="44" t="e">
        <f>VLOOKUP(C62,Section!C44:D175,2,FALSE)</f>
        <v>#N/A</v>
      </c>
      <c r="B62" s="66" t="s">
        <v>2</v>
      </c>
      <c r="C62" s="96" t="s">
        <v>94</v>
      </c>
      <c r="D62" s="139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68"/>
      <c r="AJ62" s="87" t="s">
        <v>95</v>
      </c>
      <c r="AK62" s="87" t="s">
        <v>25</v>
      </c>
      <c r="AL62" s="87" t="s">
        <v>39</v>
      </c>
      <c r="AM62" s="88" t="s">
        <v>96</v>
      </c>
      <c r="AN62" s="102" t="s">
        <v>97</v>
      </c>
      <c r="AO62" s="102" t="s">
        <v>179</v>
      </c>
      <c r="AP62" s="104" t="s">
        <v>42</v>
      </c>
      <c r="AQ62" s="104" t="s">
        <v>98</v>
      </c>
      <c r="AR62" s="104" t="s">
        <v>57</v>
      </c>
      <c r="AS62" s="104" t="s">
        <v>107</v>
      </c>
      <c r="AT62" s="50"/>
      <c r="AU62" s="50"/>
      <c r="AV62" s="50"/>
      <c r="AW62" s="113" t="s">
        <v>14</v>
      </c>
      <c r="AX62" s="113" t="s">
        <v>18</v>
      </c>
      <c r="AY62" s="113" t="s">
        <v>23</v>
      </c>
      <c r="AZ62" s="113" t="s">
        <v>26</v>
      </c>
      <c r="BA62" s="113" t="s">
        <v>32</v>
      </c>
      <c r="BB62" s="113" t="s">
        <v>53</v>
      </c>
      <c r="BC62" s="113" t="s">
        <v>30</v>
      </c>
      <c r="BD62" s="50"/>
      <c r="BE62" s="50"/>
      <c r="BF62" s="50"/>
      <c r="BG62" s="34"/>
      <c r="BH62" s="34"/>
      <c r="BI62" s="34"/>
      <c r="BJ62" s="34"/>
      <c r="BK62" s="69"/>
      <c r="BL62" s="69"/>
      <c r="BM62" s="69"/>
      <c r="BN62" s="69"/>
      <c r="BO62" s="69"/>
      <c r="BP62" s="34"/>
      <c r="BQ62" s="34"/>
      <c r="BR62" s="69"/>
      <c r="BS62" s="70"/>
      <c r="BT62" s="69"/>
      <c r="BU62" s="69"/>
      <c r="BV62" s="69"/>
      <c r="BW62" s="34"/>
      <c r="BX62" s="34"/>
      <c r="BY62" s="69"/>
      <c r="BZ62" s="69"/>
      <c r="CA62" s="69"/>
      <c r="CB62" s="69"/>
      <c r="CC62" s="69"/>
      <c r="CD62" s="34"/>
      <c r="CE62" s="34"/>
      <c r="CF62" s="69"/>
      <c r="CG62" s="69"/>
      <c r="CH62" s="69"/>
      <c r="CI62" s="69"/>
      <c r="CJ62" s="69"/>
      <c r="CK62" s="71"/>
      <c r="CL62" s="50"/>
      <c r="CM62" s="44"/>
      <c r="CN62" s="50"/>
      <c r="CP62" s="50"/>
      <c r="CQ62" s="60"/>
      <c r="IV62" s="114"/>
    </row>
    <row r="63" spans="1:256" s="58" customFormat="1" ht="13.5" thickBot="1" x14ac:dyDescent="0.25">
      <c r="A63" s="44">
        <f>VLOOKUP(C63,Section!C45:D176,2,FALSE)</f>
        <v>0</v>
      </c>
      <c r="B63" s="200" t="str">
        <f>Données!I5</f>
        <v>CLC</v>
      </c>
      <c r="C63" s="201" t="str">
        <f>Données!$J5</f>
        <v>PAPUT APSN</v>
      </c>
      <c r="D63" s="290"/>
      <c r="E63" s="298" t="s">
        <v>51</v>
      </c>
      <c r="F63" s="298" t="s">
        <v>51</v>
      </c>
      <c r="G63" s="247"/>
      <c r="H63" s="247"/>
      <c r="I63" s="298" t="s">
        <v>51</v>
      </c>
      <c r="J63" s="298" t="s">
        <v>51</v>
      </c>
      <c r="K63" s="298" t="s">
        <v>51</v>
      </c>
      <c r="L63" s="298" t="s">
        <v>51</v>
      </c>
      <c r="M63" s="298" t="s">
        <v>51</v>
      </c>
      <c r="N63" s="247"/>
      <c r="O63" s="247"/>
      <c r="P63" s="298" t="s">
        <v>51</v>
      </c>
      <c r="Q63" s="298" t="s">
        <v>51</v>
      </c>
      <c r="R63" s="298" t="s">
        <v>51</v>
      </c>
      <c r="S63" s="298" t="s">
        <v>51</v>
      </c>
      <c r="T63" s="298" t="s">
        <v>51</v>
      </c>
      <c r="U63" s="247"/>
      <c r="V63" s="247"/>
      <c r="W63" s="298" t="s">
        <v>51</v>
      </c>
      <c r="X63" s="298" t="s">
        <v>51</v>
      </c>
      <c r="Y63" s="298" t="s">
        <v>51</v>
      </c>
      <c r="Z63" s="298" t="s">
        <v>51</v>
      </c>
      <c r="AA63" s="298" t="s">
        <v>51</v>
      </c>
      <c r="AB63" s="247"/>
      <c r="AC63" s="247"/>
      <c r="AD63" s="298" t="s">
        <v>51</v>
      </c>
      <c r="AE63" s="298" t="s">
        <v>51</v>
      </c>
      <c r="AF63" s="298" t="s">
        <v>51</v>
      </c>
      <c r="AG63" s="298" t="s">
        <v>51</v>
      </c>
      <c r="AH63" s="298" t="s">
        <v>51</v>
      </c>
      <c r="AI63" s="41"/>
      <c r="AJ63" s="89">
        <f t="shared" ref="AJ63:AJ123" si="18">COUNTIF($BG63:$CK63,"P")</f>
        <v>0</v>
      </c>
      <c r="AK63" s="89">
        <f t="shared" ref="AK63:AK123" si="19">COUNTIF($BG63:$CK63,"T")</f>
        <v>22</v>
      </c>
      <c r="AL63" s="89">
        <f t="shared" ref="AL63:AL123" si="20">COUNTIF($BG63:$CK63,"A")</f>
        <v>0</v>
      </c>
      <c r="AM63" s="23">
        <f t="shared" ref="AM63:AM123" si="21">COUNTIF($D63:$AH63,"D")</f>
        <v>0</v>
      </c>
      <c r="AN63" s="103">
        <f t="shared" ref="AN63:AN123" si="22">COUNTIF($BG63:$CK63,"W")</f>
        <v>0</v>
      </c>
      <c r="AO63" s="103">
        <f t="shared" ref="AO63:AO123" si="23">COUNTIF($BG63:$CK63,"JF")</f>
        <v>0</v>
      </c>
      <c r="AP63" s="105">
        <f t="shared" ref="AP63:AP123" si="24">COUNTIF($BG63:$CK63,"TAO")</f>
        <v>0</v>
      </c>
      <c r="AQ63" s="106">
        <f t="shared" ref="AQ63:AQ123" si="25">COUNTIF($D63:$AH63,"P")</f>
        <v>0</v>
      </c>
      <c r="AR63" s="105">
        <f t="shared" ref="AR63:AR123" si="26">COUNTIF($D63:$AH63,"ASB")</f>
        <v>0</v>
      </c>
      <c r="AS63" s="105">
        <f t="shared" ref="AS63:AS123" si="27">COUNTIF($D63:$AH63,"DX")</f>
        <v>0</v>
      </c>
      <c r="AT63" s="50"/>
      <c r="AU63" s="50"/>
      <c r="AV63" s="50"/>
      <c r="AW63" s="112">
        <f t="shared" ref="AW63:BC72" si="28">COUNTIF($D63:$AH63,"CS")+COUNTIF($D63:$AH63,"WCS")</f>
        <v>0</v>
      </c>
      <c r="AX63" s="112">
        <f t="shared" si="28"/>
        <v>0</v>
      </c>
      <c r="AY63" s="112">
        <f t="shared" si="28"/>
        <v>0</v>
      </c>
      <c r="AZ63" s="112">
        <f t="shared" si="28"/>
        <v>0</v>
      </c>
      <c r="BA63" s="112">
        <f t="shared" si="28"/>
        <v>0</v>
      </c>
      <c r="BB63" s="112">
        <f t="shared" si="28"/>
        <v>0</v>
      </c>
      <c r="BC63" s="112">
        <f t="shared" si="28"/>
        <v>0</v>
      </c>
      <c r="BD63" s="50"/>
      <c r="BE63" s="50"/>
      <c r="BF63" s="50"/>
      <c r="BG63" s="72" t="e">
        <f>VLOOKUP(D63,Données!$O$16:$Q$65,3,FALSE)</f>
        <v>#N/A</v>
      </c>
      <c r="BH63" s="72" t="str">
        <f>VLOOKUP(E63,Données!$O$16:$Q$65,3,FALSE)</f>
        <v>T</v>
      </c>
      <c r="BI63" s="72" t="str">
        <f>VLOOKUP(F63,Données!$O$16:$Q$65,3,FALSE)</f>
        <v>T</v>
      </c>
      <c r="BJ63" s="72" t="e">
        <f>VLOOKUP(G63,Données!$O$16:$Q$65,3,FALSE)</f>
        <v>#N/A</v>
      </c>
      <c r="BK63" s="72" t="e">
        <f>VLOOKUP(H63,Données!$O$16:$Q$65,3,FALSE)</f>
        <v>#N/A</v>
      </c>
      <c r="BL63" s="72" t="str">
        <f>VLOOKUP(I63,Données!$O$16:$Q$65,3,FALSE)</f>
        <v>T</v>
      </c>
      <c r="BM63" s="72" t="str">
        <f>VLOOKUP(J63,Données!$O$16:$Q$65,3,FALSE)</f>
        <v>T</v>
      </c>
      <c r="BN63" s="72" t="str">
        <f>VLOOKUP(K63,Données!$O$16:$Q$65,3,FALSE)</f>
        <v>T</v>
      </c>
      <c r="BO63" s="72" t="str">
        <f>VLOOKUP(L63,Données!$O$16:$Q$65,3,FALSE)</f>
        <v>T</v>
      </c>
      <c r="BP63" s="72" t="str">
        <f>VLOOKUP(M63,Données!$O$16:$Q$65,3,FALSE)</f>
        <v>T</v>
      </c>
      <c r="BQ63" s="72" t="e">
        <f>VLOOKUP(N63,Données!$O$16:$Q$65,3,FALSE)</f>
        <v>#N/A</v>
      </c>
      <c r="BR63" s="72" t="e">
        <f>VLOOKUP(O63,Données!$O$16:$Q$65,3,FALSE)</f>
        <v>#N/A</v>
      </c>
      <c r="BS63" s="72" t="str">
        <f>VLOOKUP(P63,Données!$O$16:$Q$65,3,FALSE)</f>
        <v>T</v>
      </c>
      <c r="BT63" s="72" t="str">
        <f>VLOOKUP(Q63,Données!$O$16:$Q$65,3,FALSE)</f>
        <v>T</v>
      </c>
      <c r="BU63" s="72" t="str">
        <f>VLOOKUP(R63,Données!$O$16:$Q$65,3,FALSE)</f>
        <v>T</v>
      </c>
      <c r="BV63" s="72" t="str">
        <f>VLOOKUP(S63,Données!$O$16:$Q$65,3,FALSE)</f>
        <v>T</v>
      </c>
      <c r="BW63" s="72" t="str">
        <f>VLOOKUP(T63,Données!$O$16:$Q$65,3,FALSE)</f>
        <v>T</v>
      </c>
      <c r="BX63" s="72" t="e">
        <f>VLOOKUP(U63,Données!$O$16:$Q$65,3,FALSE)</f>
        <v>#N/A</v>
      </c>
      <c r="BY63" s="72" t="e">
        <f>VLOOKUP(V63,Données!$O$16:$Q$65,3,FALSE)</f>
        <v>#N/A</v>
      </c>
      <c r="BZ63" s="72" t="str">
        <f>VLOOKUP(W63,Données!$O$16:$Q$65,3,FALSE)</f>
        <v>T</v>
      </c>
      <c r="CA63" s="72" t="str">
        <f>VLOOKUP(X63,Données!$O$16:$Q$65,3,FALSE)</f>
        <v>T</v>
      </c>
      <c r="CB63" s="72" t="str">
        <f>VLOOKUP(Y63,Données!$O$16:$Q$65,3,FALSE)</f>
        <v>T</v>
      </c>
      <c r="CC63" s="72" t="str">
        <f>VLOOKUP(Z63,Données!$O$16:$Q$65,3,FALSE)</f>
        <v>T</v>
      </c>
      <c r="CD63" s="72" t="str">
        <f>VLOOKUP(AA63,Données!$O$16:$Q$65,3,FALSE)</f>
        <v>T</v>
      </c>
      <c r="CE63" s="72" t="e">
        <f>VLOOKUP(AB63,Données!$O$16:$Q$65,3,FALSE)</f>
        <v>#N/A</v>
      </c>
      <c r="CF63" s="72" t="e">
        <f>VLOOKUP(AC63,Données!$O$16:$Q$65,3,FALSE)</f>
        <v>#N/A</v>
      </c>
      <c r="CG63" s="72" t="str">
        <f>VLOOKUP(AD63,Données!$O$16:$Q$65,3,FALSE)</f>
        <v>T</v>
      </c>
      <c r="CH63" s="72" t="str">
        <f>VLOOKUP(AE63,Données!$O$16:$Q$65,3,FALSE)</f>
        <v>T</v>
      </c>
      <c r="CI63" s="72" t="str">
        <f>VLOOKUP(AF63,Données!$O$16:$Q$65,3,FALSE)</f>
        <v>T</v>
      </c>
      <c r="CJ63" s="72" t="str">
        <f>VLOOKUP(AG63,Données!$O$16:$Q$65,3,FALSE)</f>
        <v>T</v>
      </c>
      <c r="CK63" s="72" t="str">
        <f>VLOOKUP(AH63,Données!$O$16:$Q$65,3,FALSE)</f>
        <v>T</v>
      </c>
      <c r="CL63" s="50"/>
      <c r="CM63" s="44"/>
      <c r="CN63" s="50"/>
      <c r="CP63" s="50"/>
      <c r="CQ63" s="60"/>
      <c r="IV63" s="114"/>
    </row>
    <row r="64" spans="1:256" s="65" customFormat="1" ht="13.5" customHeight="1" thickBot="1" x14ac:dyDescent="0.25">
      <c r="A64" s="44">
        <f>VLOOKUP(C64,Section!C46:D177,2,FALSE)</f>
        <v>0</v>
      </c>
      <c r="B64" s="200" t="str">
        <f>Données!I6</f>
        <v>CLC</v>
      </c>
      <c r="C64" s="201" t="str">
        <f>Données!$J6</f>
        <v>JEMPFER APSN</v>
      </c>
      <c r="D64" s="247"/>
      <c r="E64" s="281" t="s">
        <v>18</v>
      </c>
      <c r="F64" s="351" t="s">
        <v>36</v>
      </c>
      <c r="G64" s="247"/>
      <c r="H64" s="247"/>
      <c r="I64" s="298" t="s">
        <v>25</v>
      </c>
      <c r="J64" s="281" t="s">
        <v>18</v>
      </c>
      <c r="K64" s="312" t="s">
        <v>210</v>
      </c>
      <c r="L64" s="282" t="s">
        <v>39</v>
      </c>
      <c r="M64" s="298" t="s">
        <v>53</v>
      </c>
      <c r="N64" s="247"/>
      <c r="O64" s="290"/>
      <c r="P64" s="281" t="s">
        <v>30</v>
      </c>
      <c r="Q64" s="282" t="s">
        <v>39</v>
      </c>
      <c r="R64" s="282" t="s">
        <v>39</v>
      </c>
      <c r="S64" s="298" t="s">
        <v>210</v>
      </c>
      <c r="T64" s="282" t="s">
        <v>39</v>
      </c>
      <c r="U64" s="249"/>
      <c r="V64" s="247"/>
      <c r="W64" s="298" t="s">
        <v>55</v>
      </c>
      <c r="X64" s="312" t="s">
        <v>25</v>
      </c>
      <c r="Y64" s="281" t="s">
        <v>18</v>
      </c>
      <c r="Z64" s="282" t="s">
        <v>39</v>
      </c>
      <c r="AA64" s="282" t="s">
        <v>39</v>
      </c>
      <c r="AB64" s="306" t="s">
        <v>62</v>
      </c>
      <c r="AC64" s="306" t="s">
        <v>62</v>
      </c>
      <c r="AD64" s="300" t="s">
        <v>39</v>
      </c>
      <c r="AE64" s="298" t="s">
        <v>53</v>
      </c>
      <c r="AF64" s="282" t="s">
        <v>39</v>
      </c>
      <c r="AG64" s="281" t="s">
        <v>30</v>
      </c>
      <c r="AH64" s="282" t="s">
        <v>39</v>
      </c>
      <c r="AI64" s="41"/>
      <c r="AJ64" s="89">
        <f t="shared" si="18"/>
        <v>5</v>
      </c>
      <c r="AK64" s="89">
        <f t="shared" si="19"/>
        <v>7</v>
      </c>
      <c r="AL64" s="89">
        <f t="shared" si="20"/>
        <v>9</v>
      </c>
      <c r="AM64" s="23">
        <f t="shared" si="21"/>
        <v>1</v>
      </c>
      <c r="AN64" s="103">
        <f t="shared" si="22"/>
        <v>2</v>
      </c>
      <c r="AO64" s="103">
        <f t="shared" si="23"/>
        <v>0</v>
      </c>
      <c r="AP64" s="105">
        <f t="shared" si="24"/>
        <v>0</v>
      </c>
      <c r="AQ64" s="106">
        <f t="shared" si="25"/>
        <v>0</v>
      </c>
      <c r="AR64" s="105">
        <f t="shared" si="26"/>
        <v>0</v>
      </c>
      <c r="AS64" s="105">
        <f t="shared" si="27"/>
        <v>0</v>
      </c>
      <c r="AT64" s="50"/>
      <c r="AU64" s="50"/>
      <c r="AV64" s="50"/>
      <c r="AW64" s="112">
        <f t="shared" si="28"/>
        <v>0</v>
      </c>
      <c r="AX64" s="112">
        <f t="shared" si="28"/>
        <v>0</v>
      </c>
      <c r="AY64" s="112">
        <f t="shared" si="28"/>
        <v>0</v>
      </c>
      <c r="AZ64" s="112">
        <f t="shared" si="28"/>
        <v>0</v>
      </c>
      <c r="BA64" s="112">
        <f t="shared" si="28"/>
        <v>0</v>
      </c>
      <c r="BB64" s="112">
        <f t="shared" si="28"/>
        <v>0</v>
      </c>
      <c r="BC64" s="112">
        <f t="shared" si="28"/>
        <v>0</v>
      </c>
      <c r="BD64" s="50"/>
      <c r="BE64" s="50"/>
      <c r="BF64" s="50"/>
      <c r="BG64" s="72" t="e">
        <f>VLOOKUP(D64,Données!$O$16:$Q$65,3,FALSE)</f>
        <v>#N/A</v>
      </c>
      <c r="BH64" s="72" t="str">
        <f>VLOOKUP(E64,Données!$O$16:$Q$65,3,FALSE)</f>
        <v>P</v>
      </c>
      <c r="BI64" s="72" t="str">
        <f>VLOOKUP(F64,Données!$O$16:$Q$65,3,FALSE)</f>
        <v>D</v>
      </c>
      <c r="BJ64" s="72" t="e">
        <f>VLOOKUP(G64,Données!$O$16:$Q$65,3,FALSE)</f>
        <v>#N/A</v>
      </c>
      <c r="BK64" s="72" t="e">
        <f>VLOOKUP(H64,Données!$O$16:$Q$65,3,FALSE)</f>
        <v>#N/A</v>
      </c>
      <c r="BL64" s="72" t="str">
        <f>VLOOKUP(I64,Données!$O$16:$Q$65,3,FALSE)</f>
        <v>T</v>
      </c>
      <c r="BM64" s="72" t="str">
        <f>VLOOKUP(J64,Données!$O$16:$Q$65,3,FALSE)</f>
        <v>P</v>
      </c>
      <c r="BN64" s="72" t="str">
        <f>VLOOKUP(K64,Données!$O$16:$Q$65,3,FALSE)</f>
        <v>T</v>
      </c>
      <c r="BO64" s="72" t="str">
        <f>VLOOKUP(L64,Données!$O$16:$Q$65,3,FALSE)</f>
        <v>A</v>
      </c>
      <c r="BP64" s="72" t="str">
        <f>VLOOKUP(M64,Données!$O$16:$Q$65,3,FALSE)</f>
        <v>T</v>
      </c>
      <c r="BQ64" s="72" t="e">
        <f>VLOOKUP(N64,Données!$O$16:$Q$65,3,FALSE)</f>
        <v>#N/A</v>
      </c>
      <c r="BR64" s="72" t="e">
        <f>VLOOKUP(O64,Données!$O$16:$Q$65,3,FALSE)</f>
        <v>#N/A</v>
      </c>
      <c r="BS64" s="72" t="str">
        <f>VLOOKUP(P64,Données!$O$16:$Q$65,3,FALSE)</f>
        <v>P</v>
      </c>
      <c r="BT64" s="72" t="str">
        <f>VLOOKUP(Q64,Données!$O$16:$Q$65,3,FALSE)</f>
        <v>A</v>
      </c>
      <c r="BU64" s="72" t="str">
        <f>VLOOKUP(R64,Données!$O$16:$Q$65,3,FALSE)</f>
        <v>A</v>
      </c>
      <c r="BV64" s="72" t="str">
        <f>VLOOKUP(S64,Données!$O$16:$Q$65,3,FALSE)</f>
        <v>T</v>
      </c>
      <c r="BW64" s="72" t="str">
        <f>VLOOKUP(T64,Données!$O$16:$Q$65,3,FALSE)</f>
        <v>A</v>
      </c>
      <c r="BX64" s="72" t="e">
        <f>VLOOKUP(U64,Données!$O$16:$Q$65,3,FALSE)</f>
        <v>#N/A</v>
      </c>
      <c r="BY64" s="72" t="e">
        <f>VLOOKUP(V64,Données!$O$16:$Q$65,3,FALSE)</f>
        <v>#N/A</v>
      </c>
      <c r="BZ64" s="72" t="str">
        <f>VLOOKUP(W64,Données!$O$16:$Q$65,3,FALSE)</f>
        <v>T</v>
      </c>
      <c r="CA64" s="72" t="str">
        <f>VLOOKUP(X64,Données!$O$16:$Q$65,3,FALSE)</f>
        <v>T</v>
      </c>
      <c r="CB64" s="72" t="str">
        <f>VLOOKUP(Y64,Données!$O$16:$Q$65,3,FALSE)</f>
        <v>P</v>
      </c>
      <c r="CC64" s="72" t="str">
        <f>VLOOKUP(Z64,Données!$O$16:$Q$65,3,FALSE)</f>
        <v>A</v>
      </c>
      <c r="CD64" s="72" t="str">
        <f>VLOOKUP(AA64,Données!$O$16:$Q$65,3,FALSE)</f>
        <v>A</v>
      </c>
      <c r="CE64" s="72" t="str">
        <f>VLOOKUP(AB64,Données!$O$16:$Q$65,3,FALSE)</f>
        <v>W</v>
      </c>
      <c r="CF64" s="72" t="str">
        <f>VLOOKUP(AC64,Données!$O$16:$Q$65,3,FALSE)</f>
        <v>W</v>
      </c>
      <c r="CG64" s="72" t="str">
        <f>VLOOKUP(AD64,Données!$O$16:$Q$65,3,FALSE)</f>
        <v>A</v>
      </c>
      <c r="CH64" s="72" t="str">
        <f>VLOOKUP(AE64,Données!$O$16:$Q$65,3,FALSE)</f>
        <v>T</v>
      </c>
      <c r="CI64" s="72" t="str">
        <f>VLOOKUP(AF64,Données!$O$16:$Q$65,3,FALSE)</f>
        <v>A</v>
      </c>
      <c r="CJ64" s="72" t="str">
        <f>VLOOKUP(AG64,Données!$O$16:$Q$65,3,FALSE)</f>
        <v>P</v>
      </c>
      <c r="CK64" s="72" t="str">
        <f>VLOOKUP(AH64,Données!$O$16:$Q$65,3,FALSE)</f>
        <v>A</v>
      </c>
      <c r="CL64" s="50"/>
      <c r="CM64" s="44"/>
      <c r="CN64" s="50"/>
      <c r="CP64" s="50"/>
      <c r="CQ64" s="60"/>
      <c r="IV64" s="115"/>
    </row>
    <row r="65" spans="1:256" s="50" customFormat="1" ht="13.5" thickBot="1" x14ac:dyDescent="0.25">
      <c r="A65" s="44">
        <f>VLOOKUP(C65,Section!C47:D178,2,FALSE)</f>
        <v>0</v>
      </c>
      <c r="B65" s="200" t="str">
        <f>Données!I7</f>
        <v>CLC</v>
      </c>
      <c r="C65" s="201" t="str">
        <f>Données!$J7</f>
        <v>JORDAN-VITORIA APSN</v>
      </c>
      <c r="D65" s="247"/>
      <c r="E65" s="351" t="s">
        <v>36</v>
      </c>
      <c r="F65" s="351" t="s">
        <v>36</v>
      </c>
      <c r="G65" s="306" t="s">
        <v>62</v>
      </c>
      <c r="H65" s="306" t="s">
        <v>62</v>
      </c>
      <c r="I65" s="298" t="s">
        <v>25</v>
      </c>
      <c r="J65" s="298" t="s">
        <v>53</v>
      </c>
      <c r="K65" s="282" t="s">
        <v>39</v>
      </c>
      <c r="L65" s="281" t="s">
        <v>26</v>
      </c>
      <c r="M65" s="298" t="s">
        <v>210</v>
      </c>
      <c r="N65" s="247"/>
      <c r="O65" s="247"/>
      <c r="P65" s="298" t="s">
        <v>53</v>
      </c>
      <c r="Q65" s="282" t="s">
        <v>39</v>
      </c>
      <c r="R65" s="281" t="s">
        <v>30</v>
      </c>
      <c r="S65" s="298" t="s">
        <v>210</v>
      </c>
      <c r="T65" s="282" t="s">
        <v>39</v>
      </c>
      <c r="U65" s="249"/>
      <c r="V65" s="247"/>
      <c r="W65" s="448" t="s">
        <v>25</v>
      </c>
      <c r="X65" s="448" t="s">
        <v>25</v>
      </c>
      <c r="Y65" s="281" t="s">
        <v>26</v>
      </c>
      <c r="Z65" s="355" t="s">
        <v>59</v>
      </c>
      <c r="AA65" s="282" t="s">
        <v>39</v>
      </c>
      <c r="AB65" s="247"/>
      <c r="AC65" s="247"/>
      <c r="AD65" s="281" t="s">
        <v>30</v>
      </c>
      <c r="AE65" s="344" t="s">
        <v>210</v>
      </c>
      <c r="AF65" s="282" t="s">
        <v>39</v>
      </c>
      <c r="AG65" s="298" t="s">
        <v>210</v>
      </c>
      <c r="AH65" s="282" t="s">
        <v>39</v>
      </c>
      <c r="AI65" s="41"/>
      <c r="AJ65" s="89">
        <f t="shared" si="18"/>
        <v>4</v>
      </c>
      <c r="AK65" s="89">
        <f t="shared" si="19"/>
        <v>10</v>
      </c>
      <c r="AL65" s="89">
        <f t="shared" si="20"/>
        <v>6</v>
      </c>
      <c r="AM65" s="23">
        <f t="shared" si="21"/>
        <v>2</v>
      </c>
      <c r="AN65" s="103">
        <f t="shared" si="22"/>
        <v>2</v>
      </c>
      <c r="AO65" s="103">
        <f t="shared" si="23"/>
        <v>0</v>
      </c>
      <c r="AP65" s="105">
        <f t="shared" si="24"/>
        <v>0</v>
      </c>
      <c r="AQ65" s="106">
        <f t="shared" si="25"/>
        <v>0</v>
      </c>
      <c r="AR65" s="105">
        <f t="shared" si="26"/>
        <v>0</v>
      </c>
      <c r="AS65" s="105">
        <f t="shared" si="27"/>
        <v>0</v>
      </c>
      <c r="AW65" s="112">
        <f t="shared" si="28"/>
        <v>0</v>
      </c>
      <c r="AX65" s="112">
        <f t="shared" si="28"/>
        <v>0</v>
      </c>
      <c r="AY65" s="112">
        <f t="shared" si="28"/>
        <v>0</v>
      </c>
      <c r="AZ65" s="112">
        <f t="shared" si="28"/>
        <v>0</v>
      </c>
      <c r="BA65" s="112">
        <f t="shared" si="28"/>
        <v>0</v>
      </c>
      <c r="BB65" s="112">
        <f t="shared" si="28"/>
        <v>0</v>
      </c>
      <c r="BC65" s="112">
        <f t="shared" si="28"/>
        <v>0</v>
      </c>
      <c r="BG65" s="72" t="e">
        <f>VLOOKUP(D65,Données!$O$16:$Q$65,3,FALSE)</f>
        <v>#N/A</v>
      </c>
      <c r="BH65" s="72" t="str">
        <f>VLOOKUP(E65,Données!$O$16:$Q$65,3,FALSE)</f>
        <v>D</v>
      </c>
      <c r="BI65" s="72" t="str">
        <f>VLOOKUP(F65,Données!$O$16:$Q$65,3,FALSE)</f>
        <v>D</v>
      </c>
      <c r="BJ65" s="72" t="str">
        <f>VLOOKUP(G65,Données!$O$16:$Q$65,3,FALSE)</f>
        <v>W</v>
      </c>
      <c r="BK65" s="72" t="str">
        <f>VLOOKUP(H65,Données!$O$16:$Q$65,3,FALSE)</f>
        <v>W</v>
      </c>
      <c r="BL65" s="72" t="str">
        <f>VLOOKUP(I65,Données!$O$16:$Q$65,3,FALSE)</f>
        <v>T</v>
      </c>
      <c r="BM65" s="72" t="str">
        <f>VLOOKUP(J65,Données!$O$16:$Q$65,3,FALSE)</f>
        <v>T</v>
      </c>
      <c r="BN65" s="72" t="str">
        <f>VLOOKUP(K65,Données!$O$16:$Q$65,3,FALSE)</f>
        <v>A</v>
      </c>
      <c r="BO65" s="72" t="str">
        <f>VLOOKUP(L65,Données!$O$16:$Q$65,3,FALSE)</f>
        <v>P</v>
      </c>
      <c r="BP65" s="72" t="str">
        <f>VLOOKUP(M65,Données!$O$16:$Q$65,3,FALSE)</f>
        <v>T</v>
      </c>
      <c r="BQ65" s="72" t="e">
        <f>VLOOKUP(N65,Données!$O$16:$Q$65,3,FALSE)</f>
        <v>#N/A</v>
      </c>
      <c r="BR65" s="72" t="e">
        <f>VLOOKUP(O65,Données!$O$16:$Q$65,3,FALSE)</f>
        <v>#N/A</v>
      </c>
      <c r="BS65" s="72" t="str">
        <f>VLOOKUP(P65,Données!$O$16:$Q$65,3,FALSE)</f>
        <v>T</v>
      </c>
      <c r="BT65" s="72" t="str">
        <f>VLOOKUP(Q65,Données!$O$16:$Q$65,3,FALSE)</f>
        <v>A</v>
      </c>
      <c r="BU65" s="72" t="str">
        <f>VLOOKUP(R65,Données!$O$16:$Q$65,3,FALSE)</f>
        <v>P</v>
      </c>
      <c r="BV65" s="72" t="str">
        <f>VLOOKUP(S65,Données!$O$16:$Q$65,3,FALSE)</f>
        <v>T</v>
      </c>
      <c r="BW65" s="72" t="str">
        <f>VLOOKUP(T65,Données!$O$16:$Q$65,3,FALSE)</f>
        <v>A</v>
      </c>
      <c r="BX65" s="72" t="e">
        <f>VLOOKUP(U65,Données!$O$16:$Q$65,3,FALSE)</f>
        <v>#N/A</v>
      </c>
      <c r="BY65" s="72" t="e">
        <f>VLOOKUP(V65,Données!$O$16:$Q$65,3,FALSE)</f>
        <v>#N/A</v>
      </c>
      <c r="BZ65" s="72" t="str">
        <f>VLOOKUP(W65,Données!$O$16:$Q$65,3,FALSE)</f>
        <v>T</v>
      </c>
      <c r="CA65" s="72" t="str">
        <f>VLOOKUP(X65,Données!$O$16:$Q$65,3,FALSE)</f>
        <v>T</v>
      </c>
      <c r="CB65" s="72" t="str">
        <f>VLOOKUP(Y65,Données!$O$16:$Q$65,3,FALSE)</f>
        <v>P</v>
      </c>
      <c r="CC65" s="72" t="str">
        <f>VLOOKUP(Z65,Données!$O$16:$Q$65,3,FALSE)</f>
        <v>T</v>
      </c>
      <c r="CD65" s="72" t="str">
        <f>VLOOKUP(AA65,Données!$O$16:$Q$65,3,FALSE)</f>
        <v>A</v>
      </c>
      <c r="CE65" s="72" t="e">
        <f>VLOOKUP(AB65,Données!$O$16:$Q$65,3,FALSE)</f>
        <v>#N/A</v>
      </c>
      <c r="CF65" s="72" t="e">
        <f>VLOOKUP(AC65,Données!$O$16:$Q$65,3,FALSE)</f>
        <v>#N/A</v>
      </c>
      <c r="CG65" s="72" t="str">
        <f>VLOOKUP(AD65,Données!$O$16:$Q$65,3,FALSE)</f>
        <v>P</v>
      </c>
      <c r="CH65" s="72" t="str">
        <f>VLOOKUP(AE65,Données!$O$16:$Q$65,3,FALSE)</f>
        <v>T</v>
      </c>
      <c r="CI65" s="72" t="str">
        <f>VLOOKUP(AF65,Données!$O$16:$Q$65,3,FALSE)</f>
        <v>A</v>
      </c>
      <c r="CJ65" s="72" t="str">
        <f>VLOOKUP(AG65,Données!$O$16:$Q$65,3,FALSE)</f>
        <v>T</v>
      </c>
      <c r="CK65" s="72" t="str">
        <f>VLOOKUP(AH65,Données!$O$16:$Q$65,3,FALSE)</f>
        <v>A</v>
      </c>
      <c r="CM65" s="44"/>
      <c r="CQ65" s="60"/>
      <c r="IV65" s="505"/>
    </row>
    <row r="66" spans="1:256" s="50" customFormat="1" ht="13.5" thickBot="1" x14ac:dyDescent="0.25">
      <c r="A66" s="44">
        <f>VLOOKUP(C66,Section!C48:D179,2,FALSE)</f>
        <v>0</v>
      </c>
      <c r="B66" s="200" t="str">
        <f>Données!I8</f>
        <v>CLC</v>
      </c>
      <c r="C66" s="201" t="str">
        <f>Données!$J8</f>
        <v>OULED APSN</v>
      </c>
      <c r="D66" s="318" t="s">
        <v>155</v>
      </c>
      <c r="E66" s="351" t="s">
        <v>36</v>
      </c>
      <c r="F66" s="351" t="s">
        <v>36</v>
      </c>
      <c r="G66" s="316" t="s">
        <v>67</v>
      </c>
      <c r="H66" s="337" t="s">
        <v>67</v>
      </c>
      <c r="I66" s="314" t="s">
        <v>210</v>
      </c>
      <c r="J66" s="304" t="s">
        <v>39</v>
      </c>
      <c r="K66" s="304" t="s">
        <v>39</v>
      </c>
      <c r="L66" s="338" t="s">
        <v>18</v>
      </c>
      <c r="M66" s="298" t="s">
        <v>25</v>
      </c>
      <c r="N66" s="249"/>
      <c r="O66" s="248"/>
      <c r="P66" s="299" t="s">
        <v>55</v>
      </c>
      <c r="Q66" s="282" t="s">
        <v>39</v>
      </c>
      <c r="R66" s="281" t="s">
        <v>26</v>
      </c>
      <c r="S66" s="282" t="s">
        <v>39</v>
      </c>
      <c r="T66" s="310" t="s">
        <v>59</v>
      </c>
      <c r="U66" s="247"/>
      <c r="V66" s="248"/>
      <c r="W66" s="300" t="s">
        <v>39</v>
      </c>
      <c r="X66" s="318" t="s">
        <v>30</v>
      </c>
      <c r="Y66" s="339" t="s">
        <v>210</v>
      </c>
      <c r="Z66" s="304" t="s">
        <v>39</v>
      </c>
      <c r="AA66" s="282" t="s">
        <v>39</v>
      </c>
      <c r="AB66" s="247"/>
      <c r="AC66" s="248"/>
      <c r="AD66" s="318" t="s">
        <v>18</v>
      </c>
      <c r="AE66" s="282" t="s">
        <v>39</v>
      </c>
      <c r="AF66" s="281" t="s">
        <v>18</v>
      </c>
      <c r="AG66" s="282" t="s">
        <v>39</v>
      </c>
      <c r="AH66" s="282" t="s">
        <v>39</v>
      </c>
      <c r="AI66" s="41"/>
      <c r="AJ66" s="89">
        <f t="shared" si="18"/>
        <v>5</v>
      </c>
      <c r="AK66" s="89">
        <f t="shared" si="19"/>
        <v>5</v>
      </c>
      <c r="AL66" s="89">
        <f t="shared" si="20"/>
        <v>10</v>
      </c>
      <c r="AM66" s="23">
        <f t="shared" si="21"/>
        <v>2</v>
      </c>
      <c r="AN66" s="103">
        <f t="shared" si="22"/>
        <v>2</v>
      </c>
      <c r="AO66" s="103">
        <f t="shared" si="23"/>
        <v>1</v>
      </c>
      <c r="AP66" s="105">
        <f t="shared" si="24"/>
        <v>0</v>
      </c>
      <c r="AQ66" s="106">
        <f t="shared" si="25"/>
        <v>0</v>
      </c>
      <c r="AR66" s="105">
        <f t="shared" si="26"/>
        <v>0</v>
      </c>
      <c r="AS66" s="105">
        <f t="shared" si="27"/>
        <v>0</v>
      </c>
      <c r="AW66" s="112">
        <f t="shared" si="28"/>
        <v>0</v>
      </c>
      <c r="AX66" s="112">
        <f t="shared" si="28"/>
        <v>0</v>
      </c>
      <c r="AY66" s="112">
        <f t="shared" si="28"/>
        <v>0</v>
      </c>
      <c r="AZ66" s="112">
        <f t="shared" si="28"/>
        <v>0</v>
      </c>
      <c r="BA66" s="112">
        <f t="shared" si="28"/>
        <v>0</v>
      </c>
      <c r="BB66" s="112">
        <f t="shared" si="28"/>
        <v>0</v>
      </c>
      <c r="BC66" s="112">
        <f t="shared" si="28"/>
        <v>0</v>
      </c>
      <c r="BG66" s="72" t="str">
        <f>VLOOKUP(D66,Données!$O$16:$Q$65,3,FALSE)</f>
        <v>JF</v>
      </c>
      <c r="BH66" s="72" t="str">
        <f>VLOOKUP(E66,Données!$O$16:$Q$65,3,FALSE)</f>
        <v>D</v>
      </c>
      <c r="BI66" s="72" t="str">
        <f>VLOOKUP(F66,Données!$O$16:$Q$65,3,FALSE)</f>
        <v>D</v>
      </c>
      <c r="BJ66" s="72" t="str">
        <f>VLOOKUP(G66,Données!$O$16:$Q$65,3,FALSE)</f>
        <v>W</v>
      </c>
      <c r="BK66" s="72" t="str">
        <f>VLOOKUP(H66,Données!$O$16:$Q$65,3,FALSE)</f>
        <v>W</v>
      </c>
      <c r="BL66" s="72" t="str">
        <f>VLOOKUP(I66,Données!$O$16:$Q$65,3,FALSE)</f>
        <v>T</v>
      </c>
      <c r="BM66" s="72" t="str">
        <f>VLOOKUP(J66,Données!$O$16:$Q$65,3,FALSE)</f>
        <v>A</v>
      </c>
      <c r="BN66" s="72" t="str">
        <f>VLOOKUP(K66,Données!$O$16:$Q$65,3,FALSE)</f>
        <v>A</v>
      </c>
      <c r="BO66" s="72" t="str">
        <f>VLOOKUP(L66,Données!$O$16:$Q$65,3,FALSE)</f>
        <v>P</v>
      </c>
      <c r="BP66" s="72" t="str">
        <f>VLOOKUP(M66,Données!$O$16:$Q$65,3,FALSE)</f>
        <v>T</v>
      </c>
      <c r="BQ66" s="72" t="e">
        <f>VLOOKUP(N66,Données!$O$16:$Q$65,3,FALSE)</f>
        <v>#N/A</v>
      </c>
      <c r="BR66" s="72" t="e">
        <f>VLOOKUP(O66,Données!$O$16:$Q$65,3,FALSE)</f>
        <v>#N/A</v>
      </c>
      <c r="BS66" s="72" t="str">
        <f>VLOOKUP(P66,Données!$O$16:$Q$65,3,FALSE)</f>
        <v>T</v>
      </c>
      <c r="BT66" s="72" t="str">
        <f>VLOOKUP(Q66,Données!$O$16:$Q$65,3,FALSE)</f>
        <v>A</v>
      </c>
      <c r="BU66" s="72" t="str">
        <f>VLOOKUP(R66,Données!$O$16:$Q$65,3,FALSE)</f>
        <v>P</v>
      </c>
      <c r="BV66" s="72" t="str">
        <f>VLOOKUP(S66,Données!$O$16:$Q$65,3,FALSE)</f>
        <v>A</v>
      </c>
      <c r="BW66" s="72" t="str">
        <f>VLOOKUP(T66,Données!$O$16:$Q$65,3,FALSE)</f>
        <v>T</v>
      </c>
      <c r="BX66" s="72" t="e">
        <f>VLOOKUP(U66,Données!$O$16:$Q$65,3,FALSE)</f>
        <v>#N/A</v>
      </c>
      <c r="BY66" s="72" t="e">
        <f>VLOOKUP(V66,Données!$O$16:$Q$65,3,FALSE)</f>
        <v>#N/A</v>
      </c>
      <c r="BZ66" s="72" t="str">
        <f>VLOOKUP(W66,Données!$O$16:$Q$65,3,FALSE)</f>
        <v>A</v>
      </c>
      <c r="CA66" s="72" t="str">
        <f>VLOOKUP(X66,Données!$O$16:$Q$65,3,FALSE)</f>
        <v>P</v>
      </c>
      <c r="CB66" s="72" t="str">
        <f>VLOOKUP(Y66,Données!$O$16:$Q$65,3,FALSE)</f>
        <v>T</v>
      </c>
      <c r="CC66" s="72" t="str">
        <f>VLOOKUP(Z66,Données!$O$16:$Q$65,3,FALSE)</f>
        <v>A</v>
      </c>
      <c r="CD66" s="72" t="str">
        <f>VLOOKUP(AA66,Données!$O$16:$Q$65,3,FALSE)</f>
        <v>A</v>
      </c>
      <c r="CE66" s="72" t="e">
        <f>VLOOKUP(AB66,Données!$O$16:$Q$65,3,FALSE)</f>
        <v>#N/A</v>
      </c>
      <c r="CF66" s="72" t="e">
        <f>VLOOKUP(AC66,Données!$O$16:$Q$65,3,FALSE)</f>
        <v>#N/A</v>
      </c>
      <c r="CG66" s="72" t="str">
        <f>VLOOKUP(AD66,Données!$O$16:$Q$65,3,FALSE)</f>
        <v>P</v>
      </c>
      <c r="CH66" s="72" t="str">
        <f>VLOOKUP(AE66,Données!$O$16:$Q$65,3,FALSE)</f>
        <v>A</v>
      </c>
      <c r="CI66" s="72" t="str">
        <f>VLOOKUP(AF66,Données!$O$16:$Q$65,3,FALSE)</f>
        <v>P</v>
      </c>
      <c r="CJ66" s="72" t="str">
        <f>VLOOKUP(AG66,Données!$O$16:$Q$65,3,FALSE)</f>
        <v>A</v>
      </c>
      <c r="CK66" s="72" t="str">
        <f>VLOOKUP(AH66,Données!$O$16:$Q$65,3,FALSE)</f>
        <v>A</v>
      </c>
      <c r="CM66" s="44"/>
      <c r="CQ66" s="51"/>
      <c r="IV66" s="505"/>
    </row>
    <row r="67" spans="1:256" s="50" customFormat="1" ht="12" customHeight="1" thickBot="1" x14ac:dyDescent="0.25">
      <c r="A67" s="44">
        <f>VLOOKUP(C67,Section!C49:D180,2,FALSE)</f>
        <v>0</v>
      </c>
      <c r="B67" s="200" t="str">
        <f>Données!I9</f>
        <v>CLC</v>
      </c>
      <c r="C67" s="201" t="str">
        <f>Données!$J9</f>
        <v>RUISI   APSN</v>
      </c>
      <c r="D67" s="248"/>
      <c r="E67" s="351" t="s">
        <v>36</v>
      </c>
      <c r="F67" s="351" t="s">
        <v>36</v>
      </c>
      <c r="G67" s="306" t="s">
        <v>64</v>
      </c>
      <c r="H67" s="316" t="s">
        <v>64</v>
      </c>
      <c r="I67" s="299" t="s">
        <v>210</v>
      </c>
      <c r="J67" s="282" t="s">
        <v>39</v>
      </c>
      <c r="K67" s="282" t="s">
        <v>39</v>
      </c>
      <c r="L67" s="281" t="s">
        <v>30</v>
      </c>
      <c r="M67" s="298" t="s">
        <v>210</v>
      </c>
      <c r="N67" s="247"/>
      <c r="O67" s="248"/>
      <c r="P67" s="318" t="s">
        <v>26</v>
      </c>
      <c r="Q67" s="304" t="s">
        <v>39</v>
      </c>
      <c r="R67" s="298" t="s">
        <v>53</v>
      </c>
      <c r="S67" s="314" t="s">
        <v>55</v>
      </c>
      <c r="T67" s="282" t="s">
        <v>39</v>
      </c>
      <c r="U67" s="247"/>
      <c r="V67" s="248"/>
      <c r="W67" s="355" t="s">
        <v>59</v>
      </c>
      <c r="X67" s="312" t="s">
        <v>25</v>
      </c>
      <c r="Y67" s="281" t="s">
        <v>30</v>
      </c>
      <c r="Z67" s="350" t="s">
        <v>210</v>
      </c>
      <c r="AA67" s="298" t="s">
        <v>55</v>
      </c>
      <c r="AB67" s="248"/>
      <c r="AC67" s="292"/>
      <c r="AD67" s="300" t="s">
        <v>39</v>
      </c>
      <c r="AE67" s="281" t="s">
        <v>26</v>
      </c>
      <c r="AF67" s="304" t="s">
        <v>39</v>
      </c>
      <c r="AG67" s="298" t="s">
        <v>55</v>
      </c>
      <c r="AH67" s="282" t="s">
        <v>39</v>
      </c>
      <c r="AI67" s="41"/>
      <c r="AJ67" s="89">
        <f t="shared" si="18"/>
        <v>4</v>
      </c>
      <c r="AK67" s="89">
        <f t="shared" si="19"/>
        <v>9</v>
      </c>
      <c r="AL67" s="89">
        <f t="shared" si="20"/>
        <v>7</v>
      </c>
      <c r="AM67" s="23">
        <f t="shared" si="21"/>
        <v>2</v>
      </c>
      <c r="AN67" s="103">
        <f t="shared" si="22"/>
        <v>2</v>
      </c>
      <c r="AO67" s="103">
        <f t="shared" si="23"/>
        <v>0</v>
      </c>
      <c r="AP67" s="105">
        <f t="shared" si="24"/>
        <v>0</v>
      </c>
      <c r="AQ67" s="106">
        <f t="shared" si="25"/>
        <v>0</v>
      </c>
      <c r="AR67" s="105">
        <f t="shared" si="26"/>
        <v>0</v>
      </c>
      <c r="AS67" s="105">
        <f t="shared" si="27"/>
        <v>0</v>
      </c>
      <c r="AT67" s="58"/>
      <c r="AU67" s="58"/>
      <c r="AV67" s="58"/>
      <c r="AW67" s="112">
        <f t="shared" si="28"/>
        <v>0</v>
      </c>
      <c r="AX67" s="112">
        <f t="shared" si="28"/>
        <v>0</v>
      </c>
      <c r="AY67" s="112">
        <f t="shared" si="28"/>
        <v>0</v>
      </c>
      <c r="AZ67" s="112">
        <f t="shared" si="28"/>
        <v>0</v>
      </c>
      <c r="BA67" s="112">
        <f t="shared" si="28"/>
        <v>0</v>
      </c>
      <c r="BB67" s="112">
        <f t="shared" si="28"/>
        <v>0</v>
      </c>
      <c r="BC67" s="112">
        <f t="shared" si="28"/>
        <v>0</v>
      </c>
      <c r="BD67" s="58"/>
      <c r="BE67" s="58"/>
      <c r="BF67" s="58"/>
      <c r="BG67" s="72" t="e">
        <f>VLOOKUP(D67,Données!$O$16:$Q$65,3,FALSE)</f>
        <v>#N/A</v>
      </c>
      <c r="BH67" s="72" t="str">
        <f>VLOOKUP(E67,Données!$O$16:$Q$65,3,FALSE)</f>
        <v>D</v>
      </c>
      <c r="BI67" s="72" t="str">
        <f>VLOOKUP(F67,Données!$O$16:$Q$65,3,FALSE)</f>
        <v>D</v>
      </c>
      <c r="BJ67" s="72" t="str">
        <f>VLOOKUP(G67,Données!$O$16:$Q$65,3,FALSE)</f>
        <v>W</v>
      </c>
      <c r="BK67" s="72" t="str">
        <f>VLOOKUP(H67,Données!$O$16:$Q$65,3,FALSE)</f>
        <v>W</v>
      </c>
      <c r="BL67" s="72" t="str">
        <f>VLOOKUP(I67,Données!$O$16:$Q$65,3,FALSE)</f>
        <v>T</v>
      </c>
      <c r="BM67" s="72" t="str">
        <f>VLOOKUP(J67,Données!$O$16:$Q$65,3,FALSE)</f>
        <v>A</v>
      </c>
      <c r="BN67" s="72" t="str">
        <f>VLOOKUP(K67,Données!$O$16:$Q$65,3,FALSE)</f>
        <v>A</v>
      </c>
      <c r="BO67" s="72" t="str">
        <f>VLOOKUP(L67,Données!$O$16:$Q$65,3,FALSE)</f>
        <v>P</v>
      </c>
      <c r="BP67" s="72" t="str">
        <f>VLOOKUP(M67,Données!$O$16:$Q$65,3,FALSE)</f>
        <v>T</v>
      </c>
      <c r="BQ67" s="72" t="e">
        <f>VLOOKUP(N67,Données!$O$16:$Q$65,3,FALSE)</f>
        <v>#N/A</v>
      </c>
      <c r="BR67" s="72" t="e">
        <f>VLOOKUP(O67,Données!$O$16:$Q$65,3,FALSE)</f>
        <v>#N/A</v>
      </c>
      <c r="BS67" s="72" t="str">
        <f>VLOOKUP(P67,Données!$O$16:$Q$65,3,FALSE)</f>
        <v>P</v>
      </c>
      <c r="BT67" s="72" t="str">
        <f>VLOOKUP(Q67,Données!$O$16:$Q$65,3,FALSE)</f>
        <v>A</v>
      </c>
      <c r="BU67" s="72" t="str">
        <f>VLOOKUP(R67,Données!$O$16:$Q$65,3,FALSE)</f>
        <v>T</v>
      </c>
      <c r="BV67" s="72" t="str">
        <f>VLOOKUP(S67,Données!$O$16:$Q$65,3,FALSE)</f>
        <v>T</v>
      </c>
      <c r="BW67" s="72" t="str">
        <f>VLOOKUP(T67,Données!$O$16:$Q$65,3,FALSE)</f>
        <v>A</v>
      </c>
      <c r="BX67" s="72" t="e">
        <f>VLOOKUP(U67,Données!$O$16:$Q$65,3,FALSE)</f>
        <v>#N/A</v>
      </c>
      <c r="BY67" s="72" t="e">
        <f>VLOOKUP(V67,Données!$O$16:$Q$65,3,FALSE)</f>
        <v>#N/A</v>
      </c>
      <c r="BZ67" s="72" t="str">
        <f>VLOOKUP(W67,Données!$O$16:$Q$65,3,FALSE)</f>
        <v>T</v>
      </c>
      <c r="CA67" s="72" t="str">
        <f>VLOOKUP(X67,Données!$O$16:$Q$65,3,FALSE)</f>
        <v>T</v>
      </c>
      <c r="CB67" s="72" t="str">
        <f>VLOOKUP(Y67,Données!$O$16:$Q$65,3,FALSE)</f>
        <v>P</v>
      </c>
      <c r="CC67" s="72" t="str">
        <f>VLOOKUP(Z67,Données!$O$16:$Q$65,3,FALSE)</f>
        <v>T</v>
      </c>
      <c r="CD67" s="72" t="str">
        <f>VLOOKUP(AA67,Données!$O$16:$Q$65,3,FALSE)</f>
        <v>T</v>
      </c>
      <c r="CE67" s="72" t="e">
        <f>VLOOKUP(AB67,Données!$O$16:$Q$65,3,FALSE)</f>
        <v>#N/A</v>
      </c>
      <c r="CF67" s="72" t="e">
        <f>VLOOKUP(AC67,Données!$O$16:$Q$65,3,FALSE)</f>
        <v>#N/A</v>
      </c>
      <c r="CG67" s="72" t="str">
        <f>VLOOKUP(AD67,Données!$O$16:$Q$65,3,FALSE)</f>
        <v>A</v>
      </c>
      <c r="CH67" s="72" t="str">
        <f>VLOOKUP(AE67,Données!$O$16:$Q$65,3,FALSE)</f>
        <v>P</v>
      </c>
      <c r="CI67" s="72" t="str">
        <f>VLOOKUP(AF67,Données!$O$16:$Q$65,3,FALSE)</f>
        <v>A</v>
      </c>
      <c r="CJ67" s="72" t="str">
        <f>VLOOKUP(AG67,Données!$O$16:$Q$65,3,FALSE)</f>
        <v>T</v>
      </c>
      <c r="CK67" s="72" t="str">
        <f>VLOOKUP(AH67,Données!$O$16:$Q$65,3,FALSE)</f>
        <v>A</v>
      </c>
      <c r="CL67" s="58"/>
      <c r="CM67" s="44"/>
      <c r="CN67" s="58"/>
      <c r="CQ67" s="51"/>
      <c r="IV67" s="505"/>
    </row>
    <row r="68" spans="1:256" s="50" customFormat="1" ht="12" customHeight="1" thickBot="1" x14ac:dyDescent="0.25">
      <c r="A68" s="44">
        <f>VLOOKUP(C68,Section!C49:D181,2,FALSE)</f>
        <v>0</v>
      </c>
      <c r="B68" s="200" t="str">
        <f>Données!I10</f>
        <v>CLC</v>
      </c>
      <c r="C68" s="201" t="str">
        <f>Données!$J10</f>
        <v>CHARLES  APSN</v>
      </c>
      <c r="D68" s="248"/>
      <c r="E68" s="351" t="s">
        <v>36</v>
      </c>
      <c r="F68" s="281" t="s">
        <v>26</v>
      </c>
      <c r="G68" s="248"/>
      <c r="H68" s="248"/>
      <c r="I68" s="299" t="s">
        <v>53</v>
      </c>
      <c r="J68" s="300" t="s">
        <v>39</v>
      </c>
      <c r="K68" s="318" t="s">
        <v>18</v>
      </c>
      <c r="L68" s="300" t="s">
        <v>39</v>
      </c>
      <c r="M68" s="300" t="s">
        <v>39</v>
      </c>
      <c r="N68" s="316" t="s">
        <v>67</v>
      </c>
      <c r="O68" s="316" t="s">
        <v>67</v>
      </c>
      <c r="P68" s="304" t="s">
        <v>39</v>
      </c>
      <c r="Q68" s="347" t="s">
        <v>39</v>
      </c>
      <c r="R68" s="304" t="s">
        <v>39</v>
      </c>
      <c r="S68" s="338" t="s">
        <v>30</v>
      </c>
      <c r="T68" s="298" t="s">
        <v>210</v>
      </c>
      <c r="U68" s="247"/>
      <c r="V68" s="248"/>
      <c r="W68" s="300" t="s">
        <v>39</v>
      </c>
      <c r="X68" s="299" t="s">
        <v>55</v>
      </c>
      <c r="Y68" s="300" t="s">
        <v>39</v>
      </c>
      <c r="Z68" s="281" t="s">
        <v>30</v>
      </c>
      <c r="AA68" s="409" t="s">
        <v>210</v>
      </c>
      <c r="AB68" s="249"/>
      <c r="AC68" s="248"/>
      <c r="AD68" s="300" t="s">
        <v>39</v>
      </c>
      <c r="AE68" s="282" t="s">
        <v>39</v>
      </c>
      <c r="AF68" s="298" t="s">
        <v>55</v>
      </c>
      <c r="AG68" s="300" t="s">
        <v>39</v>
      </c>
      <c r="AH68" s="281" t="s">
        <v>30</v>
      </c>
      <c r="AI68" s="41"/>
      <c r="AJ68" s="89">
        <f t="shared" si="18"/>
        <v>5</v>
      </c>
      <c r="AK68" s="89">
        <f t="shared" si="19"/>
        <v>5</v>
      </c>
      <c r="AL68" s="89">
        <f t="shared" si="20"/>
        <v>11</v>
      </c>
      <c r="AM68" s="23">
        <f t="shared" si="21"/>
        <v>1</v>
      </c>
      <c r="AN68" s="103">
        <f t="shared" si="22"/>
        <v>2</v>
      </c>
      <c r="AO68" s="103">
        <f t="shared" si="23"/>
        <v>0</v>
      </c>
      <c r="AP68" s="105">
        <f t="shared" si="24"/>
        <v>0</v>
      </c>
      <c r="AQ68" s="106">
        <f t="shared" si="25"/>
        <v>0</v>
      </c>
      <c r="AR68" s="105">
        <f t="shared" si="26"/>
        <v>0</v>
      </c>
      <c r="AS68" s="105">
        <f t="shared" si="27"/>
        <v>0</v>
      </c>
      <c r="AW68" s="112">
        <f t="shared" si="28"/>
        <v>0</v>
      </c>
      <c r="AX68" s="112">
        <f t="shared" si="28"/>
        <v>0</v>
      </c>
      <c r="AY68" s="112">
        <f t="shared" si="28"/>
        <v>0</v>
      </c>
      <c r="AZ68" s="112">
        <f t="shared" si="28"/>
        <v>0</v>
      </c>
      <c r="BA68" s="112">
        <f t="shared" si="28"/>
        <v>0</v>
      </c>
      <c r="BB68" s="112">
        <f t="shared" si="28"/>
        <v>0</v>
      </c>
      <c r="BC68" s="112">
        <f t="shared" si="28"/>
        <v>0</v>
      </c>
      <c r="BG68" s="72" t="e">
        <f>VLOOKUP(D68,Données!$O$16:$Q$65,3,FALSE)</f>
        <v>#N/A</v>
      </c>
      <c r="BH68" s="72" t="str">
        <f>VLOOKUP(E68,Données!$O$16:$Q$65,3,FALSE)</f>
        <v>D</v>
      </c>
      <c r="BI68" s="72" t="str">
        <f>VLOOKUP(F68,Données!$O$16:$Q$65,3,FALSE)</f>
        <v>P</v>
      </c>
      <c r="BJ68" s="72" t="e">
        <f>VLOOKUP(G68,Données!$O$16:$Q$65,3,FALSE)</f>
        <v>#N/A</v>
      </c>
      <c r="BK68" s="72" t="e">
        <f>VLOOKUP(H68,Données!$O$16:$Q$65,3,FALSE)</f>
        <v>#N/A</v>
      </c>
      <c r="BL68" s="72" t="str">
        <f>VLOOKUP(I68,Données!$O$16:$Q$65,3,FALSE)</f>
        <v>T</v>
      </c>
      <c r="BM68" s="72" t="str">
        <f>VLOOKUP(J68,Données!$O$16:$Q$65,3,FALSE)</f>
        <v>A</v>
      </c>
      <c r="BN68" s="72" t="str">
        <f>VLOOKUP(K68,Données!$O$16:$Q$65,3,FALSE)</f>
        <v>P</v>
      </c>
      <c r="BO68" s="72" t="str">
        <f>VLOOKUP(L68,Données!$O$16:$Q$65,3,FALSE)</f>
        <v>A</v>
      </c>
      <c r="BP68" s="72" t="str">
        <f>VLOOKUP(M68,Données!$O$16:$Q$65,3,FALSE)</f>
        <v>A</v>
      </c>
      <c r="BQ68" s="72" t="str">
        <f>VLOOKUP(N68,Données!$O$16:$Q$65,3,FALSE)</f>
        <v>W</v>
      </c>
      <c r="BR68" s="72" t="str">
        <f>VLOOKUP(O68,Données!$O$16:$Q$65,3,FALSE)</f>
        <v>W</v>
      </c>
      <c r="BS68" s="72" t="str">
        <f>VLOOKUP(P68,Données!$O$16:$Q$65,3,FALSE)</f>
        <v>A</v>
      </c>
      <c r="BT68" s="72" t="str">
        <f>VLOOKUP(Q68,Données!$O$16:$Q$65,3,FALSE)</f>
        <v>A</v>
      </c>
      <c r="BU68" s="72" t="str">
        <f>VLOOKUP(R68,Données!$O$16:$Q$65,3,FALSE)</f>
        <v>A</v>
      </c>
      <c r="BV68" s="72" t="str">
        <f>VLOOKUP(S68,Données!$O$16:$Q$65,3,FALSE)</f>
        <v>P</v>
      </c>
      <c r="BW68" s="72" t="str">
        <f>VLOOKUP(T68,Données!$O$16:$Q$65,3,FALSE)</f>
        <v>T</v>
      </c>
      <c r="BX68" s="72" t="e">
        <f>VLOOKUP(U68,Données!$O$16:$Q$65,3,FALSE)</f>
        <v>#N/A</v>
      </c>
      <c r="BY68" s="72" t="e">
        <f>VLOOKUP(V68,Données!$O$16:$Q$65,3,FALSE)</f>
        <v>#N/A</v>
      </c>
      <c r="BZ68" s="72" t="str">
        <f>VLOOKUP(W68,Données!$O$16:$Q$65,3,FALSE)</f>
        <v>A</v>
      </c>
      <c r="CA68" s="72" t="str">
        <f>VLOOKUP(X68,Données!$O$16:$Q$65,3,FALSE)</f>
        <v>T</v>
      </c>
      <c r="CB68" s="72" t="str">
        <f>VLOOKUP(Y68,Données!$O$16:$Q$65,3,FALSE)</f>
        <v>A</v>
      </c>
      <c r="CC68" s="72" t="str">
        <f>VLOOKUP(Z68,Données!$O$16:$Q$65,3,FALSE)</f>
        <v>P</v>
      </c>
      <c r="CD68" s="72" t="str">
        <f>VLOOKUP(AA68,Données!$O$16:$Q$65,3,FALSE)</f>
        <v>T</v>
      </c>
      <c r="CE68" s="72" t="e">
        <f>VLOOKUP(AB68,Données!$O$16:$Q$65,3,FALSE)</f>
        <v>#N/A</v>
      </c>
      <c r="CF68" s="72" t="e">
        <f>VLOOKUP(AC68,Données!$O$16:$Q$65,3,FALSE)</f>
        <v>#N/A</v>
      </c>
      <c r="CG68" s="72" t="str">
        <f>VLOOKUP(AD68,Données!$O$16:$Q$65,3,FALSE)</f>
        <v>A</v>
      </c>
      <c r="CH68" s="72" t="str">
        <f>VLOOKUP(AE68,Données!$O$16:$Q$65,3,FALSE)</f>
        <v>A</v>
      </c>
      <c r="CI68" s="72" t="str">
        <f>VLOOKUP(AF68,Données!$O$16:$Q$65,3,FALSE)</f>
        <v>T</v>
      </c>
      <c r="CJ68" s="72" t="str">
        <f>VLOOKUP(AG68,Données!$O$16:$Q$65,3,FALSE)</f>
        <v>A</v>
      </c>
      <c r="CK68" s="72" t="str">
        <f>VLOOKUP(AH68,Données!$O$16:$Q$65,3,FALSE)</f>
        <v>P</v>
      </c>
      <c r="CM68" s="44"/>
      <c r="CQ68" s="51"/>
      <c r="IV68" s="505"/>
    </row>
    <row r="69" spans="1:256" s="50" customFormat="1" ht="12" customHeight="1" thickBot="1" x14ac:dyDescent="0.25">
      <c r="A69" s="44">
        <f>VLOOKUP(C69,Section!C49:D182,2,FALSE)</f>
        <v>0</v>
      </c>
      <c r="B69" s="200" t="str">
        <f>Données!I11</f>
        <v>CLC</v>
      </c>
      <c r="C69" s="201" t="str">
        <f>Données!$J11</f>
        <v>FAVERIAL APSN</v>
      </c>
      <c r="D69" s="248"/>
      <c r="E69" s="431" t="s">
        <v>36</v>
      </c>
      <c r="F69" s="351" t="s">
        <v>36</v>
      </c>
      <c r="G69" s="247"/>
      <c r="H69" s="248"/>
      <c r="I69" s="300" t="s">
        <v>39</v>
      </c>
      <c r="J69" s="281" t="s">
        <v>30</v>
      </c>
      <c r="K69" s="327" t="s">
        <v>25</v>
      </c>
      <c r="L69" s="298" t="s">
        <v>55</v>
      </c>
      <c r="M69" s="304" t="s">
        <v>39</v>
      </c>
      <c r="N69" s="306" t="s">
        <v>64</v>
      </c>
      <c r="O69" s="316" t="s">
        <v>64</v>
      </c>
      <c r="P69" s="298" t="s">
        <v>210</v>
      </c>
      <c r="Q69" s="282" t="s">
        <v>39</v>
      </c>
      <c r="R69" s="298" t="s">
        <v>55</v>
      </c>
      <c r="S69" s="305" t="s">
        <v>39</v>
      </c>
      <c r="T69" s="298" t="s">
        <v>55</v>
      </c>
      <c r="U69" s="248"/>
      <c r="V69" s="248"/>
      <c r="W69" s="318" t="s">
        <v>30</v>
      </c>
      <c r="X69" s="299" t="s">
        <v>210</v>
      </c>
      <c r="Y69" s="282" t="s">
        <v>39</v>
      </c>
      <c r="Z69" s="298" t="s">
        <v>53</v>
      </c>
      <c r="AA69" s="282" t="s">
        <v>39</v>
      </c>
      <c r="AB69" s="247"/>
      <c r="AC69" s="248"/>
      <c r="AD69" s="318" t="s">
        <v>26</v>
      </c>
      <c r="AE69" s="304" t="s">
        <v>39</v>
      </c>
      <c r="AF69" s="300" t="s">
        <v>39</v>
      </c>
      <c r="AG69" s="300" t="s">
        <v>39</v>
      </c>
      <c r="AH69" s="318" t="s">
        <v>26</v>
      </c>
      <c r="AI69" s="41"/>
      <c r="AJ69" s="89">
        <f t="shared" si="18"/>
        <v>4</v>
      </c>
      <c r="AK69" s="89">
        <f t="shared" si="19"/>
        <v>7</v>
      </c>
      <c r="AL69" s="89">
        <f t="shared" si="20"/>
        <v>9</v>
      </c>
      <c r="AM69" s="23">
        <f t="shared" si="21"/>
        <v>2</v>
      </c>
      <c r="AN69" s="103">
        <f t="shared" si="22"/>
        <v>2</v>
      </c>
      <c r="AO69" s="103">
        <f t="shared" si="23"/>
        <v>0</v>
      </c>
      <c r="AP69" s="105">
        <f t="shared" si="24"/>
        <v>0</v>
      </c>
      <c r="AQ69" s="106">
        <f t="shared" si="25"/>
        <v>0</v>
      </c>
      <c r="AR69" s="105">
        <f t="shared" si="26"/>
        <v>0</v>
      </c>
      <c r="AS69" s="105">
        <f t="shared" si="27"/>
        <v>0</v>
      </c>
      <c r="AW69" s="112">
        <f t="shared" si="28"/>
        <v>0</v>
      </c>
      <c r="AX69" s="112">
        <f t="shared" si="28"/>
        <v>0</v>
      </c>
      <c r="AY69" s="112">
        <f t="shared" si="28"/>
        <v>0</v>
      </c>
      <c r="AZ69" s="112">
        <f t="shared" si="28"/>
        <v>0</v>
      </c>
      <c r="BA69" s="112">
        <f t="shared" si="28"/>
        <v>0</v>
      </c>
      <c r="BB69" s="112">
        <f t="shared" si="28"/>
        <v>0</v>
      </c>
      <c r="BC69" s="112">
        <f t="shared" si="28"/>
        <v>0</v>
      </c>
      <c r="BG69" s="72" t="e">
        <f>VLOOKUP(D69,Données!$O$16:$Q$65,3,FALSE)</f>
        <v>#N/A</v>
      </c>
      <c r="BH69" s="72" t="str">
        <f>VLOOKUP(E69,Données!$O$16:$Q$65,3,FALSE)</f>
        <v>D</v>
      </c>
      <c r="BI69" s="72" t="str">
        <f>VLOOKUP(F69,Données!$O$16:$Q$65,3,FALSE)</f>
        <v>D</v>
      </c>
      <c r="BJ69" s="72" t="e">
        <f>VLOOKUP(G69,Données!$O$16:$Q$65,3,FALSE)</f>
        <v>#N/A</v>
      </c>
      <c r="BK69" s="72" t="e">
        <f>VLOOKUP(H69,Données!$O$16:$Q$65,3,FALSE)</f>
        <v>#N/A</v>
      </c>
      <c r="BL69" s="72" t="str">
        <f>VLOOKUP(I69,Données!$O$16:$Q$65,3,FALSE)</f>
        <v>A</v>
      </c>
      <c r="BM69" s="72" t="str">
        <f>VLOOKUP(J69,Données!$O$16:$Q$65,3,FALSE)</f>
        <v>P</v>
      </c>
      <c r="BN69" s="72" t="str">
        <f>VLOOKUP(K69,Données!$O$16:$Q$65,3,FALSE)</f>
        <v>T</v>
      </c>
      <c r="BO69" s="72" t="str">
        <f>VLOOKUP(L69,Données!$O$16:$Q$65,3,FALSE)</f>
        <v>T</v>
      </c>
      <c r="BP69" s="72" t="str">
        <f>VLOOKUP(M69,Données!$O$16:$Q$65,3,FALSE)</f>
        <v>A</v>
      </c>
      <c r="BQ69" s="72" t="str">
        <f>VLOOKUP(N69,Données!$O$16:$Q$65,3,FALSE)</f>
        <v>W</v>
      </c>
      <c r="BR69" s="72" t="str">
        <f>VLOOKUP(O69,Données!$O$16:$Q$65,3,FALSE)</f>
        <v>W</v>
      </c>
      <c r="BS69" s="72" t="str">
        <f>VLOOKUP(P69,Données!$O$16:$Q$65,3,FALSE)</f>
        <v>T</v>
      </c>
      <c r="BT69" s="72" t="str">
        <f>VLOOKUP(Q69,Données!$O$16:$Q$65,3,FALSE)</f>
        <v>A</v>
      </c>
      <c r="BU69" s="72" t="str">
        <f>VLOOKUP(R69,Données!$O$16:$Q$65,3,FALSE)</f>
        <v>T</v>
      </c>
      <c r="BV69" s="72" t="str">
        <f>VLOOKUP(S69,Données!$O$16:$Q$65,3,FALSE)</f>
        <v>A</v>
      </c>
      <c r="BW69" s="72" t="str">
        <f>VLOOKUP(T69,Données!$O$16:$Q$65,3,FALSE)</f>
        <v>T</v>
      </c>
      <c r="BX69" s="72" t="e">
        <f>VLOOKUP(U69,Données!$O$16:$Q$65,3,FALSE)</f>
        <v>#N/A</v>
      </c>
      <c r="BY69" s="72" t="e">
        <f>VLOOKUP(V69,Données!$O$16:$Q$65,3,FALSE)</f>
        <v>#N/A</v>
      </c>
      <c r="BZ69" s="72" t="str">
        <f>VLOOKUP(W69,Données!$O$16:$Q$65,3,FALSE)</f>
        <v>P</v>
      </c>
      <c r="CA69" s="72" t="str">
        <f>VLOOKUP(X69,Données!$O$16:$Q$65,3,FALSE)</f>
        <v>T</v>
      </c>
      <c r="CB69" s="72" t="str">
        <f>VLOOKUP(Y69,Données!$O$16:$Q$65,3,FALSE)</f>
        <v>A</v>
      </c>
      <c r="CC69" s="72" t="str">
        <f>VLOOKUP(Z69,Données!$O$16:$Q$65,3,FALSE)</f>
        <v>T</v>
      </c>
      <c r="CD69" s="72" t="str">
        <f>VLOOKUP(AA69,Données!$O$16:$Q$65,3,FALSE)</f>
        <v>A</v>
      </c>
      <c r="CE69" s="72" t="e">
        <f>VLOOKUP(AB69,Données!$O$16:$Q$65,3,FALSE)</f>
        <v>#N/A</v>
      </c>
      <c r="CF69" s="72" t="e">
        <f>VLOOKUP(AC69,Données!$O$16:$Q$65,3,FALSE)</f>
        <v>#N/A</v>
      </c>
      <c r="CG69" s="72" t="str">
        <f>VLOOKUP(AD69,Données!$O$16:$Q$65,3,FALSE)</f>
        <v>P</v>
      </c>
      <c r="CH69" s="72" t="str">
        <f>VLOOKUP(AE69,Données!$O$16:$Q$65,3,FALSE)</f>
        <v>A</v>
      </c>
      <c r="CI69" s="72" t="str">
        <f>VLOOKUP(AF69,Données!$O$16:$Q$65,3,FALSE)</f>
        <v>A</v>
      </c>
      <c r="CJ69" s="72" t="str">
        <f>VLOOKUP(AG69,Données!$O$16:$Q$65,3,FALSE)</f>
        <v>A</v>
      </c>
      <c r="CK69" s="72" t="str">
        <f>VLOOKUP(AH69,Données!$O$16:$Q$65,3,FALSE)</f>
        <v>P</v>
      </c>
      <c r="CM69" s="44"/>
      <c r="CQ69" s="51"/>
      <c r="IV69" s="505"/>
    </row>
    <row r="70" spans="1:256" s="50" customFormat="1" ht="12" customHeight="1" thickBot="1" x14ac:dyDescent="0.25">
      <c r="A70" s="44">
        <f>VLOOKUP(C70,Section!C49:D183,2,FALSE)</f>
        <v>0</v>
      </c>
      <c r="B70" s="200" t="str">
        <f>Données!I12</f>
        <v>CLC</v>
      </c>
      <c r="C70" s="201" t="str">
        <f>Données!$J12</f>
        <v>JUDAS APSN</v>
      </c>
      <c r="D70" s="248"/>
      <c r="E70" s="318" t="s">
        <v>26</v>
      </c>
      <c r="F70" s="351" t="s">
        <v>36</v>
      </c>
      <c r="G70" s="248"/>
      <c r="H70" s="248"/>
      <c r="I70" s="318" t="s">
        <v>18</v>
      </c>
      <c r="J70" s="300" t="s">
        <v>39</v>
      </c>
      <c r="K70" s="327" t="s">
        <v>210</v>
      </c>
      <c r="L70" s="312" t="s">
        <v>53</v>
      </c>
      <c r="M70" s="298" t="s">
        <v>55</v>
      </c>
      <c r="N70" s="248"/>
      <c r="O70" s="248"/>
      <c r="P70" s="300" t="s">
        <v>39</v>
      </c>
      <c r="Q70" s="298" t="s">
        <v>55</v>
      </c>
      <c r="R70" s="298" t="s">
        <v>53</v>
      </c>
      <c r="S70" s="282" t="s">
        <v>39</v>
      </c>
      <c r="T70" s="281" t="s">
        <v>18</v>
      </c>
      <c r="U70" s="247"/>
      <c r="V70" s="248"/>
      <c r="W70" s="300" t="s">
        <v>39</v>
      </c>
      <c r="X70" s="314" t="s">
        <v>53</v>
      </c>
      <c r="Y70" s="298" t="s">
        <v>55</v>
      </c>
      <c r="Z70" s="282" t="s">
        <v>39</v>
      </c>
      <c r="AA70" s="282" t="s">
        <v>39</v>
      </c>
      <c r="AB70" s="306" t="s">
        <v>67</v>
      </c>
      <c r="AC70" s="316" t="s">
        <v>67</v>
      </c>
      <c r="AD70" s="344" t="s">
        <v>210</v>
      </c>
      <c r="AE70" s="304" t="s">
        <v>39</v>
      </c>
      <c r="AF70" s="304" t="s">
        <v>39</v>
      </c>
      <c r="AG70" s="338" t="s">
        <v>26</v>
      </c>
      <c r="AH70" s="298" t="s">
        <v>210</v>
      </c>
      <c r="AI70" s="41"/>
      <c r="AJ70" s="89">
        <f t="shared" si="18"/>
        <v>4</v>
      </c>
      <c r="AK70" s="89">
        <f t="shared" si="19"/>
        <v>9</v>
      </c>
      <c r="AL70" s="89">
        <f t="shared" si="20"/>
        <v>8</v>
      </c>
      <c r="AM70" s="23">
        <f t="shared" si="21"/>
        <v>1</v>
      </c>
      <c r="AN70" s="103">
        <f t="shared" si="22"/>
        <v>2</v>
      </c>
      <c r="AO70" s="103">
        <f t="shared" si="23"/>
        <v>0</v>
      </c>
      <c r="AP70" s="105">
        <f t="shared" si="24"/>
        <v>0</v>
      </c>
      <c r="AQ70" s="106">
        <f t="shared" si="25"/>
        <v>0</v>
      </c>
      <c r="AR70" s="105">
        <f t="shared" si="26"/>
        <v>0</v>
      </c>
      <c r="AS70" s="105">
        <f t="shared" si="27"/>
        <v>0</v>
      </c>
      <c r="AT70" s="58"/>
      <c r="AU70" s="58"/>
      <c r="AV70" s="58"/>
      <c r="AW70" s="112">
        <f t="shared" si="28"/>
        <v>0</v>
      </c>
      <c r="AX70" s="112">
        <f t="shared" si="28"/>
        <v>0</v>
      </c>
      <c r="AY70" s="112">
        <f t="shared" si="28"/>
        <v>0</v>
      </c>
      <c r="AZ70" s="112">
        <f t="shared" si="28"/>
        <v>0</v>
      </c>
      <c r="BA70" s="112">
        <f t="shared" si="28"/>
        <v>0</v>
      </c>
      <c r="BB70" s="112">
        <f t="shared" si="28"/>
        <v>0</v>
      </c>
      <c r="BC70" s="112">
        <f t="shared" si="28"/>
        <v>0</v>
      </c>
      <c r="BD70" s="58"/>
      <c r="BE70" s="58"/>
      <c r="BF70" s="58"/>
      <c r="BG70" s="72" t="e">
        <f>VLOOKUP(D70,Données!$O$16:$Q$65,3,FALSE)</f>
        <v>#N/A</v>
      </c>
      <c r="BH70" s="72" t="str">
        <f>VLOOKUP(E70,Données!$O$16:$Q$65,3,FALSE)</f>
        <v>P</v>
      </c>
      <c r="BI70" s="72" t="str">
        <f>VLOOKUP(F70,Données!$O$16:$Q$65,3,FALSE)</f>
        <v>D</v>
      </c>
      <c r="BJ70" s="72" t="e">
        <f>VLOOKUP(G70,Données!$O$16:$Q$65,3,FALSE)</f>
        <v>#N/A</v>
      </c>
      <c r="BK70" s="72" t="e">
        <f>VLOOKUP(H70,Données!$O$16:$Q$65,3,FALSE)</f>
        <v>#N/A</v>
      </c>
      <c r="BL70" s="72" t="str">
        <f>VLOOKUP(I70,Données!$O$16:$Q$65,3,FALSE)</f>
        <v>P</v>
      </c>
      <c r="BM70" s="72" t="str">
        <f>VLOOKUP(J70,Données!$O$16:$Q$65,3,FALSE)</f>
        <v>A</v>
      </c>
      <c r="BN70" s="72" t="str">
        <f>VLOOKUP(K70,Données!$O$16:$Q$65,3,FALSE)</f>
        <v>T</v>
      </c>
      <c r="BO70" s="72" t="str">
        <f>VLOOKUP(L70,Données!$O$16:$Q$65,3,FALSE)</f>
        <v>T</v>
      </c>
      <c r="BP70" s="72" t="str">
        <f>VLOOKUP(M70,Données!$O$16:$Q$65,3,FALSE)</f>
        <v>T</v>
      </c>
      <c r="BQ70" s="72" t="e">
        <f>VLOOKUP(N70,Données!$O$16:$Q$65,3,FALSE)</f>
        <v>#N/A</v>
      </c>
      <c r="BR70" s="72" t="e">
        <f>VLOOKUP(O70,Données!$O$16:$Q$65,3,FALSE)</f>
        <v>#N/A</v>
      </c>
      <c r="BS70" s="72" t="str">
        <f>VLOOKUP(P70,Données!$O$16:$Q$65,3,FALSE)</f>
        <v>A</v>
      </c>
      <c r="BT70" s="72" t="str">
        <f>VLOOKUP(Q70,Données!$O$16:$Q$65,3,FALSE)</f>
        <v>T</v>
      </c>
      <c r="BU70" s="72" t="str">
        <f>VLOOKUP(R70,Données!$O$16:$Q$65,3,FALSE)</f>
        <v>T</v>
      </c>
      <c r="BV70" s="72" t="str">
        <f>VLOOKUP(S70,Données!$O$16:$Q$65,3,FALSE)</f>
        <v>A</v>
      </c>
      <c r="BW70" s="72" t="str">
        <f>VLOOKUP(T70,Données!$O$16:$Q$65,3,FALSE)</f>
        <v>P</v>
      </c>
      <c r="BX70" s="72" t="e">
        <f>VLOOKUP(U70,Données!$O$16:$Q$65,3,FALSE)</f>
        <v>#N/A</v>
      </c>
      <c r="BY70" s="72" t="e">
        <f>VLOOKUP(V70,Données!$O$16:$Q$65,3,FALSE)</f>
        <v>#N/A</v>
      </c>
      <c r="BZ70" s="72" t="str">
        <f>VLOOKUP(W70,Données!$O$16:$Q$65,3,FALSE)</f>
        <v>A</v>
      </c>
      <c r="CA70" s="72" t="str">
        <f>VLOOKUP(X70,Données!$O$16:$Q$65,3,FALSE)</f>
        <v>T</v>
      </c>
      <c r="CB70" s="72" t="str">
        <f>VLOOKUP(Y70,Données!$O$16:$Q$65,3,FALSE)</f>
        <v>T</v>
      </c>
      <c r="CC70" s="72" t="str">
        <f>VLOOKUP(Z70,Données!$O$16:$Q$65,3,FALSE)</f>
        <v>A</v>
      </c>
      <c r="CD70" s="72" t="str">
        <f>VLOOKUP(AA70,Données!$O$16:$Q$65,3,FALSE)</f>
        <v>A</v>
      </c>
      <c r="CE70" s="72" t="str">
        <f>VLOOKUP(AB70,Données!$O$16:$Q$65,3,FALSE)</f>
        <v>W</v>
      </c>
      <c r="CF70" s="72" t="str">
        <f>VLOOKUP(AC70,Données!$O$16:$Q$65,3,FALSE)</f>
        <v>W</v>
      </c>
      <c r="CG70" s="72" t="str">
        <f>VLOOKUP(AD70,Données!$O$16:$Q$65,3,FALSE)</f>
        <v>T</v>
      </c>
      <c r="CH70" s="72" t="str">
        <f>VLOOKUP(AE70,Données!$O$16:$Q$65,3,FALSE)</f>
        <v>A</v>
      </c>
      <c r="CI70" s="72" t="str">
        <f>VLOOKUP(AF70,Données!$O$16:$Q$65,3,FALSE)</f>
        <v>A</v>
      </c>
      <c r="CJ70" s="72" t="str">
        <f>VLOOKUP(AG70,Données!$O$16:$Q$65,3,FALSE)</f>
        <v>P</v>
      </c>
      <c r="CK70" s="72" t="str">
        <f>VLOOKUP(AH70,Données!$O$16:$Q$65,3,FALSE)</f>
        <v>T</v>
      </c>
      <c r="CL70" s="58"/>
      <c r="CM70" s="44"/>
      <c r="CN70" s="58"/>
      <c r="CO70" s="58"/>
      <c r="CP70" s="58"/>
      <c r="CQ70" s="60"/>
      <c r="IV70" s="505"/>
    </row>
    <row r="71" spans="1:256" s="58" customFormat="1" ht="13.5" thickBot="1" x14ac:dyDescent="0.25">
      <c r="A71" s="44">
        <f>VLOOKUP(C71,Section!C49:D185,2,FALSE)</f>
        <v>0</v>
      </c>
      <c r="B71" s="200" t="str">
        <f>Données!I13</f>
        <v>CLC</v>
      </c>
      <c r="C71" s="201" t="str">
        <f>Données!$J13</f>
        <v>MARGIELA</v>
      </c>
      <c r="D71" s="318" t="s">
        <v>157</v>
      </c>
      <c r="E71" s="365" t="s">
        <v>36</v>
      </c>
      <c r="F71" s="365" t="s">
        <v>36</v>
      </c>
      <c r="G71" s="247"/>
      <c r="H71" s="248"/>
      <c r="I71" s="365" t="s">
        <v>36</v>
      </c>
      <c r="J71" s="365" t="s">
        <v>36</v>
      </c>
      <c r="K71" s="327" t="s">
        <v>25</v>
      </c>
      <c r="L71" s="448" t="s">
        <v>53</v>
      </c>
      <c r="M71" s="298" t="s">
        <v>53</v>
      </c>
      <c r="N71" s="248"/>
      <c r="O71" s="292"/>
      <c r="P71" s="300" t="s">
        <v>39</v>
      </c>
      <c r="Q71" s="299" t="s">
        <v>210</v>
      </c>
      <c r="R71" s="282" t="s">
        <v>39</v>
      </c>
      <c r="S71" s="282" t="s">
        <v>39</v>
      </c>
      <c r="T71" s="281" t="s">
        <v>26</v>
      </c>
      <c r="U71" s="370"/>
      <c r="V71" s="248"/>
      <c r="W71" s="299" t="s">
        <v>53</v>
      </c>
      <c r="X71" s="312" t="s">
        <v>25</v>
      </c>
      <c r="Y71" s="416" t="s">
        <v>39</v>
      </c>
      <c r="Z71" s="310" t="s">
        <v>59</v>
      </c>
      <c r="AA71" s="318" t="s">
        <v>30</v>
      </c>
      <c r="AB71" s="321"/>
      <c r="AC71" s="248"/>
      <c r="AD71" s="300" t="s">
        <v>39</v>
      </c>
      <c r="AE71" s="282" t="s">
        <v>39</v>
      </c>
      <c r="AF71" s="338" t="s">
        <v>26</v>
      </c>
      <c r="AG71" s="282" t="s">
        <v>39</v>
      </c>
      <c r="AH71" s="282" t="s">
        <v>39</v>
      </c>
      <c r="AI71" s="41"/>
      <c r="AJ71" s="89">
        <f t="shared" si="18"/>
        <v>3</v>
      </c>
      <c r="AK71" s="89">
        <f t="shared" si="19"/>
        <v>7</v>
      </c>
      <c r="AL71" s="89">
        <f t="shared" si="20"/>
        <v>8</v>
      </c>
      <c r="AM71" s="23">
        <f t="shared" si="21"/>
        <v>4</v>
      </c>
      <c r="AN71" s="103">
        <f t="shared" si="22"/>
        <v>0</v>
      </c>
      <c r="AO71" s="103">
        <f t="shared" si="23"/>
        <v>1</v>
      </c>
      <c r="AP71" s="105">
        <f t="shared" si="24"/>
        <v>0</v>
      </c>
      <c r="AQ71" s="106">
        <f t="shared" si="25"/>
        <v>0</v>
      </c>
      <c r="AR71" s="105">
        <f t="shared" si="26"/>
        <v>0</v>
      </c>
      <c r="AS71" s="105">
        <f t="shared" si="27"/>
        <v>0</v>
      </c>
      <c r="AT71" s="50"/>
      <c r="AU71" s="50"/>
      <c r="AV71" s="50"/>
      <c r="AW71" s="112">
        <f t="shared" si="28"/>
        <v>0</v>
      </c>
      <c r="AX71" s="112">
        <f t="shared" si="28"/>
        <v>0</v>
      </c>
      <c r="AY71" s="112">
        <f t="shared" si="28"/>
        <v>0</v>
      </c>
      <c r="AZ71" s="112">
        <f t="shared" si="28"/>
        <v>0</v>
      </c>
      <c r="BA71" s="112">
        <f t="shared" si="28"/>
        <v>0</v>
      </c>
      <c r="BB71" s="112">
        <f t="shared" si="28"/>
        <v>0</v>
      </c>
      <c r="BC71" s="112">
        <f t="shared" si="28"/>
        <v>0</v>
      </c>
      <c r="BD71" s="50"/>
      <c r="BE71" s="50"/>
      <c r="BF71" s="50"/>
      <c r="BG71" s="72" t="str">
        <f>VLOOKUP(D71,Données!$O$16:$Q$65,3,FALSE)</f>
        <v>JF</v>
      </c>
      <c r="BH71" s="72" t="str">
        <f>VLOOKUP(E71,Données!$O$16:$Q$65,3,FALSE)</f>
        <v>D</v>
      </c>
      <c r="BI71" s="72" t="str">
        <f>VLOOKUP(F71,Données!$O$16:$Q$65,3,FALSE)</f>
        <v>D</v>
      </c>
      <c r="BJ71" s="72" t="e">
        <f>VLOOKUP(G71,Données!$O$16:$Q$65,3,FALSE)</f>
        <v>#N/A</v>
      </c>
      <c r="BK71" s="72" t="e">
        <f>VLOOKUP(H71,Données!$O$16:$Q$65,3,FALSE)</f>
        <v>#N/A</v>
      </c>
      <c r="BL71" s="72" t="str">
        <f>VLOOKUP(I71,Données!$O$16:$Q$65,3,FALSE)</f>
        <v>D</v>
      </c>
      <c r="BM71" s="72" t="str">
        <f>VLOOKUP(J71,Données!$O$16:$Q$65,3,FALSE)</f>
        <v>D</v>
      </c>
      <c r="BN71" s="72" t="str">
        <f>VLOOKUP(K71,Données!$O$16:$Q$65,3,FALSE)</f>
        <v>T</v>
      </c>
      <c r="BO71" s="72" t="str">
        <f>VLOOKUP(L71,Données!$O$16:$Q$65,3,FALSE)</f>
        <v>T</v>
      </c>
      <c r="BP71" s="72" t="str">
        <f>VLOOKUP(M71,Données!$O$16:$Q$65,3,FALSE)</f>
        <v>T</v>
      </c>
      <c r="BQ71" s="72" t="e">
        <f>VLOOKUP(N71,Données!$O$16:$Q$65,3,FALSE)</f>
        <v>#N/A</v>
      </c>
      <c r="BR71" s="72" t="e">
        <f>VLOOKUP(O71,Données!$O$16:$Q$65,3,FALSE)</f>
        <v>#N/A</v>
      </c>
      <c r="BS71" s="72" t="str">
        <f>VLOOKUP(P71,Données!$O$16:$Q$65,3,FALSE)</f>
        <v>A</v>
      </c>
      <c r="BT71" s="72" t="str">
        <f>VLOOKUP(Q71,Données!$O$16:$Q$65,3,FALSE)</f>
        <v>T</v>
      </c>
      <c r="BU71" s="72" t="str">
        <f>VLOOKUP(R71,Données!$O$16:$Q$65,3,FALSE)</f>
        <v>A</v>
      </c>
      <c r="BV71" s="72" t="str">
        <f>VLOOKUP(S71,Données!$O$16:$Q$65,3,FALSE)</f>
        <v>A</v>
      </c>
      <c r="BW71" s="72" t="str">
        <f>VLOOKUP(T71,Données!$O$16:$Q$65,3,FALSE)</f>
        <v>P</v>
      </c>
      <c r="BX71" s="72" t="e">
        <f>VLOOKUP(U71,Données!$O$16:$Q$65,3,FALSE)</f>
        <v>#N/A</v>
      </c>
      <c r="BY71" s="72" t="e">
        <f>VLOOKUP(V71,Données!$O$16:$Q$65,3,FALSE)</f>
        <v>#N/A</v>
      </c>
      <c r="BZ71" s="72" t="str">
        <f>VLOOKUP(W71,Données!$O$16:$Q$65,3,FALSE)</f>
        <v>T</v>
      </c>
      <c r="CA71" s="72" t="str">
        <f>VLOOKUP(X71,Données!$O$16:$Q$65,3,FALSE)</f>
        <v>T</v>
      </c>
      <c r="CB71" s="72" t="str">
        <f>VLOOKUP(Y71,Données!$O$16:$Q$65,3,FALSE)</f>
        <v>A</v>
      </c>
      <c r="CC71" s="72" t="str">
        <f>VLOOKUP(Z71,Données!$O$16:$Q$65,3,FALSE)</f>
        <v>T</v>
      </c>
      <c r="CD71" s="72" t="str">
        <f>VLOOKUP(AA71,Données!$O$16:$Q$65,3,FALSE)</f>
        <v>P</v>
      </c>
      <c r="CE71" s="72" t="e">
        <f>VLOOKUP(AB71,Données!$O$16:$Q$65,3,FALSE)</f>
        <v>#N/A</v>
      </c>
      <c r="CF71" s="72" t="e">
        <f>VLOOKUP(AC71,Données!$O$16:$Q$65,3,FALSE)</f>
        <v>#N/A</v>
      </c>
      <c r="CG71" s="72" t="str">
        <f>VLOOKUP(AD71,Données!$O$16:$Q$65,3,FALSE)</f>
        <v>A</v>
      </c>
      <c r="CH71" s="72" t="str">
        <f>VLOOKUP(AE71,Données!$O$16:$Q$65,3,FALSE)</f>
        <v>A</v>
      </c>
      <c r="CI71" s="72" t="str">
        <f>VLOOKUP(AF71,Données!$O$16:$Q$65,3,FALSE)</f>
        <v>P</v>
      </c>
      <c r="CJ71" s="72" t="str">
        <f>VLOOKUP(AG71,Données!$O$16:$Q$65,3,FALSE)</f>
        <v>A</v>
      </c>
      <c r="CK71" s="72" t="str">
        <f>VLOOKUP(AH71,Données!$O$16:$Q$65,3,FALSE)</f>
        <v>A</v>
      </c>
      <c r="CL71" s="50"/>
      <c r="CM71" s="44"/>
      <c r="CN71" s="50"/>
      <c r="CO71" s="50"/>
      <c r="CP71" s="50"/>
      <c r="CQ71" s="51"/>
      <c r="IV71" s="114"/>
    </row>
    <row r="72" spans="1:256" s="58" customFormat="1" ht="12" customHeight="1" thickBot="1" x14ac:dyDescent="0.25">
      <c r="A72" s="44">
        <f>VLOOKUP(C72,Section!C49:D186,2,FALSE)</f>
        <v>0</v>
      </c>
      <c r="B72" s="200" t="str">
        <f>Données!I14</f>
        <v>CLC</v>
      </c>
      <c r="C72" s="202" t="str">
        <f>Données!$J14</f>
        <v>SANCHEZ</v>
      </c>
      <c r="D72" s="292"/>
      <c r="E72" s="351" t="s">
        <v>36</v>
      </c>
      <c r="F72" s="281" t="s">
        <v>18</v>
      </c>
      <c r="G72" s="248"/>
      <c r="H72" s="292"/>
      <c r="I72" s="299" t="s">
        <v>55</v>
      </c>
      <c r="J72" s="282" t="s">
        <v>39</v>
      </c>
      <c r="K72" s="281" t="s">
        <v>26</v>
      </c>
      <c r="L72" s="300" t="s">
        <v>39</v>
      </c>
      <c r="M72" s="300" t="s">
        <v>39</v>
      </c>
      <c r="N72" s="248"/>
      <c r="O72" s="248"/>
      <c r="P72" s="300" t="s">
        <v>39</v>
      </c>
      <c r="Q72" s="299" t="s">
        <v>210</v>
      </c>
      <c r="R72" s="282" t="s">
        <v>39</v>
      </c>
      <c r="S72" s="282" t="s">
        <v>39</v>
      </c>
      <c r="T72" s="281" t="s">
        <v>30</v>
      </c>
      <c r="U72" s="247"/>
      <c r="V72" s="248"/>
      <c r="W72" s="300" t="s">
        <v>39</v>
      </c>
      <c r="X72" s="281" t="s">
        <v>26</v>
      </c>
      <c r="Y72" s="298" t="s">
        <v>210</v>
      </c>
      <c r="Z72" s="282" t="s">
        <v>39</v>
      </c>
      <c r="AA72" s="282" t="s">
        <v>39</v>
      </c>
      <c r="AB72" s="248"/>
      <c r="AC72" s="292"/>
      <c r="AD72" s="365" t="s">
        <v>36</v>
      </c>
      <c r="AE72" s="365" t="s">
        <v>36</v>
      </c>
      <c r="AF72" s="365" t="s">
        <v>36</v>
      </c>
      <c r="AG72" s="365" t="s">
        <v>36</v>
      </c>
      <c r="AH72" s="365" t="s">
        <v>36</v>
      </c>
      <c r="AI72" s="41"/>
      <c r="AJ72" s="89">
        <f t="shared" si="18"/>
        <v>4</v>
      </c>
      <c r="AK72" s="89">
        <f t="shared" si="19"/>
        <v>3</v>
      </c>
      <c r="AL72" s="89">
        <f t="shared" si="20"/>
        <v>9</v>
      </c>
      <c r="AM72" s="23">
        <f t="shared" si="21"/>
        <v>6</v>
      </c>
      <c r="AN72" s="103">
        <f t="shared" si="22"/>
        <v>0</v>
      </c>
      <c r="AO72" s="103">
        <f t="shared" si="23"/>
        <v>0</v>
      </c>
      <c r="AP72" s="105">
        <f t="shared" si="24"/>
        <v>0</v>
      </c>
      <c r="AQ72" s="106">
        <f t="shared" si="25"/>
        <v>0</v>
      </c>
      <c r="AR72" s="105">
        <f t="shared" si="26"/>
        <v>0</v>
      </c>
      <c r="AS72" s="105">
        <f t="shared" si="27"/>
        <v>0</v>
      </c>
      <c r="AT72" s="50"/>
      <c r="AU72" s="50"/>
      <c r="AV72" s="50"/>
      <c r="AW72" s="112">
        <f t="shared" si="28"/>
        <v>0</v>
      </c>
      <c r="AX72" s="112">
        <f t="shared" si="28"/>
        <v>0</v>
      </c>
      <c r="AY72" s="112">
        <f t="shared" si="28"/>
        <v>0</v>
      </c>
      <c r="AZ72" s="112">
        <f t="shared" si="28"/>
        <v>0</v>
      </c>
      <c r="BA72" s="112">
        <f t="shared" si="28"/>
        <v>0</v>
      </c>
      <c r="BB72" s="112">
        <f t="shared" si="28"/>
        <v>0</v>
      </c>
      <c r="BC72" s="112">
        <f t="shared" si="28"/>
        <v>0</v>
      </c>
      <c r="BD72" s="50"/>
      <c r="BE72" s="50"/>
      <c r="BF72" s="50"/>
      <c r="BG72" s="72" t="e">
        <f>VLOOKUP(D72,Données!$O$16:$Q$65,3,FALSE)</f>
        <v>#N/A</v>
      </c>
      <c r="BH72" s="72" t="str">
        <f>VLOOKUP(E72,Données!$O$16:$Q$65,3,FALSE)</f>
        <v>D</v>
      </c>
      <c r="BI72" s="72" t="str">
        <f>VLOOKUP(F72,Données!$O$16:$Q$65,3,FALSE)</f>
        <v>P</v>
      </c>
      <c r="BJ72" s="72" t="e">
        <f>VLOOKUP(G72,Données!$O$16:$Q$65,3,FALSE)</f>
        <v>#N/A</v>
      </c>
      <c r="BK72" s="72" t="e">
        <f>VLOOKUP(H72,Données!$O$16:$Q$65,3,FALSE)</f>
        <v>#N/A</v>
      </c>
      <c r="BL72" s="72" t="str">
        <f>VLOOKUP(I72,Données!$O$16:$Q$65,3,FALSE)</f>
        <v>T</v>
      </c>
      <c r="BM72" s="72" t="str">
        <f>VLOOKUP(J72,Données!$O$16:$Q$65,3,FALSE)</f>
        <v>A</v>
      </c>
      <c r="BN72" s="72" t="str">
        <f>VLOOKUP(K72,Données!$O$16:$Q$65,3,FALSE)</f>
        <v>P</v>
      </c>
      <c r="BO72" s="72" t="str">
        <f>VLOOKUP(L72,Données!$O$16:$Q$65,3,FALSE)</f>
        <v>A</v>
      </c>
      <c r="BP72" s="72" t="str">
        <f>VLOOKUP(M72,Données!$O$16:$Q$65,3,FALSE)</f>
        <v>A</v>
      </c>
      <c r="BQ72" s="72" t="e">
        <f>VLOOKUP(N72,Données!$O$16:$Q$65,3,FALSE)</f>
        <v>#N/A</v>
      </c>
      <c r="BR72" s="72" t="e">
        <f>VLOOKUP(O72,Données!$O$16:$Q$65,3,FALSE)</f>
        <v>#N/A</v>
      </c>
      <c r="BS72" s="72" t="str">
        <f>VLOOKUP(P72,Données!$O$16:$Q$65,3,FALSE)</f>
        <v>A</v>
      </c>
      <c r="BT72" s="72" t="str">
        <f>VLOOKUP(Q72,Données!$O$16:$Q$65,3,FALSE)</f>
        <v>T</v>
      </c>
      <c r="BU72" s="72" t="str">
        <f>VLOOKUP(R72,Données!$O$16:$Q$65,3,FALSE)</f>
        <v>A</v>
      </c>
      <c r="BV72" s="72" t="str">
        <f>VLOOKUP(S72,Données!$O$16:$Q$65,3,FALSE)</f>
        <v>A</v>
      </c>
      <c r="BW72" s="72" t="str">
        <f>VLOOKUP(T72,Données!$O$16:$Q$65,3,FALSE)</f>
        <v>P</v>
      </c>
      <c r="BX72" s="72" t="e">
        <f>VLOOKUP(U72,Données!$O$16:$Q$65,3,FALSE)</f>
        <v>#N/A</v>
      </c>
      <c r="BY72" s="72" t="e">
        <f>VLOOKUP(V72,Données!$O$16:$Q$65,3,FALSE)</f>
        <v>#N/A</v>
      </c>
      <c r="BZ72" s="72" t="str">
        <f>VLOOKUP(W72,Données!$O$16:$Q$65,3,FALSE)</f>
        <v>A</v>
      </c>
      <c r="CA72" s="72" t="str">
        <f>VLOOKUP(X72,Données!$O$16:$Q$65,3,FALSE)</f>
        <v>P</v>
      </c>
      <c r="CB72" s="72" t="str">
        <f>VLOOKUP(Y72,Données!$O$16:$Q$65,3,FALSE)</f>
        <v>T</v>
      </c>
      <c r="CC72" s="72" t="str">
        <f>VLOOKUP(Z72,Données!$O$16:$Q$65,3,FALSE)</f>
        <v>A</v>
      </c>
      <c r="CD72" s="72" t="str">
        <f>VLOOKUP(AA72,Données!$O$16:$Q$65,3,FALSE)</f>
        <v>A</v>
      </c>
      <c r="CE72" s="72" t="e">
        <f>VLOOKUP(AB72,Données!$O$16:$Q$65,3,FALSE)</f>
        <v>#N/A</v>
      </c>
      <c r="CF72" s="72" t="e">
        <f>VLOOKUP(AC72,Données!$O$16:$Q$65,3,FALSE)</f>
        <v>#N/A</v>
      </c>
      <c r="CG72" s="72" t="str">
        <f>VLOOKUP(AD72,Données!$O$16:$Q$65,3,FALSE)</f>
        <v>D</v>
      </c>
      <c r="CH72" s="72" t="str">
        <f>VLOOKUP(AE72,Données!$O$16:$Q$65,3,FALSE)</f>
        <v>D</v>
      </c>
      <c r="CI72" s="72" t="str">
        <f>VLOOKUP(AF72,Données!$O$16:$Q$65,3,FALSE)</f>
        <v>D</v>
      </c>
      <c r="CJ72" s="72" t="str">
        <f>VLOOKUP(AG72,Données!$O$16:$Q$65,3,FALSE)</f>
        <v>D</v>
      </c>
      <c r="CK72" s="72" t="str">
        <f>VLOOKUP(AH72,Données!$O$16:$Q$65,3,FALSE)</f>
        <v>D</v>
      </c>
      <c r="CL72" s="50"/>
      <c r="CM72" s="44"/>
      <c r="CN72" s="50"/>
      <c r="CO72" s="50"/>
      <c r="CP72" s="50"/>
      <c r="CQ72" s="51"/>
      <c r="IV72" s="114"/>
    </row>
    <row r="73" spans="1:256" s="50" customFormat="1" ht="12" customHeight="1" thickBot="1" x14ac:dyDescent="0.25">
      <c r="A73" s="44">
        <f>VLOOKUP(C73,Section!C49:D187,2,FALSE)</f>
        <v>0</v>
      </c>
      <c r="B73" s="200" t="str">
        <f>Données!I15</f>
        <v>CLC</v>
      </c>
      <c r="C73" s="201" t="str">
        <f>Données!$J15</f>
        <v>COUSY APSN</v>
      </c>
      <c r="D73" s="302"/>
      <c r="E73" s="389" t="s">
        <v>36</v>
      </c>
      <c r="F73" s="389" t="s">
        <v>36</v>
      </c>
      <c r="G73" s="307"/>
      <c r="H73" s="302"/>
      <c r="I73" s="318" t="s">
        <v>30</v>
      </c>
      <c r="J73" s="299" t="s">
        <v>210</v>
      </c>
      <c r="K73" s="299" t="s">
        <v>55</v>
      </c>
      <c r="L73" s="354" t="s">
        <v>53</v>
      </c>
      <c r="M73" s="347" t="s">
        <v>39</v>
      </c>
      <c r="N73" s="334"/>
      <c r="O73" s="335"/>
      <c r="P73" s="355" t="s">
        <v>59</v>
      </c>
      <c r="Q73" s="281" t="s">
        <v>26</v>
      </c>
      <c r="R73" s="282" t="s">
        <v>39</v>
      </c>
      <c r="S73" s="298" t="s">
        <v>53</v>
      </c>
      <c r="T73" s="304" t="s">
        <v>39</v>
      </c>
      <c r="U73" s="306" t="s">
        <v>64</v>
      </c>
      <c r="V73" s="316" t="s">
        <v>64</v>
      </c>
      <c r="W73" s="314" t="s">
        <v>210</v>
      </c>
      <c r="X73" s="312" t="s">
        <v>25</v>
      </c>
      <c r="Y73" s="304" t="s">
        <v>39</v>
      </c>
      <c r="Z73" s="338" t="s">
        <v>18</v>
      </c>
      <c r="AA73" s="282" t="s">
        <v>39</v>
      </c>
      <c r="AB73" s="334"/>
      <c r="AC73" s="334"/>
      <c r="AD73" s="299" t="s">
        <v>55</v>
      </c>
      <c r="AE73" s="300" t="s">
        <v>39</v>
      </c>
      <c r="AF73" s="318" t="s">
        <v>26</v>
      </c>
      <c r="AG73" s="304" t="s">
        <v>39</v>
      </c>
      <c r="AH73" s="300" t="s">
        <v>39</v>
      </c>
      <c r="AI73" s="41"/>
      <c r="AJ73" s="89">
        <f t="shared" si="18"/>
        <v>4</v>
      </c>
      <c r="AK73" s="89">
        <f t="shared" si="19"/>
        <v>8</v>
      </c>
      <c r="AL73" s="89">
        <f t="shared" si="20"/>
        <v>8</v>
      </c>
      <c r="AM73" s="23">
        <f t="shared" si="21"/>
        <v>2</v>
      </c>
      <c r="AN73" s="103">
        <f t="shared" si="22"/>
        <v>2</v>
      </c>
      <c r="AO73" s="103">
        <f t="shared" si="23"/>
        <v>0</v>
      </c>
      <c r="AP73" s="105">
        <f t="shared" si="24"/>
        <v>0</v>
      </c>
      <c r="AQ73" s="106">
        <f t="shared" si="25"/>
        <v>0</v>
      </c>
      <c r="AR73" s="105">
        <f t="shared" si="26"/>
        <v>0</v>
      </c>
      <c r="AS73" s="105">
        <f t="shared" si="27"/>
        <v>0</v>
      </c>
      <c r="AW73" s="112">
        <f t="shared" ref="AW73:BC83" si="29">COUNTIF($D73:$AH73,"CS")+COUNTIF($D73:$AH73,"WCS")</f>
        <v>0</v>
      </c>
      <c r="AX73" s="112">
        <f t="shared" si="29"/>
        <v>0</v>
      </c>
      <c r="AY73" s="112">
        <f t="shared" si="29"/>
        <v>0</v>
      </c>
      <c r="AZ73" s="112">
        <f t="shared" si="29"/>
        <v>0</v>
      </c>
      <c r="BA73" s="112">
        <f t="shared" si="29"/>
        <v>0</v>
      </c>
      <c r="BB73" s="112">
        <f t="shared" si="29"/>
        <v>0</v>
      </c>
      <c r="BC73" s="112">
        <f t="shared" si="29"/>
        <v>0</v>
      </c>
      <c r="BG73" s="72" t="e">
        <f>VLOOKUP(D73,Données!$O$16:$Q$65,3,FALSE)</f>
        <v>#N/A</v>
      </c>
      <c r="BH73" s="72" t="str">
        <f>VLOOKUP(E73,Données!$O$16:$Q$65,3,FALSE)</f>
        <v>D</v>
      </c>
      <c r="BI73" s="72" t="str">
        <f>VLOOKUP(F73,Données!$O$16:$Q$65,3,FALSE)</f>
        <v>D</v>
      </c>
      <c r="BJ73" s="72" t="e">
        <f>VLOOKUP(G73,Données!$O$16:$Q$65,3,FALSE)</f>
        <v>#N/A</v>
      </c>
      <c r="BK73" s="72" t="e">
        <f>VLOOKUP(H73,Données!$O$16:$Q$65,3,FALSE)</f>
        <v>#N/A</v>
      </c>
      <c r="BL73" s="72" t="str">
        <f>VLOOKUP(I73,Données!$O$16:$Q$65,3,FALSE)</f>
        <v>P</v>
      </c>
      <c r="BM73" s="72" t="str">
        <f>VLOOKUP(J73,Données!$O$16:$Q$65,3,FALSE)</f>
        <v>T</v>
      </c>
      <c r="BN73" s="72" t="str">
        <f>VLOOKUP(K73,Données!$O$16:$Q$65,3,FALSE)</f>
        <v>T</v>
      </c>
      <c r="BO73" s="72" t="str">
        <f>VLOOKUP(L73,Données!$O$16:$Q$65,3,FALSE)</f>
        <v>T</v>
      </c>
      <c r="BP73" s="72" t="str">
        <f>VLOOKUP(M73,Données!$O$16:$Q$65,3,FALSE)</f>
        <v>A</v>
      </c>
      <c r="BQ73" s="72" t="e">
        <f>VLOOKUP(N73,Données!$O$16:$Q$65,3,FALSE)</f>
        <v>#N/A</v>
      </c>
      <c r="BR73" s="72" t="e">
        <f>VLOOKUP(O73,Données!$O$16:$Q$65,3,FALSE)</f>
        <v>#N/A</v>
      </c>
      <c r="BS73" s="72" t="str">
        <f>VLOOKUP(P73,Données!$O$16:$Q$65,3,FALSE)</f>
        <v>T</v>
      </c>
      <c r="BT73" s="72" t="str">
        <f>VLOOKUP(Q73,Données!$O$16:$Q$65,3,FALSE)</f>
        <v>P</v>
      </c>
      <c r="BU73" s="72" t="str">
        <f>VLOOKUP(R73,Données!$O$16:$Q$65,3,FALSE)</f>
        <v>A</v>
      </c>
      <c r="BV73" s="72" t="str">
        <f>VLOOKUP(S73,Données!$O$16:$Q$65,3,FALSE)</f>
        <v>T</v>
      </c>
      <c r="BW73" s="72" t="str">
        <f>VLOOKUP(T73,Données!$O$16:$Q$65,3,FALSE)</f>
        <v>A</v>
      </c>
      <c r="BX73" s="72" t="str">
        <f>VLOOKUP(U73,Données!$O$16:$Q$65,3,FALSE)</f>
        <v>W</v>
      </c>
      <c r="BY73" s="72" t="str">
        <f>VLOOKUP(V73,Données!$O$16:$Q$65,3,FALSE)</f>
        <v>W</v>
      </c>
      <c r="BZ73" s="72" t="str">
        <f>VLOOKUP(W73,Données!$O$16:$Q$65,3,FALSE)</f>
        <v>T</v>
      </c>
      <c r="CA73" s="72" t="str">
        <f>VLOOKUP(X73,Données!$O$16:$Q$65,3,FALSE)</f>
        <v>T</v>
      </c>
      <c r="CB73" s="72" t="str">
        <f>VLOOKUP(Y73,Données!$O$16:$Q$65,3,FALSE)</f>
        <v>A</v>
      </c>
      <c r="CC73" s="72" t="str">
        <f>VLOOKUP(Z73,Données!$O$16:$Q$65,3,FALSE)</f>
        <v>P</v>
      </c>
      <c r="CD73" s="72" t="str">
        <f>VLOOKUP(AA73,Données!$O$16:$Q$65,3,FALSE)</f>
        <v>A</v>
      </c>
      <c r="CE73" s="72" t="e">
        <f>VLOOKUP(AB73,Données!$O$16:$Q$65,3,FALSE)</f>
        <v>#N/A</v>
      </c>
      <c r="CF73" s="72" t="e">
        <f>VLOOKUP(AC73,Données!$O$16:$Q$65,3,FALSE)</f>
        <v>#N/A</v>
      </c>
      <c r="CG73" s="72" t="str">
        <f>VLOOKUP(AD73,Données!$O$16:$Q$65,3,FALSE)</f>
        <v>T</v>
      </c>
      <c r="CH73" s="72" t="str">
        <f>VLOOKUP(AE73,Données!$O$16:$Q$65,3,FALSE)</f>
        <v>A</v>
      </c>
      <c r="CI73" s="72" t="str">
        <f>VLOOKUP(AF73,Données!$O$16:$Q$65,3,FALSE)</f>
        <v>P</v>
      </c>
      <c r="CJ73" s="72" t="str">
        <f>VLOOKUP(AG73,Données!$O$16:$Q$65,3,FALSE)</f>
        <v>A</v>
      </c>
      <c r="CK73" s="72" t="str">
        <f>VLOOKUP(AH73,Données!$O$16:$Q$65,3,FALSE)</f>
        <v>A</v>
      </c>
      <c r="CM73" s="44"/>
      <c r="CQ73" s="51"/>
      <c r="IV73" s="505"/>
    </row>
    <row r="74" spans="1:256" s="50" customFormat="1" ht="13.5" customHeight="1" thickBot="1" x14ac:dyDescent="0.25">
      <c r="A74" s="44">
        <f>VLOOKUP(C74,Section!C49:D188,2,FALSE)</f>
        <v>0</v>
      </c>
      <c r="B74" s="200" t="str">
        <f>Données!I16</f>
        <v>CLC</v>
      </c>
      <c r="C74" s="202" t="str">
        <f>Données!$J16</f>
        <v>MAUCIERI APSN</v>
      </c>
      <c r="D74" s="248"/>
      <c r="E74" s="365" t="s">
        <v>36</v>
      </c>
      <c r="F74" s="365" t="s">
        <v>36</v>
      </c>
      <c r="G74" s="292"/>
      <c r="H74" s="248"/>
      <c r="I74" s="365" t="s">
        <v>36</v>
      </c>
      <c r="J74" s="365" t="s">
        <v>36</v>
      </c>
      <c r="K74" s="298" t="s">
        <v>51</v>
      </c>
      <c r="L74" s="298" t="s">
        <v>51</v>
      </c>
      <c r="M74" s="298" t="s">
        <v>51</v>
      </c>
      <c r="N74" s="247"/>
      <c r="O74" s="247"/>
      <c r="P74" s="298" t="s">
        <v>51</v>
      </c>
      <c r="Q74" s="298" t="s">
        <v>51</v>
      </c>
      <c r="R74" s="298" t="s">
        <v>51</v>
      </c>
      <c r="S74" s="298" t="s">
        <v>51</v>
      </c>
      <c r="T74" s="298" t="s">
        <v>51</v>
      </c>
      <c r="U74" s="247"/>
      <c r="V74" s="247"/>
      <c r="W74" s="298" t="s">
        <v>51</v>
      </c>
      <c r="X74" s="298" t="s">
        <v>51</v>
      </c>
      <c r="Y74" s="298" t="s">
        <v>51</v>
      </c>
      <c r="Z74" s="298" t="s">
        <v>51</v>
      </c>
      <c r="AA74" s="298" t="s">
        <v>51</v>
      </c>
      <c r="AB74" s="247"/>
      <c r="AC74" s="247"/>
      <c r="AD74" s="298" t="s">
        <v>51</v>
      </c>
      <c r="AE74" s="298" t="s">
        <v>51</v>
      </c>
      <c r="AF74" s="298" t="s">
        <v>51</v>
      </c>
      <c r="AG74" s="298" t="s">
        <v>51</v>
      </c>
      <c r="AH74" s="298" t="s">
        <v>51</v>
      </c>
      <c r="AI74" s="41"/>
      <c r="AJ74" s="89">
        <f t="shared" si="18"/>
        <v>0</v>
      </c>
      <c r="AK74" s="89">
        <f t="shared" si="19"/>
        <v>16</v>
      </c>
      <c r="AL74" s="89">
        <f t="shared" si="20"/>
        <v>0</v>
      </c>
      <c r="AM74" s="23">
        <f t="shared" si="21"/>
        <v>4</v>
      </c>
      <c r="AN74" s="103">
        <f t="shared" si="22"/>
        <v>0</v>
      </c>
      <c r="AO74" s="103">
        <f t="shared" si="23"/>
        <v>0</v>
      </c>
      <c r="AP74" s="105">
        <f t="shared" si="24"/>
        <v>0</v>
      </c>
      <c r="AQ74" s="106">
        <f t="shared" si="25"/>
        <v>0</v>
      </c>
      <c r="AR74" s="105">
        <f t="shared" si="26"/>
        <v>0</v>
      </c>
      <c r="AS74" s="105">
        <f t="shared" si="27"/>
        <v>0</v>
      </c>
      <c r="AW74" s="112">
        <f t="shared" si="29"/>
        <v>0</v>
      </c>
      <c r="AX74" s="112">
        <f t="shared" si="29"/>
        <v>0</v>
      </c>
      <c r="AY74" s="112">
        <f t="shared" si="29"/>
        <v>0</v>
      </c>
      <c r="AZ74" s="112">
        <f t="shared" si="29"/>
        <v>0</v>
      </c>
      <c r="BA74" s="112">
        <f t="shared" si="29"/>
        <v>0</v>
      </c>
      <c r="BB74" s="112">
        <f t="shared" si="29"/>
        <v>0</v>
      </c>
      <c r="BC74" s="112">
        <f t="shared" si="29"/>
        <v>0</v>
      </c>
      <c r="BG74" s="72" t="e">
        <f>VLOOKUP(D74,Données!$O$16:$Q$65,3,FALSE)</f>
        <v>#N/A</v>
      </c>
      <c r="BH74" s="72" t="str">
        <f>VLOOKUP(E74,Données!$O$16:$Q$65,3,FALSE)</f>
        <v>D</v>
      </c>
      <c r="BI74" s="72" t="str">
        <f>VLOOKUP(F74,Données!$O$16:$Q$65,3,FALSE)</f>
        <v>D</v>
      </c>
      <c r="BJ74" s="72" t="e">
        <f>VLOOKUP(G74,Données!$O$16:$Q$65,3,FALSE)</f>
        <v>#N/A</v>
      </c>
      <c r="BK74" s="72" t="e">
        <f>VLOOKUP(H74,Données!$O$16:$Q$65,3,FALSE)</f>
        <v>#N/A</v>
      </c>
      <c r="BL74" s="72" t="str">
        <f>VLOOKUP(I74,Données!$O$16:$Q$65,3,FALSE)</f>
        <v>D</v>
      </c>
      <c r="BM74" s="72" t="str">
        <f>VLOOKUP(J74,Données!$O$16:$Q$65,3,FALSE)</f>
        <v>D</v>
      </c>
      <c r="BN74" s="72" t="str">
        <f>VLOOKUP(K74,Données!$O$16:$Q$65,3,FALSE)</f>
        <v>T</v>
      </c>
      <c r="BO74" s="72" t="str">
        <f>VLOOKUP(L74,Données!$O$16:$Q$65,3,FALSE)</f>
        <v>T</v>
      </c>
      <c r="BP74" s="72" t="str">
        <f>VLOOKUP(M74,Données!$O$16:$Q$65,3,FALSE)</f>
        <v>T</v>
      </c>
      <c r="BQ74" s="72" t="e">
        <f>VLOOKUP(N74,Données!$O$16:$Q$65,3,FALSE)</f>
        <v>#N/A</v>
      </c>
      <c r="BR74" s="72" t="e">
        <f>VLOOKUP(O74,Données!$O$16:$Q$65,3,FALSE)</f>
        <v>#N/A</v>
      </c>
      <c r="BS74" s="72" t="str">
        <f>VLOOKUP(P74,Données!$O$16:$Q$65,3,FALSE)</f>
        <v>T</v>
      </c>
      <c r="BT74" s="72" t="str">
        <f>VLOOKUP(Q74,Données!$O$16:$Q$65,3,FALSE)</f>
        <v>T</v>
      </c>
      <c r="BU74" s="72" t="str">
        <f>VLOOKUP(R74,Données!$O$16:$Q$65,3,FALSE)</f>
        <v>T</v>
      </c>
      <c r="BV74" s="72" t="str">
        <f>VLOOKUP(S74,Données!$O$16:$Q$65,3,FALSE)</f>
        <v>T</v>
      </c>
      <c r="BW74" s="72" t="str">
        <f>VLOOKUP(T74,Données!$O$16:$Q$65,3,FALSE)</f>
        <v>T</v>
      </c>
      <c r="BX74" s="72" t="e">
        <f>VLOOKUP(U74,Données!$O$16:$Q$65,3,FALSE)</f>
        <v>#N/A</v>
      </c>
      <c r="BY74" s="72" t="e">
        <f>VLOOKUP(V74,Données!$O$16:$Q$65,3,FALSE)</f>
        <v>#N/A</v>
      </c>
      <c r="BZ74" s="72" t="str">
        <f>VLOOKUP(W74,Données!$O$16:$Q$65,3,FALSE)</f>
        <v>T</v>
      </c>
      <c r="CA74" s="72" t="str">
        <f>VLOOKUP(X74,Données!$O$16:$Q$65,3,FALSE)</f>
        <v>T</v>
      </c>
      <c r="CB74" s="72" t="str">
        <f>VLOOKUP(Z74,Données!$O$16:$Q$65,3,FALSE)</f>
        <v>T</v>
      </c>
      <c r="CC74" s="72" t="e">
        <f>VLOOKUP(#REF!,Données!$O$16:$Q$65,3,FALSE)</f>
        <v>#REF!</v>
      </c>
      <c r="CD74" s="72" t="str">
        <f>VLOOKUP(AA74,Données!$O$16:$Q$65,3,FALSE)</f>
        <v>T</v>
      </c>
      <c r="CE74" s="72" t="e">
        <f>VLOOKUP(AB74,Données!$O$16:$Q$65,3,FALSE)</f>
        <v>#N/A</v>
      </c>
      <c r="CF74" s="72" t="e">
        <f>VLOOKUP(AC74,Données!$O$16:$Q$65,3,FALSE)</f>
        <v>#N/A</v>
      </c>
      <c r="CG74" s="72" t="str">
        <f>VLOOKUP(AD74,Données!$O$16:$Q$65,3,FALSE)</f>
        <v>T</v>
      </c>
      <c r="CH74" s="72" t="str">
        <f>VLOOKUP(AE74,Données!$O$16:$Q$65,3,FALSE)</f>
        <v>T</v>
      </c>
      <c r="CI74" s="72" t="str">
        <f>VLOOKUP(AF74,Données!$O$16:$Q$65,3,FALSE)</f>
        <v>T</v>
      </c>
      <c r="CJ74" s="72" t="str">
        <f>VLOOKUP(AG74,Données!$O$16:$Q$65,3,FALSE)</f>
        <v>T</v>
      </c>
      <c r="CK74" s="72" t="e">
        <f>VLOOKUP(#REF!,Données!$O$16:$Q$65,3,FALSE)</f>
        <v>#REF!</v>
      </c>
      <c r="CM74" s="44"/>
      <c r="CO74" s="58"/>
      <c r="CP74" s="58"/>
      <c r="CQ74" s="60"/>
      <c r="IV74" s="505"/>
    </row>
    <row r="75" spans="1:256" s="50" customFormat="1" ht="13.5" thickBot="1" x14ac:dyDescent="0.25">
      <c r="A75" s="44">
        <f>VLOOKUP(C75,Section!C49:D189,2,FALSE)</f>
        <v>0</v>
      </c>
      <c r="B75" s="200" t="str">
        <f>Données!I17</f>
        <v>CLC</v>
      </c>
      <c r="C75" s="201" t="str">
        <f>Données!$J17</f>
        <v>FERNANDEZ APSN</v>
      </c>
      <c r="D75" s="248"/>
      <c r="E75" s="365" t="s">
        <v>36</v>
      </c>
      <c r="F75" s="281" t="s">
        <v>26</v>
      </c>
      <c r="G75" s="248"/>
      <c r="H75" s="248"/>
      <c r="I75" s="299" t="s">
        <v>53</v>
      </c>
      <c r="J75" s="300" t="s">
        <v>39</v>
      </c>
      <c r="K75" s="318" t="s">
        <v>30</v>
      </c>
      <c r="L75" s="447" t="s">
        <v>210</v>
      </c>
      <c r="M75" s="300" t="s">
        <v>39</v>
      </c>
      <c r="N75" s="316" t="s">
        <v>62</v>
      </c>
      <c r="O75" s="316" t="s">
        <v>62</v>
      </c>
      <c r="P75" s="282" t="s">
        <v>39</v>
      </c>
      <c r="Q75" s="351" t="s">
        <v>36</v>
      </c>
      <c r="R75" s="281" t="s">
        <v>18</v>
      </c>
      <c r="S75" s="282" t="s">
        <v>39</v>
      </c>
      <c r="T75" s="310" t="s">
        <v>59</v>
      </c>
      <c r="U75" s="248"/>
      <c r="V75" s="248"/>
      <c r="W75" s="318" t="s">
        <v>26</v>
      </c>
      <c r="X75" s="314" t="s">
        <v>210</v>
      </c>
      <c r="Y75" s="300" t="s">
        <v>39</v>
      </c>
      <c r="Z75" s="300" t="s">
        <v>39</v>
      </c>
      <c r="AA75" s="299" t="s">
        <v>53</v>
      </c>
      <c r="AB75" s="248"/>
      <c r="AC75" s="248"/>
      <c r="AD75" s="300" t="s">
        <v>39</v>
      </c>
      <c r="AE75" s="318" t="s">
        <v>30</v>
      </c>
      <c r="AF75" s="364" t="s">
        <v>210</v>
      </c>
      <c r="AG75" s="300" t="s">
        <v>39</v>
      </c>
      <c r="AH75" s="300" t="s">
        <v>39</v>
      </c>
      <c r="AI75" s="41"/>
      <c r="AJ75" s="89">
        <f t="shared" si="18"/>
        <v>5</v>
      </c>
      <c r="AK75" s="89">
        <f t="shared" si="19"/>
        <v>7</v>
      </c>
      <c r="AL75" s="89">
        <f t="shared" si="20"/>
        <v>8</v>
      </c>
      <c r="AM75" s="23">
        <f t="shared" si="21"/>
        <v>2</v>
      </c>
      <c r="AN75" s="103">
        <f t="shared" si="22"/>
        <v>2</v>
      </c>
      <c r="AO75" s="103">
        <f t="shared" si="23"/>
        <v>0</v>
      </c>
      <c r="AP75" s="105">
        <f t="shared" si="24"/>
        <v>0</v>
      </c>
      <c r="AQ75" s="106">
        <f t="shared" si="25"/>
        <v>0</v>
      </c>
      <c r="AR75" s="105">
        <f t="shared" si="26"/>
        <v>0</v>
      </c>
      <c r="AS75" s="105">
        <f t="shared" si="27"/>
        <v>0</v>
      </c>
      <c r="AW75" s="112">
        <f t="shared" si="29"/>
        <v>0</v>
      </c>
      <c r="AX75" s="112">
        <f t="shared" si="29"/>
        <v>0</v>
      </c>
      <c r="AY75" s="112">
        <f t="shared" si="29"/>
        <v>0</v>
      </c>
      <c r="AZ75" s="112">
        <f t="shared" si="29"/>
        <v>0</v>
      </c>
      <c r="BA75" s="112">
        <f t="shared" si="29"/>
        <v>0</v>
      </c>
      <c r="BB75" s="112">
        <f t="shared" si="29"/>
        <v>0</v>
      </c>
      <c r="BC75" s="112">
        <f t="shared" si="29"/>
        <v>0</v>
      </c>
      <c r="BG75" s="72" t="e">
        <f>VLOOKUP(D75,Données!$O$16:$Q$65,3,FALSE)</f>
        <v>#N/A</v>
      </c>
      <c r="BH75" s="72" t="str">
        <f>VLOOKUP(E75,Données!$O$16:$Q$65,3,FALSE)</f>
        <v>D</v>
      </c>
      <c r="BI75" s="72" t="str">
        <f>VLOOKUP(F75,Données!$O$16:$Q$65,3,FALSE)</f>
        <v>P</v>
      </c>
      <c r="BJ75" s="72" t="e">
        <f>VLOOKUP(G75,Données!$O$16:$Q$65,3,FALSE)</f>
        <v>#N/A</v>
      </c>
      <c r="BK75" s="72" t="e">
        <f>VLOOKUP(H75,Données!$O$16:$Q$65,3,FALSE)</f>
        <v>#N/A</v>
      </c>
      <c r="BL75" s="72" t="str">
        <f>VLOOKUP(I75,Données!$O$16:$Q$65,3,FALSE)</f>
        <v>T</v>
      </c>
      <c r="BM75" s="72" t="str">
        <f>VLOOKUP(J75,Données!$O$16:$Q$65,3,FALSE)</f>
        <v>A</v>
      </c>
      <c r="BN75" s="72" t="str">
        <f>VLOOKUP(K75,Données!$O$16:$Q$65,3,FALSE)</f>
        <v>P</v>
      </c>
      <c r="BO75" s="72" t="str">
        <f>VLOOKUP(L75,Données!$O$16:$Q$65,3,FALSE)</f>
        <v>T</v>
      </c>
      <c r="BP75" s="72" t="str">
        <f>VLOOKUP(M75,Données!$O$16:$Q$65,3,FALSE)</f>
        <v>A</v>
      </c>
      <c r="BQ75" s="72" t="str">
        <f>VLOOKUP(N75,Données!$O$16:$Q$65,3,FALSE)</f>
        <v>W</v>
      </c>
      <c r="BR75" s="72" t="str">
        <f>VLOOKUP(O75,Données!$O$16:$Q$65,3,FALSE)</f>
        <v>W</v>
      </c>
      <c r="BS75" s="72" t="str">
        <f>VLOOKUP(P75,Données!$O$16:$Q$65,3,FALSE)</f>
        <v>A</v>
      </c>
      <c r="BT75" s="72" t="str">
        <f>VLOOKUP(Q75,Données!$O$16:$Q$65,3,FALSE)</f>
        <v>D</v>
      </c>
      <c r="BU75" s="72" t="str">
        <f>VLOOKUP(R75,Données!$O$16:$Q$65,3,FALSE)</f>
        <v>P</v>
      </c>
      <c r="BV75" s="72" t="str">
        <f>VLOOKUP(S75,Données!$O$16:$Q$65,3,FALSE)</f>
        <v>A</v>
      </c>
      <c r="BW75" s="72" t="str">
        <f>VLOOKUP(T75,Données!$O$16:$Q$65,3,FALSE)</f>
        <v>T</v>
      </c>
      <c r="BX75" s="72" t="e">
        <f>VLOOKUP(U75,Données!$O$16:$Q$65,3,FALSE)</f>
        <v>#N/A</v>
      </c>
      <c r="BY75" s="72" t="e">
        <f>VLOOKUP(V75,Données!$O$16:$Q$65,3,FALSE)</f>
        <v>#N/A</v>
      </c>
      <c r="BZ75" s="72" t="str">
        <f>VLOOKUP(W75,Données!$O$16:$Q$65,3,FALSE)</f>
        <v>P</v>
      </c>
      <c r="CA75" s="72" t="str">
        <f>VLOOKUP(X75,Données!$O$16:$Q$65,3,FALSE)</f>
        <v>T</v>
      </c>
      <c r="CB75" s="72" t="str">
        <f>VLOOKUP(Y75,Données!$O$16:$Q$65,3,FALSE)</f>
        <v>A</v>
      </c>
      <c r="CC75" s="72" t="str">
        <f>VLOOKUP(Z75,Données!$O$16:$Q$65,3,FALSE)</f>
        <v>A</v>
      </c>
      <c r="CD75" s="72" t="str">
        <f>VLOOKUP(AA75,Données!$O$16:$Q$65,3,FALSE)</f>
        <v>T</v>
      </c>
      <c r="CE75" s="72" t="e">
        <f>VLOOKUP(AB75,Données!$O$16:$Q$65,3,FALSE)</f>
        <v>#N/A</v>
      </c>
      <c r="CF75" s="72" t="e">
        <f>VLOOKUP(AC75,Données!$O$16:$Q$65,3,FALSE)</f>
        <v>#N/A</v>
      </c>
      <c r="CG75" s="72" t="str">
        <f>VLOOKUP(AD75,Données!$O$16:$Q$65,3,FALSE)</f>
        <v>A</v>
      </c>
      <c r="CH75" s="72" t="str">
        <f>VLOOKUP(AE75,Données!$O$16:$Q$65,3,FALSE)</f>
        <v>P</v>
      </c>
      <c r="CI75" s="72" t="str">
        <f>VLOOKUP(AF75,Données!$O$16:$Q$65,3,FALSE)</f>
        <v>T</v>
      </c>
      <c r="CJ75" s="72" t="str">
        <f>VLOOKUP(AG75,Données!$O$16:$Q$65,3,FALSE)</f>
        <v>A</v>
      </c>
      <c r="CK75" s="72" t="str">
        <f>VLOOKUP(AH74,Données!$O$16:$Q$65,3,FALSE)</f>
        <v>T</v>
      </c>
      <c r="CM75" s="44"/>
      <c r="CQ75" s="51"/>
      <c r="IV75" s="505"/>
    </row>
    <row r="76" spans="1:256" s="50" customFormat="1" ht="13.5" thickBot="1" x14ac:dyDescent="0.25">
      <c r="A76" s="44">
        <f>VLOOKUP(C76,Section!C49:D190,2,FALSE)</f>
        <v>0</v>
      </c>
      <c r="B76" s="200" t="str">
        <f>Données!I18</f>
        <v>CLC</v>
      </c>
      <c r="C76" s="201" t="str">
        <f>Données!$J18</f>
        <v>TIREPIED APSN</v>
      </c>
      <c r="D76" s="318" t="s">
        <v>159</v>
      </c>
      <c r="E76" s="351" t="s">
        <v>36</v>
      </c>
      <c r="F76" s="351" t="s">
        <v>36</v>
      </c>
      <c r="G76" s="248"/>
      <c r="H76" s="248"/>
      <c r="I76" s="300" t="s">
        <v>39</v>
      </c>
      <c r="J76" s="298" t="s">
        <v>55</v>
      </c>
      <c r="K76" s="298" t="s">
        <v>53</v>
      </c>
      <c r="L76" s="310" t="s">
        <v>59</v>
      </c>
      <c r="M76" s="318" t="s">
        <v>30</v>
      </c>
      <c r="N76" s="247"/>
      <c r="O76" s="248"/>
      <c r="P76" s="300" t="s">
        <v>39</v>
      </c>
      <c r="Q76" s="281" t="s">
        <v>18</v>
      </c>
      <c r="R76" s="282" t="s">
        <v>39</v>
      </c>
      <c r="S76" s="281" t="s">
        <v>18</v>
      </c>
      <c r="T76" s="282" t="s">
        <v>39</v>
      </c>
      <c r="U76" s="247"/>
      <c r="V76" s="248"/>
      <c r="W76" s="318" t="s">
        <v>18</v>
      </c>
      <c r="X76" s="312" t="s">
        <v>25</v>
      </c>
      <c r="Y76" s="282" t="s">
        <v>39</v>
      </c>
      <c r="Z76" s="282" t="s">
        <v>39</v>
      </c>
      <c r="AA76" s="281" t="s">
        <v>26</v>
      </c>
      <c r="AB76" s="248"/>
      <c r="AC76" s="248"/>
      <c r="AD76" s="300" t="s">
        <v>39</v>
      </c>
      <c r="AE76" s="282" t="s">
        <v>39</v>
      </c>
      <c r="AF76" s="318" t="s">
        <v>30</v>
      </c>
      <c r="AG76" s="282" t="s">
        <v>39</v>
      </c>
      <c r="AH76" s="298" t="s">
        <v>55</v>
      </c>
      <c r="AI76" s="41"/>
      <c r="AJ76" s="89">
        <f t="shared" si="18"/>
        <v>6</v>
      </c>
      <c r="AK76" s="89">
        <f t="shared" si="19"/>
        <v>5</v>
      </c>
      <c r="AL76" s="89">
        <f t="shared" si="20"/>
        <v>9</v>
      </c>
      <c r="AM76" s="23">
        <f t="shared" si="21"/>
        <v>2</v>
      </c>
      <c r="AN76" s="103">
        <f t="shared" si="22"/>
        <v>0</v>
      </c>
      <c r="AO76" s="103">
        <f t="shared" si="23"/>
        <v>1</v>
      </c>
      <c r="AP76" s="105">
        <f t="shared" si="24"/>
        <v>0</v>
      </c>
      <c r="AQ76" s="106">
        <f t="shared" si="25"/>
        <v>0</v>
      </c>
      <c r="AR76" s="105">
        <f t="shared" si="26"/>
        <v>0</v>
      </c>
      <c r="AS76" s="105">
        <f t="shared" si="27"/>
        <v>0</v>
      </c>
      <c r="AW76" s="112">
        <f t="shared" si="29"/>
        <v>0</v>
      </c>
      <c r="AX76" s="112">
        <f t="shared" si="29"/>
        <v>0</v>
      </c>
      <c r="AY76" s="112">
        <f t="shared" si="29"/>
        <v>0</v>
      </c>
      <c r="AZ76" s="112">
        <f t="shared" si="29"/>
        <v>0</v>
      </c>
      <c r="BA76" s="112">
        <f t="shared" si="29"/>
        <v>0</v>
      </c>
      <c r="BB76" s="112">
        <f t="shared" si="29"/>
        <v>0</v>
      </c>
      <c r="BC76" s="112">
        <f t="shared" si="29"/>
        <v>0</v>
      </c>
      <c r="BG76" s="72" t="str">
        <f>VLOOKUP(D76,Données!$O$16:$Q$65,3,FALSE)</f>
        <v>JF</v>
      </c>
      <c r="BH76" s="72" t="str">
        <f>VLOOKUP(E76,Données!$O$16:$Q$65,3,FALSE)</f>
        <v>D</v>
      </c>
      <c r="BI76" s="72" t="str">
        <f>VLOOKUP(F76,Données!$O$16:$Q$65,3,FALSE)</f>
        <v>D</v>
      </c>
      <c r="BJ76" s="72" t="e">
        <f>VLOOKUP(G76,Données!$O$16:$Q$65,3,FALSE)</f>
        <v>#N/A</v>
      </c>
      <c r="BK76" s="72" t="e">
        <f>VLOOKUP(H76,Données!$O$16:$Q$65,3,FALSE)</f>
        <v>#N/A</v>
      </c>
      <c r="BL76" s="72" t="str">
        <f>VLOOKUP(I76,Données!$O$16:$Q$65,3,FALSE)</f>
        <v>A</v>
      </c>
      <c r="BM76" s="72" t="str">
        <f>VLOOKUP(J76,Données!$O$16:$Q$65,3,FALSE)</f>
        <v>T</v>
      </c>
      <c r="BN76" s="72" t="str">
        <f>VLOOKUP(K76,Données!$O$16:$Q$65,3,FALSE)</f>
        <v>T</v>
      </c>
      <c r="BO76" s="72" t="str">
        <f>VLOOKUP(L76,Données!$O$16:$Q$65,3,FALSE)</f>
        <v>T</v>
      </c>
      <c r="BP76" s="72" t="str">
        <f>VLOOKUP(M76,Données!$O$16:$Q$65,3,FALSE)</f>
        <v>P</v>
      </c>
      <c r="BQ76" s="72" t="e">
        <f>VLOOKUP(N76,Données!$O$16:$Q$65,3,FALSE)</f>
        <v>#N/A</v>
      </c>
      <c r="BR76" s="72" t="e">
        <f>VLOOKUP(O76,Données!$O$16:$Q$65,3,FALSE)</f>
        <v>#N/A</v>
      </c>
      <c r="BS76" s="72" t="str">
        <f>VLOOKUP(P76,Données!$O$16:$Q$65,3,FALSE)</f>
        <v>A</v>
      </c>
      <c r="BT76" s="72" t="str">
        <f>VLOOKUP(Q76,Données!$O$16:$Q$65,3,FALSE)</f>
        <v>P</v>
      </c>
      <c r="BU76" s="72" t="str">
        <f>VLOOKUP(R76,Données!$O$16:$Q$65,3,FALSE)</f>
        <v>A</v>
      </c>
      <c r="BV76" s="72" t="str">
        <f>VLOOKUP(S76,Données!$O$16:$Q$65,3,FALSE)</f>
        <v>P</v>
      </c>
      <c r="BW76" s="72" t="str">
        <f>VLOOKUP(T76,Données!$O$16:$Q$65,3,FALSE)</f>
        <v>A</v>
      </c>
      <c r="BX76" s="72" t="e">
        <f>VLOOKUP(U76,Données!$O$16:$Q$65,3,FALSE)</f>
        <v>#N/A</v>
      </c>
      <c r="BY76" s="72" t="e">
        <f>VLOOKUP(V76,Données!$O$16:$Q$65,3,FALSE)</f>
        <v>#N/A</v>
      </c>
      <c r="BZ76" s="72" t="str">
        <f>VLOOKUP(W76,Données!$O$16:$Q$65,3,FALSE)</f>
        <v>P</v>
      </c>
      <c r="CA76" s="72" t="str">
        <f>VLOOKUP(X76,Données!$O$16:$Q$65,3,FALSE)</f>
        <v>T</v>
      </c>
      <c r="CB76" s="72" t="str">
        <f>VLOOKUP(Y76,Données!$O$16:$Q$65,3,FALSE)</f>
        <v>A</v>
      </c>
      <c r="CC76" s="72" t="str">
        <f>VLOOKUP(Z76,Données!$O$16:$Q$65,3,FALSE)</f>
        <v>A</v>
      </c>
      <c r="CD76" s="72" t="str">
        <f>VLOOKUP(AA76,Données!$O$16:$Q$65,3,FALSE)</f>
        <v>P</v>
      </c>
      <c r="CE76" s="72" t="e">
        <f>VLOOKUP(AB76,Données!$O$16:$Q$65,3,FALSE)</f>
        <v>#N/A</v>
      </c>
      <c r="CF76" s="72" t="e">
        <f>VLOOKUP(AC76,Données!$O$16:$Q$65,3,FALSE)</f>
        <v>#N/A</v>
      </c>
      <c r="CG76" s="72" t="str">
        <f>VLOOKUP(AD76,Données!$O$16:$Q$65,3,FALSE)</f>
        <v>A</v>
      </c>
      <c r="CH76" s="72" t="str">
        <f>VLOOKUP(AE76,Données!$O$16:$Q$65,3,FALSE)</f>
        <v>A</v>
      </c>
      <c r="CI76" s="72" t="str">
        <f>VLOOKUP(AF76,Données!$O$16:$Q$65,3,FALSE)</f>
        <v>P</v>
      </c>
      <c r="CJ76" s="72" t="str">
        <f>VLOOKUP(AG76,Données!$O$16:$Q$65,3,FALSE)</f>
        <v>A</v>
      </c>
      <c r="CK76" s="72" t="str">
        <f>VLOOKUP(AH76,Données!$O$16:$Q$65,3,FALSE)</f>
        <v>T</v>
      </c>
      <c r="CM76" s="44"/>
      <c r="CQ76" s="51"/>
      <c r="IV76" s="505"/>
    </row>
    <row r="77" spans="1:256" s="50" customFormat="1" ht="13.5" thickBot="1" x14ac:dyDescent="0.25">
      <c r="A77" s="44">
        <f>VLOOKUP(C77,Section!C51:D192,2,FALSE)</f>
        <v>0</v>
      </c>
      <c r="B77" s="200" t="str">
        <f>Données!I19</f>
        <v>CLC</v>
      </c>
      <c r="C77" s="201" t="str">
        <f>Données!$J19</f>
        <v>PAQUES APSN</v>
      </c>
      <c r="D77" s="248"/>
      <c r="E77" s="365" t="s">
        <v>36</v>
      </c>
      <c r="F77" s="318" t="s">
        <v>30</v>
      </c>
      <c r="G77" s="248"/>
      <c r="H77" s="248"/>
      <c r="I77" s="310" t="s">
        <v>59</v>
      </c>
      <c r="J77" s="298" t="s">
        <v>53</v>
      </c>
      <c r="K77" s="282" t="s">
        <v>39</v>
      </c>
      <c r="L77" s="300" t="s">
        <v>39</v>
      </c>
      <c r="M77" s="281" t="s">
        <v>26</v>
      </c>
      <c r="N77" s="247"/>
      <c r="O77" s="248"/>
      <c r="P77" s="300" t="s">
        <v>39</v>
      </c>
      <c r="Q77" s="318" t="s">
        <v>30</v>
      </c>
      <c r="R77" s="298" t="s">
        <v>210</v>
      </c>
      <c r="S77" s="282" t="s">
        <v>39</v>
      </c>
      <c r="T77" s="300" t="s">
        <v>39</v>
      </c>
      <c r="U77" s="316" t="s">
        <v>64</v>
      </c>
      <c r="V77" s="316" t="s">
        <v>64</v>
      </c>
      <c r="W77" s="282" t="s">
        <v>39</v>
      </c>
      <c r="X77" s="312" t="s">
        <v>25</v>
      </c>
      <c r="Y77" s="282" t="s">
        <v>39</v>
      </c>
      <c r="Z77" s="282" t="s">
        <v>39</v>
      </c>
      <c r="AA77" s="281" t="s">
        <v>18</v>
      </c>
      <c r="AB77" s="290"/>
      <c r="AC77" s="248"/>
      <c r="AD77" s="299" t="s">
        <v>53</v>
      </c>
      <c r="AE77" s="282" t="s">
        <v>39</v>
      </c>
      <c r="AF77" s="282" t="s">
        <v>39</v>
      </c>
      <c r="AG77" s="281" t="s">
        <v>18</v>
      </c>
      <c r="AH77" s="304" t="s">
        <v>39</v>
      </c>
      <c r="AI77" s="41"/>
      <c r="AJ77" s="89">
        <f t="shared" si="18"/>
        <v>5</v>
      </c>
      <c r="AK77" s="89">
        <f t="shared" si="19"/>
        <v>5</v>
      </c>
      <c r="AL77" s="89">
        <f t="shared" si="20"/>
        <v>10</v>
      </c>
      <c r="AM77" s="23">
        <f t="shared" si="21"/>
        <v>1</v>
      </c>
      <c r="AN77" s="103">
        <f t="shared" si="22"/>
        <v>2</v>
      </c>
      <c r="AO77" s="103">
        <f t="shared" si="23"/>
        <v>0</v>
      </c>
      <c r="AP77" s="105">
        <f t="shared" si="24"/>
        <v>0</v>
      </c>
      <c r="AQ77" s="106">
        <f t="shared" si="25"/>
        <v>0</v>
      </c>
      <c r="AR77" s="105">
        <f t="shared" si="26"/>
        <v>0</v>
      </c>
      <c r="AS77" s="105">
        <f t="shared" si="27"/>
        <v>0</v>
      </c>
      <c r="AW77" s="112">
        <f t="shared" si="29"/>
        <v>0</v>
      </c>
      <c r="AX77" s="112">
        <f t="shared" si="29"/>
        <v>0</v>
      </c>
      <c r="AY77" s="112">
        <f t="shared" si="29"/>
        <v>0</v>
      </c>
      <c r="AZ77" s="112">
        <f t="shared" si="29"/>
        <v>0</v>
      </c>
      <c r="BA77" s="112">
        <f t="shared" si="29"/>
        <v>0</v>
      </c>
      <c r="BB77" s="112">
        <f t="shared" si="29"/>
        <v>0</v>
      </c>
      <c r="BC77" s="112">
        <f t="shared" si="29"/>
        <v>0</v>
      </c>
      <c r="BG77" s="72" t="e">
        <f>VLOOKUP(D77,Données!$O$16:$Q$65,3,FALSE)</f>
        <v>#N/A</v>
      </c>
      <c r="BH77" s="72" t="str">
        <f>VLOOKUP(E77,Données!$O$16:$Q$65,3,FALSE)</f>
        <v>D</v>
      </c>
      <c r="BI77" s="72" t="str">
        <f>VLOOKUP(F77,Données!$O$16:$Q$65,3,FALSE)</f>
        <v>P</v>
      </c>
      <c r="BJ77" s="72" t="e">
        <f>VLOOKUP(G77,Données!$O$16:$Q$65,3,FALSE)</f>
        <v>#N/A</v>
      </c>
      <c r="BK77" s="72" t="e">
        <f>VLOOKUP(H77,Données!$O$16:$Q$65,3,FALSE)</f>
        <v>#N/A</v>
      </c>
      <c r="BL77" s="72" t="str">
        <f>VLOOKUP(I77,Données!$O$16:$Q$65,3,FALSE)</f>
        <v>T</v>
      </c>
      <c r="BM77" s="72" t="str">
        <f>VLOOKUP(J77,Données!$O$16:$Q$65,3,FALSE)</f>
        <v>T</v>
      </c>
      <c r="BN77" s="72" t="str">
        <f>VLOOKUP(K78,Données!$O$16:$Q$65,3,FALSE)</f>
        <v>D</v>
      </c>
      <c r="BO77" s="72" t="str">
        <f>VLOOKUP(L77,Données!$O$16:$Q$65,3,FALSE)</f>
        <v>A</v>
      </c>
      <c r="BP77" s="72" t="str">
        <f>VLOOKUP(M77,Données!$O$16:$Q$65,3,FALSE)</f>
        <v>P</v>
      </c>
      <c r="BQ77" s="72" t="e">
        <f>VLOOKUP(N77,Données!$O$16:$Q$65,3,FALSE)</f>
        <v>#N/A</v>
      </c>
      <c r="BR77" s="72" t="e">
        <f>VLOOKUP(O77,Données!$O$16:$Q$65,3,FALSE)</f>
        <v>#N/A</v>
      </c>
      <c r="BS77" s="72" t="str">
        <f>VLOOKUP(P77,Données!$O$16:$Q$65,3,FALSE)</f>
        <v>A</v>
      </c>
      <c r="BT77" s="72" t="str">
        <f>VLOOKUP(Q77,Données!$O$16:$Q$65,3,FALSE)</f>
        <v>P</v>
      </c>
      <c r="BU77" s="72" t="str">
        <f>VLOOKUP(R77,Données!$O$16:$Q$65,3,FALSE)</f>
        <v>T</v>
      </c>
      <c r="BV77" s="72" t="str">
        <f>VLOOKUP(S77,Données!$O$16:$Q$65,3,FALSE)</f>
        <v>A</v>
      </c>
      <c r="BW77" s="72" t="str">
        <f>VLOOKUP(T77,Données!$O$16:$Q$65,3,FALSE)</f>
        <v>A</v>
      </c>
      <c r="BX77" s="72" t="str">
        <f>VLOOKUP(U77,Données!$O$16:$Q$65,3,FALSE)</f>
        <v>W</v>
      </c>
      <c r="BY77" s="72" t="str">
        <f>VLOOKUP(V77,Données!$O$16:$Q$65,3,FALSE)</f>
        <v>W</v>
      </c>
      <c r="BZ77" s="72" t="str">
        <f>VLOOKUP(W77,Données!$O$16:$Q$65,3,FALSE)</f>
        <v>A</v>
      </c>
      <c r="CA77" s="72" t="str">
        <f>VLOOKUP(X77,Données!$O$16:$Q$65,3,FALSE)</f>
        <v>T</v>
      </c>
      <c r="CB77" s="72" t="str">
        <f>VLOOKUP(Y77,Données!$O$16:$Q$65,3,FALSE)</f>
        <v>A</v>
      </c>
      <c r="CC77" s="72" t="str">
        <f>VLOOKUP(Z77,Données!$O$16:$Q$65,3,FALSE)</f>
        <v>A</v>
      </c>
      <c r="CD77" s="72" t="str">
        <f>VLOOKUP(AA77,Données!$O$16:$Q$65,3,FALSE)</f>
        <v>P</v>
      </c>
      <c r="CE77" s="72" t="e">
        <f>VLOOKUP(AB77,Données!$O$16:$Q$65,3,FALSE)</f>
        <v>#N/A</v>
      </c>
      <c r="CF77" s="72" t="e">
        <f>VLOOKUP(AC77,Données!$O$16:$Q$65,3,FALSE)</f>
        <v>#N/A</v>
      </c>
      <c r="CG77" s="72" t="str">
        <f>VLOOKUP(AD77,Données!$O$16:$Q$65,3,FALSE)</f>
        <v>T</v>
      </c>
      <c r="CH77" s="72" t="str">
        <f>VLOOKUP(AE77,Données!$O$16:$Q$65,3,FALSE)</f>
        <v>A</v>
      </c>
      <c r="CI77" s="72" t="str">
        <f>VLOOKUP(AF77,Données!$O$16:$Q$65,3,FALSE)</f>
        <v>A</v>
      </c>
      <c r="CJ77" s="72" t="str">
        <f>VLOOKUP(AG77,Données!$O$16:$Q$65,3,FALSE)</f>
        <v>P</v>
      </c>
      <c r="CK77" s="72" t="str">
        <f>VLOOKUP(AH77,Données!$O$16:$Q$65,3,FALSE)</f>
        <v>A</v>
      </c>
      <c r="CM77" s="44"/>
      <c r="CQ77" s="51"/>
      <c r="IV77" s="505"/>
    </row>
    <row r="78" spans="1:256" s="50" customFormat="1" ht="13.5" thickBot="1" x14ac:dyDescent="0.25">
      <c r="A78" s="44">
        <f>VLOOKUP(C78,Section!C52:D193,2,FALSE)</f>
        <v>0</v>
      </c>
      <c r="B78" s="200" t="str">
        <f>Données!I20</f>
        <v>CLC</v>
      </c>
      <c r="C78" s="203" t="str">
        <f>Données!$J20</f>
        <v>ARNOLD   APSN</v>
      </c>
      <c r="D78" s="248"/>
      <c r="E78" s="365" t="s">
        <v>36</v>
      </c>
      <c r="F78" s="365" t="s">
        <v>36</v>
      </c>
      <c r="G78" s="248"/>
      <c r="H78" s="248"/>
      <c r="I78" s="299" t="s">
        <v>25</v>
      </c>
      <c r="J78" s="299" t="s">
        <v>25</v>
      </c>
      <c r="K78" s="351" t="s">
        <v>36</v>
      </c>
      <c r="L78" s="351" t="s">
        <v>36</v>
      </c>
      <c r="M78" s="351" t="s">
        <v>36</v>
      </c>
      <c r="N78" s="247"/>
      <c r="O78" s="292"/>
      <c r="P78" s="351" t="s">
        <v>36</v>
      </c>
      <c r="Q78" s="351" t="s">
        <v>36</v>
      </c>
      <c r="R78" s="351" t="s">
        <v>36</v>
      </c>
      <c r="S78" s="351" t="s">
        <v>36</v>
      </c>
      <c r="T78" s="351" t="s">
        <v>36</v>
      </c>
      <c r="U78" s="370"/>
      <c r="V78" s="370"/>
      <c r="W78" s="298" t="s">
        <v>25</v>
      </c>
      <c r="X78" s="298" t="s">
        <v>210</v>
      </c>
      <c r="Y78" s="298" t="s">
        <v>53</v>
      </c>
      <c r="Z78" s="298" t="s">
        <v>55</v>
      </c>
      <c r="AA78" s="282" t="s">
        <v>39</v>
      </c>
      <c r="AB78" s="247"/>
      <c r="AC78" s="248"/>
      <c r="AD78" s="282" t="s">
        <v>39</v>
      </c>
      <c r="AE78" s="298" t="s">
        <v>53</v>
      </c>
      <c r="AF78" s="298" t="s">
        <v>53</v>
      </c>
      <c r="AG78" s="282" t="s">
        <v>39</v>
      </c>
      <c r="AH78" s="298" t="s">
        <v>53</v>
      </c>
      <c r="AI78" s="41"/>
      <c r="AJ78" s="89">
        <f t="shared" si="18"/>
        <v>0</v>
      </c>
      <c r="AK78" s="89">
        <f t="shared" si="19"/>
        <v>9</v>
      </c>
      <c r="AL78" s="89">
        <f t="shared" si="20"/>
        <v>3</v>
      </c>
      <c r="AM78" s="23">
        <f t="shared" si="21"/>
        <v>10</v>
      </c>
      <c r="AN78" s="103">
        <f t="shared" si="22"/>
        <v>0</v>
      </c>
      <c r="AO78" s="103">
        <f t="shared" si="23"/>
        <v>0</v>
      </c>
      <c r="AP78" s="105">
        <f t="shared" si="24"/>
        <v>0</v>
      </c>
      <c r="AQ78" s="106">
        <f t="shared" si="25"/>
        <v>0</v>
      </c>
      <c r="AR78" s="105">
        <f t="shared" si="26"/>
        <v>0</v>
      </c>
      <c r="AS78" s="105">
        <f t="shared" si="27"/>
        <v>0</v>
      </c>
      <c r="AW78" s="112">
        <f t="shared" si="29"/>
        <v>0</v>
      </c>
      <c r="AX78" s="112">
        <f t="shared" si="29"/>
        <v>0</v>
      </c>
      <c r="AY78" s="112">
        <f t="shared" si="29"/>
        <v>0</v>
      </c>
      <c r="AZ78" s="112">
        <f t="shared" si="29"/>
        <v>0</v>
      </c>
      <c r="BA78" s="112">
        <f t="shared" si="29"/>
        <v>0</v>
      </c>
      <c r="BB78" s="112">
        <f t="shared" si="29"/>
        <v>0</v>
      </c>
      <c r="BC78" s="112">
        <f t="shared" si="29"/>
        <v>0</v>
      </c>
      <c r="BG78" s="72" t="e">
        <f>VLOOKUP(D78,Données!$O$16:$Q$65,3,FALSE)</f>
        <v>#N/A</v>
      </c>
      <c r="BH78" s="72" t="str">
        <f>VLOOKUP(E78,Données!$O$16:$Q$65,3,FALSE)</f>
        <v>D</v>
      </c>
      <c r="BI78" s="72" t="str">
        <f>VLOOKUP(F78,Données!$O$16:$Q$65,3,FALSE)</f>
        <v>D</v>
      </c>
      <c r="BJ78" s="72" t="e">
        <f>VLOOKUP(G78,Données!$O$16:$Q$65,3,FALSE)</f>
        <v>#N/A</v>
      </c>
      <c r="BK78" s="72" t="e">
        <f>VLOOKUP(H78,Données!$O$16:$Q$65,3,FALSE)</f>
        <v>#N/A</v>
      </c>
      <c r="BL78" s="72" t="str">
        <f>VLOOKUP(I78,Données!$O$16:$Q$65,3,FALSE)</f>
        <v>T</v>
      </c>
      <c r="BM78" s="72" t="str">
        <f>VLOOKUP(J78,Données!$O$16:$Q$65,3,FALSE)</f>
        <v>T</v>
      </c>
      <c r="BN78" s="72" t="e">
        <f>VLOOKUP(#REF!,Données!$O$16:$Q$65,3,FALSE)</f>
        <v>#REF!</v>
      </c>
      <c r="BO78" s="72" t="str">
        <f>VLOOKUP(L78,Données!$O$16:$Q$65,3,FALSE)</f>
        <v>D</v>
      </c>
      <c r="BP78" s="72" t="str">
        <f>VLOOKUP(M78,Données!$O$16:$Q$65,3,FALSE)</f>
        <v>D</v>
      </c>
      <c r="BQ78" s="72" t="e">
        <f>VLOOKUP(N78,Données!$O$16:$Q$65,3,FALSE)</f>
        <v>#N/A</v>
      </c>
      <c r="BR78" s="72" t="e">
        <f>VLOOKUP(O78,Données!$O$16:$Q$65,3,FALSE)</f>
        <v>#N/A</v>
      </c>
      <c r="BS78" s="72" t="str">
        <f>VLOOKUP(P78,Données!$O$16:$Q$65,3,FALSE)</f>
        <v>D</v>
      </c>
      <c r="BT78" s="72" t="str">
        <f>VLOOKUP(Q78,Données!$O$16:$Q$65,3,FALSE)</f>
        <v>D</v>
      </c>
      <c r="BU78" s="72" t="str">
        <f>VLOOKUP(R78,Données!$O$16:$Q$65,3,FALSE)</f>
        <v>D</v>
      </c>
      <c r="BV78" s="72" t="str">
        <f>VLOOKUP(S78,Données!$O$16:$Q$65,3,FALSE)</f>
        <v>D</v>
      </c>
      <c r="BW78" s="72" t="str">
        <f>VLOOKUP(T78,Données!$O$16:$Q$65,3,FALSE)</f>
        <v>D</v>
      </c>
      <c r="BX78" s="72" t="e">
        <f>VLOOKUP(U78,Données!$O$16:$Q$65,3,FALSE)</f>
        <v>#N/A</v>
      </c>
      <c r="BY78" s="72" t="e">
        <f>VLOOKUP(V78,Données!$O$16:$Q$65,3,FALSE)</f>
        <v>#N/A</v>
      </c>
      <c r="BZ78" s="72" t="str">
        <f>VLOOKUP(W78,Données!$O$16:$Q$65,3,FALSE)</f>
        <v>T</v>
      </c>
      <c r="CA78" s="72" t="str">
        <f>VLOOKUP(X78,Données!$O$16:$Q$65,3,FALSE)</f>
        <v>T</v>
      </c>
      <c r="CB78" s="72" t="str">
        <f>VLOOKUP(Y78,Données!$O$16:$Q$65,3,FALSE)</f>
        <v>T</v>
      </c>
      <c r="CC78" s="72" t="str">
        <f>VLOOKUP(Z78,Données!$O$16:$Q$65,3,FALSE)</f>
        <v>T</v>
      </c>
      <c r="CD78" s="72" t="str">
        <f>VLOOKUP(AA78,Données!$O$16:$Q$65,3,FALSE)</f>
        <v>A</v>
      </c>
      <c r="CE78" s="72" t="e">
        <f>VLOOKUP(AB78,Données!$O$16:$Q$65,3,FALSE)</f>
        <v>#N/A</v>
      </c>
      <c r="CF78" s="72" t="e">
        <f>VLOOKUP(AC78,Données!$O$16:$Q$65,3,FALSE)</f>
        <v>#N/A</v>
      </c>
      <c r="CG78" s="72" t="str">
        <f>VLOOKUP(AD78,Données!$O$16:$Q$65,3,FALSE)</f>
        <v>A</v>
      </c>
      <c r="CH78" s="72" t="str">
        <f>VLOOKUP(AE78,Données!$O$16:$Q$65,3,FALSE)</f>
        <v>T</v>
      </c>
      <c r="CI78" s="72" t="str">
        <f>VLOOKUP(AF78,Données!$O$16:$Q$65,3,FALSE)</f>
        <v>T</v>
      </c>
      <c r="CJ78" s="72" t="str">
        <f>VLOOKUP(AG78,Données!$O$16:$Q$65,3,FALSE)</f>
        <v>A</v>
      </c>
      <c r="CK78" s="72" t="str">
        <f>VLOOKUP(AH78,Données!$O$16:$Q$65,3,FALSE)</f>
        <v>T</v>
      </c>
      <c r="CM78" s="44"/>
      <c r="CQ78" s="51"/>
      <c r="IV78" s="505"/>
    </row>
    <row r="79" spans="1:256" s="50" customFormat="1" ht="13.5" thickBot="1" x14ac:dyDescent="0.25">
      <c r="A79" s="44">
        <f>VLOOKUP(C79,Section!C53:D194,2,FALSE)</f>
        <v>0</v>
      </c>
      <c r="B79" s="204" t="str">
        <f>Données!I21</f>
        <v>CLC</v>
      </c>
      <c r="C79" s="201" t="str">
        <f>Données!$J21</f>
        <v>TREMEAU  APSN</v>
      </c>
      <c r="D79" s="248"/>
      <c r="E79" s="365" t="s">
        <v>36</v>
      </c>
      <c r="F79" s="366" t="s">
        <v>36</v>
      </c>
      <c r="G79" s="247"/>
      <c r="H79" s="248"/>
      <c r="I79" s="300" t="s">
        <v>39</v>
      </c>
      <c r="J79" s="281" t="s">
        <v>26</v>
      </c>
      <c r="K79" s="299" t="s">
        <v>210</v>
      </c>
      <c r="L79" s="300" t="s">
        <v>39</v>
      </c>
      <c r="M79" s="298" t="s">
        <v>53</v>
      </c>
      <c r="N79" s="247"/>
      <c r="O79" s="248"/>
      <c r="P79" s="300" t="s">
        <v>39</v>
      </c>
      <c r="Q79" s="314" t="s">
        <v>53</v>
      </c>
      <c r="R79" s="298" t="s">
        <v>53</v>
      </c>
      <c r="S79" s="281" t="s">
        <v>26</v>
      </c>
      <c r="T79" s="282" t="s">
        <v>39</v>
      </c>
      <c r="U79" s="306" t="s">
        <v>62</v>
      </c>
      <c r="V79" s="316" t="s">
        <v>62</v>
      </c>
      <c r="W79" s="310" t="s">
        <v>59</v>
      </c>
      <c r="X79" s="298" t="s">
        <v>53</v>
      </c>
      <c r="Y79" s="282" t="s">
        <v>39</v>
      </c>
      <c r="Z79" s="281" t="s">
        <v>26</v>
      </c>
      <c r="AA79" s="304" t="s">
        <v>39</v>
      </c>
      <c r="AB79" s="247"/>
      <c r="AC79" s="248"/>
      <c r="AD79" s="300" t="s">
        <v>39</v>
      </c>
      <c r="AE79" s="281" t="s">
        <v>18</v>
      </c>
      <c r="AF79" s="282" t="s">
        <v>39</v>
      </c>
      <c r="AG79" s="282" t="s">
        <v>39</v>
      </c>
      <c r="AH79" s="318" t="s">
        <v>18</v>
      </c>
      <c r="AI79" s="41"/>
      <c r="AJ79" s="89">
        <f t="shared" si="18"/>
        <v>5</v>
      </c>
      <c r="AK79" s="89">
        <f t="shared" si="19"/>
        <v>6</v>
      </c>
      <c r="AL79" s="89">
        <f t="shared" si="20"/>
        <v>9</v>
      </c>
      <c r="AM79" s="23">
        <f t="shared" si="21"/>
        <v>2</v>
      </c>
      <c r="AN79" s="103">
        <f t="shared" si="22"/>
        <v>2</v>
      </c>
      <c r="AO79" s="103">
        <f t="shared" si="23"/>
        <v>0</v>
      </c>
      <c r="AP79" s="105">
        <f t="shared" si="24"/>
        <v>0</v>
      </c>
      <c r="AQ79" s="106">
        <f t="shared" si="25"/>
        <v>0</v>
      </c>
      <c r="AR79" s="105">
        <f t="shared" si="26"/>
        <v>0</v>
      </c>
      <c r="AS79" s="105">
        <f t="shared" si="27"/>
        <v>0</v>
      </c>
      <c r="AW79" s="112">
        <f t="shared" si="29"/>
        <v>0</v>
      </c>
      <c r="AX79" s="112">
        <f t="shared" si="29"/>
        <v>0</v>
      </c>
      <c r="AY79" s="112">
        <f t="shared" si="29"/>
        <v>0</v>
      </c>
      <c r="AZ79" s="112">
        <f t="shared" si="29"/>
        <v>0</v>
      </c>
      <c r="BA79" s="112">
        <f t="shared" si="29"/>
        <v>0</v>
      </c>
      <c r="BB79" s="112">
        <f t="shared" si="29"/>
        <v>0</v>
      </c>
      <c r="BC79" s="112">
        <f t="shared" si="29"/>
        <v>0</v>
      </c>
      <c r="BG79" s="72" t="e">
        <f>VLOOKUP(D79,Données!$O$16:$Q$65,3,FALSE)</f>
        <v>#N/A</v>
      </c>
      <c r="BH79" s="72" t="str">
        <f>VLOOKUP(E79,Données!$O$16:$Q$65,3,FALSE)</f>
        <v>D</v>
      </c>
      <c r="BI79" s="72" t="str">
        <f>VLOOKUP(F79,Données!$O$16:$Q$65,3,FALSE)</f>
        <v>D</v>
      </c>
      <c r="BJ79" s="72" t="e">
        <f>VLOOKUP(G79,Données!$O$16:$Q$65,3,FALSE)</f>
        <v>#N/A</v>
      </c>
      <c r="BK79" s="72" t="e">
        <f>VLOOKUP(H79,Données!$O$16:$Q$65,3,FALSE)</f>
        <v>#N/A</v>
      </c>
      <c r="BL79" s="72" t="str">
        <f>VLOOKUP(I79,Données!$O$16:$Q$65,3,FALSE)</f>
        <v>A</v>
      </c>
      <c r="BM79" s="72" t="str">
        <f>VLOOKUP(J79,Données!$O$16:$Q$65,3,FALSE)</f>
        <v>P</v>
      </c>
      <c r="BN79" s="72" t="str">
        <f>VLOOKUP(K79,Données!$O$16:$Q$65,3,FALSE)</f>
        <v>T</v>
      </c>
      <c r="BO79" s="72" t="str">
        <f>VLOOKUP(L79,Données!$O$16:$Q$65,3,FALSE)</f>
        <v>A</v>
      </c>
      <c r="BP79" s="72" t="str">
        <f>VLOOKUP(M79,Données!$O$16:$Q$65,3,FALSE)</f>
        <v>T</v>
      </c>
      <c r="BQ79" s="72" t="e">
        <f>VLOOKUP(N79,Données!$O$16:$Q$65,3,FALSE)</f>
        <v>#N/A</v>
      </c>
      <c r="BR79" s="72" t="e">
        <f>VLOOKUP(O79,Données!$O$16:$Q$65,3,FALSE)</f>
        <v>#N/A</v>
      </c>
      <c r="BS79" s="72" t="str">
        <f>VLOOKUP(P79,Données!$O$16:$Q$65,3,FALSE)</f>
        <v>A</v>
      </c>
      <c r="BT79" s="72" t="str">
        <f>VLOOKUP(Q79,Données!$O$16:$Q$65,3,FALSE)</f>
        <v>T</v>
      </c>
      <c r="BU79" s="72" t="str">
        <f>VLOOKUP(R79,Données!$O$16:$Q$65,3,FALSE)</f>
        <v>T</v>
      </c>
      <c r="BV79" s="72" t="str">
        <f>VLOOKUP(S79,Données!$O$16:$Q$65,3,FALSE)</f>
        <v>P</v>
      </c>
      <c r="BW79" s="72" t="str">
        <f>VLOOKUP(T79,Données!$O$16:$Q$65,3,FALSE)</f>
        <v>A</v>
      </c>
      <c r="BX79" s="72" t="str">
        <f>VLOOKUP(U79,Données!$O$16:$Q$65,3,FALSE)</f>
        <v>W</v>
      </c>
      <c r="BY79" s="72" t="str">
        <f>VLOOKUP(V79,Données!$O$16:$Q$65,3,FALSE)</f>
        <v>W</v>
      </c>
      <c r="BZ79" s="72" t="str">
        <f>VLOOKUP(W79,Données!$O$16:$Q$65,3,FALSE)</f>
        <v>T</v>
      </c>
      <c r="CA79" s="72" t="str">
        <f>VLOOKUP(X79,Données!$O$16:$Q$65,3,FALSE)</f>
        <v>T</v>
      </c>
      <c r="CB79" s="72" t="str">
        <f>VLOOKUP(Y79,Données!$O$16:$Q$65,3,FALSE)</f>
        <v>A</v>
      </c>
      <c r="CC79" s="72" t="str">
        <f>VLOOKUP(Z79,Données!$O$16:$Q$65,3,FALSE)</f>
        <v>P</v>
      </c>
      <c r="CD79" s="72" t="str">
        <f>VLOOKUP(AA79,Données!$O$16:$Q$65,3,FALSE)</f>
        <v>A</v>
      </c>
      <c r="CE79" s="72" t="e">
        <f>VLOOKUP(AB79,Données!$O$16:$Q$65,3,FALSE)</f>
        <v>#N/A</v>
      </c>
      <c r="CF79" s="72" t="e">
        <f>VLOOKUP(AC79,Données!$O$16:$Q$65,3,FALSE)</f>
        <v>#N/A</v>
      </c>
      <c r="CG79" s="72" t="str">
        <f>VLOOKUP(AD79,Données!$O$16:$Q$65,3,FALSE)</f>
        <v>A</v>
      </c>
      <c r="CH79" s="72" t="str">
        <f>VLOOKUP(AE79,Données!$O$16:$Q$65,3,FALSE)</f>
        <v>P</v>
      </c>
      <c r="CI79" s="72" t="str">
        <f>VLOOKUP(AF79,Données!$O$16:$Q$65,3,FALSE)</f>
        <v>A</v>
      </c>
      <c r="CJ79" s="72" t="str">
        <f>VLOOKUP(AG79,Données!$O$16:$Q$65,3,FALSE)</f>
        <v>A</v>
      </c>
      <c r="CK79" s="72" t="str">
        <f>VLOOKUP(AH79,Données!$O$16:$Q$65,3,FALSE)</f>
        <v>P</v>
      </c>
      <c r="CM79" s="44"/>
      <c r="CQ79" s="51"/>
      <c r="IV79" s="505"/>
    </row>
    <row r="80" spans="1:256" s="50" customFormat="1" ht="13.5" thickBot="1" x14ac:dyDescent="0.25">
      <c r="A80" s="44">
        <f>VLOOKUP(C80,Section!C54:D195,2,FALSE)</f>
        <v>0</v>
      </c>
      <c r="B80" s="204" t="str">
        <f>Données!I22</f>
        <v>CLC</v>
      </c>
      <c r="C80" s="201" t="str">
        <f>Données!$J22</f>
        <v>PEREZ  APSN</v>
      </c>
      <c r="D80" s="248"/>
      <c r="E80" s="299" t="s">
        <v>51</v>
      </c>
      <c r="F80" s="299" t="s">
        <v>51</v>
      </c>
      <c r="G80" s="247"/>
      <c r="H80" s="247"/>
      <c r="I80" s="299" t="s">
        <v>51</v>
      </c>
      <c r="J80" s="299" t="s">
        <v>51</v>
      </c>
      <c r="K80" s="299" t="s">
        <v>51</v>
      </c>
      <c r="L80" s="299" t="s">
        <v>51</v>
      </c>
      <c r="M80" s="299" t="s">
        <v>51</v>
      </c>
      <c r="N80" s="247"/>
      <c r="O80" s="247"/>
      <c r="P80" s="299" t="s">
        <v>51</v>
      </c>
      <c r="Q80" s="299" t="s">
        <v>51</v>
      </c>
      <c r="R80" s="299" t="s">
        <v>51</v>
      </c>
      <c r="S80" s="299" t="s">
        <v>51</v>
      </c>
      <c r="T80" s="299" t="s">
        <v>51</v>
      </c>
      <c r="U80" s="247"/>
      <c r="V80" s="247"/>
      <c r="W80" s="299" t="s">
        <v>51</v>
      </c>
      <c r="X80" s="299" t="s">
        <v>51</v>
      </c>
      <c r="Y80" s="299" t="s">
        <v>51</v>
      </c>
      <c r="Z80" s="299" t="s">
        <v>51</v>
      </c>
      <c r="AA80" s="299" t="s">
        <v>51</v>
      </c>
      <c r="AB80" s="247"/>
      <c r="AC80" s="247"/>
      <c r="AD80" s="299" t="s">
        <v>51</v>
      </c>
      <c r="AE80" s="299" t="s">
        <v>51</v>
      </c>
      <c r="AF80" s="299" t="s">
        <v>51</v>
      </c>
      <c r="AG80" s="299" t="s">
        <v>51</v>
      </c>
      <c r="AH80" s="299" t="s">
        <v>51</v>
      </c>
      <c r="AI80" s="41"/>
      <c r="AJ80" s="89">
        <f t="shared" si="18"/>
        <v>0</v>
      </c>
      <c r="AK80" s="89">
        <f t="shared" si="19"/>
        <v>22</v>
      </c>
      <c r="AL80" s="89">
        <f t="shared" si="20"/>
        <v>0</v>
      </c>
      <c r="AM80" s="23">
        <f t="shared" si="21"/>
        <v>0</v>
      </c>
      <c r="AN80" s="103">
        <f t="shared" si="22"/>
        <v>0</v>
      </c>
      <c r="AO80" s="103">
        <f t="shared" si="23"/>
        <v>0</v>
      </c>
      <c r="AP80" s="105">
        <f t="shared" si="24"/>
        <v>0</v>
      </c>
      <c r="AQ80" s="106">
        <f t="shared" si="25"/>
        <v>0</v>
      </c>
      <c r="AR80" s="105">
        <f t="shared" si="26"/>
        <v>0</v>
      </c>
      <c r="AS80" s="105">
        <f t="shared" si="27"/>
        <v>0</v>
      </c>
      <c r="AW80" s="112">
        <f t="shared" si="29"/>
        <v>0</v>
      </c>
      <c r="AX80" s="112">
        <f t="shared" si="29"/>
        <v>0</v>
      </c>
      <c r="AY80" s="112">
        <f t="shared" si="29"/>
        <v>0</v>
      </c>
      <c r="AZ80" s="112">
        <f t="shared" si="29"/>
        <v>0</v>
      </c>
      <c r="BA80" s="112">
        <f t="shared" si="29"/>
        <v>0</v>
      </c>
      <c r="BB80" s="112">
        <f t="shared" si="29"/>
        <v>0</v>
      </c>
      <c r="BC80" s="112">
        <f t="shared" si="29"/>
        <v>0</v>
      </c>
      <c r="BG80" s="72" t="e">
        <f>VLOOKUP(D80,Données!$O$16:$Q$65,3,FALSE)</f>
        <v>#N/A</v>
      </c>
      <c r="BH80" s="72" t="str">
        <f>VLOOKUP(E80,Données!$O$16:$Q$65,3,FALSE)</f>
        <v>T</v>
      </c>
      <c r="BI80" s="72" t="str">
        <f>VLOOKUP(F80,Données!$O$16:$Q$65,3,FALSE)</f>
        <v>T</v>
      </c>
      <c r="BJ80" s="72" t="e">
        <f>VLOOKUP(G80,Données!$O$16:$Q$65,3,FALSE)</f>
        <v>#N/A</v>
      </c>
      <c r="BK80" s="72" t="e">
        <f>VLOOKUP(H80,Données!$O$16:$Q$65,3,FALSE)</f>
        <v>#N/A</v>
      </c>
      <c r="BL80" s="72" t="str">
        <f>VLOOKUP(I80,Données!$O$16:$Q$65,3,FALSE)</f>
        <v>T</v>
      </c>
      <c r="BM80" s="72" t="str">
        <f>VLOOKUP(J80,Données!$O$16:$Q$65,3,FALSE)</f>
        <v>T</v>
      </c>
      <c r="BN80" s="72" t="str">
        <f>VLOOKUP(K80,Données!$O$16:$Q$65,3,FALSE)</f>
        <v>T</v>
      </c>
      <c r="BO80" s="72" t="str">
        <f>VLOOKUP(L80,Données!$O$16:$Q$65,3,FALSE)</f>
        <v>T</v>
      </c>
      <c r="BP80" s="72" t="str">
        <f>VLOOKUP(M80,Données!$O$16:$Q$65,3,FALSE)</f>
        <v>T</v>
      </c>
      <c r="BQ80" s="72" t="e">
        <f>VLOOKUP(N80,Données!$O$16:$Q$65,3,FALSE)</f>
        <v>#N/A</v>
      </c>
      <c r="BR80" s="72" t="e">
        <f>VLOOKUP(O80,Données!$O$16:$Q$65,3,FALSE)</f>
        <v>#N/A</v>
      </c>
      <c r="BS80" s="72" t="str">
        <f>VLOOKUP(P80,Données!$O$16:$Q$65,3,FALSE)</f>
        <v>T</v>
      </c>
      <c r="BT80" s="72" t="str">
        <f>VLOOKUP(Q80,Données!$O$16:$Q$65,3,FALSE)</f>
        <v>T</v>
      </c>
      <c r="BU80" s="72" t="str">
        <f>VLOOKUP(R80,Données!$O$16:$Q$65,3,FALSE)</f>
        <v>T</v>
      </c>
      <c r="BV80" s="72" t="str">
        <f>VLOOKUP(S80,Données!$O$16:$Q$65,3,FALSE)</f>
        <v>T</v>
      </c>
      <c r="BW80" s="72" t="str">
        <f>VLOOKUP(T80,Données!$O$16:$Q$65,3,FALSE)</f>
        <v>T</v>
      </c>
      <c r="BX80" s="72" t="e">
        <f>VLOOKUP(U80,Données!$O$16:$Q$65,3,FALSE)</f>
        <v>#N/A</v>
      </c>
      <c r="BY80" s="72" t="e">
        <f>VLOOKUP(V80,Données!$O$16:$Q$65,3,FALSE)</f>
        <v>#N/A</v>
      </c>
      <c r="BZ80" s="72" t="str">
        <f>VLOOKUP(W80,Données!$O$16:$Q$65,3,FALSE)</f>
        <v>T</v>
      </c>
      <c r="CA80" s="72" t="str">
        <f>VLOOKUP(X80,Données!$O$16:$Q$65,3,FALSE)</f>
        <v>T</v>
      </c>
      <c r="CB80" s="72" t="str">
        <f>VLOOKUP(Y80,Données!$O$16:$Q$65,3,FALSE)</f>
        <v>T</v>
      </c>
      <c r="CC80" s="72" t="str">
        <f>VLOOKUP(Z80,Données!$O$16:$Q$65,3,FALSE)</f>
        <v>T</v>
      </c>
      <c r="CD80" s="72" t="str">
        <f>VLOOKUP(AA80,Données!$O$16:$Q$65,3,FALSE)</f>
        <v>T</v>
      </c>
      <c r="CE80" s="72" t="e">
        <f>VLOOKUP(AB80,Données!$O$16:$Q$65,3,FALSE)</f>
        <v>#N/A</v>
      </c>
      <c r="CF80" s="72" t="e">
        <f>VLOOKUP(AC80,Données!$O$16:$Q$65,3,FALSE)</f>
        <v>#N/A</v>
      </c>
      <c r="CG80" s="72" t="str">
        <f>VLOOKUP(AD80,Données!$O$16:$Q$65,3,FALSE)</f>
        <v>T</v>
      </c>
      <c r="CH80" s="72" t="str">
        <f>VLOOKUP(AE80,Données!$O$16:$Q$65,3,FALSE)</f>
        <v>T</v>
      </c>
      <c r="CI80" s="72" t="str">
        <f>VLOOKUP(AF80,Données!$O$16:$Q$65,3,FALSE)</f>
        <v>T</v>
      </c>
      <c r="CJ80" s="72" t="str">
        <f>VLOOKUP(AG80,Données!$O$16:$Q$65,3,FALSE)</f>
        <v>T</v>
      </c>
      <c r="CK80" s="72" t="str">
        <f>VLOOKUP(AH80,Données!$O$16:$Q$65,3,FALSE)</f>
        <v>T</v>
      </c>
      <c r="CM80" s="44"/>
      <c r="CQ80" s="51"/>
      <c r="IV80" s="505"/>
    </row>
    <row r="81" spans="1:256" s="50" customFormat="1" ht="13.5" thickBot="1" x14ac:dyDescent="0.25">
      <c r="A81" s="44">
        <f>VLOOKUP(C81,Section!C55:D196,2,FALSE)</f>
        <v>0</v>
      </c>
      <c r="B81" s="204" t="str">
        <f>Données!I23</f>
        <v>CLC</v>
      </c>
      <c r="C81" s="201" t="str">
        <f>Données!$J23</f>
        <v>MUNIER  APSN</v>
      </c>
      <c r="D81" s="248"/>
      <c r="E81" s="299" t="s">
        <v>51</v>
      </c>
      <c r="F81" s="299" t="s">
        <v>51</v>
      </c>
      <c r="G81" s="247"/>
      <c r="H81" s="247"/>
      <c r="I81" s="299" t="s">
        <v>51</v>
      </c>
      <c r="J81" s="299" t="s">
        <v>51</v>
      </c>
      <c r="K81" s="299" t="s">
        <v>51</v>
      </c>
      <c r="L81" s="299" t="s">
        <v>51</v>
      </c>
      <c r="M81" s="299" t="s">
        <v>51</v>
      </c>
      <c r="N81" s="247"/>
      <c r="O81" s="247"/>
      <c r="P81" s="299" t="s">
        <v>51</v>
      </c>
      <c r="Q81" s="299" t="s">
        <v>51</v>
      </c>
      <c r="R81" s="299" t="s">
        <v>51</v>
      </c>
      <c r="S81" s="299" t="s">
        <v>51</v>
      </c>
      <c r="T81" s="299" t="s">
        <v>51</v>
      </c>
      <c r="U81" s="247"/>
      <c r="V81" s="247"/>
      <c r="W81" s="299" t="s">
        <v>51</v>
      </c>
      <c r="X81" s="299" t="s">
        <v>51</v>
      </c>
      <c r="Y81" s="299" t="s">
        <v>51</v>
      </c>
      <c r="Z81" s="299" t="s">
        <v>51</v>
      </c>
      <c r="AA81" s="299" t="s">
        <v>51</v>
      </c>
      <c r="AB81" s="247"/>
      <c r="AC81" s="247"/>
      <c r="AD81" s="299" t="s">
        <v>51</v>
      </c>
      <c r="AE81" s="299" t="s">
        <v>51</v>
      </c>
      <c r="AF81" s="299" t="s">
        <v>51</v>
      </c>
      <c r="AG81" s="299" t="s">
        <v>51</v>
      </c>
      <c r="AH81" s="299" t="s">
        <v>51</v>
      </c>
      <c r="AI81" s="41"/>
      <c r="AJ81" s="89">
        <f t="shared" si="18"/>
        <v>0</v>
      </c>
      <c r="AK81" s="89">
        <f t="shared" si="19"/>
        <v>22</v>
      </c>
      <c r="AL81" s="89">
        <f t="shared" si="20"/>
        <v>0</v>
      </c>
      <c r="AM81" s="23">
        <f t="shared" si="21"/>
        <v>0</v>
      </c>
      <c r="AN81" s="103">
        <f t="shared" si="22"/>
        <v>0</v>
      </c>
      <c r="AO81" s="103">
        <f t="shared" si="23"/>
        <v>0</v>
      </c>
      <c r="AP81" s="105">
        <f t="shared" si="24"/>
        <v>0</v>
      </c>
      <c r="AQ81" s="106">
        <f t="shared" si="25"/>
        <v>0</v>
      </c>
      <c r="AR81" s="105">
        <f t="shared" si="26"/>
        <v>0</v>
      </c>
      <c r="AS81" s="105">
        <f t="shared" si="27"/>
        <v>0</v>
      </c>
      <c r="AW81" s="112">
        <f t="shared" si="29"/>
        <v>0</v>
      </c>
      <c r="AX81" s="112">
        <f t="shared" si="29"/>
        <v>0</v>
      </c>
      <c r="AY81" s="112">
        <f t="shared" si="29"/>
        <v>0</v>
      </c>
      <c r="AZ81" s="112">
        <f t="shared" si="29"/>
        <v>0</v>
      </c>
      <c r="BA81" s="112">
        <f t="shared" si="29"/>
        <v>0</v>
      </c>
      <c r="BB81" s="112">
        <f t="shared" si="29"/>
        <v>0</v>
      </c>
      <c r="BC81" s="112">
        <f t="shared" si="29"/>
        <v>0</v>
      </c>
      <c r="BG81" s="72" t="e">
        <f>VLOOKUP(D81,Données!$O$16:$Q$65,3,FALSE)</f>
        <v>#N/A</v>
      </c>
      <c r="BH81" s="72" t="str">
        <f>VLOOKUP(E81,Données!$O$16:$Q$65,3,FALSE)</f>
        <v>T</v>
      </c>
      <c r="BI81" s="72" t="str">
        <f>VLOOKUP(F81,Données!$O$16:$Q$65,3,FALSE)</f>
        <v>T</v>
      </c>
      <c r="BJ81" s="72" t="e">
        <f>VLOOKUP(G81,Données!$O$16:$Q$65,3,FALSE)</f>
        <v>#N/A</v>
      </c>
      <c r="BK81" s="72" t="e">
        <f>VLOOKUP(H81,Données!$O$16:$Q$65,3,FALSE)</f>
        <v>#N/A</v>
      </c>
      <c r="BL81" s="72" t="str">
        <f>VLOOKUP(I81,Données!$O$16:$Q$65,3,FALSE)</f>
        <v>T</v>
      </c>
      <c r="BM81" s="72" t="str">
        <f>VLOOKUP(J81,Données!$O$16:$Q$65,3,FALSE)</f>
        <v>T</v>
      </c>
      <c r="BN81" s="72" t="str">
        <f>VLOOKUP(K81,Données!$O$16:$Q$65,3,FALSE)</f>
        <v>T</v>
      </c>
      <c r="BO81" s="72" t="str">
        <f>VLOOKUP(L81,Données!$O$16:$Q$65,3,FALSE)</f>
        <v>T</v>
      </c>
      <c r="BP81" s="72" t="str">
        <f>VLOOKUP(M81,Données!$O$16:$Q$65,3,FALSE)</f>
        <v>T</v>
      </c>
      <c r="BQ81" s="72" t="e">
        <f>VLOOKUP(N81,Données!$O$16:$Q$65,3,FALSE)</f>
        <v>#N/A</v>
      </c>
      <c r="BR81" s="72" t="e">
        <f>VLOOKUP(O81,Données!$O$16:$Q$65,3,FALSE)</f>
        <v>#N/A</v>
      </c>
      <c r="BS81" s="72" t="str">
        <f>VLOOKUP(P81,Données!$O$16:$Q$65,3,FALSE)</f>
        <v>T</v>
      </c>
      <c r="BT81" s="72" t="str">
        <f>VLOOKUP(Q81,Données!$O$16:$Q$65,3,FALSE)</f>
        <v>T</v>
      </c>
      <c r="BU81" s="72" t="str">
        <f>VLOOKUP(R81,Données!$O$16:$Q$65,3,FALSE)</f>
        <v>T</v>
      </c>
      <c r="BV81" s="72" t="str">
        <f>VLOOKUP(S81,Données!$O$16:$Q$65,3,FALSE)</f>
        <v>T</v>
      </c>
      <c r="BW81" s="72" t="str">
        <f>VLOOKUP(T81,Données!$O$16:$Q$65,3,FALSE)</f>
        <v>T</v>
      </c>
      <c r="BX81" s="72" t="e">
        <f>VLOOKUP(U81,Données!$O$16:$Q$65,3,FALSE)</f>
        <v>#N/A</v>
      </c>
      <c r="BY81" s="72" t="e">
        <f>VLOOKUP(V81,Données!$O$16:$Q$65,3,FALSE)</f>
        <v>#N/A</v>
      </c>
      <c r="BZ81" s="72" t="str">
        <f>VLOOKUP(W81,Données!$O$16:$Q$65,3,FALSE)</f>
        <v>T</v>
      </c>
      <c r="CA81" s="72" t="str">
        <f>VLOOKUP(X81,Données!$O$16:$Q$65,3,FALSE)</f>
        <v>T</v>
      </c>
      <c r="CB81" s="72" t="str">
        <f>VLOOKUP(Y81,Données!$O$16:$Q$65,3,FALSE)</f>
        <v>T</v>
      </c>
      <c r="CC81" s="72" t="str">
        <f>VLOOKUP(Z81,Données!$O$16:$Q$65,3,FALSE)</f>
        <v>T</v>
      </c>
      <c r="CD81" s="72" t="str">
        <f>VLOOKUP(AA81,Données!$O$16:$Q$65,3,FALSE)</f>
        <v>T</v>
      </c>
      <c r="CE81" s="72" t="e">
        <f>VLOOKUP(AB81,Données!$O$16:$Q$65,3,FALSE)</f>
        <v>#N/A</v>
      </c>
      <c r="CF81" s="72" t="e">
        <f>VLOOKUP(AC81,Données!$O$16:$Q$65,3,FALSE)</f>
        <v>#N/A</v>
      </c>
      <c r="CG81" s="72" t="str">
        <f>VLOOKUP(AD81,Données!$O$16:$Q$65,3,FALSE)</f>
        <v>T</v>
      </c>
      <c r="CH81" s="72" t="str">
        <f>VLOOKUP(AE81,Données!$O$16:$Q$65,3,FALSE)</f>
        <v>T</v>
      </c>
      <c r="CI81" s="72" t="str">
        <f>VLOOKUP(AF81,Données!$O$16:$Q$65,3,FALSE)</f>
        <v>T</v>
      </c>
      <c r="CJ81" s="72" t="str">
        <f>VLOOKUP(AG81,Données!$O$16:$Q$65,3,FALSE)</f>
        <v>T</v>
      </c>
      <c r="CK81" s="72" t="str">
        <f>VLOOKUP(AH81,Données!$O$16:$Q$65,3,FALSE)</f>
        <v>T</v>
      </c>
      <c r="CM81" s="44"/>
      <c r="CQ81" s="51"/>
      <c r="IV81" s="505"/>
    </row>
    <row r="82" spans="1:256" s="50" customFormat="1" ht="13.5" thickBot="1" x14ac:dyDescent="0.25">
      <c r="A82" s="44">
        <f>VLOOKUP(C82,Section!C56:D197,2,FALSE)</f>
        <v>0</v>
      </c>
      <c r="B82" s="204" t="str">
        <f>Données!I24</f>
        <v>CLC</v>
      </c>
      <c r="C82" s="201" t="str">
        <f>Données!$J24</f>
        <v>DUSSART   APSN</v>
      </c>
      <c r="D82" s="247"/>
      <c r="E82" s="351" t="s">
        <v>36</v>
      </c>
      <c r="F82" s="351" t="s">
        <v>36</v>
      </c>
      <c r="G82" s="247"/>
      <c r="H82" s="247"/>
      <c r="I82" s="281" t="s">
        <v>26</v>
      </c>
      <c r="J82" s="299" t="s">
        <v>25</v>
      </c>
      <c r="K82" s="332" t="s">
        <v>25</v>
      </c>
      <c r="L82" s="282" t="s">
        <v>39</v>
      </c>
      <c r="M82" s="281" t="s">
        <v>18</v>
      </c>
      <c r="N82" s="247"/>
      <c r="O82" s="247"/>
      <c r="P82" s="281" t="s">
        <v>18</v>
      </c>
      <c r="Q82" s="282" t="s">
        <v>39</v>
      </c>
      <c r="R82" s="282" t="s">
        <v>39</v>
      </c>
      <c r="S82" s="298" t="s">
        <v>53</v>
      </c>
      <c r="T82" s="282" t="s">
        <v>39</v>
      </c>
      <c r="U82" s="247"/>
      <c r="V82" s="247"/>
      <c r="W82" s="282" t="s">
        <v>39</v>
      </c>
      <c r="X82" s="281" t="s">
        <v>18</v>
      </c>
      <c r="Y82" s="304" t="s">
        <v>39</v>
      </c>
      <c r="Z82" s="282" t="s">
        <v>39</v>
      </c>
      <c r="AA82" s="282" t="s">
        <v>39</v>
      </c>
      <c r="AB82" s="306" t="s">
        <v>64</v>
      </c>
      <c r="AC82" s="306" t="s">
        <v>64</v>
      </c>
      <c r="AD82" s="304" t="s">
        <v>39</v>
      </c>
      <c r="AE82" s="298" t="s">
        <v>55</v>
      </c>
      <c r="AF82" s="282" t="s">
        <v>39</v>
      </c>
      <c r="AG82" s="282" t="s">
        <v>39</v>
      </c>
      <c r="AH82" s="298" t="s">
        <v>53</v>
      </c>
      <c r="AI82" s="41"/>
      <c r="AJ82" s="89">
        <f t="shared" si="18"/>
        <v>4</v>
      </c>
      <c r="AK82" s="89">
        <f t="shared" si="19"/>
        <v>5</v>
      </c>
      <c r="AL82" s="89">
        <f t="shared" si="20"/>
        <v>11</v>
      </c>
      <c r="AM82" s="23">
        <f t="shared" si="21"/>
        <v>2</v>
      </c>
      <c r="AN82" s="103">
        <f t="shared" si="22"/>
        <v>2</v>
      </c>
      <c r="AO82" s="103">
        <f t="shared" si="23"/>
        <v>0</v>
      </c>
      <c r="AP82" s="105">
        <f t="shared" si="24"/>
        <v>0</v>
      </c>
      <c r="AQ82" s="106">
        <f t="shared" si="25"/>
        <v>0</v>
      </c>
      <c r="AR82" s="105">
        <f t="shared" si="26"/>
        <v>0</v>
      </c>
      <c r="AS82" s="105">
        <f t="shared" si="27"/>
        <v>0</v>
      </c>
      <c r="AW82" s="112">
        <f t="shared" si="29"/>
        <v>0</v>
      </c>
      <c r="AX82" s="112">
        <f t="shared" si="29"/>
        <v>0</v>
      </c>
      <c r="AY82" s="112">
        <f t="shared" si="29"/>
        <v>0</v>
      </c>
      <c r="AZ82" s="112">
        <f t="shared" si="29"/>
        <v>0</v>
      </c>
      <c r="BA82" s="112">
        <f t="shared" si="29"/>
        <v>0</v>
      </c>
      <c r="BB82" s="112">
        <f t="shared" si="29"/>
        <v>0</v>
      </c>
      <c r="BC82" s="112">
        <f t="shared" si="29"/>
        <v>0</v>
      </c>
      <c r="BG82" s="72" t="e">
        <f>VLOOKUP(D82,Données!$O$16:$Q$65,3,FALSE)</f>
        <v>#N/A</v>
      </c>
      <c r="BH82" s="72" t="str">
        <f>VLOOKUP(E82,Données!$O$16:$Q$65,3,FALSE)</f>
        <v>D</v>
      </c>
      <c r="BI82" s="72" t="str">
        <f>VLOOKUP(F82,Données!$O$16:$Q$65,3,FALSE)</f>
        <v>D</v>
      </c>
      <c r="BJ82" s="72" t="e">
        <f>VLOOKUP(G82,Données!$O$16:$Q$65,3,FALSE)</f>
        <v>#N/A</v>
      </c>
      <c r="BK82" s="72" t="e">
        <f>VLOOKUP(H82,Données!$O$16:$Q$65,3,FALSE)</f>
        <v>#N/A</v>
      </c>
      <c r="BL82" s="72" t="str">
        <f>VLOOKUP(I82,Données!$O$16:$Q$65,3,FALSE)</f>
        <v>P</v>
      </c>
      <c r="BM82" s="72" t="str">
        <f>VLOOKUP(J82,Données!$O$16:$Q$65,3,FALSE)</f>
        <v>T</v>
      </c>
      <c r="BN82" s="72" t="str">
        <f>VLOOKUP(K82,Données!$O$16:$Q$65,3,FALSE)</f>
        <v>T</v>
      </c>
      <c r="BO82" s="72" t="str">
        <f>VLOOKUP(L82,Données!$O$16:$Q$65,3,FALSE)</f>
        <v>A</v>
      </c>
      <c r="BP82" s="72" t="str">
        <f>VLOOKUP(M82,Données!$O$16:$Q$65,3,FALSE)</f>
        <v>P</v>
      </c>
      <c r="BQ82" s="72" t="e">
        <f>VLOOKUP(N82,Données!$O$16:$Q$65,3,FALSE)</f>
        <v>#N/A</v>
      </c>
      <c r="BR82" s="72" t="e">
        <f>VLOOKUP(O82,Données!$O$16:$Q$65,3,FALSE)</f>
        <v>#N/A</v>
      </c>
      <c r="BS82" s="72" t="str">
        <f>VLOOKUP(P82,Données!$O$16:$Q$65,3,FALSE)</f>
        <v>P</v>
      </c>
      <c r="BT82" s="72" t="str">
        <f>VLOOKUP(Q82,Données!$O$16:$Q$65,3,FALSE)</f>
        <v>A</v>
      </c>
      <c r="BU82" s="72" t="str">
        <f>VLOOKUP(R82,Données!$O$16:$Q$65,3,FALSE)</f>
        <v>A</v>
      </c>
      <c r="BV82" s="72" t="str">
        <f>VLOOKUP(S82,Données!$O$16:$Q$65,3,FALSE)</f>
        <v>T</v>
      </c>
      <c r="BW82" s="72" t="str">
        <f>VLOOKUP(T82,Données!$O$16:$Q$65,3,FALSE)</f>
        <v>A</v>
      </c>
      <c r="BX82" s="72" t="e">
        <f>VLOOKUP(U82,Données!$O$16:$Q$65,3,FALSE)</f>
        <v>#N/A</v>
      </c>
      <c r="BY82" s="72" t="e">
        <f>VLOOKUP(V82,Données!$O$16:$Q$65,3,FALSE)</f>
        <v>#N/A</v>
      </c>
      <c r="BZ82" s="72" t="str">
        <f>VLOOKUP(W82,Données!$O$16:$Q$65,3,FALSE)</f>
        <v>A</v>
      </c>
      <c r="CA82" s="72" t="str">
        <f>VLOOKUP(X82,Données!$O$16:$Q$65,3,FALSE)</f>
        <v>P</v>
      </c>
      <c r="CB82" s="72" t="str">
        <f>VLOOKUP(Y82,Données!$O$16:$Q$65,3,FALSE)</f>
        <v>A</v>
      </c>
      <c r="CC82" s="72" t="str">
        <f>VLOOKUP(Z82,Données!$O$16:$Q$65,3,FALSE)</f>
        <v>A</v>
      </c>
      <c r="CD82" s="72" t="str">
        <f>VLOOKUP(AA82,Données!$O$16:$Q$65,3,FALSE)</f>
        <v>A</v>
      </c>
      <c r="CE82" s="72" t="str">
        <f>VLOOKUP(AB82,Données!$O$16:$Q$65,3,FALSE)</f>
        <v>W</v>
      </c>
      <c r="CF82" s="72" t="str">
        <f>VLOOKUP(AC82,Données!$O$16:$Q$65,3,FALSE)</f>
        <v>W</v>
      </c>
      <c r="CG82" s="72" t="str">
        <f>VLOOKUP(AD82,Données!$O$16:$Q$65,3,FALSE)</f>
        <v>A</v>
      </c>
      <c r="CH82" s="72" t="str">
        <f>VLOOKUP(AE82,Données!$O$16:$Q$65,3,FALSE)</f>
        <v>T</v>
      </c>
      <c r="CI82" s="72" t="str">
        <f>VLOOKUP(AF82,Données!$O$16:$Q$65,3,FALSE)</f>
        <v>A</v>
      </c>
      <c r="CJ82" s="72" t="str">
        <f>VLOOKUP(AG82,Données!$O$16:$Q$65,3,FALSE)</f>
        <v>A</v>
      </c>
      <c r="CK82" s="72" t="str">
        <f>VLOOKUP(AH82,Données!$O$16:$Q$65,3,FALSE)</f>
        <v>T</v>
      </c>
      <c r="CM82" s="44"/>
      <c r="CQ82" s="51"/>
      <c r="IV82" s="505"/>
    </row>
    <row r="83" spans="1:256" s="50" customFormat="1" ht="13.5" thickBot="1" x14ac:dyDescent="0.25">
      <c r="A83" s="44">
        <f>VLOOKUP(C83,Section!C57:D198,2,FALSE)</f>
        <v>0</v>
      </c>
      <c r="B83" s="395">
        <f>Données!I25</f>
        <v>0</v>
      </c>
      <c r="C83" s="396">
        <f>Données!$J25</f>
        <v>0</v>
      </c>
      <c r="D83" s="308"/>
      <c r="E83" s="392"/>
      <c r="F83" s="388"/>
      <c r="G83" s="309"/>
      <c r="H83" s="309"/>
      <c r="I83" s="417"/>
      <c r="J83" s="417"/>
      <c r="K83" s="418"/>
      <c r="L83" s="418"/>
      <c r="M83" s="418"/>
      <c r="N83" s="418"/>
      <c r="O83" s="417"/>
      <c r="P83" s="417"/>
      <c r="Q83" s="417"/>
      <c r="R83" s="418"/>
      <c r="S83" s="418"/>
      <c r="T83" s="418"/>
      <c r="U83" s="418"/>
      <c r="V83" s="417"/>
      <c r="W83" s="417"/>
      <c r="X83" s="417"/>
      <c r="Y83" s="418"/>
      <c r="Z83" s="418"/>
      <c r="AA83" s="418"/>
      <c r="AB83" s="418"/>
      <c r="AC83" s="417"/>
      <c r="AD83" s="417"/>
      <c r="AE83" s="417"/>
      <c r="AF83" s="418"/>
      <c r="AG83" s="418"/>
      <c r="AH83" s="418"/>
      <c r="AI83" s="41"/>
      <c r="AJ83" s="89">
        <f t="shared" si="18"/>
        <v>0</v>
      </c>
      <c r="AK83" s="89">
        <f t="shared" si="19"/>
        <v>0</v>
      </c>
      <c r="AL83" s="89">
        <f t="shared" si="20"/>
        <v>0</v>
      </c>
      <c r="AM83" s="23">
        <f t="shared" si="21"/>
        <v>0</v>
      </c>
      <c r="AN83" s="103">
        <f t="shared" si="22"/>
        <v>0</v>
      </c>
      <c r="AO83" s="103">
        <f t="shared" si="23"/>
        <v>0</v>
      </c>
      <c r="AP83" s="105">
        <f t="shared" si="24"/>
        <v>0</v>
      </c>
      <c r="AQ83" s="106">
        <f t="shared" si="25"/>
        <v>0</v>
      </c>
      <c r="AR83" s="105">
        <f t="shared" si="26"/>
        <v>0</v>
      </c>
      <c r="AS83" s="105">
        <f t="shared" si="27"/>
        <v>0</v>
      </c>
      <c r="AW83" s="112">
        <f t="shared" si="29"/>
        <v>0</v>
      </c>
      <c r="AX83" s="112">
        <f t="shared" si="29"/>
        <v>0</v>
      </c>
      <c r="AY83" s="112">
        <f t="shared" si="29"/>
        <v>0</v>
      </c>
      <c r="AZ83" s="112">
        <f t="shared" si="29"/>
        <v>0</v>
      </c>
      <c r="BA83" s="112">
        <f t="shared" si="29"/>
        <v>0</v>
      </c>
      <c r="BB83" s="112">
        <f t="shared" si="29"/>
        <v>0</v>
      </c>
      <c r="BC83" s="112">
        <f t="shared" si="29"/>
        <v>0</v>
      </c>
      <c r="BG83" s="72" t="e">
        <f>VLOOKUP(D83,Données!$O$16:$Q$65,3,FALSE)</f>
        <v>#N/A</v>
      </c>
      <c r="BH83" s="72" t="e">
        <f>VLOOKUP(E83,Données!$O$16:$Q$65,3,FALSE)</f>
        <v>#N/A</v>
      </c>
      <c r="BI83" s="72" t="e">
        <f>VLOOKUP(F83,Données!$O$16:$Q$65,3,FALSE)</f>
        <v>#N/A</v>
      </c>
      <c r="BJ83" s="72" t="e">
        <f>VLOOKUP(G83,Données!$O$16:$Q$65,3,FALSE)</f>
        <v>#N/A</v>
      </c>
      <c r="BK83" s="72" t="e">
        <f>VLOOKUP(H83,Données!$O$16:$Q$65,3,FALSE)</f>
        <v>#N/A</v>
      </c>
      <c r="BL83" s="72" t="e">
        <f>VLOOKUP(I83,Données!$O$16:$Q$65,3,FALSE)</f>
        <v>#N/A</v>
      </c>
      <c r="BM83" s="72" t="e">
        <f>VLOOKUP(J83,Données!$O$16:$Q$65,3,FALSE)</f>
        <v>#N/A</v>
      </c>
      <c r="BN83" s="72" t="e">
        <f>VLOOKUP(K83,Données!$O$16:$Q$65,3,FALSE)</f>
        <v>#N/A</v>
      </c>
      <c r="BO83" s="72" t="e">
        <f>VLOOKUP(L83,Données!$O$16:$Q$65,3,FALSE)</f>
        <v>#N/A</v>
      </c>
      <c r="BP83" s="72" t="e">
        <f>VLOOKUP(M83,Données!$O$16:$Q$65,3,FALSE)</f>
        <v>#N/A</v>
      </c>
      <c r="BQ83" s="72" t="e">
        <f>VLOOKUP(N83,Données!$O$16:$Q$65,3,FALSE)</f>
        <v>#N/A</v>
      </c>
      <c r="BR83" s="72" t="e">
        <f>VLOOKUP(O83,Données!$O$16:$Q$65,3,FALSE)</f>
        <v>#N/A</v>
      </c>
      <c r="BS83" s="72" t="e">
        <f>VLOOKUP(P83,Données!$O$16:$Q$65,3,FALSE)</f>
        <v>#N/A</v>
      </c>
      <c r="BT83" s="72" t="e">
        <f>VLOOKUP(Q83,Données!$O$16:$Q$65,3,FALSE)</f>
        <v>#N/A</v>
      </c>
      <c r="BU83" s="72" t="e">
        <f>VLOOKUP(R83,Données!$O$16:$Q$65,3,FALSE)</f>
        <v>#N/A</v>
      </c>
      <c r="BV83" s="72" t="e">
        <f>VLOOKUP(S83,Données!$O$16:$Q$65,3,FALSE)</f>
        <v>#N/A</v>
      </c>
      <c r="BW83" s="72" t="e">
        <f>VLOOKUP(T83,Données!$O$16:$Q$65,3,FALSE)</f>
        <v>#N/A</v>
      </c>
      <c r="BX83" s="72" t="e">
        <f>VLOOKUP(U83,Données!$O$16:$Q$65,3,FALSE)</f>
        <v>#N/A</v>
      </c>
      <c r="BY83" s="72" t="e">
        <f>VLOOKUP(V83,Données!$O$16:$Q$65,3,FALSE)</f>
        <v>#N/A</v>
      </c>
      <c r="BZ83" s="72" t="e">
        <f>VLOOKUP(W83,Données!$O$16:$Q$65,3,FALSE)</f>
        <v>#N/A</v>
      </c>
      <c r="CA83" s="72" t="e">
        <f>VLOOKUP(X83,Données!$O$16:$Q$65,3,FALSE)</f>
        <v>#N/A</v>
      </c>
      <c r="CB83" s="72" t="e">
        <f>VLOOKUP(Y83,Données!$O$16:$Q$65,3,FALSE)</f>
        <v>#N/A</v>
      </c>
      <c r="CC83" s="72" t="e">
        <f>VLOOKUP(Z83,Données!$O$16:$Q$65,3,FALSE)</f>
        <v>#N/A</v>
      </c>
      <c r="CD83" s="72" t="e">
        <f>VLOOKUP(AA83,Données!$O$16:$Q$65,3,FALSE)</f>
        <v>#N/A</v>
      </c>
      <c r="CE83" s="72" t="e">
        <f>VLOOKUP(AB83,Données!$O$16:$Q$65,3,FALSE)</f>
        <v>#N/A</v>
      </c>
      <c r="CF83" s="72" t="e">
        <f>VLOOKUP(AC83,Données!$O$16:$Q$65,3,FALSE)</f>
        <v>#N/A</v>
      </c>
      <c r="CG83" s="72" t="e">
        <f>VLOOKUP(AD83,Données!$O$16:$Q$65,3,FALSE)</f>
        <v>#N/A</v>
      </c>
      <c r="CH83" s="72" t="e">
        <f>VLOOKUP(AE83,Données!$O$16:$Q$65,3,FALSE)</f>
        <v>#N/A</v>
      </c>
      <c r="CI83" s="72" t="e">
        <f>VLOOKUP(AF83,Données!$O$16:$Q$65,3,FALSE)</f>
        <v>#N/A</v>
      </c>
      <c r="CJ83" s="72" t="e">
        <f>VLOOKUP(AG83,Données!$O$16:$Q$65,3,FALSE)</f>
        <v>#N/A</v>
      </c>
      <c r="CK83" s="72" t="e">
        <f>VLOOKUP(AH83,Données!$O$16:$Q$65,3,FALSE)</f>
        <v>#N/A</v>
      </c>
      <c r="CM83" s="44"/>
      <c r="CQ83" s="51"/>
      <c r="IV83" s="505"/>
    </row>
    <row r="84" spans="1:256" s="50" customFormat="1" ht="13.5" thickBot="1" x14ac:dyDescent="0.25">
      <c r="A84" s="44">
        <f>VLOOKUP(C84,Section!C58:D199,2,FALSE)</f>
        <v>0</v>
      </c>
      <c r="B84" s="11">
        <f>Données!I26</f>
        <v>0</v>
      </c>
      <c r="C84" s="21">
        <f>Données!$J26</f>
        <v>0</v>
      </c>
      <c r="D84" s="308"/>
      <c r="E84" s="392"/>
      <c r="F84" s="388"/>
      <c r="G84" s="309"/>
      <c r="H84" s="309"/>
      <c r="I84" s="417"/>
      <c r="J84" s="417"/>
      <c r="K84" s="418"/>
      <c r="L84" s="418"/>
      <c r="M84" s="418"/>
      <c r="N84" s="418"/>
      <c r="O84" s="417"/>
      <c r="P84" s="417"/>
      <c r="Q84" s="417"/>
      <c r="R84" s="418"/>
      <c r="S84" s="418"/>
      <c r="T84" s="418"/>
      <c r="U84" s="418"/>
      <c r="V84" s="417"/>
      <c r="W84" s="417"/>
      <c r="X84" s="417"/>
      <c r="Y84" s="418"/>
      <c r="Z84" s="418"/>
      <c r="AA84" s="418"/>
      <c r="AB84" s="418"/>
      <c r="AC84" s="417"/>
      <c r="AD84" s="417"/>
      <c r="AE84" s="417"/>
      <c r="AF84" s="418"/>
      <c r="AG84" s="418"/>
      <c r="AH84" s="418"/>
      <c r="AI84" s="41"/>
      <c r="AJ84" s="89">
        <f t="shared" si="18"/>
        <v>0</v>
      </c>
      <c r="AK84" s="89">
        <f t="shared" si="19"/>
        <v>0</v>
      </c>
      <c r="AL84" s="89">
        <f t="shared" si="20"/>
        <v>0</v>
      </c>
      <c r="AM84" s="23">
        <f t="shared" si="21"/>
        <v>0</v>
      </c>
      <c r="AN84" s="103">
        <f t="shared" si="22"/>
        <v>0</v>
      </c>
      <c r="AO84" s="103">
        <f t="shared" si="23"/>
        <v>0</v>
      </c>
      <c r="AP84" s="105">
        <f t="shared" si="24"/>
        <v>0</v>
      </c>
      <c r="AQ84" s="106">
        <f t="shared" si="25"/>
        <v>0</v>
      </c>
      <c r="AR84" s="105">
        <f t="shared" si="26"/>
        <v>0</v>
      </c>
      <c r="AS84" s="105">
        <f t="shared" si="27"/>
        <v>0</v>
      </c>
      <c r="AW84" s="112">
        <f t="shared" ref="AW84:BC86" si="30">COUNTIF($D84:$AH84,"CS")+COUNTIF($D84:$AH84,"WCS")</f>
        <v>0</v>
      </c>
      <c r="AX84" s="112">
        <f t="shared" si="30"/>
        <v>0</v>
      </c>
      <c r="AY84" s="112">
        <f t="shared" si="30"/>
        <v>0</v>
      </c>
      <c r="AZ84" s="112">
        <f t="shared" si="30"/>
        <v>0</v>
      </c>
      <c r="BA84" s="112">
        <f t="shared" si="30"/>
        <v>0</v>
      </c>
      <c r="BB84" s="112">
        <f t="shared" si="30"/>
        <v>0</v>
      </c>
      <c r="BC84" s="112">
        <f t="shared" si="30"/>
        <v>0</v>
      </c>
      <c r="BG84" s="72" t="e">
        <f>VLOOKUP(D84,Données!$O$16:$Q$65,3,FALSE)</f>
        <v>#N/A</v>
      </c>
      <c r="BH84" s="72" t="e">
        <f>VLOOKUP(E84,Données!$O$16:$Q$65,3,FALSE)</f>
        <v>#N/A</v>
      </c>
      <c r="BI84" s="72" t="e">
        <f>VLOOKUP(F84,Données!$O$16:$Q$65,3,FALSE)</f>
        <v>#N/A</v>
      </c>
      <c r="BJ84" s="72" t="e">
        <f>VLOOKUP(G84,Données!$O$16:$Q$65,3,FALSE)</f>
        <v>#N/A</v>
      </c>
      <c r="BK84" s="72" t="e">
        <f>VLOOKUP(H84,Données!$O$16:$Q$65,3,FALSE)</f>
        <v>#N/A</v>
      </c>
      <c r="BL84" s="72" t="e">
        <f>VLOOKUP(I84,Données!$O$16:$Q$65,3,FALSE)</f>
        <v>#N/A</v>
      </c>
      <c r="BM84" s="72" t="e">
        <f>VLOOKUP(J84,Données!$O$16:$Q$65,3,FALSE)</f>
        <v>#N/A</v>
      </c>
      <c r="BN84" s="72" t="e">
        <f>VLOOKUP(K84,Données!$O$16:$Q$65,3,FALSE)</f>
        <v>#N/A</v>
      </c>
      <c r="BO84" s="72" t="e">
        <f>VLOOKUP(L84,Données!$O$16:$Q$65,3,FALSE)</f>
        <v>#N/A</v>
      </c>
      <c r="BP84" s="72" t="e">
        <f>VLOOKUP(M84,Données!$O$16:$Q$65,3,FALSE)</f>
        <v>#N/A</v>
      </c>
      <c r="BQ84" s="72" t="e">
        <f>VLOOKUP(N84,Données!$O$16:$Q$65,3,FALSE)</f>
        <v>#N/A</v>
      </c>
      <c r="BR84" s="72" t="e">
        <f>VLOOKUP(O84,Données!$O$16:$Q$65,3,FALSE)</f>
        <v>#N/A</v>
      </c>
      <c r="BS84" s="72" t="e">
        <f>VLOOKUP(P84,Données!$O$16:$Q$65,3,FALSE)</f>
        <v>#N/A</v>
      </c>
      <c r="BT84" s="72" t="e">
        <f>VLOOKUP(Q84,Données!$O$16:$Q$65,3,FALSE)</f>
        <v>#N/A</v>
      </c>
      <c r="BU84" s="72" t="e">
        <f>VLOOKUP(R84,Données!$O$16:$Q$65,3,FALSE)</f>
        <v>#N/A</v>
      </c>
      <c r="BV84" s="72" t="e">
        <f>VLOOKUP(S84,Données!$O$16:$Q$65,3,FALSE)</f>
        <v>#N/A</v>
      </c>
      <c r="BW84" s="72" t="e">
        <f>VLOOKUP(T84,Données!$O$16:$Q$65,3,FALSE)</f>
        <v>#N/A</v>
      </c>
      <c r="BX84" s="72" t="e">
        <f>VLOOKUP(U84,Données!$O$16:$Q$65,3,FALSE)</f>
        <v>#N/A</v>
      </c>
      <c r="BY84" s="72" t="e">
        <f>VLOOKUP(V84,Données!$O$16:$Q$65,3,FALSE)</f>
        <v>#N/A</v>
      </c>
      <c r="BZ84" s="72" t="e">
        <f>VLOOKUP(W84,Données!$O$16:$Q$65,3,FALSE)</f>
        <v>#N/A</v>
      </c>
      <c r="CA84" s="72" t="e">
        <f>VLOOKUP(X84,Données!$O$16:$Q$65,3,FALSE)</f>
        <v>#N/A</v>
      </c>
      <c r="CB84" s="72" t="e">
        <f>VLOOKUP(Y84,Données!$O$16:$Q$65,3,FALSE)</f>
        <v>#N/A</v>
      </c>
      <c r="CC84" s="72" t="e">
        <f>VLOOKUP(Z84,Données!$O$16:$Q$65,3,FALSE)</f>
        <v>#N/A</v>
      </c>
      <c r="CD84" s="72" t="e">
        <f>VLOOKUP(AA84,Données!$O$16:$Q$65,3,FALSE)</f>
        <v>#N/A</v>
      </c>
      <c r="CE84" s="72" t="e">
        <f>VLOOKUP(AB84,Données!$O$16:$Q$65,3,FALSE)</f>
        <v>#N/A</v>
      </c>
      <c r="CF84" s="72" t="e">
        <f>VLOOKUP(AC84,Données!$O$16:$Q$65,3,FALSE)</f>
        <v>#N/A</v>
      </c>
      <c r="CG84" s="72" t="e">
        <f>VLOOKUP(AD84,Données!$O$16:$Q$65,3,FALSE)</f>
        <v>#N/A</v>
      </c>
      <c r="CH84" s="72" t="e">
        <f>VLOOKUP(AE84,Données!$O$16:$Q$65,3,FALSE)</f>
        <v>#N/A</v>
      </c>
      <c r="CI84" s="72" t="e">
        <f>VLOOKUP(AF84,Données!$O$16:$Q$65,3,FALSE)</f>
        <v>#N/A</v>
      </c>
      <c r="CJ84" s="72" t="e">
        <f>VLOOKUP(AG84,Données!$O$16:$Q$65,3,FALSE)</f>
        <v>#N/A</v>
      </c>
      <c r="CK84" s="72" t="e">
        <f>VLOOKUP(AH84,Données!$O$16:$Q$65,3,FALSE)</f>
        <v>#N/A</v>
      </c>
      <c r="CM84" s="44"/>
      <c r="CQ84" s="51"/>
      <c r="IV84" s="505"/>
    </row>
    <row r="85" spans="1:256" s="50" customFormat="1" ht="13.5" thickBot="1" x14ac:dyDescent="0.25">
      <c r="A85" s="44">
        <f>VLOOKUP(C85,Section!C59:D200,2,FALSE)</f>
        <v>0</v>
      </c>
      <c r="B85" s="11">
        <f>Données!I27</f>
        <v>0</v>
      </c>
      <c r="C85" s="21">
        <f>Données!$J27</f>
        <v>0</v>
      </c>
      <c r="D85" s="308"/>
      <c r="E85" s="392"/>
      <c r="F85" s="388"/>
      <c r="G85" s="309"/>
      <c r="H85" s="309"/>
      <c r="I85" s="417"/>
      <c r="J85" s="417"/>
      <c r="K85" s="418"/>
      <c r="L85" s="418"/>
      <c r="M85" s="418"/>
      <c r="N85" s="418"/>
      <c r="O85" s="417"/>
      <c r="P85" s="417"/>
      <c r="Q85" s="417"/>
      <c r="R85" s="418"/>
      <c r="S85" s="418"/>
      <c r="T85" s="418"/>
      <c r="U85" s="418"/>
      <c r="V85" s="417"/>
      <c r="W85" s="417"/>
      <c r="X85" s="417"/>
      <c r="Y85" s="418"/>
      <c r="Z85" s="418"/>
      <c r="AA85" s="418"/>
      <c r="AB85" s="418"/>
      <c r="AC85" s="417"/>
      <c r="AD85" s="417"/>
      <c r="AE85" s="417"/>
      <c r="AF85" s="418"/>
      <c r="AG85" s="418"/>
      <c r="AH85" s="418"/>
      <c r="AI85" s="41"/>
      <c r="AJ85" s="89">
        <f t="shared" si="18"/>
        <v>0</v>
      </c>
      <c r="AK85" s="89">
        <f t="shared" si="19"/>
        <v>0</v>
      </c>
      <c r="AL85" s="89">
        <f t="shared" si="20"/>
        <v>0</v>
      </c>
      <c r="AM85" s="23">
        <f t="shared" si="21"/>
        <v>0</v>
      </c>
      <c r="AN85" s="103">
        <f t="shared" si="22"/>
        <v>0</v>
      </c>
      <c r="AO85" s="103">
        <f t="shared" si="23"/>
        <v>0</v>
      </c>
      <c r="AP85" s="105">
        <f t="shared" si="24"/>
        <v>0</v>
      </c>
      <c r="AQ85" s="106">
        <f t="shared" si="25"/>
        <v>0</v>
      </c>
      <c r="AR85" s="105">
        <f t="shared" si="26"/>
        <v>0</v>
      </c>
      <c r="AS85" s="105">
        <f t="shared" si="27"/>
        <v>0</v>
      </c>
      <c r="AW85" s="112">
        <f t="shared" si="30"/>
        <v>0</v>
      </c>
      <c r="AX85" s="112">
        <f t="shared" si="30"/>
        <v>0</v>
      </c>
      <c r="AY85" s="112">
        <f t="shared" si="30"/>
        <v>0</v>
      </c>
      <c r="AZ85" s="112">
        <f t="shared" si="30"/>
        <v>0</v>
      </c>
      <c r="BA85" s="112">
        <f t="shared" si="30"/>
        <v>0</v>
      </c>
      <c r="BB85" s="112">
        <f t="shared" si="30"/>
        <v>0</v>
      </c>
      <c r="BC85" s="112">
        <f t="shared" si="30"/>
        <v>0</v>
      </c>
      <c r="BG85" s="72" t="e">
        <f>VLOOKUP(D85,Données!$O$16:$Q$65,3,FALSE)</f>
        <v>#N/A</v>
      </c>
      <c r="BH85" s="72" t="e">
        <f>VLOOKUP(E85,Données!$O$16:$Q$65,3,FALSE)</f>
        <v>#N/A</v>
      </c>
      <c r="BI85" s="72" t="e">
        <f>VLOOKUP(F85,Données!$O$16:$Q$65,3,FALSE)</f>
        <v>#N/A</v>
      </c>
      <c r="BJ85" s="72" t="e">
        <f>VLOOKUP(G85,Données!$O$16:$Q$65,3,FALSE)</f>
        <v>#N/A</v>
      </c>
      <c r="BK85" s="72" t="e">
        <f>VLOOKUP(H85,Données!$O$16:$Q$65,3,FALSE)</f>
        <v>#N/A</v>
      </c>
      <c r="BL85" s="72" t="e">
        <f>VLOOKUP(I85,Données!$O$16:$Q$65,3,FALSE)</f>
        <v>#N/A</v>
      </c>
      <c r="BM85" s="72" t="e">
        <f>VLOOKUP(J85,Données!$O$16:$Q$65,3,FALSE)</f>
        <v>#N/A</v>
      </c>
      <c r="BN85" s="72" t="e">
        <f>VLOOKUP(K85,Données!$O$16:$Q$65,3,FALSE)</f>
        <v>#N/A</v>
      </c>
      <c r="BO85" s="72" t="e">
        <f>VLOOKUP(L85,Données!$O$16:$Q$65,3,FALSE)</f>
        <v>#N/A</v>
      </c>
      <c r="BP85" s="72" t="e">
        <f>VLOOKUP(M85,Données!$O$16:$Q$65,3,FALSE)</f>
        <v>#N/A</v>
      </c>
      <c r="BQ85" s="72" t="e">
        <f>VLOOKUP(N85,Données!$O$16:$Q$65,3,FALSE)</f>
        <v>#N/A</v>
      </c>
      <c r="BR85" s="72" t="e">
        <f>VLOOKUP(O85,Données!$O$16:$Q$65,3,FALSE)</f>
        <v>#N/A</v>
      </c>
      <c r="BS85" s="72" t="e">
        <f>VLOOKUP(P85,Données!$O$16:$Q$65,3,FALSE)</f>
        <v>#N/A</v>
      </c>
      <c r="BT85" s="72" t="e">
        <f>VLOOKUP(Q85,Données!$O$16:$Q$65,3,FALSE)</f>
        <v>#N/A</v>
      </c>
      <c r="BU85" s="72" t="e">
        <f>VLOOKUP(R85,Données!$O$16:$Q$65,3,FALSE)</f>
        <v>#N/A</v>
      </c>
      <c r="BV85" s="72" t="e">
        <f>VLOOKUP(S85,Données!$O$16:$Q$65,3,FALSE)</f>
        <v>#N/A</v>
      </c>
      <c r="BW85" s="72" t="e">
        <f>VLOOKUP(T85,Données!$O$16:$Q$65,3,FALSE)</f>
        <v>#N/A</v>
      </c>
      <c r="BX85" s="72" t="e">
        <f>VLOOKUP(U85,Données!$O$16:$Q$65,3,FALSE)</f>
        <v>#N/A</v>
      </c>
      <c r="BY85" s="72" t="e">
        <f>VLOOKUP(V85,Données!$O$16:$Q$65,3,FALSE)</f>
        <v>#N/A</v>
      </c>
      <c r="BZ85" s="72" t="e">
        <f>VLOOKUP(W85,Données!$O$16:$Q$65,3,FALSE)</f>
        <v>#N/A</v>
      </c>
      <c r="CA85" s="72" t="e">
        <f>VLOOKUP(X85,Données!$O$16:$Q$65,3,FALSE)</f>
        <v>#N/A</v>
      </c>
      <c r="CB85" s="72" t="e">
        <f>VLOOKUP(Y85,Données!$O$16:$Q$65,3,FALSE)</f>
        <v>#N/A</v>
      </c>
      <c r="CC85" s="72" t="e">
        <f>VLOOKUP(Z85,Données!$O$16:$Q$65,3,FALSE)</f>
        <v>#N/A</v>
      </c>
      <c r="CD85" s="72" t="e">
        <f>VLOOKUP(AA85,Données!$O$16:$Q$65,3,FALSE)</f>
        <v>#N/A</v>
      </c>
      <c r="CE85" s="72" t="e">
        <f>VLOOKUP(AB85,Données!$O$16:$Q$65,3,FALSE)</f>
        <v>#N/A</v>
      </c>
      <c r="CF85" s="72" t="e">
        <f>VLOOKUP(AC85,Données!$O$16:$Q$65,3,FALSE)</f>
        <v>#N/A</v>
      </c>
      <c r="CG85" s="72" t="e">
        <f>VLOOKUP(AD85,Données!$O$16:$Q$65,3,FALSE)</f>
        <v>#N/A</v>
      </c>
      <c r="CH85" s="72" t="e">
        <f>VLOOKUP(AE85,Données!$O$16:$Q$65,3,FALSE)</f>
        <v>#N/A</v>
      </c>
      <c r="CI85" s="72" t="e">
        <f>VLOOKUP(AF85,Données!$O$16:$Q$65,3,FALSE)</f>
        <v>#N/A</v>
      </c>
      <c r="CJ85" s="72" t="e">
        <f>VLOOKUP(AG85,Données!$O$16:$Q$65,3,FALSE)</f>
        <v>#N/A</v>
      </c>
      <c r="CK85" s="72" t="e">
        <f>VLOOKUP(AH85,Données!$O$16:$Q$65,3,FALSE)</f>
        <v>#N/A</v>
      </c>
      <c r="CM85" s="44"/>
      <c r="CQ85" s="51"/>
      <c r="IV85" s="505"/>
    </row>
    <row r="86" spans="1:256" s="50" customFormat="1" ht="13.5" thickBot="1" x14ac:dyDescent="0.25">
      <c r="A86" s="44">
        <f>VLOOKUP(C86,Section!C60:D201,2,FALSE)</f>
        <v>0</v>
      </c>
      <c r="B86" s="11">
        <f>Données!I28</f>
        <v>0</v>
      </c>
      <c r="C86" s="21">
        <f>Données!$J28</f>
        <v>0</v>
      </c>
      <c r="D86" s="308"/>
      <c r="E86" s="392"/>
      <c r="F86" s="388"/>
      <c r="G86" s="309"/>
      <c r="H86" s="309"/>
      <c r="I86" s="417"/>
      <c r="J86" s="417"/>
      <c r="K86" s="418"/>
      <c r="L86" s="418"/>
      <c r="M86" s="418"/>
      <c r="N86" s="418"/>
      <c r="O86" s="417"/>
      <c r="P86" s="417"/>
      <c r="Q86" s="417"/>
      <c r="R86" s="418"/>
      <c r="S86" s="418"/>
      <c r="T86" s="418"/>
      <c r="U86" s="418"/>
      <c r="V86" s="417"/>
      <c r="W86" s="417"/>
      <c r="X86" s="417"/>
      <c r="Y86" s="418"/>
      <c r="Z86" s="418"/>
      <c r="AA86" s="418"/>
      <c r="AB86" s="418"/>
      <c r="AC86" s="417"/>
      <c r="AD86" s="417"/>
      <c r="AE86" s="417"/>
      <c r="AF86" s="418"/>
      <c r="AG86" s="418"/>
      <c r="AH86" s="418"/>
      <c r="AI86" s="41"/>
      <c r="AJ86" s="89">
        <f t="shared" si="18"/>
        <v>0</v>
      </c>
      <c r="AK86" s="89">
        <f t="shared" si="19"/>
        <v>0</v>
      </c>
      <c r="AL86" s="89">
        <f t="shared" si="20"/>
        <v>0</v>
      </c>
      <c r="AM86" s="23">
        <f t="shared" si="21"/>
        <v>0</v>
      </c>
      <c r="AN86" s="103">
        <f t="shared" si="22"/>
        <v>0</v>
      </c>
      <c r="AO86" s="103">
        <f t="shared" si="23"/>
        <v>0</v>
      </c>
      <c r="AP86" s="105">
        <f t="shared" si="24"/>
        <v>0</v>
      </c>
      <c r="AQ86" s="106">
        <f t="shared" si="25"/>
        <v>0</v>
      </c>
      <c r="AR86" s="105">
        <f t="shared" si="26"/>
        <v>0</v>
      </c>
      <c r="AS86" s="105">
        <f t="shared" si="27"/>
        <v>0</v>
      </c>
      <c r="AW86" s="112">
        <f t="shared" si="30"/>
        <v>0</v>
      </c>
      <c r="AX86" s="112">
        <f t="shared" si="30"/>
        <v>0</v>
      </c>
      <c r="AY86" s="112">
        <f t="shared" si="30"/>
        <v>0</v>
      </c>
      <c r="AZ86" s="112">
        <f t="shared" si="30"/>
        <v>0</v>
      </c>
      <c r="BA86" s="112">
        <f t="shared" si="30"/>
        <v>0</v>
      </c>
      <c r="BB86" s="112">
        <f t="shared" si="30"/>
        <v>0</v>
      </c>
      <c r="BC86" s="112">
        <f t="shared" si="30"/>
        <v>0</v>
      </c>
      <c r="BG86" s="72" t="e">
        <f>VLOOKUP(D86,Données!$O$16:$Q$65,3,FALSE)</f>
        <v>#N/A</v>
      </c>
      <c r="BH86" s="72" t="e">
        <f>VLOOKUP(E86,Données!$O$16:$Q$65,3,FALSE)</f>
        <v>#N/A</v>
      </c>
      <c r="BI86" s="72" t="e">
        <f>VLOOKUP(F86,Données!$O$16:$Q$65,3,FALSE)</f>
        <v>#N/A</v>
      </c>
      <c r="BJ86" s="72" t="e">
        <f>VLOOKUP(G86,Données!$O$16:$Q$65,3,FALSE)</f>
        <v>#N/A</v>
      </c>
      <c r="BK86" s="72" t="e">
        <f>VLOOKUP(H86,Données!$O$16:$Q$65,3,FALSE)</f>
        <v>#N/A</v>
      </c>
      <c r="BL86" s="72" t="e">
        <f>VLOOKUP(I86,Données!$O$16:$Q$65,3,FALSE)</f>
        <v>#N/A</v>
      </c>
      <c r="BM86" s="72" t="e">
        <f>VLOOKUP(J86,Données!$O$16:$Q$65,3,FALSE)</f>
        <v>#N/A</v>
      </c>
      <c r="BN86" s="72" t="e">
        <f>VLOOKUP(K86,Données!$O$16:$Q$65,3,FALSE)</f>
        <v>#N/A</v>
      </c>
      <c r="BO86" s="72" t="e">
        <f>VLOOKUP(L86,Données!$O$16:$Q$65,3,FALSE)</f>
        <v>#N/A</v>
      </c>
      <c r="BP86" s="72" t="e">
        <f>VLOOKUP(M86,Données!$O$16:$Q$65,3,FALSE)</f>
        <v>#N/A</v>
      </c>
      <c r="BQ86" s="72" t="e">
        <f>VLOOKUP(N86,Données!$O$16:$Q$65,3,FALSE)</f>
        <v>#N/A</v>
      </c>
      <c r="BR86" s="72" t="e">
        <f>VLOOKUP(O86,Données!$O$16:$Q$65,3,FALSE)</f>
        <v>#N/A</v>
      </c>
      <c r="BS86" s="72" t="e">
        <f>VLOOKUP(P86,Données!$O$16:$Q$65,3,FALSE)</f>
        <v>#N/A</v>
      </c>
      <c r="BT86" s="72" t="e">
        <f>VLOOKUP(Q86,Données!$O$16:$Q$65,3,FALSE)</f>
        <v>#N/A</v>
      </c>
      <c r="BU86" s="72" t="e">
        <f>VLOOKUP(R86,Données!$O$16:$Q$65,3,FALSE)</f>
        <v>#N/A</v>
      </c>
      <c r="BV86" s="72" t="e">
        <f>VLOOKUP(S86,Données!$O$16:$Q$65,3,FALSE)</f>
        <v>#N/A</v>
      </c>
      <c r="BW86" s="72" t="e">
        <f>VLOOKUP(T86,Données!$O$16:$Q$65,3,FALSE)</f>
        <v>#N/A</v>
      </c>
      <c r="BX86" s="72" t="e">
        <f>VLOOKUP(U86,Données!$O$16:$Q$65,3,FALSE)</f>
        <v>#N/A</v>
      </c>
      <c r="BY86" s="72" t="e">
        <f>VLOOKUP(V86,Données!$O$16:$Q$65,3,FALSE)</f>
        <v>#N/A</v>
      </c>
      <c r="BZ86" s="72" t="e">
        <f>VLOOKUP(W86,Données!$O$16:$Q$65,3,FALSE)</f>
        <v>#N/A</v>
      </c>
      <c r="CA86" s="72" t="e">
        <f>VLOOKUP(X86,Données!$O$16:$Q$65,3,FALSE)</f>
        <v>#N/A</v>
      </c>
      <c r="CB86" s="72" t="e">
        <f>VLOOKUP(Y86,Données!$O$16:$Q$65,3,FALSE)</f>
        <v>#N/A</v>
      </c>
      <c r="CC86" s="72" t="e">
        <f>VLOOKUP(Z86,Données!$O$16:$Q$65,3,FALSE)</f>
        <v>#N/A</v>
      </c>
      <c r="CD86" s="72" t="e">
        <f>VLOOKUP(AA86,Données!$O$16:$Q$65,3,FALSE)</f>
        <v>#N/A</v>
      </c>
      <c r="CE86" s="72" t="e">
        <f>VLOOKUP(AB86,Données!$O$16:$Q$65,3,FALSE)</f>
        <v>#N/A</v>
      </c>
      <c r="CF86" s="72" t="e">
        <f>VLOOKUP(AC86,Données!$O$16:$Q$65,3,FALSE)</f>
        <v>#N/A</v>
      </c>
      <c r="CG86" s="72" t="e">
        <f>VLOOKUP(AD86,Données!$O$16:$Q$65,3,FALSE)</f>
        <v>#N/A</v>
      </c>
      <c r="CH86" s="72" t="e">
        <f>VLOOKUP(AE86,Données!$O$16:$Q$65,3,FALSE)</f>
        <v>#N/A</v>
      </c>
      <c r="CI86" s="72" t="e">
        <f>VLOOKUP(AF86,Données!$O$16:$Q$65,3,FALSE)</f>
        <v>#N/A</v>
      </c>
      <c r="CJ86" s="72" t="e">
        <f>VLOOKUP(AG86,Données!$O$16:$Q$65,3,FALSE)</f>
        <v>#N/A</v>
      </c>
      <c r="CK86" s="72" t="e">
        <f>VLOOKUP(AH86,Données!$O$16:$Q$65,3,FALSE)</f>
        <v>#N/A</v>
      </c>
      <c r="CM86" s="44"/>
      <c r="CQ86" s="51"/>
      <c r="IV86" s="505"/>
    </row>
    <row r="87" spans="1:256" s="50" customFormat="1" ht="13.5" thickBot="1" x14ac:dyDescent="0.25">
      <c r="A87" s="44">
        <f>VLOOKUP(C87,Section!C61:D202,2,FALSE)</f>
        <v>0</v>
      </c>
      <c r="B87" s="207" t="str">
        <f>Données!I29</f>
        <v>CLC</v>
      </c>
      <c r="C87" s="208" t="str">
        <f>Données!$J29</f>
        <v>BALSAMO</v>
      </c>
      <c r="D87" s="248"/>
      <c r="E87" s="318" t="s">
        <v>18</v>
      </c>
      <c r="F87" s="365" t="s">
        <v>36</v>
      </c>
      <c r="G87" s="248"/>
      <c r="H87" s="248"/>
      <c r="I87" s="355" t="s">
        <v>59</v>
      </c>
      <c r="J87" s="300" t="s">
        <v>39</v>
      </c>
      <c r="K87" s="318" t="s">
        <v>26</v>
      </c>
      <c r="L87" s="344" t="s">
        <v>53</v>
      </c>
      <c r="M87" s="300" t="s">
        <v>39</v>
      </c>
      <c r="N87" s="248"/>
      <c r="O87" s="248"/>
      <c r="P87" s="318" t="s">
        <v>26</v>
      </c>
      <c r="Q87" s="300" t="s">
        <v>39</v>
      </c>
      <c r="R87" s="300" t="s">
        <v>39</v>
      </c>
      <c r="S87" s="318" t="s">
        <v>23</v>
      </c>
      <c r="T87" s="300" t="s">
        <v>39</v>
      </c>
      <c r="U87" s="316" t="s">
        <v>63</v>
      </c>
      <c r="V87" s="316" t="s">
        <v>63</v>
      </c>
      <c r="W87" s="300" t="s">
        <v>39</v>
      </c>
      <c r="X87" s="413" t="s">
        <v>39</v>
      </c>
      <c r="Y87" s="414" t="s">
        <v>32</v>
      </c>
      <c r="Z87" s="359" t="s">
        <v>39</v>
      </c>
      <c r="AA87" s="356" t="s">
        <v>39</v>
      </c>
      <c r="AB87" s="292"/>
      <c r="AC87" s="292"/>
      <c r="AD87" s="299" t="s">
        <v>47</v>
      </c>
      <c r="AE87" s="299" t="s">
        <v>47</v>
      </c>
      <c r="AF87" s="299" t="s">
        <v>47</v>
      </c>
      <c r="AG87" s="299" t="s">
        <v>47</v>
      </c>
      <c r="AH87" s="299" t="s">
        <v>47</v>
      </c>
      <c r="AI87" s="41"/>
      <c r="AJ87" s="89">
        <f t="shared" si="18"/>
        <v>5</v>
      </c>
      <c r="AK87" s="89">
        <f t="shared" si="19"/>
        <v>8</v>
      </c>
      <c r="AL87" s="89">
        <f t="shared" si="20"/>
        <v>6</v>
      </c>
      <c r="AM87" s="23">
        <f t="shared" si="21"/>
        <v>1</v>
      </c>
      <c r="AN87" s="103">
        <f t="shared" si="22"/>
        <v>2</v>
      </c>
      <c r="AO87" s="103">
        <f t="shared" si="23"/>
        <v>0</v>
      </c>
      <c r="AP87" s="105">
        <f t="shared" si="24"/>
        <v>0</v>
      </c>
      <c r="AQ87" s="106">
        <f t="shared" si="25"/>
        <v>0</v>
      </c>
      <c r="AR87" s="105">
        <f t="shared" si="26"/>
        <v>0</v>
      </c>
      <c r="AS87" s="105">
        <f t="shared" si="27"/>
        <v>0</v>
      </c>
      <c r="AW87" s="112">
        <f t="shared" ref="AW87:BC96" si="31">COUNTIF($D87:$AH87,"CS")+COUNTIF($D87:$AH87,"WCS")</f>
        <v>0</v>
      </c>
      <c r="AX87" s="112">
        <f t="shared" si="31"/>
        <v>0</v>
      </c>
      <c r="AY87" s="112">
        <f t="shared" si="31"/>
        <v>0</v>
      </c>
      <c r="AZ87" s="112">
        <f t="shared" si="31"/>
        <v>0</v>
      </c>
      <c r="BA87" s="112">
        <f t="shared" si="31"/>
        <v>0</v>
      </c>
      <c r="BB87" s="112">
        <f t="shared" si="31"/>
        <v>0</v>
      </c>
      <c r="BC87" s="112">
        <f t="shared" si="31"/>
        <v>0</v>
      </c>
      <c r="BG87" s="72" t="e">
        <f>VLOOKUP(D87,Données!$O$16:$Q$65,3,FALSE)</f>
        <v>#N/A</v>
      </c>
      <c r="BH87" s="72" t="str">
        <f>VLOOKUP(E87,Données!$O$16:$Q$65,3,FALSE)</f>
        <v>P</v>
      </c>
      <c r="BI87" s="72" t="str">
        <f>VLOOKUP(F87,Données!$O$16:$Q$65,3,FALSE)</f>
        <v>D</v>
      </c>
      <c r="BJ87" s="72" t="e">
        <f>VLOOKUP(G87,Données!$O$16:$Q$65,3,FALSE)</f>
        <v>#N/A</v>
      </c>
      <c r="BK87" s="72" t="e">
        <f>VLOOKUP(H87,Données!$O$16:$Q$65,3,FALSE)</f>
        <v>#N/A</v>
      </c>
      <c r="BL87" s="72" t="str">
        <f>VLOOKUP(I87,Données!$O$16:$Q$65,3,FALSE)</f>
        <v>T</v>
      </c>
      <c r="BM87" s="72" t="str">
        <f>VLOOKUP(J87,Données!$O$16:$Q$65,3,FALSE)</f>
        <v>A</v>
      </c>
      <c r="BN87" s="72" t="str">
        <f>VLOOKUP(K87,Données!$O$16:$Q$65,3,FALSE)</f>
        <v>P</v>
      </c>
      <c r="BO87" s="72" t="str">
        <f>VLOOKUP(L87,Données!$O$16:$Q$65,3,FALSE)</f>
        <v>T</v>
      </c>
      <c r="BP87" s="72" t="str">
        <f>VLOOKUP(M87,Données!$O$16:$Q$65,3,FALSE)</f>
        <v>A</v>
      </c>
      <c r="BQ87" s="72" t="e">
        <f>VLOOKUP(N87,Données!$O$16:$Q$65,3,FALSE)</f>
        <v>#N/A</v>
      </c>
      <c r="BR87" s="72" t="e">
        <f>VLOOKUP(O87,Données!$O$16:$Q$65,3,FALSE)</f>
        <v>#N/A</v>
      </c>
      <c r="BS87" s="72" t="str">
        <f>VLOOKUP(P87,Données!$O$16:$Q$65,3,FALSE)</f>
        <v>P</v>
      </c>
      <c r="BT87" s="72" t="str">
        <f>VLOOKUP(Q87,Données!$O$16:$Q$65,3,FALSE)</f>
        <v>A</v>
      </c>
      <c r="BU87" s="72" t="str">
        <f>VLOOKUP(R87,Données!$O$16:$Q$65,3,FALSE)</f>
        <v>A</v>
      </c>
      <c r="BV87" s="72" t="str">
        <f>VLOOKUP(S87,Données!$O$16:$Q$65,3,FALSE)</f>
        <v>P</v>
      </c>
      <c r="BW87" s="72" t="str">
        <f>VLOOKUP(T87,Données!$O$16:$Q$65,3,FALSE)</f>
        <v>A</v>
      </c>
      <c r="BX87" s="72" t="str">
        <f>VLOOKUP(U87,Données!$O$16:$Q$65,3,FALSE)</f>
        <v>W</v>
      </c>
      <c r="BY87" s="72" t="str">
        <f>VLOOKUP(V87,Données!$O$16:$Q$65,3,FALSE)</f>
        <v>W</v>
      </c>
      <c r="BZ87" s="72" t="str">
        <f>VLOOKUP(W110,Données!$O$16:$Q$65,3,FALSE)</f>
        <v>P</v>
      </c>
      <c r="CA87" s="72" t="str">
        <f>VLOOKUP(X110,Données!$O$16:$Q$65,3,FALSE)</f>
        <v>T</v>
      </c>
      <c r="CB87" s="72" t="str">
        <f>VLOOKUP(Y110,Données!$O$16:$Q$65,3,FALSE)</f>
        <v>A</v>
      </c>
      <c r="CC87" s="72" t="e">
        <f>VLOOKUP(#REF!,Données!$O$16:$Q$65,3,FALSE)</f>
        <v>#REF!</v>
      </c>
      <c r="CD87" s="72" t="e">
        <f>VLOOKUP(#REF!,Données!$O$16:$Q$65,3,FALSE)</f>
        <v>#REF!</v>
      </c>
      <c r="CE87" s="72" t="e">
        <f>VLOOKUP(AB87,Données!$O$16:$Q$65,3,FALSE)</f>
        <v>#N/A</v>
      </c>
      <c r="CF87" s="72" t="e">
        <f>VLOOKUP(AC87,Données!$O$16:$Q$65,3,FALSE)</f>
        <v>#N/A</v>
      </c>
      <c r="CG87" s="72" t="str">
        <f>VLOOKUP(AD87,Données!$O$16:$Q$65,3,FALSE)</f>
        <v>T</v>
      </c>
      <c r="CH87" s="72" t="str">
        <f>VLOOKUP(AE87,Données!$O$16:$Q$65,3,FALSE)</f>
        <v>T</v>
      </c>
      <c r="CI87" s="72" t="str">
        <f>VLOOKUP(AF87,Données!$O$16:$Q$65,3,FALSE)</f>
        <v>T</v>
      </c>
      <c r="CJ87" s="72" t="str">
        <f>VLOOKUP(AG87,Données!$O$16:$Q$65,3,FALSE)</f>
        <v>T</v>
      </c>
      <c r="CK87" s="72" t="str">
        <f>VLOOKUP(AH87,Données!$O$16:$Q$65,3,FALSE)</f>
        <v>T</v>
      </c>
      <c r="CM87" s="44"/>
      <c r="CQ87" s="51"/>
      <c r="IV87" s="505"/>
    </row>
    <row r="88" spans="1:256" s="50" customFormat="1" ht="13.5" thickBot="1" x14ac:dyDescent="0.25">
      <c r="A88" s="44">
        <f>VLOOKUP(C88,Section!C62:D203,2,FALSE)</f>
        <v>0</v>
      </c>
      <c r="B88" s="207" t="str">
        <f>Données!I30</f>
        <v>CLC</v>
      </c>
      <c r="C88" s="208" t="str">
        <f>Données!$J30</f>
        <v>LIBES</v>
      </c>
      <c r="D88" s="248"/>
      <c r="E88" s="365" t="s">
        <v>36</v>
      </c>
      <c r="F88" s="281" t="s">
        <v>32</v>
      </c>
      <c r="G88" s="248"/>
      <c r="H88" s="292"/>
      <c r="I88" s="355" t="s">
        <v>59</v>
      </c>
      <c r="J88" s="318" t="s">
        <v>23</v>
      </c>
      <c r="K88" s="327" t="s">
        <v>25</v>
      </c>
      <c r="L88" s="300" t="s">
        <v>39</v>
      </c>
      <c r="M88" s="300" t="s">
        <v>39</v>
      </c>
      <c r="N88" s="316" t="s">
        <v>63</v>
      </c>
      <c r="O88" s="316" t="s">
        <v>63</v>
      </c>
      <c r="P88" s="300" t="s">
        <v>39</v>
      </c>
      <c r="Q88" s="300" t="s">
        <v>39</v>
      </c>
      <c r="R88" s="300" t="s">
        <v>39</v>
      </c>
      <c r="S88" s="318" t="s">
        <v>26</v>
      </c>
      <c r="T88" s="300" t="s">
        <v>39</v>
      </c>
      <c r="U88" s="248"/>
      <c r="V88" s="248"/>
      <c r="W88" s="318" t="s">
        <v>32</v>
      </c>
      <c r="X88" s="299" t="s">
        <v>210</v>
      </c>
      <c r="Y88" s="358" t="s">
        <v>39</v>
      </c>
      <c r="Z88" s="358" t="s">
        <v>39</v>
      </c>
      <c r="AA88" s="318" t="s">
        <v>23</v>
      </c>
      <c r="AB88" s="248"/>
      <c r="AC88" s="248"/>
      <c r="AD88" s="299" t="s">
        <v>47</v>
      </c>
      <c r="AE88" s="299" t="s">
        <v>47</v>
      </c>
      <c r="AF88" s="299" t="s">
        <v>47</v>
      </c>
      <c r="AG88" s="299" t="s">
        <v>47</v>
      </c>
      <c r="AH88" s="299" t="s">
        <v>47</v>
      </c>
      <c r="AI88" s="41"/>
      <c r="AJ88" s="89">
        <f t="shared" si="18"/>
        <v>5</v>
      </c>
      <c r="AK88" s="89">
        <f t="shared" si="19"/>
        <v>8</v>
      </c>
      <c r="AL88" s="89">
        <f t="shared" si="20"/>
        <v>8</v>
      </c>
      <c r="AM88" s="23">
        <f t="shared" si="21"/>
        <v>1</v>
      </c>
      <c r="AN88" s="103">
        <f t="shared" si="22"/>
        <v>2</v>
      </c>
      <c r="AO88" s="103">
        <f t="shared" si="23"/>
        <v>0</v>
      </c>
      <c r="AP88" s="105">
        <f t="shared" si="24"/>
        <v>0</v>
      </c>
      <c r="AQ88" s="106">
        <f t="shared" si="25"/>
        <v>0</v>
      </c>
      <c r="AR88" s="105">
        <f t="shared" si="26"/>
        <v>0</v>
      </c>
      <c r="AS88" s="105">
        <f t="shared" si="27"/>
        <v>0</v>
      </c>
      <c r="AW88" s="112">
        <f t="shared" si="31"/>
        <v>0</v>
      </c>
      <c r="AX88" s="112">
        <f t="shared" si="31"/>
        <v>0</v>
      </c>
      <c r="AY88" s="112">
        <f t="shared" si="31"/>
        <v>0</v>
      </c>
      <c r="AZ88" s="112">
        <f t="shared" si="31"/>
        <v>0</v>
      </c>
      <c r="BA88" s="112">
        <f t="shared" si="31"/>
        <v>0</v>
      </c>
      <c r="BB88" s="112">
        <f t="shared" si="31"/>
        <v>0</v>
      </c>
      <c r="BC88" s="112">
        <f t="shared" si="31"/>
        <v>0</v>
      </c>
      <c r="BG88" s="72" t="e">
        <f>VLOOKUP(D88,Données!$O$16:$Q$65,3,FALSE)</f>
        <v>#N/A</v>
      </c>
      <c r="BH88" s="72" t="str">
        <f>VLOOKUP(E88,Données!$O$16:$Q$65,3,FALSE)</f>
        <v>D</v>
      </c>
      <c r="BI88" s="72" t="str">
        <f>VLOOKUP(F88,Données!$O$16:$Q$65,3,FALSE)</f>
        <v>P</v>
      </c>
      <c r="BJ88" s="72" t="e">
        <f>VLOOKUP(G88,Données!$O$16:$Q$65,3,FALSE)</f>
        <v>#N/A</v>
      </c>
      <c r="BK88" s="72" t="e">
        <f>VLOOKUP(H88,Données!$O$16:$Q$65,3,FALSE)</f>
        <v>#N/A</v>
      </c>
      <c r="BL88" s="72" t="str">
        <f>VLOOKUP(I88,Données!$O$16:$Q$65,3,FALSE)</f>
        <v>T</v>
      </c>
      <c r="BM88" s="72" t="str">
        <f>VLOOKUP(J88,Données!$O$16:$Q$65,3,FALSE)</f>
        <v>P</v>
      </c>
      <c r="BN88" s="72" t="str">
        <f>VLOOKUP(K88,Données!$O$16:$Q$65,3,FALSE)</f>
        <v>T</v>
      </c>
      <c r="BO88" s="72" t="str">
        <f>VLOOKUP(L88,Données!$O$16:$Q$65,3,FALSE)</f>
        <v>A</v>
      </c>
      <c r="BP88" s="72" t="str">
        <f>VLOOKUP(M88,Données!$O$16:$Q$65,3,FALSE)</f>
        <v>A</v>
      </c>
      <c r="BQ88" s="72" t="str">
        <f>VLOOKUP(N88,Données!$O$16:$Q$65,3,FALSE)</f>
        <v>W</v>
      </c>
      <c r="BR88" s="72" t="str">
        <f>VLOOKUP(O88,Données!$O$16:$Q$65,3,FALSE)</f>
        <v>W</v>
      </c>
      <c r="BS88" s="72" t="str">
        <f>VLOOKUP(P88,Données!$O$16:$Q$65,3,FALSE)</f>
        <v>A</v>
      </c>
      <c r="BT88" s="72" t="str">
        <f>VLOOKUP(Q88,Données!$O$16:$Q$65,3,FALSE)</f>
        <v>A</v>
      </c>
      <c r="BU88" s="72" t="str">
        <f>VLOOKUP(R88,Données!$O$16:$Q$65,3,FALSE)</f>
        <v>A</v>
      </c>
      <c r="BV88" s="72" t="str">
        <f>VLOOKUP(S88,Données!$O$16:$Q$65,3,FALSE)</f>
        <v>P</v>
      </c>
      <c r="BW88" s="72" t="str">
        <f>VLOOKUP(T88,Données!$O$16:$Q$65,3,FALSE)</f>
        <v>A</v>
      </c>
      <c r="BX88" s="72" t="e">
        <f>VLOOKUP(U88,Données!$O$16:$Q$65,3,FALSE)</f>
        <v>#N/A</v>
      </c>
      <c r="BY88" s="72" t="e">
        <f>VLOOKUP(V88,Données!$O$16:$Q$65,3,FALSE)</f>
        <v>#N/A</v>
      </c>
      <c r="BZ88" s="72" t="str">
        <f>VLOOKUP(W88,Données!$O$16:$Q$65,3,FALSE)</f>
        <v>P</v>
      </c>
      <c r="CA88" s="72" t="str">
        <f>VLOOKUP(X88,Données!$O$16:$Q$65,3,FALSE)</f>
        <v>T</v>
      </c>
      <c r="CB88" s="72" t="str">
        <f>VLOOKUP(Y88,Données!$O$16:$Q$65,3,FALSE)</f>
        <v>A</v>
      </c>
      <c r="CC88" s="72" t="str">
        <f>VLOOKUP(Z88,Données!$O$16:$Q$65,3,FALSE)</f>
        <v>A</v>
      </c>
      <c r="CD88" s="72" t="str">
        <f>VLOOKUP(AA88,Données!$O$16:$Q$65,3,FALSE)</f>
        <v>P</v>
      </c>
      <c r="CE88" s="72" t="e">
        <f>VLOOKUP(AB88,Données!$O$16:$Q$65,3,FALSE)</f>
        <v>#N/A</v>
      </c>
      <c r="CF88" s="72" t="e">
        <f>VLOOKUP(AC88,Données!$O$16:$Q$65,3,FALSE)</f>
        <v>#N/A</v>
      </c>
      <c r="CG88" s="72" t="str">
        <f>VLOOKUP(AD88,Données!$O$16:$Q$65,3,FALSE)</f>
        <v>T</v>
      </c>
      <c r="CH88" s="72" t="str">
        <f>VLOOKUP(AE88,Données!$O$16:$Q$65,3,FALSE)</f>
        <v>T</v>
      </c>
      <c r="CI88" s="72" t="str">
        <f>VLOOKUP(AF88,Données!$O$16:$Q$65,3,FALSE)</f>
        <v>T</v>
      </c>
      <c r="CJ88" s="72" t="str">
        <f>VLOOKUP(AG88,Données!$O$16:$Q$65,3,FALSE)</f>
        <v>T</v>
      </c>
      <c r="CK88" s="72" t="str">
        <f>VLOOKUP(AH88,Données!$O$16:$Q$65,3,FALSE)</f>
        <v>T</v>
      </c>
      <c r="CM88" s="44"/>
      <c r="CQ88" s="51"/>
      <c r="IV88" s="505"/>
    </row>
    <row r="89" spans="1:256" s="50" customFormat="1" ht="13.5" thickBot="1" x14ac:dyDescent="0.25">
      <c r="A89" s="44">
        <f>VLOOKUP(C89,Section!C63:D204,2,FALSE)</f>
        <v>0</v>
      </c>
      <c r="B89" s="207" t="str">
        <f>Données!I31</f>
        <v>CLC</v>
      </c>
      <c r="C89" s="208" t="str">
        <f>Données!$J31</f>
        <v>RICHAUD</v>
      </c>
      <c r="D89" s="248"/>
      <c r="E89" s="365" t="s">
        <v>36</v>
      </c>
      <c r="F89" s="365" t="s">
        <v>36</v>
      </c>
      <c r="G89" s="316" t="s">
        <v>63</v>
      </c>
      <c r="H89" s="316" t="s">
        <v>63</v>
      </c>
      <c r="I89" s="355" t="s">
        <v>59</v>
      </c>
      <c r="J89" s="299" t="s">
        <v>53</v>
      </c>
      <c r="K89" s="300" t="s">
        <v>39</v>
      </c>
      <c r="L89" s="318" t="s">
        <v>32</v>
      </c>
      <c r="M89" s="299" t="s">
        <v>25</v>
      </c>
      <c r="N89" s="248"/>
      <c r="O89" s="248"/>
      <c r="P89" s="299" t="s">
        <v>53</v>
      </c>
      <c r="Q89" s="300" t="s">
        <v>39</v>
      </c>
      <c r="R89" s="318" t="s">
        <v>32</v>
      </c>
      <c r="S89" s="300" t="s">
        <v>39</v>
      </c>
      <c r="T89" s="300" t="s">
        <v>39</v>
      </c>
      <c r="U89" s="292"/>
      <c r="V89" s="292"/>
      <c r="W89" s="318" t="s">
        <v>26</v>
      </c>
      <c r="X89" s="340" t="s">
        <v>25</v>
      </c>
      <c r="Y89" s="299" t="s">
        <v>53</v>
      </c>
      <c r="Z89" s="300" t="s">
        <v>39</v>
      </c>
      <c r="AA89" s="318" t="s">
        <v>32</v>
      </c>
      <c r="AB89" s="290"/>
      <c r="AC89" s="290"/>
      <c r="AD89" s="300" t="s">
        <v>39</v>
      </c>
      <c r="AE89" s="300" t="s">
        <v>39</v>
      </c>
      <c r="AF89" s="318" t="s">
        <v>32</v>
      </c>
      <c r="AG89" s="300" t="s">
        <v>39</v>
      </c>
      <c r="AH89" s="300" t="s">
        <v>39</v>
      </c>
      <c r="AI89" s="41"/>
      <c r="AJ89" s="89">
        <f t="shared" si="18"/>
        <v>5</v>
      </c>
      <c r="AK89" s="89">
        <f t="shared" si="19"/>
        <v>6</v>
      </c>
      <c r="AL89" s="89">
        <f t="shared" si="20"/>
        <v>9</v>
      </c>
      <c r="AM89" s="23">
        <f t="shared" si="21"/>
        <v>2</v>
      </c>
      <c r="AN89" s="103">
        <f t="shared" si="22"/>
        <v>2</v>
      </c>
      <c r="AO89" s="103">
        <f t="shared" si="23"/>
        <v>0</v>
      </c>
      <c r="AP89" s="105">
        <f t="shared" si="24"/>
        <v>0</v>
      </c>
      <c r="AQ89" s="106">
        <f t="shared" si="25"/>
        <v>0</v>
      </c>
      <c r="AR89" s="105">
        <f t="shared" si="26"/>
        <v>0</v>
      </c>
      <c r="AS89" s="105">
        <f t="shared" si="27"/>
        <v>0</v>
      </c>
      <c r="AW89" s="112">
        <f t="shared" si="31"/>
        <v>0</v>
      </c>
      <c r="AX89" s="112">
        <f t="shared" si="31"/>
        <v>0</v>
      </c>
      <c r="AY89" s="112">
        <f t="shared" si="31"/>
        <v>0</v>
      </c>
      <c r="AZ89" s="112">
        <f t="shared" si="31"/>
        <v>0</v>
      </c>
      <c r="BA89" s="112">
        <f t="shared" si="31"/>
        <v>0</v>
      </c>
      <c r="BB89" s="112">
        <f t="shared" si="31"/>
        <v>0</v>
      </c>
      <c r="BC89" s="112">
        <f t="shared" si="31"/>
        <v>0</v>
      </c>
      <c r="BG89" s="72" t="e">
        <f>VLOOKUP(D89,Données!$O$16:$Q$65,3,FALSE)</f>
        <v>#N/A</v>
      </c>
      <c r="BH89" s="72" t="str">
        <f>VLOOKUP(E89,Données!$O$16:$Q$65,3,FALSE)</f>
        <v>D</v>
      </c>
      <c r="BI89" s="72" t="str">
        <f>VLOOKUP(F89,Données!$O$16:$Q$65,3,FALSE)</f>
        <v>D</v>
      </c>
      <c r="BJ89" s="72" t="str">
        <f>VLOOKUP(G89,Données!$O$16:$Q$65,3,FALSE)</f>
        <v>W</v>
      </c>
      <c r="BK89" s="72" t="str">
        <f>VLOOKUP(H89,Données!$O$16:$Q$65,3,FALSE)</f>
        <v>W</v>
      </c>
      <c r="BL89" s="72" t="str">
        <f>VLOOKUP(I89,Données!$O$16:$Q$65,3,FALSE)</f>
        <v>T</v>
      </c>
      <c r="BM89" s="72" t="str">
        <f>VLOOKUP(J89,Données!$O$16:$Q$65,3,FALSE)</f>
        <v>T</v>
      </c>
      <c r="BN89" s="72" t="str">
        <f>VLOOKUP(K89,Données!$O$16:$Q$65,3,FALSE)</f>
        <v>A</v>
      </c>
      <c r="BO89" s="72" t="str">
        <f>VLOOKUP(L89,Données!$O$16:$Q$65,3,FALSE)</f>
        <v>P</v>
      </c>
      <c r="BP89" s="72" t="str">
        <f>VLOOKUP(M89,Données!$O$16:$Q$65,3,FALSE)</f>
        <v>T</v>
      </c>
      <c r="BQ89" s="72" t="e">
        <f>VLOOKUP(N89,Données!$O$16:$Q$65,3,FALSE)</f>
        <v>#N/A</v>
      </c>
      <c r="BR89" s="72" t="e">
        <f>VLOOKUP(O89,Données!$O$16:$Q$65,3,FALSE)</f>
        <v>#N/A</v>
      </c>
      <c r="BS89" s="72" t="str">
        <f>VLOOKUP(P89,Données!$O$16:$Q$65,3,FALSE)</f>
        <v>T</v>
      </c>
      <c r="BT89" s="72" t="str">
        <f>VLOOKUP(Q89,Données!$O$16:$Q$65,3,FALSE)</f>
        <v>A</v>
      </c>
      <c r="BU89" s="72" t="str">
        <f>VLOOKUP(R89,Données!$O$16:$Q$65,3,FALSE)</f>
        <v>P</v>
      </c>
      <c r="BV89" s="72" t="str">
        <f>VLOOKUP(S89,Données!$O$16:$Q$65,3,FALSE)</f>
        <v>A</v>
      </c>
      <c r="BW89" s="72" t="str">
        <f>VLOOKUP(T89,Données!$O$16:$Q$65,3,FALSE)</f>
        <v>A</v>
      </c>
      <c r="BX89" s="72" t="e">
        <f>VLOOKUP(U89,Données!$O$16:$Q$65,3,FALSE)</f>
        <v>#N/A</v>
      </c>
      <c r="BY89" s="72" t="e">
        <f>VLOOKUP(V89,Données!$O$16:$Q$65,3,FALSE)</f>
        <v>#N/A</v>
      </c>
      <c r="BZ89" s="72" t="str">
        <f>VLOOKUP(W89,Données!$O$16:$Q$65,3,FALSE)</f>
        <v>P</v>
      </c>
      <c r="CA89" s="72" t="str">
        <f>VLOOKUP(X89,Données!$O$16:$Q$65,3,FALSE)</f>
        <v>T</v>
      </c>
      <c r="CB89" s="72" t="str">
        <f>VLOOKUP(Y89,Données!$O$16:$Q$65,3,FALSE)</f>
        <v>T</v>
      </c>
      <c r="CC89" s="72" t="str">
        <f>VLOOKUP(Z89,Données!$O$16:$Q$65,3,FALSE)</f>
        <v>A</v>
      </c>
      <c r="CD89" s="72" t="str">
        <f>VLOOKUP(AA89,Données!$O$16:$Q$65,3,FALSE)</f>
        <v>P</v>
      </c>
      <c r="CE89" s="72" t="e">
        <f>VLOOKUP(AB89,Données!$O$16:$Q$65,3,FALSE)</f>
        <v>#N/A</v>
      </c>
      <c r="CF89" s="72" t="e">
        <f>VLOOKUP(AC89,Données!$O$16:$Q$65,3,FALSE)</f>
        <v>#N/A</v>
      </c>
      <c r="CG89" s="72" t="str">
        <f>VLOOKUP(AD89,Données!$O$16:$Q$65,3,FALSE)</f>
        <v>A</v>
      </c>
      <c r="CH89" s="72" t="str">
        <f>VLOOKUP(AE89,Données!$O$16:$Q$65,3,FALSE)</f>
        <v>A</v>
      </c>
      <c r="CI89" s="72" t="str">
        <f>VLOOKUP(AF89,Données!$O$16:$Q$65,3,FALSE)</f>
        <v>P</v>
      </c>
      <c r="CJ89" s="72" t="str">
        <f>VLOOKUP(AG89,Données!$O$16:$Q$65,3,FALSE)</f>
        <v>A</v>
      </c>
      <c r="CK89" s="72" t="str">
        <f>VLOOKUP(AH89,Données!$O$16:$Q$65,3,FALSE)</f>
        <v>A</v>
      </c>
      <c r="CM89" s="44"/>
      <c r="CQ89" s="51"/>
      <c r="IV89" s="505"/>
    </row>
    <row r="90" spans="1:256" s="50" customFormat="1" ht="13.5" thickBot="1" x14ac:dyDescent="0.25">
      <c r="A90" s="44">
        <f>VLOOKUP(C90,Section!C64:D205,2,FALSE)</f>
        <v>0</v>
      </c>
      <c r="B90" s="209" t="str">
        <f>Données!I32</f>
        <v>CLC</v>
      </c>
      <c r="C90" s="210" t="str">
        <f>Données!$J32</f>
        <v>DIAZ   APSN</v>
      </c>
      <c r="D90" s="292"/>
      <c r="E90" s="298" t="s">
        <v>51</v>
      </c>
      <c r="F90" s="298" t="s">
        <v>51</v>
      </c>
      <c r="G90" s="248"/>
      <c r="H90" s="248"/>
      <c r="I90" s="298" t="s">
        <v>51</v>
      </c>
      <c r="J90" s="298" t="s">
        <v>51</v>
      </c>
      <c r="K90" s="298" t="s">
        <v>51</v>
      </c>
      <c r="L90" s="298" t="s">
        <v>51</v>
      </c>
      <c r="M90" s="298" t="s">
        <v>51</v>
      </c>
      <c r="N90" s="248"/>
      <c r="O90" s="248"/>
      <c r="P90" s="298" t="s">
        <v>51</v>
      </c>
      <c r="Q90" s="298" t="s">
        <v>51</v>
      </c>
      <c r="R90" s="298" t="s">
        <v>51</v>
      </c>
      <c r="S90" s="298" t="s">
        <v>51</v>
      </c>
      <c r="T90" s="298" t="s">
        <v>51</v>
      </c>
      <c r="U90" s="248"/>
      <c r="V90" s="248"/>
      <c r="W90" s="298" t="s">
        <v>51</v>
      </c>
      <c r="X90" s="298" t="s">
        <v>51</v>
      </c>
      <c r="Y90" s="298" t="s">
        <v>51</v>
      </c>
      <c r="Z90" s="298" t="s">
        <v>51</v>
      </c>
      <c r="AA90" s="298" t="s">
        <v>51</v>
      </c>
      <c r="AB90" s="248"/>
      <c r="AC90" s="248"/>
      <c r="AD90" s="298" t="s">
        <v>51</v>
      </c>
      <c r="AE90" s="298" t="s">
        <v>51</v>
      </c>
      <c r="AF90" s="298" t="s">
        <v>51</v>
      </c>
      <c r="AG90" s="298" t="s">
        <v>51</v>
      </c>
      <c r="AH90" s="298" t="s">
        <v>51</v>
      </c>
      <c r="AI90" s="41"/>
      <c r="AJ90" s="89">
        <f t="shared" si="18"/>
        <v>0</v>
      </c>
      <c r="AK90" s="89">
        <f t="shared" si="19"/>
        <v>22</v>
      </c>
      <c r="AL90" s="89">
        <f t="shared" si="20"/>
        <v>0</v>
      </c>
      <c r="AM90" s="23">
        <f t="shared" si="21"/>
        <v>0</v>
      </c>
      <c r="AN90" s="103">
        <f t="shared" si="22"/>
        <v>0</v>
      </c>
      <c r="AO90" s="103">
        <f t="shared" si="23"/>
        <v>0</v>
      </c>
      <c r="AP90" s="105">
        <f t="shared" si="24"/>
        <v>0</v>
      </c>
      <c r="AQ90" s="106">
        <f t="shared" si="25"/>
        <v>0</v>
      </c>
      <c r="AR90" s="105">
        <f t="shared" si="26"/>
        <v>0</v>
      </c>
      <c r="AS90" s="105">
        <f t="shared" si="27"/>
        <v>0</v>
      </c>
      <c r="AW90" s="112">
        <f t="shared" si="31"/>
        <v>0</v>
      </c>
      <c r="AX90" s="112">
        <f t="shared" si="31"/>
        <v>0</v>
      </c>
      <c r="AY90" s="112">
        <f t="shared" si="31"/>
        <v>0</v>
      </c>
      <c r="AZ90" s="112">
        <f t="shared" si="31"/>
        <v>0</v>
      </c>
      <c r="BA90" s="112">
        <f t="shared" si="31"/>
        <v>0</v>
      </c>
      <c r="BB90" s="112">
        <f t="shared" si="31"/>
        <v>0</v>
      </c>
      <c r="BC90" s="112">
        <f t="shared" si="31"/>
        <v>0</v>
      </c>
      <c r="BG90" s="72" t="e">
        <f>VLOOKUP(D90,Données!$O$16:$Q$65,3,FALSE)</f>
        <v>#N/A</v>
      </c>
      <c r="BH90" s="72" t="str">
        <f>VLOOKUP(E90,Données!$O$16:$Q$65,3,FALSE)</f>
        <v>T</v>
      </c>
      <c r="BI90" s="72" t="str">
        <f>VLOOKUP(F90,Données!$O$16:$Q$65,3,FALSE)</f>
        <v>T</v>
      </c>
      <c r="BJ90" s="72" t="e">
        <f>VLOOKUP(G90,Données!$O$16:$Q$65,3,FALSE)</f>
        <v>#N/A</v>
      </c>
      <c r="BK90" s="72" t="e">
        <f>VLOOKUP(H90,Données!$O$16:$Q$65,3,FALSE)</f>
        <v>#N/A</v>
      </c>
      <c r="BL90" s="72" t="str">
        <f>VLOOKUP(I90,Données!$O$16:$Q$65,3,FALSE)</f>
        <v>T</v>
      </c>
      <c r="BM90" s="72" t="str">
        <f>VLOOKUP(J90,Données!$O$16:$Q$65,3,FALSE)</f>
        <v>T</v>
      </c>
      <c r="BN90" s="72" t="str">
        <f>VLOOKUP(K90,Données!$O$16:$Q$65,3,FALSE)</f>
        <v>T</v>
      </c>
      <c r="BO90" s="72" t="str">
        <f>VLOOKUP(L90,Données!$O$16:$Q$65,3,FALSE)</f>
        <v>T</v>
      </c>
      <c r="BP90" s="72" t="str">
        <f>VLOOKUP(M90,Données!$O$16:$Q$65,3,FALSE)</f>
        <v>T</v>
      </c>
      <c r="BQ90" s="72" t="e">
        <f>VLOOKUP(N90,Données!$O$16:$Q$65,3,FALSE)</f>
        <v>#N/A</v>
      </c>
      <c r="BR90" s="72" t="e">
        <f>VLOOKUP(O90,Données!$O$16:$Q$65,3,FALSE)</f>
        <v>#N/A</v>
      </c>
      <c r="BS90" s="72" t="str">
        <f>VLOOKUP(P90,Données!$O$16:$Q$65,3,FALSE)</f>
        <v>T</v>
      </c>
      <c r="BT90" s="72" t="str">
        <f>VLOOKUP(Q90,Données!$O$16:$Q$65,3,FALSE)</f>
        <v>T</v>
      </c>
      <c r="BU90" s="72" t="str">
        <f>VLOOKUP(R90,Données!$O$16:$Q$65,3,FALSE)</f>
        <v>T</v>
      </c>
      <c r="BV90" s="72" t="str">
        <f>VLOOKUP(S90,Données!$O$16:$Q$65,3,FALSE)</f>
        <v>T</v>
      </c>
      <c r="BW90" s="72" t="str">
        <f>VLOOKUP(T90,Données!$O$16:$Q$65,3,FALSE)</f>
        <v>T</v>
      </c>
      <c r="BX90" s="72" t="e">
        <f>VLOOKUP(U90,Données!$O$16:$Q$65,3,FALSE)</f>
        <v>#N/A</v>
      </c>
      <c r="BY90" s="72" t="e">
        <f>VLOOKUP(V90,Données!$O$16:$Q$65,3,FALSE)</f>
        <v>#N/A</v>
      </c>
      <c r="BZ90" s="72" t="str">
        <f>VLOOKUP(W90,Données!$O$16:$Q$65,3,FALSE)</f>
        <v>T</v>
      </c>
      <c r="CA90" s="72" t="str">
        <f>VLOOKUP(X90,Données!$O$16:$Q$65,3,FALSE)</f>
        <v>T</v>
      </c>
      <c r="CB90" s="72" t="str">
        <f>VLOOKUP(Y90,Données!$O$16:$Q$65,3,FALSE)</f>
        <v>T</v>
      </c>
      <c r="CC90" s="72" t="str">
        <f>VLOOKUP(Z90,Données!$O$16:$Q$65,3,FALSE)</f>
        <v>T</v>
      </c>
      <c r="CD90" s="72" t="str">
        <f>VLOOKUP(AA90,Données!$O$16:$Q$65,3,FALSE)</f>
        <v>T</v>
      </c>
      <c r="CE90" s="72" t="e">
        <f>VLOOKUP(AB90,Données!$O$16:$Q$65,3,FALSE)</f>
        <v>#N/A</v>
      </c>
      <c r="CF90" s="72" t="e">
        <f>VLOOKUP(AC90,Données!$O$16:$Q$65,3,FALSE)</f>
        <v>#N/A</v>
      </c>
      <c r="CG90" s="72" t="str">
        <f>VLOOKUP(AD90,Données!$O$16:$Q$65,3,FALSE)</f>
        <v>T</v>
      </c>
      <c r="CH90" s="72" t="str">
        <f>VLOOKUP(AE90,Données!$O$16:$Q$65,3,FALSE)</f>
        <v>T</v>
      </c>
      <c r="CI90" s="72" t="str">
        <f>VLOOKUP(AF90,Données!$O$16:$Q$65,3,FALSE)</f>
        <v>T</v>
      </c>
      <c r="CJ90" s="72" t="str">
        <f>VLOOKUP(AG90,Données!$O$16:$Q$65,3,FALSE)</f>
        <v>T</v>
      </c>
      <c r="CK90" s="72" t="str">
        <f>VLOOKUP(AH90,Données!$O$16:$Q$65,3,FALSE)</f>
        <v>T</v>
      </c>
      <c r="CM90" s="44"/>
      <c r="CQ90" s="51"/>
      <c r="IV90" s="505"/>
    </row>
    <row r="91" spans="1:256" s="50" customFormat="1" ht="13.5" thickBot="1" x14ac:dyDescent="0.25">
      <c r="A91" s="44">
        <f>VLOOKUP(C91,Section!C65:D206,2,FALSE)</f>
        <v>0</v>
      </c>
      <c r="B91" s="207" t="str">
        <f>Données!I33</f>
        <v>CLC</v>
      </c>
      <c r="C91" s="211" t="str">
        <f>Données!$J33</f>
        <v>PRAUD  APSN</v>
      </c>
      <c r="D91" s="281" t="s">
        <v>158</v>
      </c>
      <c r="E91" s="351" t="s">
        <v>36</v>
      </c>
      <c r="F91" s="351" t="s">
        <v>36</v>
      </c>
      <c r="G91" s="290"/>
      <c r="H91" s="292"/>
      <c r="I91" s="318" t="s">
        <v>18</v>
      </c>
      <c r="J91" s="300" t="s">
        <v>39</v>
      </c>
      <c r="K91" s="310" t="s">
        <v>59</v>
      </c>
      <c r="L91" s="282" t="s">
        <v>39</v>
      </c>
      <c r="M91" s="281" t="s">
        <v>32</v>
      </c>
      <c r="N91" s="247"/>
      <c r="O91" s="247"/>
      <c r="P91" s="298" t="s">
        <v>53</v>
      </c>
      <c r="Q91" s="282" t="s">
        <v>39</v>
      </c>
      <c r="R91" s="281" t="s">
        <v>26</v>
      </c>
      <c r="S91" s="300" t="s">
        <v>39</v>
      </c>
      <c r="T91" s="282" t="s">
        <v>39</v>
      </c>
      <c r="U91" s="306" t="s">
        <v>66</v>
      </c>
      <c r="V91" s="306" t="s">
        <v>66</v>
      </c>
      <c r="W91" s="298" t="s">
        <v>210</v>
      </c>
      <c r="X91" s="340" t="s">
        <v>25</v>
      </c>
      <c r="Y91" s="298" t="s">
        <v>210</v>
      </c>
      <c r="Z91" s="281" t="s">
        <v>18</v>
      </c>
      <c r="AA91" s="452" t="s">
        <v>39</v>
      </c>
      <c r="AB91" s="290"/>
      <c r="AC91" s="290"/>
      <c r="AD91" s="299" t="s">
        <v>53</v>
      </c>
      <c r="AE91" s="281" t="s">
        <v>32</v>
      </c>
      <c r="AF91" s="282" t="s">
        <v>39</v>
      </c>
      <c r="AG91" s="282" t="s">
        <v>39</v>
      </c>
      <c r="AH91" s="282" t="s">
        <v>39</v>
      </c>
      <c r="AI91" s="41"/>
      <c r="AJ91" s="89">
        <f t="shared" si="18"/>
        <v>5</v>
      </c>
      <c r="AK91" s="89">
        <f t="shared" si="19"/>
        <v>6</v>
      </c>
      <c r="AL91" s="89">
        <f t="shared" si="20"/>
        <v>9</v>
      </c>
      <c r="AM91" s="23">
        <f t="shared" si="21"/>
        <v>2</v>
      </c>
      <c r="AN91" s="103">
        <f t="shared" si="22"/>
        <v>2</v>
      </c>
      <c r="AO91" s="103">
        <f t="shared" si="23"/>
        <v>1</v>
      </c>
      <c r="AP91" s="105">
        <f t="shared" si="24"/>
        <v>0</v>
      </c>
      <c r="AQ91" s="106">
        <f t="shared" si="25"/>
        <v>0</v>
      </c>
      <c r="AR91" s="105">
        <f t="shared" si="26"/>
        <v>0</v>
      </c>
      <c r="AS91" s="105">
        <f t="shared" si="27"/>
        <v>0</v>
      </c>
      <c r="AW91" s="112">
        <f t="shared" si="31"/>
        <v>0</v>
      </c>
      <c r="AX91" s="112">
        <f t="shared" si="31"/>
        <v>0</v>
      </c>
      <c r="AY91" s="112">
        <f t="shared" si="31"/>
        <v>0</v>
      </c>
      <c r="AZ91" s="112">
        <f t="shared" si="31"/>
        <v>0</v>
      </c>
      <c r="BA91" s="112">
        <f t="shared" si="31"/>
        <v>0</v>
      </c>
      <c r="BB91" s="112">
        <f t="shared" si="31"/>
        <v>0</v>
      </c>
      <c r="BC91" s="112">
        <f t="shared" si="31"/>
        <v>0</v>
      </c>
      <c r="BG91" s="72" t="str">
        <f>VLOOKUP(D91,Données!$O$16:$Q$65,3,FALSE)</f>
        <v>JF</v>
      </c>
      <c r="BH91" s="72" t="str">
        <f>VLOOKUP(E91,Données!$O$16:$Q$65,3,FALSE)</f>
        <v>D</v>
      </c>
      <c r="BI91" s="72" t="str">
        <f>VLOOKUP(F91,Données!$O$16:$Q$65,3,FALSE)</f>
        <v>D</v>
      </c>
      <c r="BJ91" s="72" t="e">
        <f>VLOOKUP(G91,Données!$O$16:$Q$65,3,FALSE)</f>
        <v>#N/A</v>
      </c>
      <c r="BK91" s="72" t="e">
        <f>VLOOKUP(H91,Données!$O$16:$Q$65,3,FALSE)</f>
        <v>#N/A</v>
      </c>
      <c r="BL91" s="72" t="str">
        <f>VLOOKUP(I91,Données!$O$16:$Q$65,3,FALSE)</f>
        <v>P</v>
      </c>
      <c r="BM91" s="72" t="str">
        <f>VLOOKUP(J91,Données!$O$16:$Q$65,3,FALSE)</f>
        <v>A</v>
      </c>
      <c r="BN91" s="72" t="str">
        <f>VLOOKUP(K91,Données!$O$16:$Q$65,3,FALSE)</f>
        <v>T</v>
      </c>
      <c r="BO91" s="72" t="str">
        <f>VLOOKUP(L91,Données!$O$16:$Q$65,3,FALSE)</f>
        <v>A</v>
      </c>
      <c r="BP91" s="72" t="str">
        <f>VLOOKUP(M91,Données!$O$16:$Q$65,3,FALSE)</f>
        <v>P</v>
      </c>
      <c r="BQ91" s="72" t="e">
        <f>VLOOKUP(N91,Données!$O$16:$Q$65,3,FALSE)</f>
        <v>#N/A</v>
      </c>
      <c r="BR91" s="72" t="e">
        <f>VLOOKUP(O91,Données!$O$16:$Q$65,3,FALSE)</f>
        <v>#N/A</v>
      </c>
      <c r="BS91" s="72" t="str">
        <f>VLOOKUP(P91,Données!$O$16:$Q$65,3,FALSE)</f>
        <v>T</v>
      </c>
      <c r="BT91" s="72" t="str">
        <f>VLOOKUP(Q91,Données!$O$16:$Q$65,3,FALSE)</f>
        <v>A</v>
      </c>
      <c r="BU91" s="72" t="str">
        <f>VLOOKUP(R91,Données!$O$16:$Q$65,3,FALSE)</f>
        <v>P</v>
      </c>
      <c r="BV91" s="72" t="str">
        <f>VLOOKUP(S91,Données!$O$16:$Q$65,3,FALSE)</f>
        <v>A</v>
      </c>
      <c r="BW91" s="72" t="str">
        <f>VLOOKUP(T91,Données!$O$16:$Q$65,3,FALSE)</f>
        <v>A</v>
      </c>
      <c r="BX91" s="72" t="str">
        <f>VLOOKUP(U91,Données!$O$16:$Q$65,3,FALSE)</f>
        <v>W</v>
      </c>
      <c r="BY91" s="72" t="str">
        <f>VLOOKUP(V91,Données!$O$16:$Q$65,3,FALSE)</f>
        <v>W</v>
      </c>
      <c r="BZ91" s="72" t="str">
        <f>VLOOKUP(W91,Données!$O$16:$Q$65,3,FALSE)</f>
        <v>T</v>
      </c>
      <c r="CA91" s="72" t="str">
        <f>VLOOKUP(X91,Données!$O$16:$Q$65,3,FALSE)</f>
        <v>T</v>
      </c>
      <c r="CB91" s="72" t="str">
        <f>VLOOKUP(Y91,Données!$O$16:$Q$65,3,FALSE)</f>
        <v>T</v>
      </c>
      <c r="CC91" s="72" t="str">
        <f>VLOOKUP(Z91,Données!$O$16:$Q$65,3,FALSE)</f>
        <v>P</v>
      </c>
      <c r="CD91" s="72" t="str">
        <f>VLOOKUP(AA91,Données!$O$16:$Q$65,3,FALSE)</f>
        <v>A</v>
      </c>
      <c r="CE91" s="72" t="e">
        <f>VLOOKUP(AB91,Données!$O$16:$Q$65,3,FALSE)</f>
        <v>#N/A</v>
      </c>
      <c r="CF91" s="72" t="e">
        <f>VLOOKUP(AC91,Données!$O$16:$Q$65,3,FALSE)</f>
        <v>#N/A</v>
      </c>
      <c r="CG91" s="72" t="str">
        <f>VLOOKUP(AD91,Données!$O$16:$Q$65,3,FALSE)</f>
        <v>T</v>
      </c>
      <c r="CH91" s="72" t="str">
        <f>VLOOKUP(AE91,Données!$O$16:$Q$65,3,FALSE)</f>
        <v>P</v>
      </c>
      <c r="CI91" s="72" t="str">
        <f>VLOOKUP(AF91,Données!$O$16:$Q$65,3,FALSE)</f>
        <v>A</v>
      </c>
      <c r="CJ91" s="72" t="str">
        <f>VLOOKUP(AG91,Données!$O$16:$Q$65,3,FALSE)</f>
        <v>A</v>
      </c>
      <c r="CK91" s="72" t="str">
        <f>VLOOKUP(AH91,Données!$O$16:$Q$65,3,FALSE)</f>
        <v>A</v>
      </c>
      <c r="CM91" s="44"/>
      <c r="CQ91" s="51"/>
      <c r="IV91" s="505"/>
    </row>
    <row r="92" spans="1:256" s="50" customFormat="1" ht="13.5" thickBot="1" x14ac:dyDescent="0.25">
      <c r="A92" s="44">
        <f>VLOOKUP(C92,Section!C66:D207,2,FALSE)</f>
        <v>0</v>
      </c>
      <c r="B92" s="209" t="str">
        <f>Données!I34</f>
        <v>CLC</v>
      </c>
      <c r="C92" s="212" t="str">
        <f>Données!$J34</f>
        <v>ROBLES</v>
      </c>
      <c r="D92" s="248"/>
      <c r="E92" s="351" t="s">
        <v>36</v>
      </c>
      <c r="F92" s="351" t="s">
        <v>36</v>
      </c>
      <c r="G92" s="248"/>
      <c r="H92" s="248"/>
      <c r="I92" s="351" t="s">
        <v>36</v>
      </c>
      <c r="J92" s="351" t="s">
        <v>36</v>
      </c>
      <c r="K92" s="351" t="s">
        <v>36</v>
      </c>
      <c r="L92" s="351" t="s">
        <v>36</v>
      </c>
      <c r="M92" s="351" t="s">
        <v>36</v>
      </c>
      <c r="N92" s="248"/>
      <c r="O92" s="248"/>
      <c r="P92" s="318" t="s">
        <v>18</v>
      </c>
      <c r="Q92" s="300" t="s">
        <v>39</v>
      </c>
      <c r="R92" s="300" t="s">
        <v>39</v>
      </c>
      <c r="S92" s="299" t="s">
        <v>53</v>
      </c>
      <c r="T92" s="355" t="s">
        <v>59</v>
      </c>
      <c r="U92" s="316" t="s">
        <v>66</v>
      </c>
      <c r="V92" s="316" t="s">
        <v>66</v>
      </c>
      <c r="W92" s="282" t="s">
        <v>39</v>
      </c>
      <c r="X92" s="299" t="s">
        <v>34</v>
      </c>
      <c r="Y92" s="300" t="s">
        <v>39</v>
      </c>
      <c r="Z92" s="318" t="s">
        <v>32</v>
      </c>
      <c r="AA92" s="348" t="s">
        <v>210</v>
      </c>
      <c r="AB92" s="248"/>
      <c r="AC92" s="248"/>
      <c r="AD92" s="365" t="s">
        <v>36</v>
      </c>
      <c r="AE92" s="365" t="s">
        <v>36</v>
      </c>
      <c r="AF92" s="365" t="s">
        <v>36</v>
      </c>
      <c r="AG92" s="365" t="s">
        <v>36</v>
      </c>
      <c r="AH92" s="365" t="s">
        <v>36</v>
      </c>
      <c r="AI92" s="41"/>
      <c r="AJ92" s="89">
        <f t="shared" si="18"/>
        <v>2</v>
      </c>
      <c r="AK92" s="89">
        <f t="shared" si="19"/>
        <v>4</v>
      </c>
      <c r="AL92" s="89">
        <f t="shared" si="20"/>
        <v>4</v>
      </c>
      <c r="AM92" s="23">
        <f t="shared" si="21"/>
        <v>12</v>
      </c>
      <c r="AN92" s="103">
        <f t="shared" si="22"/>
        <v>2</v>
      </c>
      <c r="AO92" s="103">
        <f t="shared" si="23"/>
        <v>0</v>
      </c>
      <c r="AP92" s="105">
        <f t="shared" si="24"/>
        <v>0</v>
      </c>
      <c r="AQ92" s="106">
        <f t="shared" si="25"/>
        <v>0</v>
      </c>
      <c r="AR92" s="105">
        <f t="shared" si="26"/>
        <v>0</v>
      </c>
      <c r="AS92" s="105">
        <f t="shared" si="27"/>
        <v>0</v>
      </c>
      <c r="AW92" s="112">
        <f t="shared" si="31"/>
        <v>0</v>
      </c>
      <c r="AX92" s="112">
        <f t="shared" si="31"/>
        <v>0</v>
      </c>
      <c r="AY92" s="112">
        <f t="shared" si="31"/>
        <v>0</v>
      </c>
      <c r="AZ92" s="112">
        <f t="shared" si="31"/>
        <v>0</v>
      </c>
      <c r="BA92" s="112">
        <f t="shared" si="31"/>
        <v>0</v>
      </c>
      <c r="BB92" s="112">
        <f t="shared" si="31"/>
        <v>0</v>
      </c>
      <c r="BC92" s="112">
        <f t="shared" si="31"/>
        <v>0</v>
      </c>
      <c r="BG92" s="72" t="e">
        <f>VLOOKUP(D92,Données!$O$16:$Q$65,3,FALSE)</f>
        <v>#N/A</v>
      </c>
      <c r="BH92" s="72" t="str">
        <f>VLOOKUP(E92,Données!$O$16:$Q$65,3,FALSE)</f>
        <v>D</v>
      </c>
      <c r="BI92" s="72" t="str">
        <f>VLOOKUP(F92,Données!$O$16:$Q$65,3,FALSE)</f>
        <v>D</v>
      </c>
      <c r="BJ92" s="72" t="e">
        <f>VLOOKUP(G92,Données!$O$16:$Q$65,3,FALSE)</f>
        <v>#N/A</v>
      </c>
      <c r="BK92" s="72" t="e">
        <f>VLOOKUP(H92,Données!$O$16:$Q$65,3,FALSE)</f>
        <v>#N/A</v>
      </c>
      <c r="BL92" s="72" t="str">
        <f>VLOOKUP(I92,Données!$O$16:$Q$65,3,FALSE)</f>
        <v>D</v>
      </c>
      <c r="BM92" s="72" t="str">
        <f>VLOOKUP(J92,Données!$O$16:$Q$65,3,FALSE)</f>
        <v>D</v>
      </c>
      <c r="BN92" s="72" t="str">
        <f>VLOOKUP(K92,Données!$O$16:$Q$65,3,FALSE)</f>
        <v>D</v>
      </c>
      <c r="BO92" s="72" t="str">
        <f>VLOOKUP(L92,Données!$O$16:$Q$65,3,FALSE)</f>
        <v>D</v>
      </c>
      <c r="BP92" s="72" t="str">
        <f>VLOOKUP(M92,Données!$O$16:$Q$65,3,FALSE)</f>
        <v>D</v>
      </c>
      <c r="BQ92" s="72" t="e">
        <f>VLOOKUP(N92,Données!$O$16:$Q$65,3,FALSE)</f>
        <v>#N/A</v>
      </c>
      <c r="BR92" s="72" t="e">
        <f>VLOOKUP(O92,Données!$O$16:$Q$65,3,FALSE)</f>
        <v>#N/A</v>
      </c>
      <c r="BS92" s="72" t="str">
        <f>VLOOKUP(P92,Données!$O$16:$Q$65,3,FALSE)</f>
        <v>P</v>
      </c>
      <c r="BT92" s="72" t="str">
        <f>VLOOKUP(Q92,Données!$O$16:$Q$65,3,FALSE)</f>
        <v>A</v>
      </c>
      <c r="BU92" s="72" t="str">
        <f>VLOOKUP(R92,Données!$O$16:$Q$65,3,FALSE)</f>
        <v>A</v>
      </c>
      <c r="BV92" s="72" t="str">
        <f>VLOOKUP(S92,Données!$O$16:$Q$65,3,FALSE)</f>
        <v>T</v>
      </c>
      <c r="BW92" s="72" t="str">
        <f>VLOOKUP(T92,Données!$O$16:$Q$65,3,FALSE)</f>
        <v>T</v>
      </c>
      <c r="BX92" s="72" t="str">
        <f>VLOOKUP(U92,Données!$O$16:$Q$65,3,FALSE)</f>
        <v>W</v>
      </c>
      <c r="BY92" s="72" t="str">
        <f>VLOOKUP(V92,Données!$O$16:$Q$65,3,FALSE)</f>
        <v>W</v>
      </c>
      <c r="BZ92" s="72" t="str">
        <f>VLOOKUP(W92,Données!$O$16:$Q$65,3,FALSE)</f>
        <v>A</v>
      </c>
      <c r="CA92" s="72" t="str">
        <f>VLOOKUP(X92,Données!$O$16:$Q$65,3,FALSE)</f>
        <v>T</v>
      </c>
      <c r="CB92" s="72" t="str">
        <f>VLOOKUP(Y92,Données!$O$16:$Q$65,3,FALSE)</f>
        <v>A</v>
      </c>
      <c r="CC92" s="72" t="str">
        <f>VLOOKUP(Z92,Données!$O$16:$Q$65,3,FALSE)</f>
        <v>P</v>
      </c>
      <c r="CD92" s="72" t="str">
        <f>VLOOKUP(AA92,Données!$O$16:$Q$65,3,FALSE)</f>
        <v>T</v>
      </c>
      <c r="CE92" s="72" t="e">
        <f>VLOOKUP(AB92,Données!$O$16:$Q$65,3,FALSE)</f>
        <v>#N/A</v>
      </c>
      <c r="CF92" s="72" t="e">
        <f>VLOOKUP(AC92,Données!$O$16:$Q$65,3,FALSE)</f>
        <v>#N/A</v>
      </c>
      <c r="CG92" s="72" t="str">
        <f>VLOOKUP(AD92,Données!$O$16:$Q$65,3,FALSE)</f>
        <v>D</v>
      </c>
      <c r="CH92" s="72" t="str">
        <f>VLOOKUP(AE92,Données!$O$16:$Q$65,3,FALSE)</f>
        <v>D</v>
      </c>
      <c r="CI92" s="72" t="str">
        <f>VLOOKUP(AF92,Données!$O$16:$Q$65,3,FALSE)</f>
        <v>D</v>
      </c>
      <c r="CJ92" s="72" t="str">
        <f>VLOOKUP(AG92,Données!$O$16:$Q$65,3,FALSE)</f>
        <v>D</v>
      </c>
      <c r="CK92" s="72" t="str">
        <f>VLOOKUP(AH92,Données!$O$16:$Q$65,3,FALSE)</f>
        <v>D</v>
      </c>
      <c r="CM92" s="44"/>
      <c r="CQ92" s="51"/>
      <c r="IV92" s="505"/>
    </row>
    <row r="93" spans="1:256" s="50" customFormat="1" ht="13.5" thickBot="1" x14ac:dyDescent="0.25">
      <c r="A93" s="44">
        <f>VLOOKUP(C93,Section!C67:D208,2,FALSE)</f>
        <v>0</v>
      </c>
      <c r="B93" s="209" t="str">
        <f>Données!I35</f>
        <v>CLC</v>
      </c>
      <c r="C93" s="210" t="str">
        <f>Données!$J35</f>
        <v>FRIGERIO</v>
      </c>
      <c r="D93" s="248"/>
      <c r="E93" s="351" t="s">
        <v>36</v>
      </c>
      <c r="F93" s="351" t="s">
        <v>36</v>
      </c>
      <c r="G93" s="248"/>
      <c r="H93" s="248"/>
      <c r="I93" s="351" t="s">
        <v>36</v>
      </c>
      <c r="J93" s="351" t="s">
        <v>36</v>
      </c>
      <c r="K93" s="351" t="s">
        <v>36</v>
      </c>
      <c r="L93" s="351" t="s">
        <v>36</v>
      </c>
      <c r="M93" s="355" t="s">
        <v>59</v>
      </c>
      <c r="N93" s="316" t="s">
        <v>62</v>
      </c>
      <c r="O93" s="316" t="s">
        <v>62</v>
      </c>
      <c r="P93" s="300" t="s">
        <v>39</v>
      </c>
      <c r="Q93" s="299" t="s">
        <v>53</v>
      </c>
      <c r="R93" s="300" t="s">
        <v>39</v>
      </c>
      <c r="S93" s="300" t="s">
        <v>39</v>
      </c>
      <c r="T93" s="318" t="s">
        <v>32</v>
      </c>
      <c r="U93" s="248"/>
      <c r="V93" s="248"/>
      <c r="W93" s="300" t="s">
        <v>39</v>
      </c>
      <c r="X93" s="340" t="s">
        <v>25</v>
      </c>
      <c r="Y93" s="318" t="s">
        <v>26</v>
      </c>
      <c r="Z93" s="300" t="s">
        <v>39</v>
      </c>
      <c r="AA93" s="299" t="s">
        <v>53</v>
      </c>
      <c r="AB93" s="292"/>
      <c r="AC93" s="292"/>
      <c r="AD93" s="318" t="s">
        <v>18</v>
      </c>
      <c r="AE93" s="300" t="s">
        <v>39</v>
      </c>
      <c r="AF93" s="299" t="s">
        <v>53</v>
      </c>
      <c r="AG93" s="300" t="s">
        <v>39</v>
      </c>
      <c r="AH93" s="318" t="s">
        <v>23</v>
      </c>
      <c r="AI93" s="41"/>
      <c r="AJ93" s="89">
        <f t="shared" si="18"/>
        <v>4</v>
      </c>
      <c r="AK93" s="89">
        <f t="shared" si="19"/>
        <v>5</v>
      </c>
      <c r="AL93" s="89">
        <f t="shared" si="20"/>
        <v>7</v>
      </c>
      <c r="AM93" s="23">
        <f t="shared" si="21"/>
        <v>6</v>
      </c>
      <c r="AN93" s="103">
        <f t="shared" si="22"/>
        <v>2</v>
      </c>
      <c r="AO93" s="103">
        <f t="shared" si="23"/>
        <v>0</v>
      </c>
      <c r="AP93" s="105">
        <f t="shared" si="24"/>
        <v>0</v>
      </c>
      <c r="AQ93" s="106">
        <f t="shared" si="25"/>
        <v>0</v>
      </c>
      <c r="AR93" s="105">
        <f t="shared" si="26"/>
        <v>0</v>
      </c>
      <c r="AS93" s="105">
        <f t="shared" si="27"/>
        <v>0</v>
      </c>
      <c r="AW93" s="112">
        <f t="shared" si="31"/>
        <v>0</v>
      </c>
      <c r="AX93" s="112">
        <f t="shared" si="31"/>
        <v>0</v>
      </c>
      <c r="AY93" s="112">
        <f t="shared" si="31"/>
        <v>0</v>
      </c>
      <c r="AZ93" s="112">
        <f t="shared" si="31"/>
        <v>0</v>
      </c>
      <c r="BA93" s="112">
        <f t="shared" si="31"/>
        <v>0</v>
      </c>
      <c r="BB93" s="112">
        <f t="shared" si="31"/>
        <v>0</v>
      </c>
      <c r="BC93" s="112">
        <f t="shared" si="31"/>
        <v>0</v>
      </c>
      <c r="BG93" s="72" t="e">
        <f>VLOOKUP(D93,Données!$O$16:$Q$65,3,FALSE)</f>
        <v>#N/A</v>
      </c>
      <c r="BH93" s="72" t="str">
        <f>VLOOKUP(E93,Données!$O$16:$Q$65,3,FALSE)</f>
        <v>D</v>
      </c>
      <c r="BI93" s="72" t="str">
        <f>VLOOKUP(F93,Données!$O$16:$Q$65,3,FALSE)</f>
        <v>D</v>
      </c>
      <c r="BJ93" s="72" t="e">
        <f>VLOOKUP(G93,Données!$O$16:$Q$65,3,FALSE)</f>
        <v>#N/A</v>
      </c>
      <c r="BK93" s="72" t="e">
        <f>VLOOKUP(H93,Données!$O$16:$Q$65,3,FALSE)</f>
        <v>#N/A</v>
      </c>
      <c r="BL93" s="72" t="str">
        <f>VLOOKUP(I93,Données!$O$16:$Q$65,3,FALSE)</f>
        <v>D</v>
      </c>
      <c r="BM93" s="72" t="str">
        <f>VLOOKUP(J93,Données!$O$16:$Q$65,3,FALSE)</f>
        <v>D</v>
      </c>
      <c r="BN93" s="72" t="str">
        <f>VLOOKUP(K93,Données!$O$16:$Q$65,3,FALSE)</f>
        <v>D</v>
      </c>
      <c r="BO93" s="72" t="str">
        <f>VLOOKUP(L93,Données!$O$16:$Q$65,3,FALSE)</f>
        <v>D</v>
      </c>
      <c r="BP93" s="72" t="str">
        <f>VLOOKUP(M93,Données!$O$16:$Q$65,3,FALSE)</f>
        <v>T</v>
      </c>
      <c r="BQ93" s="72" t="str">
        <f>VLOOKUP(N93,Données!$O$16:$Q$65,3,FALSE)</f>
        <v>W</v>
      </c>
      <c r="BR93" s="72" t="str">
        <f>VLOOKUP(O93,Données!$O$16:$Q$65,3,FALSE)</f>
        <v>W</v>
      </c>
      <c r="BS93" s="72" t="str">
        <f>VLOOKUP(P93,Données!$O$16:$Q$65,3,FALSE)</f>
        <v>A</v>
      </c>
      <c r="BT93" s="72" t="str">
        <f>VLOOKUP(Q93,Données!$O$16:$Q$65,3,FALSE)</f>
        <v>T</v>
      </c>
      <c r="BU93" s="72" t="str">
        <f>VLOOKUP(R93,Données!$O$16:$Q$65,3,FALSE)</f>
        <v>A</v>
      </c>
      <c r="BV93" s="72" t="str">
        <f>VLOOKUP(S93,Données!$O$16:$Q$65,3,FALSE)</f>
        <v>A</v>
      </c>
      <c r="BW93" s="72" t="str">
        <f>VLOOKUP(T93,Données!$O$16:$Q$65,3,FALSE)</f>
        <v>P</v>
      </c>
      <c r="BX93" s="72" t="e">
        <f>VLOOKUP(U93,Données!$O$16:$Q$65,3,FALSE)</f>
        <v>#N/A</v>
      </c>
      <c r="BY93" s="72" t="e">
        <f>VLOOKUP(V93,Données!$O$16:$Q$65,3,FALSE)</f>
        <v>#N/A</v>
      </c>
      <c r="BZ93" s="72" t="str">
        <f>VLOOKUP(W93,Données!$O$16:$Q$65,3,FALSE)</f>
        <v>A</v>
      </c>
      <c r="CA93" s="72" t="str">
        <f>VLOOKUP(X93,Données!$O$16:$Q$65,3,FALSE)</f>
        <v>T</v>
      </c>
      <c r="CB93" s="72" t="str">
        <f>VLOOKUP(Y93,Données!$O$16:$Q$65,3,FALSE)</f>
        <v>P</v>
      </c>
      <c r="CC93" s="72" t="str">
        <f>VLOOKUP(Z93,Données!$O$16:$Q$65,3,FALSE)</f>
        <v>A</v>
      </c>
      <c r="CD93" s="72" t="str">
        <f>VLOOKUP(AA93,Données!$O$16:$Q$65,3,FALSE)</f>
        <v>T</v>
      </c>
      <c r="CE93" s="72" t="e">
        <f>VLOOKUP(AB93,Données!$O$16:$Q$65,3,FALSE)</f>
        <v>#N/A</v>
      </c>
      <c r="CF93" s="72" t="e">
        <f>VLOOKUP(AC93,Données!$O$16:$Q$65,3,FALSE)</f>
        <v>#N/A</v>
      </c>
      <c r="CG93" s="72" t="str">
        <f>VLOOKUP(AD93,Données!$O$16:$Q$65,3,FALSE)</f>
        <v>P</v>
      </c>
      <c r="CH93" s="72" t="str">
        <f>VLOOKUP(AE93,Données!$O$16:$Q$65,3,FALSE)</f>
        <v>A</v>
      </c>
      <c r="CI93" s="72" t="str">
        <f>VLOOKUP(AF93,Données!$O$16:$Q$65,3,FALSE)</f>
        <v>T</v>
      </c>
      <c r="CJ93" s="72" t="str">
        <f>VLOOKUP(AG93,Données!$O$16:$Q$65,3,FALSE)</f>
        <v>A</v>
      </c>
      <c r="CK93" s="72" t="str">
        <f>VLOOKUP(AH93,Données!$O$16:$Q$65,3,FALSE)</f>
        <v>P</v>
      </c>
      <c r="CM93" s="44"/>
      <c r="CQ93" s="51"/>
      <c r="IV93" s="505"/>
    </row>
    <row r="94" spans="1:256" s="50" customFormat="1" ht="13.5" thickBot="1" x14ac:dyDescent="0.25">
      <c r="A94" s="44">
        <f>VLOOKUP(C94,Section!C68:D209,2,FALSE)</f>
        <v>0</v>
      </c>
      <c r="B94" s="207" t="str">
        <f>Données!I36</f>
        <v>CLC</v>
      </c>
      <c r="C94" s="211" t="str">
        <f>Données!$J36</f>
        <v>FOUCHER  APSN</v>
      </c>
      <c r="D94" s="318" t="s">
        <v>157</v>
      </c>
      <c r="E94" s="365" t="s">
        <v>36</v>
      </c>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     <v>59</v>
      </c>
      <c r="K94" s="300" t="s">
        <v>39</v>
      </c>
      <c r="L94" s="318" t="s">
        <v>32</v>
      </c>
      <c r="M94" s="300" t="s">
        <v>39</v>
      </c>
      <c r="N94" s="248"/>
      <c r="O94" s="248"/>
      <c r="P94" s="300" t="s">
        <v>39</v>
      </c>
      <c r="Q94" s="318" t="s">
        <v>26</v>
      </c>
      <c r="R94" s="300" t="s">
        <v>39</v>
      </c>
      <c r="S94" s="300" t="s">
        <v>39</v>
      </c>
      <c r="T94" s="318" t="s">
        <v>26</v>
      </c>
      <c r="U94" s="248"/>
      <c r="V94" s="248"/>
      <c r="W94" s="299" t="s">
        <v>53</v>
      </c>
      <c r="X94" s="340" t="s">
        <v>25</v>
      </c>
      <c r="Y94" s="360" t="s">
        <v>39</v>
      </c>
      <c r="Z94" s="318" t="s">
        <v>26</v>
      </c>
      <c r="AA94" s="300" t="s">
        <v>39</v>
      </c>
      <c r="AB94" s="302"/>
      <c r="AC94" s="302"/>
      <c r="AD94" s="300" t="s">
        <v>39</v>
      </c>
      <c r="AE94" s="318" t="s">
        <v>32</v>
      </c>
      <c r="AF94" s="300" t="s">
        <v>39</v>
      </c>
      <c r="AG94" s="299" t="s">
        <v>53</v>
      </c>
      <c r="AH94" s="300" t="s">
        <v>39</v>
      </c>
      <c r="AI94" s="41"/>
      <c r="AJ94" s="89">
        <f t="shared" si="18"/>
        <v>5</v>
      </c>
      <c r="AK94" s="89">
        <f t="shared" si="19"/>
        <v>4</v>
      </c>
      <c r="AL94" s="89">
        <f t="shared" si="20"/>
        <v>11</v>
      </c>
      <c r="AM94" s="23">
        <f t="shared" si="21"/>
        <v>2</v>
      </c>
      <c r="AN94" s="103">
        <f t="shared" si="22"/>
        <v>2</v>
      </c>
      <c r="AO94" s="103">
        <f t="shared" si="23"/>
        <v>1</v>
      </c>
      <c r="AP94" s="105">
        <f t="shared" si="24"/>
        <v>0</v>
      </c>
      <c r="AQ94" s="106">
        <f t="shared" si="25"/>
        <v>0</v>
      </c>
      <c r="AR94" s="105">
        <f t="shared" si="26"/>
        <v>0</v>
      </c>
      <c r="AS94" s="105">
        <f t="shared" si="27"/>
        <v>0</v>
      </c>
      <c r="AW94" s="112">
        <f t="shared" si="31"/>
        <v>0</v>
      </c>
      <c r="AX94" s="112">
        <f t="shared" si="31"/>
        <v>0</v>
      </c>
      <c r="AY94" s="112">
        <f t="shared" si="31"/>
        <v>0</v>
      </c>
      <c r="AZ94" s="112">
        <f t="shared" si="31"/>
        <v>0</v>
      </c>
      <c r="BA94" s="112">
        <f t="shared" si="31"/>
        <v>0</v>
      </c>
      <c r="BB94" s="112">
        <f t="shared" si="31"/>
        <v>0</v>
      </c>
      <c r="BC94" s="112">
        <f t="shared" si="31"/>
        <v>0</v>
      </c>
      <c r="BG94" s="72" t="str">
        <f>VLOOKUP(D94,Données!$O$16:$Q$65,3,FALSE)</f>
        <v>JF</v>
      </c>
      <c r="BH94" s="72" t="str">
        <f>VLOOKUP(E94,Données!$O$16:$Q$65,3,FALSE)</f>
        <v>D</v>
      </c>
      <c r="BI94" s="72" t="str">
        <f>VLOOKUP(F94,Données!$O$16:$Q$65,3,FALSE)</f>
        <v>D</v>
      </c>
      <c r="BJ94" s="72" t="str">
        <f>VLOOKUP(G94,Données!$O$16:$Q$65,3,FALSE)</f>
        <v>W</v>
      </c>
      <c r="BK94" s="72" t="str">
        <f>VLOOKUP(H94,Données!$O$16:$Q$65,3,FALSE)</f>
        <v>W</v>
      </c>
      <c r="BL94" s="72" t="str">
        <f>VLOOKUP(I94,Données!$O$16:$Q$65,3,FALSE)</f>
        <v>A</v>
      </c>
      <c r="BM94" s="72" t="str">
        <f>VLOOKUP(J94,Données!$O$16:$Q$65,3,FALSE)</f>
        <v>T</v>
      </c>
      <c r="BN94" s="72" t="str">
        <f>VLOOKUP(K94,Données!$O$16:$Q$65,3,FALSE)</f>
        <v>A</v>
      </c>
      <c r="BO94" s="72" t="str">
        <f>VLOOKUP(L94,Données!$O$16:$Q$65,3,FALSE)</f>
        <v>P</v>
      </c>
      <c r="BP94" s="72" t="str">
        <f>VLOOKUP(M94,Données!$O$16:$Q$65,3,FALSE)</f>
        <v>A</v>
      </c>
      <c r="BQ94" s="72" t="e">
        <f>VLOOKUP(N94,Données!$O$16:$Q$65,3,FALSE)</f>
        <v>#N/A</v>
      </c>
      <c r="BR94" s="72" t="e">
        <f>VLOOKUP(O94,Données!$O$16:$Q$65,3,FALSE)</f>
        <v>#N/A</v>
      </c>
      <c r="BS94" s="72" t="str">
        <f>VLOOKUP(P94,Données!$O$16:$Q$65,3,FALSE)</f>
        <v>A</v>
      </c>
      <c r="BT94" s="72" t="str">
        <f>VLOOKUP(Q94,Données!$O$16:$Q$65,3,FALSE)</f>
        <v>P</v>
      </c>
      <c r="BU94" s="72" t="str">
        <f>VLOOKUP(R94,Données!$O$16:$Q$65,3,FALSE)</f>
        <v>A</v>
      </c>
      <c r="BV94" s="72" t="str">
        <f>VLOOKUP(S94,Données!$O$16:$Q$65,3,FALSE)</f>
        <v>A</v>
      </c>
      <c r="BW94" s="72" t="str">
        <f>VLOOKUP(T94,Données!$O$16:$Q$65,3,FALSE)</f>
        <v>P</v>
      </c>
      <c r="BX94" s="72" t="e">
        <f>VLOOKUP(U94,Données!$O$16:$Q$65,3,FALSE)</f>
        <v>#N/A</v>
      </c>
      <c r="BY94" s="72" t="e">
        <f>VLOOKUP(V94,Données!$O$16:$Q$65,3,FALSE)</f>
        <v>#N/A</v>
      </c>
      <c r="BZ94" s="72" t="str">
        <f>VLOOKUP(W94,Données!$O$16:$Q$65,3,FALSE)</f>
        <v>T</v>
      </c>
      <c r="CA94" s="72" t="str">
        <f>VLOOKUP(X94,Données!$O$16:$Q$65,3,FALSE)</f>
        <v>T</v>
      </c>
      <c r="CB94" s="72" t="str">
        <f>VLOOKUP(Y94,Données!$O$16:$Q$65,3,FALSE)</f>
        <v>A</v>
      </c>
      <c r="CC94" s="72" t="str">
        <f>VLOOKUP(Z94,Données!$O$16:$Q$65,3,FALSE)</f>
        <v>P</v>
      </c>
      <c r="CD94" s="72" t="str">
        <f>VLOOKUP(AA94,Données!$O$16:$Q$65,3,FALSE)</f>
        <v>A</v>
      </c>
      <c r="CE94" s="72" t="e">
        <f>VLOOKUP(AB94,Données!$O$16:$Q$65,3,FALSE)</f>
        <v>#N/A</v>
      </c>
      <c r="CF94" s="72" t="e">
        <f>VLOOKUP(AC94,Données!$O$16:$Q$65,3,FALSE)</f>
        <v>#N/A</v>
      </c>
      <c r="CG94" s="72" t="str">
        <f>VLOOKUP(AD94,Données!$O$16:$Q$65,3,FALSE)</f>
        <v>A</v>
      </c>
      <c r="CH94" s="72" t="str">
        <f>VLOOKUP(AE94,Données!$O$16:$Q$65,3,FALSE)</f>
        <v>P</v>
      </c>
      <c r="CI94" s="72" t="str">
        <f>VLOOKUP(AF94,Données!$O$16:$Q$65,3,FALSE)</f>
        <v>A</v>
      </c>
      <c r="CJ94" s="72" t="str">
        <f>VLOOKUP(AG94,Données!$O$16:$Q$65,3,FALSE)</f>
        <v>T</v>
      </c>
      <c r="CK94" s="72" t="str">
        <f>VLOOKUP(AH94,Données!$O$16:$Q$65,3,FALSE)</f>
        <v>A</v>
      </c>
      <c r="CM94" s="44"/>
      <c r="CQ94" s="51"/>
      <c r="IV94" s="505"/>
    </row>
    <row r="95" spans="1:256" s="50" customFormat="1" ht="13.5" thickBot="1" x14ac:dyDescent="0.25">
      <c r="A95" s="44">
        <f>VLOOKUP(C95,Section!C69:D210,2,FALSE)</f>
        <v>0</v>
      </c>
      <c r="B95" s="207" t="str">
        <f>Données!I37</f>
        <v>CAL</v>
      </c>
      <c r="C95" s="208" t="str">
        <f>Données!$J37</f>
        <v>BALASSE</v>
      </c>
      <c r="D95" s="248"/>
      <c r="E95" s="367" t="s">
        <v>36</v>
      </c>
      <c r="F95" s="367" t="s">
        <v>36</v>
      </c>
      <c r="G95" s="393"/>
      <c r="H95" s="342"/>
      <c r="I95" s="345" t="s">
        <v>25</v>
      </c>
      <c r="J95" s="345" t="s">
        <v>25</v>
      </c>
      <c r="K95" s="345" t="s">
        <v>25</v>
      </c>
      <c r="L95" s="344" t="s">
        <v>25</v>
      </c>
      <c r="M95" s="367" t="s">
        <v>36</v>
      </c>
      <c r="N95" s="342"/>
      <c r="O95" s="342"/>
      <c r="P95" s="365" t="s">
        <v>36</v>
      </c>
      <c r="Q95" s="299" t="s">
        <v>214</v>
      </c>
      <c r="R95" s="299" t="s">
        <v>214</v>
      </c>
      <c r="S95" s="299" t="s">
        <v>214</v>
      </c>
      <c r="T95" s="299" t="s">
        <v>214</v>
      </c>
      <c r="U95" s="342"/>
      <c r="V95" s="342"/>
      <c r="W95" s="299" t="s">
        <v>214</v>
      </c>
      <c r="X95" s="299" t="s">
        <v>214</v>
      </c>
      <c r="Y95" s="299" t="s">
        <v>214</v>
      </c>
      <c r="Z95" s="299" t="s">
        <v>214</v>
      </c>
      <c r="AA95" s="433" t="s">
        <v>36</v>
      </c>
      <c r="AB95" s="342"/>
      <c r="AC95" s="342"/>
      <c r="AD95" s="433" t="s">
        <v>36</v>
      </c>
      <c r="AE95" s="299" t="s">
        <v>214</v>
      </c>
      <c r="AF95" s="299" t="s">
        <v>214</v>
      </c>
      <c r="AG95" s="299" t="s">
        <v>214</v>
      </c>
      <c r="AH95" s="365" t="s">
        <v>36</v>
      </c>
      <c r="AI95" s="41"/>
      <c r="AJ95" s="89">
        <f t="shared" si="18"/>
        <v>0</v>
      </c>
      <c r="AK95" s="89">
        <f t="shared" si="19"/>
        <v>15</v>
      </c>
      <c r="AL95" s="89">
        <f t="shared" si="20"/>
        <v>0</v>
      </c>
      <c r="AM95" s="23">
        <f t="shared" si="21"/>
        <v>7</v>
      </c>
      <c r="AN95" s="103">
        <f t="shared" si="22"/>
        <v>0</v>
      </c>
      <c r="AO95" s="103">
        <f t="shared" si="23"/>
        <v>0</v>
      </c>
      <c r="AP95" s="105">
        <f t="shared" si="24"/>
        <v>0</v>
      </c>
      <c r="AQ95" s="106">
        <f t="shared" si="25"/>
        <v>0</v>
      </c>
      <c r="AR95" s="105">
        <f t="shared" si="26"/>
        <v>0</v>
      </c>
      <c r="AS95" s="105">
        <f t="shared" si="27"/>
        <v>0</v>
      </c>
      <c r="AW95" s="112">
        <f t="shared" si="31"/>
        <v>0</v>
      </c>
      <c r="AX95" s="112">
        <f t="shared" si="31"/>
        <v>0</v>
      </c>
      <c r="AY95" s="112">
        <f t="shared" si="31"/>
        <v>0</v>
      </c>
      <c r="AZ95" s="112">
        <f t="shared" si="31"/>
        <v>0</v>
      </c>
      <c r="BA95" s="112">
        <f t="shared" si="31"/>
        <v>0</v>
      </c>
      <c r="BB95" s="112">
        <f t="shared" si="31"/>
        <v>0</v>
      </c>
      <c r="BC95" s="112">
        <f t="shared" si="31"/>
        <v>0</v>
      </c>
      <c r="BG95" s="72" t="e">
        <f>VLOOKUP(D95,Données!$O$16:$Q$65,3,FALSE)</f>
        <v>#N/A</v>
      </c>
      <c r="BH95" s="72" t="str">
        <f>VLOOKUP(E95,Données!$O$16:$Q$65,3,FALSE)</f>
        <v>D</v>
      </c>
      <c r="BI95" s="72" t="str">
        <f>VLOOKUP(F95,Données!$O$16:$Q$65,3,FALSE)</f>
        <v>D</v>
      </c>
      <c r="BJ95" s="72" t="e">
        <f>VLOOKUP(G95,Données!$O$16:$Q$65,3,FALSE)</f>
        <v>#N/A</v>
      </c>
      <c r="BK95" s="72" t="e">
        <f>VLOOKUP(H95,Données!$O$16:$Q$65,3,FALSE)</f>
        <v>#N/A</v>
      </c>
      <c r="BL95" s="72" t="str">
        <f>VLOOKUP(I95,Données!$O$16:$Q$65,3,FALSE)</f>
        <v>T</v>
      </c>
      <c r="BM95" s="72" t="str">
        <f>VLOOKUP(J95,Données!$O$16:$Q$65,3,FALSE)</f>
        <v>T</v>
      </c>
      <c r="BN95" s="72" t="str">
        <f>VLOOKUP(K95,Données!$O$16:$Q$65,3,FALSE)</f>
        <v>T</v>
      </c>
      <c r="BO95" s="72" t="str">
        <f>VLOOKUP(L95,Données!$O$16:$Q$65,3,FALSE)</f>
        <v>T</v>
      </c>
      <c r="BP95" s="72" t="str">
        <f>VLOOKUP(M95,Données!$O$16:$Q$65,3,FALSE)</f>
        <v>D</v>
      </c>
      <c r="BQ95" s="72" t="e">
        <f>VLOOKUP(N95,Données!$O$16:$Q$65,3,FALSE)</f>
        <v>#N/A</v>
      </c>
      <c r="BR95" s="72" t="e">
        <f>VLOOKUP(O95,Données!$O$16:$Q$65,3,FALSE)</f>
        <v>#N/A</v>
      </c>
      <c r="BS95" s="72" t="str">
        <f>VLOOKUP(P95,Données!$O$16:$Q$65,3,FALSE)</f>
        <v>D</v>
      </c>
      <c r="BT95" s="72" t="str">
        <f>VLOOKUP(Q95,Données!$O$16:$Q$65,3,FALSE)</f>
        <v>T</v>
      </c>
      <c r="BU95" s="72" t="str">
        <f>VLOOKUP(R95,Données!$O$16:$Q$65,3,FALSE)</f>
        <v>T</v>
      </c>
      <c r="BV95" s="72" t="str">
        <f>VLOOKUP(S95,Données!$O$16:$Q$65,3,FALSE)</f>
        <v>T</v>
      </c>
      <c r="BW95" s="72" t="str">
        <f>VLOOKUP(T95,Données!$O$16:$Q$65,3,FALSE)</f>
        <v>T</v>
      </c>
      <c r="BX95" s="72" t="e">
        <f>VLOOKUP(U95,Données!$O$16:$Q$65,3,FALSE)</f>
        <v>#N/A</v>
      </c>
      <c r="BY95" s="72" t="e">
        <f>VLOOKUP(V95,Données!$O$16:$Q$65,3,FALSE)</f>
        <v>#N/A</v>
      </c>
      <c r="BZ95" s="72" t="str">
        <f>VLOOKUP(W95,Données!$O$16:$Q$65,3,FALSE)</f>
        <v>T</v>
      </c>
      <c r="CA95" s="72" t="str">
        <f>VLOOKUP(X95,Données!$O$16:$Q$65,3,FALSE)</f>
        <v>T</v>
      </c>
      <c r="CB95" s="72" t="str">
        <f>VLOOKUP(Y95,Données!$O$16:$Q$65,3,FALSE)</f>
        <v>T</v>
      </c>
      <c r="CC95" s="72" t="str">
        <f>VLOOKUP(Z95,Données!$O$16:$Q$65,3,FALSE)</f>
        <v>T</v>
      </c>
      <c r="CD95" s="72" t="str">
        <f>VLOOKUP(AA95,Données!$O$16:$Q$65,3,FALSE)</f>
        <v>D</v>
      </c>
      <c r="CE95" s="72" t="e">
        <f>VLOOKUP(AB95,Données!$O$16:$Q$65,3,FALSE)</f>
        <v>#N/A</v>
      </c>
      <c r="CF95" s="72" t="e">
        <f>VLOOKUP(AC95,Données!$O$16:$Q$65,3,FALSE)</f>
        <v>#N/A</v>
      </c>
      <c r="CG95" s="72" t="str">
        <f>VLOOKUP(AD95,Données!$O$16:$Q$65,3,FALSE)</f>
        <v>D</v>
      </c>
      <c r="CH95" s="72" t="str">
        <f>VLOOKUP(AE95,Données!$O$16:$Q$65,3,FALSE)</f>
        <v>T</v>
      </c>
      <c r="CI95" s="72" t="str">
        <f>VLOOKUP(AF95,Données!$O$16:$Q$65,3,FALSE)</f>
        <v>T</v>
      </c>
      <c r="CJ95" s="72" t="str">
        <f>VLOOKUP(AG95,Données!$O$16:$Q$65,3,FALSE)</f>
        <v>T</v>
      </c>
      <c r="CK95" s="72" t="str">
        <f>VLOOKUP(AH95,Données!$O$16:$Q$65,3,FALSE)</f>
        <v>D</v>
      </c>
      <c r="CM95" s="44"/>
      <c r="CQ95" s="51"/>
      <c r="IV95" s="505"/>
    </row>
    <row r="96" spans="1:256" s="50" customFormat="1" ht="13.5" thickBot="1" x14ac:dyDescent="0.25">
      <c r="A96" s="44">
        <f>VLOOKUP(C96,Section!C70:D211,2,FALSE)</f>
        <v>0</v>
      </c>
      <c r="B96" s="207" t="str">
        <f>Données!I38</f>
        <v>CAL</v>
      </c>
      <c r="C96" s="208" t="str">
        <f>Données!$J38</f>
        <v>SANCHIS</v>
      </c>
      <c r="D96" s="247"/>
      <c r="E96" s="365" t="s">
        <v>36</v>
      </c>
      <c r="F96" s="365" t="s">
        <v>36</v>
      </c>
      <c r="G96" s="248"/>
      <c r="H96" s="248"/>
      <c r="I96" s="318" t="s">
        <v>23</v>
      </c>
      <c r="J96" s="299" t="s">
        <v>25</v>
      </c>
      <c r="K96" s="318" t="s">
        <v>23</v>
      </c>
      <c r="L96" s="365" t="s">
        <v>36</v>
      </c>
      <c r="M96" s="365" t="s">
        <v>36</v>
      </c>
      <c r="N96" s="248"/>
      <c r="O96" s="292"/>
      <c r="P96" s="365" t="s">
        <v>36</v>
      </c>
      <c r="Q96" s="318" t="s">
        <v>32</v>
      </c>
      <c r="R96" s="300" t="s">
        <v>39</v>
      </c>
      <c r="S96" s="300" t="s">
        <v>39</v>
      </c>
      <c r="T96" s="299" t="s">
        <v>53</v>
      </c>
      <c r="U96" s="290"/>
      <c r="V96" s="290"/>
      <c r="W96" s="300" t="s">
        <v>39</v>
      </c>
      <c r="X96" s="340" t="s">
        <v>25</v>
      </c>
      <c r="Y96" s="300" t="s">
        <v>39</v>
      </c>
      <c r="Z96" s="318" t="s">
        <v>23</v>
      </c>
      <c r="AA96" s="300" t="s">
        <v>39</v>
      </c>
      <c r="AB96" s="316" t="s">
        <v>63</v>
      </c>
      <c r="AC96" s="316" t="s">
        <v>63</v>
      </c>
      <c r="AD96" s="300" t="s">
        <v>39</v>
      </c>
      <c r="AE96" s="299" t="s">
        <v>210</v>
      </c>
      <c r="AF96" s="300" t="s">
        <v>39</v>
      </c>
      <c r="AG96" s="300" t="s">
        <v>39</v>
      </c>
      <c r="AH96" s="318" t="s">
        <v>18</v>
      </c>
      <c r="AI96" s="41"/>
      <c r="AJ96" s="89">
        <f t="shared" si="18"/>
        <v>5</v>
      </c>
      <c r="AK96" s="89">
        <f t="shared" si="19"/>
        <v>4</v>
      </c>
      <c r="AL96" s="89">
        <f t="shared" si="20"/>
        <v>8</v>
      </c>
      <c r="AM96" s="23">
        <f t="shared" si="21"/>
        <v>5</v>
      </c>
      <c r="AN96" s="103">
        <f t="shared" si="22"/>
        <v>2</v>
      </c>
      <c r="AO96" s="103">
        <f t="shared" si="23"/>
        <v>0</v>
      </c>
      <c r="AP96" s="105">
        <f t="shared" si="24"/>
        <v>0</v>
      </c>
      <c r="AQ96" s="106">
        <f t="shared" si="25"/>
        <v>0</v>
      </c>
      <c r="AR96" s="105">
        <f t="shared" si="26"/>
        <v>0</v>
      </c>
      <c r="AS96" s="105">
        <f t="shared" si="27"/>
        <v>0</v>
      </c>
      <c r="AW96" s="112">
        <f t="shared" si="31"/>
        <v>0</v>
      </c>
      <c r="AX96" s="112">
        <f t="shared" si="31"/>
        <v>0</v>
      </c>
      <c r="AY96" s="112">
        <f t="shared" si="31"/>
        <v>0</v>
      </c>
      <c r="AZ96" s="112">
        <f t="shared" si="31"/>
        <v>0</v>
      </c>
      <c r="BA96" s="112">
        <f t="shared" si="31"/>
        <v>0</v>
      </c>
      <c r="BB96" s="112">
        <f t="shared" si="31"/>
        <v>0</v>
      </c>
      <c r="BC96" s="112">
        <f t="shared" si="31"/>
        <v>0</v>
      </c>
      <c r="BG96" s="72" t="e">
        <f>VLOOKUP(D96,Données!$O$16:$Q$65,3,FALSE)</f>
        <v>#N/A</v>
      </c>
      <c r="BH96" s="72" t="str">
        <f>VLOOKUP(E96,Données!$O$16:$Q$65,3,FALSE)</f>
        <v>D</v>
      </c>
      <c r="BI96" s="72" t="str">
        <f>VLOOKUP(F96,Données!$O$16:$Q$65,3,FALSE)</f>
        <v>D</v>
      </c>
      <c r="BJ96" s="72" t="e">
        <f>VLOOKUP(G96,Données!$O$16:$Q$65,3,FALSE)</f>
        <v>#N/A</v>
      </c>
      <c r="BK96" s="72" t="e">
        <f>VLOOKUP(H96,Données!$O$16:$Q$65,3,FALSE)</f>
        <v>#N/A</v>
      </c>
      <c r="BL96" s="72" t="str">
        <f>VLOOKUP(I96,Données!$O$16:$Q$65,3,FALSE)</f>
        <v>P</v>
      </c>
      <c r="BM96" s="72" t="str">
        <f>VLOOKUP(J96,Données!$O$16:$Q$65,3,FALSE)</f>
        <v>T</v>
      </c>
      <c r="BN96" s="72" t="str">
        <f>VLOOKUP(K96,Données!$O$16:$Q$65,3,FALSE)</f>
        <v>P</v>
      </c>
      <c r="BO96" s="72" t="str">
        <f>VLOOKUP(L96,Données!$O$16:$Q$65,3,FALSE)</f>
        <v>D</v>
      </c>
      <c r="BP96" s="72" t="str">
        <f>VLOOKUP(M96,Données!$O$16:$Q$65,3,FALSE)</f>
        <v>D</v>
      </c>
      <c r="BQ96" s="72" t="e">
        <f>VLOOKUP(N96,Données!$O$16:$Q$65,3,FALSE)</f>
        <v>#N/A</v>
      </c>
      <c r="BR96" s="72" t="e">
        <f>VLOOKUP(O96,Données!$O$16:$Q$65,3,FALSE)</f>
        <v>#N/A</v>
      </c>
      <c r="BS96" s="72" t="str">
        <f>VLOOKUP(P96,Données!$O$16:$Q$65,3,FALSE)</f>
        <v>D</v>
      </c>
      <c r="BT96" s="72" t="str">
        <f>VLOOKUP(Q96,Données!$O$16:$Q$65,3,FALSE)</f>
        <v>P</v>
      </c>
      <c r="BU96" s="72" t="str">
        <f>VLOOKUP(R96,Données!$O$16:$Q$65,3,FALSE)</f>
        <v>A</v>
      </c>
      <c r="BV96" s="72" t="str">
        <f>VLOOKUP(S96,Données!$O$16:$Q$65,3,FALSE)</f>
        <v>A</v>
      </c>
      <c r="BW96" s="72" t="str">
        <f>VLOOKUP(T96,Données!$O$16:$Q$65,3,FALSE)</f>
        <v>T</v>
      </c>
      <c r="BX96" s="72" t="e">
        <f>VLOOKUP(U96,Données!$O$16:$Q$65,3,FALSE)</f>
        <v>#N/A</v>
      </c>
      <c r="BY96" s="72" t="e">
        <f>VLOOKUP(V96,Données!$O$16:$Q$65,3,FALSE)</f>
        <v>#N/A</v>
      </c>
      <c r="BZ96" s="72" t="str">
        <f>VLOOKUP(W96,Données!$O$16:$Q$65,3,FALSE)</f>
        <v>A</v>
      </c>
      <c r="CA96" s="72" t="str">
        <f>VLOOKUP(X96,Données!$O$16:$Q$65,3,FALSE)</f>
        <v>T</v>
      </c>
      <c r="CB96" s="72" t="str">
        <f>VLOOKUP(Y96,Données!$O$16:$Q$65,3,FALSE)</f>
        <v>A</v>
      </c>
      <c r="CC96" s="72" t="str">
        <f>VLOOKUP(Z96,Données!$O$16:$Q$65,3,FALSE)</f>
        <v>P</v>
      </c>
      <c r="CD96" s="72" t="str">
        <f>VLOOKUP(AA96,Données!$O$16:$Q$65,3,FALSE)</f>
        <v>A</v>
      </c>
      <c r="CE96" s="72" t="str">
        <f>VLOOKUP(AB96,Données!$O$16:$Q$65,3,FALSE)</f>
        <v>W</v>
      </c>
      <c r="CF96" s="72" t="str">
        <f>VLOOKUP(AC96,Données!$O$16:$Q$65,3,FALSE)</f>
        <v>W</v>
      </c>
      <c r="CG96" s="72" t="str">
        <f>VLOOKUP(AD96,Données!$O$16:$Q$65,3,FALSE)</f>
        <v>A</v>
      </c>
      <c r="CH96" s="72" t="str">
        <f>VLOOKUP(AE96,Données!$O$16:$Q$65,3,FALSE)</f>
        <v>T</v>
      </c>
      <c r="CI96" s="72" t="str">
        <f>VLOOKUP(AF96,Données!$O$16:$Q$65,3,FALSE)</f>
        <v>A</v>
      </c>
      <c r="CJ96" s="72" t="str">
        <f>VLOOKUP(AG96,Données!$O$16:$Q$65,3,FALSE)</f>
        <v>A</v>
      </c>
      <c r="CK96" s="72" t="str">
        <f>VLOOKUP(AH96,Données!$O$16:$Q$65,3,FALSE)</f>
        <v>P</v>
      </c>
      <c r="CM96" s="44"/>
      <c r="CQ96" s="51"/>
      <c r="IV96" s="505"/>
    </row>
    <row r="97" spans="1:256" s="50" customFormat="1" ht="13.5" thickBot="1" x14ac:dyDescent="0.25">
      <c r="A97" s="44">
        <f>VLOOKUP(C97,Section!C71:D212,2,FALSE)</f>
        <v>0</v>
      </c>
      <c r="B97" s="207" t="str">
        <f>Données!I39</f>
        <v>CAL</v>
      </c>
      <c r="C97" s="208" t="str">
        <f>Données!$J39</f>
        <v>GOSSET</v>
      </c>
      <c r="D97" s="292"/>
      <c r="E97" s="386" t="s">
        <v>36</v>
      </c>
      <c r="F97" s="281" t="s">
        <v>32</v>
      </c>
      <c r="G97" s="290"/>
      <c r="H97" s="290"/>
      <c r="I97" s="299" t="s">
        <v>53</v>
      </c>
      <c r="J97" s="355" t="s">
        <v>59</v>
      </c>
      <c r="K97" s="299" t="s">
        <v>53</v>
      </c>
      <c r="L97" s="355" t="s">
        <v>59</v>
      </c>
      <c r="M97" s="318" t="s">
        <v>26</v>
      </c>
      <c r="N97" s="248"/>
      <c r="O97" s="248"/>
      <c r="P97" s="365" t="s">
        <v>36</v>
      </c>
      <c r="Q97" s="365" t="s">
        <v>36</v>
      </c>
      <c r="R97" s="365" t="s">
        <v>36</v>
      </c>
      <c r="S97" s="365" t="s">
        <v>36</v>
      </c>
      <c r="T97" s="365" t="s">
        <v>36</v>
      </c>
      <c r="U97" s="248"/>
      <c r="V97" s="248"/>
      <c r="W97" s="318" t="s">
        <v>23</v>
      </c>
      <c r="X97" s="340" t="s">
        <v>25</v>
      </c>
      <c r="Y97" s="300" t="s">
        <v>39</v>
      </c>
      <c r="Z97" s="299" t="s">
        <v>53</v>
      </c>
      <c r="AA97" s="300" t="s">
        <v>39</v>
      </c>
      <c r="AB97" s="306" t="s">
        <v>64</v>
      </c>
      <c r="AC97" s="306" t="s">
        <v>64</v>
      </c>
      <c r="AD97" s="300" t="s">
        <v>39</v>
      </c>
      <c r="AE97" s="300" t="s">
        <v>39</v>
      </c>
      <c r="AF97" s="318" t="s">
        <v>23</v>
      </c>
      <c r="AG97" s="300" t="s">
        <v>39</v>
      </c>
      <c r="AH97" s="318" t="s">
        <v>32</v>
      </c>
      <c r="AI97" s="41"/>
      <c r="AJ97" s="89">
        <f t="shared" si="18"/>
        <v>5</v>
      </c>
      <c r="AK97" s="89">
        <f t="shared" si="19"/>
        <v>6</v>
      </c>
      <c r="AL97" s="89">
        <f t="shared" si="20"/>
        <v>5</v>
      </c>
      <c r="AM97" s="23">
        <f t="shared" si="21"/>
        <v>6</v>
      </c>
      <c r="AN97" s="103">
        <f t="shared" si="22"/>
        <v>2</v>
      </c>
      <c r="AO97" s="103">
        <f t="shared" si="23"/>
        <v>0</v>
      </c>
      <c r="AP97" s="105">
        <f t="shared" si="24"/>
        <v>0</v>
      </c>
      <c r="AQ97" s="106">
        <f t="shared" si="25"/>
        <v>0</v>
      </c>
      <c r="AR97" s="105">
        <f t="shared" si="26"/>
        <v>0</v>
      </c>
      <c r="AS97" s="105">
        <f t="shared" si="27"/>
        <v>0</v>
      </c>
      <c r="AW97" s="112">
        <f t="shared" ref="AW97:BC106" si="32">COUNTIF($D97:$AH97,"CS")+COUNTIF($D97:$AH97,"WCS")</f>
        <v>0</v>
      </c>
      <c r="AX97" s="112">
        <f t="shared" si="32"/>
        <v>0</v>
      </c>
      <c r="AY97" s="112">
        <f t="shared" si="32"/>
        <v>0</v>
      </c>
      <c r="AZ97" s="112">
        <f t="shared" si="32"/>
        <v>0</v>
      </c>
      <c r="BA97" s="112">
        <f t="shared" si="32"/>
        <v>0</v>
      </c>
      <c r="BB97" s="112">
        <f t="shared" si="32"/>
        <v>0</v>
      </c>
      <c r="BC97" s="112">
        <f t="shared" si="32"/>
        <v>0</v>
      </c>
      <c r="BG97" s="72" t="e">
        <f>VLOOKUP(D97,Données!$O$16:$Q$65,3,FALSE)</f>
        <v>#N/A</v>
      </c>
      <c r="BH97" s="72" t="str">
        <f>VLOOKUP(E97,Données!$O$16:$Q$65,3,FALSE)</f>
        <v>D</v>
      </c>
      <c r="BI97" s="72" t="str">
        <f>VLOOKUP(F97,Données!$O$16:$Q$65,3,FALSE)</f>
        <v>P</v>
      </c>
      <c r="BJ97" s="72" t="e">
        <f>VLOOKUP(G97,Données!$O$16:$Q$65,3,FALSE)</f>
        <v>#N/A</v>
      </c>
      <c r="BK97" s="72" t="e">
        <f>VLOOKUP(H97,Données!$O$16:$Q$65,3,FALSE)</f>
        <v>#N/A</v>
      </c>
      <c r="BL97" s="72" t="str">
        <f>VLOOKUP(I97,Données!$O$16:$Q$65,3,FALSE)</f>
        <v>T</v>
      </c>
      <c r="BM97" s="72" t="str">
        <f>VLOOKUP(J97,Données!$O$16:$Q$65,3,FALSE)</f>
        <v>T</v>
      </c>
      <c r="BN97" s="72" t="str">
        <f>VLOOKUP(K97,Données!$O$16:$Q$65,3,FALSE)</f>
        <v>T</v>
      </c>
      <c r="BO97" s="72" t="str">
        <f>VLOOKUP(L97,Données!$O$16:$Q$65,3,FALSE)</f>
        <v>T</v>
      </c>
      <c r="BP97" s="72" t="str">
        <f>VLOOKUP(M97,Données!$O$16:$Q$65,3,FALSE)</f>
        <v>P</v>
      </c>
      <c r="BQ97" s="72" t="e">
        <f>VLOOKUP(N97,Données!$O$16:$Q$65,3,FALSE)</f>
        <v>#N/A</v>
      </c>
      <c r="BR97" s="72" t="e">
        <f>VLOOKUP(O97,Données!$O$16:$Q$65,3,FALSE)</f>
        <v>#N/A</v>
      </c>
      <c r="BS97" s="72" t="str">
        <f>VLOOKUP(P97,Données!$O$16:$Q$65,3,FALSE)</f>
        <v>D</v>
      </c>
      <c r="BT97" s="72" t="str">
        <f>VLOOKUP(Q97,Données!$O$16:$Q$65,3,FALSE)</f>
        <v>D</v>
      </c>
      <c r="BU97" s="72" t="str">
        <f>VLOOKUP(R97,Données!$O$16:$Q$65,3,FALSE)</f>
        <v>D</v>
      </c>
      <c r="BV97" s="72" t="str">
        <f>VLOOKUP(S97,Données!$O$16:$Q$65,3,FALSE)</f>
        <v>D</v>
      </c>
      <c r="BW97" s="72" t="str">
        <f>VLOOKUP(T97,Données!$O$16:$Q$65,3,FALSE)</f>
        <v>D</v>
      </c>
      <c r="BX97" s="72" t="e">
        <f>VLOOKUP(U97,Données!$O$16:$Q$65,3,FALSE)</f>
        <v>#N/A</v>
      </c>
      <c r="BY97" s="72" t="e">
        <f>VLOOKUP(V97,Données!$O$16:$Q$65,3,FALSE)</f>
        <v>#N/A</v>
      </c>
      <c r="BZ97" s="72" t="str">
        <f>VLOOKUP(W97,Données!$O$16:$Q$65,3,FALSE)</f>
        <v>P</v>
      </c>
      <c r="CA97" s="72" t="str">
        <f>VLOOKUP(X97,Données!$O$16:$Q$65,3,FALSE)</f>
        <v>T</v>
      </c>
      <c r="CB97" s="72" t="str">
        <f>VLOOKUP(Y97,Données!$O$16:$Q$65,3,FALSE)</f>
        <v>A</v>
      </c>
      <c r="CC97" s="72" t="str">
        <f>VLOOKUP(Z97,Données!$O$16:$Q$65,3,FALSE)</f>
        <v>T</v>
      </c>
      <c r="CD97" s="72" t="str">
        <f>VLOOKUP(AA97,Données!$O$16:$Q$65,3,FALSE)</f>
        <v>A</v>
      </c>
      <c r="CE97" s="72" t="str">
        <f>VLOOKUP(AB97,Données!$O$16:$Q$65,3,FALSE)</f>
        <v>W</v>
      </c>
      <c r="CF97" s="72" t="str">
        <f>VLOOKUP(AC97,Données!$O$16:$Q$65,3,FALSE)</f>
        <v>W</v>
      </c>
      <c r="CG97" s="72" t="str">
        <f>VLOOKUP(AD97,Données!$O$16:$Q$65,3,FALSE)</f>
        <v>A</v>
      </c>
      <c r="CH97" s="72" t="str">
        <f>VLOOKUP(AE97,Données!$O$16:$Q$65,3,FALSE)</f>
        <v>A</v>
      </c>
      <c r="CI97" s="72" t="str">
        <f>VLOOKUP(AF97,Données!$O$16:$Q$65,3,FALSE)</f>
        <v>P</v>
      </c>
      <c r="CJ97" s="72" t="str">
        <f>VLOOKUP(AG97,Données!$O$16:$Q$65,3,FALSE)</f>
        <v>A</v>
      </c>
      <c r="CK97" s="72" t="str">
        <f>VLOOKUP(AH97,Données!$O$16:$Q$65,3,FALSE)</f>
        <v>P</v>
      </c>
      <c r="CM97" s="44"/>
      <c r="CQ97" s="51"/>
      <c r="IV97" s="505"/>
    </row>
    <row r="98" spans="1:256" s="50" customFormat="1" ht="13.5" thickBot="1" x14ac:dyDescent="0.25">
      <c r="A98" s="44">
        <f>VLOOKUP(C98,Section!C71:D213,2,FALSE)</f>
        <v>0</v>
      </c>
      <c r="B98" s="207" t="str">
        <f>Données!I40</f>
        <v>CLC</v>
      </c>
      <c r="C98" s="208" t="str">
        <f>Données!$J40</f>
        <v>FLOCHEL</v>
      </c>
      <c r="D98" s="248"/>
      <c r="E98" s="318" t="s">
        <v>26</v>
      </c>
      <c r="F98" s="351" t="s">
        <v>36</v>
      </c>
      <c r="G98" s="290"/>
      <c r="H98" s="290"/>
      <c r="I98" s="355" t="s">
        <v>59</v>
      </c>
      <c r="J98" s="318" t="s">
        <v>18</v>
      </c>
      <c r="K98" s="348" t="s">
        <v>210</v>
      </c>
      <c r="L98" s="300" t="s">
        <v>39</v>
      </c>
      <c r="M98" s="300" t="s">
        <v>39</v>
      </c>
      <c r="N98" s="248"/>
      <c r="O98" s="248"/>
      <c r="P98" s="300" t="s">
        <v>39</v>
      </c>
      <c r="Q98" s="318" t="s">
        <v>23</v>
      </c>
      <c r="R98" s="299" t="s">
        <v>210</v>
      </c>
      <c r="S98" s="300" t="s">
        <v>39</v>
      </c>
      <c r="T98" s="299" t="s">
        <v>53</v>
      </c>
      <c r="U98" s="290"/>
      <c r="V98" s="290"/>
      <c r="W98" s="299" t="s">
        <v>47</v>
      </c>
      <c r="X98" s="299" t="s">
        <v>47</v>
      </c>
      <c r="Y98" s="299" t="s">
        <v>47</v>
      </c>
      <c r="Z98" s="299" t="s">
        <v>47</v>
      </c>
      <c r="AA98" s="299" t="s">
        <v>47</v>
      </c>
      <c r="AB98" s="292"/>
      <c r="AC98" s="248"/>
      <c r="AD98" s="300" t="s">
        <v>39</v>
      </c>
      <c r="AE98" s="318" t="s">
        <v>23</v>
      </c>
      <c r="AF98" s="300" t="s">
        <v>39</v>
      </c>
      <c r="AG98" s="300" t="s">
        <v>39</v>
      </c>
      <c r="AH98" s="318" t="s">
        <v>32</v>
      </c>
      <c r="AI98" s="41"/>
      <c r="AJ98" s="89">
        <f t="shared" si="18"/>
        <v>5</v>
      </c>
      <c r="AK98" s="89">
        <f t="shared" si="19"/>
        <v>9</v>
      </c>
      <c r="AL98" s="89">
        <f t="shared" si="20"/>
        <v>7</v>
      </c>
      <c r="AM98" s="23">
        <f t="shared" si="21"/>
        <v>1</v>
      </c>
      <c r="AN98" s="103">
        <f t="shared" si="22"/>
        <v>0</v>
      </c>
      <c r="AO98" s="103">
        <f t="shared" si="23"/>
        <v>0</v>
      </c>
      <c r="AP98" s="105">
        <f t="shared" si="24"/>
        <v>0</v>
      </c>
      <c r="AQ98" s="106">
        <f t="shared" si="25"/>
        <v>0</v>
      </c>
      <c r="AR98" s="105">
        <f t="shared" si="26"/>
        <v>0</v>
      </c>
      <c r="AS98" s="105">
        <f t="shared" si="27"/>
        <v>0</v>
      </c>
      <c r="AW98" s="112">
        <f t="shared" si="32"/>
        <v>0</v>
      </c>
      <c r="AX98" s="112">
        <f t="shared" si="32"/>
        <v>0</v>
      </c>
      <c r="AY98" s="112">
        <f t="shared" si="32"/>
        <v>0</v>
      </c>
      <c r="AZ98" s="112">
        <f t="shared" si="32"/>
        <v>0</v>
      </c>
      <c r="BA98" s="112">
        <f t="shared" si="32"/>
        <v>0</v>
      </c>
      <c r="BB98" s="112">
        <f t="shared" si="32"/>
        <v>0</v>
      </c>
      <c r="BC98" s="112">
        <f t="shared" si="32"/>
        <v>0</v>
      </c>
      <c r="BG98" s="72" t="e">
        <f>VLOOKUP(D98,Données!$O$16:$Q$65,3,FALSE)</f>
        <v>#N/A</v>
      </c>
      <c r="BH98" s="72" t="str">
        <f>VLOOKUP(E98,Données!$O$16:$Q$65,3,FALSE)</f>
        <v>P</v>
      </c>
      <c r="BI98" s="72" t="str">
        <f>VLOOKUP(F98,Données!$O$16:$Q$65,3,FALSE)</f>
        <v>D</v>
      </c>
      <c r="BJ98" s="72" t="e">
        <f>VLOOKUP(G98,Données!$O$16:$Q$65,3,FALSE)</f>
        <v>#N/A</v>
      </c>
      <c r="BK98" s="72" t="e">
        <f>VLOOKUP(H98,Données!$O$16:$Q$65,3,FALSE)</f>
        <v>#N/A</v>
      </c>
      <c r="BL98" s="72" t="str">
        <f>VLOOKUP(I98,Données!$O$16:$Q$65,3,FALSE)</f>
        <v>T</v>
      </c>
      <c r="BM98" s="72" t="str">
        <f>VLOOKUP(J98,Données!$O$16:$Q$65,3,FALSE)</f>
        <v>P</v>
      </c>
      <c r="BN98" s="72" t="str">
        <f>VLOOKUP(K98,Données!$O$16:$Q$65,3,FALSE)</f>
        <v>T</v>
      </c>
      <c r="BO98" s="72" t="str">
        <f>VLOOKUP(L98,Données!$O$16:$Q$65,3,FALSE)</f>
        <v>A</v>
      </c>
      <c r="BP98" s="72" t="str">
        <f>VLOOKUP(M98,Données!$O$16:$Q$65,3,FALSE)</f>
        <v>A</v>
      </c>
      <c r="BQ98" s="72" t="e">
        <f>VLOOKUP(N98,Données!$O$16:$Q$65,3,FALSE)</f>
        <v>#N/A</v>
      </c>
      <c r="BR98" s="72" t="e">
        <f>VLOOKUP(O98,Données!$O$16:$Q$65,3,FALSE)</f>
        <v>#N/A</v>
      </c>
      <c r="BS98" s="72" t="str">
        <f>VLOOKUP(P98,Données!$O$16:$Q$65,3,FALSE)</f>
        <v>A</v>
      </c>
      <c r="BT98" s="72" t="str">
        <f>VLOOKUP(Q98,Données!$O$16:$Q$65,3,FALSE)</f>
        <v>P</v>
      </c>
      <c r="BU98" s="72" t="str">
        <f>VLOOKUP(R98,Données!$O$16:$Q$65,3,FALSE)</f>
        <v>T</v>
      </c>
      <c r="BV98" s="72" t="str">
        <f>VLOOKUP(S98,Données!$O$16:$Q$65,3,FALSE)</f>
        <v>A</v>
      </c>
      <c r="BW98" s="72" t="str">
        <f>VLOOKUP(T98,Données!$O$16:$Q$65,3,FALSE)</f>
        <v>T</v>
      </c>
      <c r="BX98" s="72" t="e">
        <f>VLOOKUP(U98,Données!$O$16:$Q$65,3,FALSE)</f>
        <v>#N/A</v>
      </c>
      <c r="BY98" s="72" t="e">
        <f>VLOOKUP(V98,Données!$O$16:$Q$65,3,FALSE)</f>
        <v>#N/A</v>
      </c>
      <c r="BZ98" s="72" t="str">
        <f>VLOOKUP(W98,Données!$O$16:$Q$65,3,FALSE)</f>
        <v>T</v>
      </c>
      <c r="CA98" s="72" t="str">
        <f>VLOOKUP(X98,Données!$O$16:$Q$65,3,FALSE)</f>
        <v>T</v>
      </c>
      <c r="CB98" s="72" t="str">
        <f>VLOOKUP(Y98,Données!$O$16:$Q$65,3,FALSE)</f>
        <v>T</v>
      </c>
      <c r="CC98" s="72" t="str">
        <f>VLOOKUP(Z98,Données!$O$16:$Q$65,3,FALSE)</f>
        <v>T</v>
      </c>
      <c r="CD98" s="72" t="str">
        <f>VLOOKUP(AA98,Données!$O$16:$Q$65,3,FALSE)</f>
        <v>T</v>
      </c>
      <c r="CE98" s="72" t="e">
        <f>VLOOKUP(AB98,Données!$O$16:$Q$65,3,FALSE)</f>
        <v>#N/A</v>
      </c>
      <c r="CF98" s="72" t="e">
        <f>VLOOKUP(AC98,Données!$O$16:$Q$65,3,FALSE)</f>
        <v>#N/A</v>
      </c>
      <c r="CG98" s="72" t="str">
        <f>VLOOKUP(AD98,Données!$O$16:$Q$65,3,FALSE)</f>
        <v>A</v>
      </c>
      <c r="CH98" s="72" t="str">
        <f>VLOOKUP(AE98,Données!$O$16:$Q$65,3,FALSE)</f>
        <v>P</v>
      </c>
      <c r="CI98" s="72" t="str">
        <f>VLOOKUP(AF98,Données!$O$16:$Q$65,3,FALSE)</f>
        <v>A</v>
      </c>
      <c r="CJ98" s="72" t="str">
        <f>VLOOKUP(AG98,Données!$O$16:$Q$65,3,FALSE)</f>
        <v>A</v>
      </c>
      <c r="CK98" s="72" t="str">
        <f>VLOOKUP(AH98,Données!$O$16:$Q$65,3,FALSE)</f>
        <v>P</v>
      </c>
      <c r="CM98" s="44"/>
      <c r="CQ98" s="51"/>
      <c r="IV98" s="505"/>
    </row>
    <row r="99" spans="1:256" s="50" customFormat="1" ht="13.5" thickBot="1" x14ac:dyDescent="0.25">
      <c r="A99" s="44">
        <f>VLOOKUP(C99,Section!C71:D214,2,FALSE)</f>
        <v>0</v>
      </c>
      <c r="B99" s="207" t="str">
        <f>Données!I41</f>
        <v>CAL</v>
      </c>
      <c r="C99" s="208" t="str">
        <f>Données!$J41</f>
        <v>VILLEFRANCHE</v>
      </c>
      <c r="D99" s="248"/>
      <c r="E99" s="365" t="s">
        <v>36</v>
      </c>
      <c r="F99" s="281" t="s">
        <v>18</v>
      </c>
      <c r="G99" s="248"/>
      <c r="H99" s="248"/>
      <c r="I99" s="365" t="s">
        <v>36</v>
      </c>
      <c r="J99" s="300" t="s">
        <v>39</v>
      </c>
      <c r="K99" s="318" t="s">
        <v>32</v>
      </c>
      <c r="L99" s="348" t="s">
        <v>34</v>
      </c>
      <c r="M99" s="300" t="s">
        <v>39</v>
      </c>
      <c r="N99" s="306" t="s">
        <v>66</v>
      </c>
      <c r="O99" s="306" t="s">
        <v>66</v>
      </c>
      <c r="P99" s="300" t="s">
        <v>39</v>
      </c>
      <c r="Q99" s="300" t="s">
        <v>39</v>
      </c>
      <c r="R99" s="300" t="s">
        <v>39</v>
      </c>
      <c r="S99" s="299" t="s">
        <v>210</v>
      </c>
      <c r="T99" s="318" t="s">
        <v>23</v>
      </c>
      <c r="U99" s="292"/>
      <c r="V99" s="248"/>
      <c r="W99" s="300" t="s">
        <v>39</v>
      </c>
      <c r="X99" s="318" t="s">
        <v>26</v>
      </c>
      <c r="Y99" s="299" t="s">
        <v>210</v>
      </c>
      <c r="Z99" s="300" t="s">
        <v>39</v>
      </c>
      <c r="AA99" s="387" t="s">
        <v>39</v>
      </c>
      <c r="AB99" s="248"/>
      <c r="AC99" s="292"/>
      <c r="AD99" s="318" t="s">
        <v>26</v>
      </c>
      <c r="AE99" s="300" t="s">
        <v>39</v>
      </c>
      <c r="AF99" s="318" t="s">
        <v>32</v>
      </c>
      <c r="AG99" s="299" t="s">
        <v>210</v>
      </c>
      <c r="AH99" s="300" t="s">
        <v>39</v>
      </c>
      <c r="AI99" s="41"/>
      <c r="AJ99" s="89">
        <f t="shared" si="18"/>
        <v>6</v>
      </c>
      <c r="AK99" s="89">
        <f t="shared" si="19"/>
        <v>4</v>
      </c>
      <c r="AL99" s="89">
        <f t="shared" si="20"/>
        <v>10</v>
      </c>
      <c r="AM99" s="23">
        <f t="shared" si="21"/>
        <v>2</v>
      </c>
      <c r="AN99" s="103">
        <f t="shared" si="22"/>
        <v>2</v>
      </c>
      <c r="AO99" s="103">
        <f t="shared" si="23"/>
        <v>0</v>
      </c>
      <c r="AP99" s="105">
        <f t="shared" si="24"/>
        <v>0</v>
      </c>
      <c r="AQ99" s="106">
        <f t="shared" si="25"/>
        <v>0</v>
      </c>
      <c r="AR99" s="105">
        <f t="shared" si="26"/>
        <v>0</v>
      </c>
      <c r="AS99" s="105">
        <f t="shared" si="27"/>
        <v>0</v>
      </c>
      <c r="AW99" s="112">
        <f t="shared" si="32"/>
        <v>0</v>
      </c>
      <c r="AX99" s="112">
        <f t="shared" si="32"/>
        <v>0</v>
      </c>
      <c r="AY99" s="112">
        <f t="shared" si="32"/>
        <v>0</v>
      </c>
      <c r="AZ99" s="112">
        <f t="shared" si="32"/>
        <v>0</v>
      </c>
      <c r="BA99" s="112">
        <f t="shared" si="32"/>
        <v>0</v>
      </c>
      <c r="BB99" s="112">
        <f t="shared" si="32"/>
        <v>0</v>
      </c>
      <c r="BC99" s="112">
        <f t="shared" si="32"/>
        <v>0</v>
      </c>
      <c r="BG99" s="72" t="e">
        <f>VLOOKUP(D99,Données!$O$16:$Q$65,3,FALSE)</f>
        <v>#N/A</v>
      </c>
      <c r="BH99" s="72" t="str">
        <f>VLOOKUP(E99,Données!$O$16:$Q$65,3,FALSE)</f>
        <v>D</v>
      </c>
      <c r="BI99" s="72" t="str">
        <f>VLOOKUP(F99,Données!$O$16:$Q$65,3,FALSE)</f>
        <v>P</v>
      </c>
      <c r="BJ99" s="72" t="e">
        <f>VLOOKUP(G99,Données!$O$16:$Q$65,3,FALSE)</f>
        <v>#N/A</v>
      </c>
      <c r="BK99" s="72" t="e">
        <f>VLOOKUP(H99,Données!$O$16:$Q$65,3,FALSE)</f>
        <v>#N/A</v>
      </c>
      <c r="BL99" s="72" t="str">
        <f>VLOOKUP(I99,Données!$O$16:$Q$65,3,FALSE)</f>
        <v>D</v>
      </c>
      <c r="BM99" s="72" t="str">
        <f>VLOOKUP(J99,Données!$O$16:$Q$65,3,FALSE)</f>
        <v>A</v>
      </c>
      <c r="BN99" s="72" t="str">
        <f>VLOOKUP(K99,Données!$O$16:$Q$65,3,FALSE)</f>
        <v>P</v>
      </c>
      <c r="BO99" s="72" t="str">
        <f>VLOOKUP(L99,Données!$O$16:$Q$65,3,FALSE)</f>
        <v>T</v>
      </c>
      <c r="BP99" s="72" t="str">
        <f>VLOOKUP(M99,Données!$O$16:$Q$65,3,FALSE)</f>
        <v>A</v>
      </c>
      <c r="BQ99" s="72" t="str">
        <f>VLOOKUP(N99,Données!$O$16:$Q$65,3,FALSE)</f>
        <v>W</v>
      </c>
      <c r="BR99" s="72" t="str">
        <f>VLOOKUP(O99,Données!$O$16:$Q$65,3,FALSE)</f>
        <v>W</v>
      </c>
      <c r="BS99" s="72" t="str">
        <f>VLOOKUP(P99,Données!$O$16:$Q$65,3,FALSE)</f>
        <v>A</v>
      </c>
      <c r="BT99" s="72" t="str">
        <f>VLOOKUP(Q99,Données!$O$16:$Q$65,3,FALSE)</f>
        <v>A</v>
      </c>
      <c r="BU99" s="72" t="str">
        <f>VLOOKUP(R99,Données!$O$16:$Q$65,3,FALSE)</f>
        <v>A</v>
      </c>
      <c r="BV99" s="72" t="str">
        <f>VLOOKUP(S99,Données!$O$16:$Q$65,3,FALSE)</f>
        <v>T</v>
      </c>
      <c r="BW99" s="72" t="str">
        <f>VLOOKUP(T99,Données!$O$16:$Q$65,3,FALSE)</f>
        <v>P</v>
      </c>
      <c r="BX99" s="72" t="e">
        <f>VLOOKUP(U99,Données!$O$16:$Q$65,3,FALSE)</f>
        <v>#N/A</v>
      </c>
      <c r="BY99" s="72" t="e">
        <f>VLOOKUP(V99,Données!$O$16:$Q$65,3,FALSE)</f>
        <v>#N/A</v>
      </c>
      <c r="BZ99" s="72" t="str">
        <f>VLOOKUP(W99,Données!$O$16:$Q$65,3,FALSE)</f>
        <v>A</v>
      </c>
      <c r="CA99" s="72" t="str">
        <f>VLOOKUP(X99,Données!$O$16:$Q$65,3,FALSE)</f>
        <v>P</v>
      </c>
      <c r="CB99" s="72" t="str">
        <f>VLOOKUP(Y99,Données!$O$16:$Q$65,3,FALSE)</f>
        <v>T</v>
      </c>
      <c r="CC99" s="72" t="str">
        <f>VLOOKUP(Z99,Données!$O$16:$Q$65,3,FALSE)</f>
        <v>A</v>
      </c>
      <c r="CD99" s="72" t="str">
        <f>VLOOKUP(AA99,Données!$O$16:$Q$65,3,FALSE)</f>
        <v>A</v>
      </c>
      <c r="CE99" s="72" t="e">
        <f>VLOOKUP(AB99,Données!$O$16:$Q$65,3,FALSE)</f>
        <v>#N/A</v>
      </c>
      <c r="CF99" s="72" t="e">
        <f>VLOOKUP(AC99,Données!$O$16:$Q$65,3,FALSE)</f>
        <v>#N/A</v>
      </c>
      <c r="CG99" s="72" t="str">
        <f>VLOOKUP(AD99,Données!$O$16:$Q$65,3,FALSE)</f>
        <v>P</v>
      </c>
      <c r="CH99" s="72" t="str">
        <f>VLOOKUP(AE99,Données!$O$16:$Q$65,3,FALSE)</f>
        <v>A</v>
      </c>
      <c r="CI99" s="72" t="str">
        <f>VLOOKUP(AF99,Données!$O$16:$Q$65,3,FALSE)</f>
        <v>P</v>
      </c>
      <c r="CJ99" s="72" t="str">
        <f>VLOOKUP(AG99,Données!$O$16:$Q$65,3,FALSE)</f>
        <v>T</v>
      </c>
      <c r="CK99" s="72" t="str">
        <f>VLOOKUP(AH99,Données!$O$16:$Q$65,3,FALSE)</f>
        <v>A</v>
      </c>
      <c r="CM99" s="44"/>
      <c r="CQ99" s="51"/>
      <c r="IV99" s="505"/>
    </row>
    <row r="100" spans="1:256" s="50" customFormat="1" ht="13.5" thickBot="1" x14ac:dyDescent="0.25">
      <c r="A100" s="44">
        <f>VLOOKUP(C100,Section!C71:D215,2,FALSE)</f>
        <v>0</v>
      </c>
      <c r="B100" s="213" t="str">
        <f>Données!I42</f>
        <v>CLC</v>
      </c>
      <c r="C100" s="208" t="str">
        <f>Données!$J42</f>
        <v>CAMPO</v>
      </c>
      <c r="D100" s="248"/>
      <c r="E100" s="318" t="s">
        <v>23</v>
      </c>
      <c r="F100" s="351" t="s">
        <v>36</v>
      </c>
      <c r="G100" s="248"/>
      <c r="H100" s="248"/>
      <c r="I100" s="300" t="s">
        <v>39</v>
      </c>
      <c r="J100" s="318" t="s">
        <v>26</v>
      </c>
      <c r="K100" s="343" t="s">
        <v>25</v>
      </c>
      <c r="L100" s="344" t="s">
        <v>53</v>
      </c>
      <c r="M100" s="300" t="s">
        <v>39</v>
      </c>
      <c r="N100" s="248"/>
      <c r="O100" s="248"/>
      <c r="P100" s="300" t="s">
        <v>39</v>
      </c>
      <c r="Q100" s="318" t="s">
        <v>32</v>
      </c>
      <c r="R100" s="300" t="s">
        <v>39</v>
      </c>
      <c r="S100" s="300" t="s">
        <v>39</v>
      </c>
      <c r="T100" s="299" t="s">
        <v>53</v>
      </c>
      <c r="U100" s="292"/>
      <c r="V100" s="248"/>
      <c r="W100" s="299" t="s">
        <v>53</v>
      </c>
      <c r="X100" s="299" t="s">
        <v>34</v>
      </c>
      <c r="Y100" s="300" t="s">
        <v>39</v>
      </c>
      <c r="Z100" s="318" t="s">
        <v>32</v>
      </c>
      <c r="AA100" s="300" t="s">
        <v>39</v>
      </c>
      <c r="AB100" s="248"/>
      <c r="AC100" s="248"/>
      <c r="AD100" s="386" t="s">
        <v>36</v>
      </c>
      <c r="AE100" s="386" t="s">
        <v>36</v>
      </c>
      <c r="AF100" s="386" t="s">
        <v>36</v>
      </c>
      <c r="AG100" s="386" t="s">
        <v>36</v>
      </c>
      <c r="AH100" s="386" t="s">
        <v>36</v>
      </c>
      <c r="AI100" s="41"/>
      <c r="AJ100" s="89">
        <f t="shared" si="18"/>
        <v>4</v>
      </c>
      <c r="AK100" s="89">
        <f t="shared" si="19"/>
        <v>5</v>
      </c>
      <c r="AL100" s="89">
        <f t="shared" si="20"/>
        <v>7</v>
      </c>
      <c r="AM100" s="23">
        <f t="shared" si="21"/>
        <v>6</v>
      </c>
      <c r="AN100" s="103">
        <f t="shared" si="22"/>
        <v>0</v>
      </c>
      <c r="AO100" s="103">
        <f t="shared" si="23"/>
        <v>0</v>
      </c>
      <c r="AP100" s="105">
        <f t="shared" si="24"/>
        <v>0</v>
      </c>
      <c r="AQ100" s="106">
        <f t="shared" si="25"/>
        <v>0</v>
      </c>
      <c r="AR100" s="105">
        <f t="shared" si="26"/>
        <v>0</v>
      </c>
      <c r="AS100" s="105">
        <f t="shared" si="27"/>
        <v>0</v>
      </c>
      <c r="AW100" s="112">
        <f t="shared" si="32"/>
        <v>0</v>
      </c>
      <c r="AX100" s="112">
        <f t="shared" si="32"/>
        <v>0</v>
      </c>
      <c r="AY100" s="112">
        <f t="shared" si="32"/>
        <v>0</v>
      </c>
      <c r="AZ100" s="112">
        <f t="shared" si="32"/>
        <v>0</v>
      </c>
      <c r="BA100" s="112">
        <f t="shared" si="32"/>
        <v>0</v>
      </c>
      <c r="BB100" s="112">
        <f t="shared" si="32"/>
        <v>0</v>
      </c>
      <c r="BC100" s="112">
        <f t="shared" si="32"/>
        <v>0</v>
      </c>
      <c r="BG100" s="72" t="e">
        <f>VLOOKUP(D100,Données!$O$16:$Q$65,3,FALSE)</f>
        <v>#N/A</v>
      </c>
      <c r="BH100" s="72" t="str">
        <f>VLOOKUP(E100,Données!$O$16:$Q$65,3,FALSE)</f>
        <v>P</v>
      </c>
      <c r="BI100" s="72" t="str">
        <f>VLOOKUP(F100,Données!$O$16:$Q$65,3,FALSE)</f>
        <v>D</v>
      </c>
      <c r="BJ100" s="72" t="e">
        <f>VLOOKUP(G100,Données!$O$16:$Q$65,3,FALSE)</f>
        <v>#N/A</v>
      </c>
      <c r="BK100" s="72" t="e">
        <f>VLOOKUP(H100,Données!$O$16:$Q$65,3,FALSE)</f>
        <v>#N/A</v>
      </c>
      <c r="BL100" s="72" t="str">
        <f>VLOOKUP(I100,Données!$O$16:$Q$65,3,FALSE)</f>
        <v>A</v>
      </c>
      <c r="BM100" s="72" t="str">
        <f>VLOOKUP(J100,Données!$O$16:$Q$65,3,FALSE)</f>
        <v>P</v>
      </c>
      <c r="BN100" s="72" t="str">
        <f>VLOOKUP(K100,Données!$O$16:$Q$65,3,FALSE)</f>
        <v>T</v>
      </c>
      <c r="BO100" s="72" t="str">
        <f>VLOOKUP(L100,Données!$O$16:$Q$65,3,FALSE)</f>
        <v>T</v>
      </c>
      <c r="BP100" s="72" t="str">
        <f>VLOOKUP(M100,Données!$O$16:$Q$65,3,FALSE)</f>
        <v>A</v>
      </c>
      <c r="BQ100" s="72" t="e">
        <f>VLOOKUP(N100,Données!$O$16:$Q$65,3,FALSE)</f>
        <v>#N/A</v>
      </c>
      <c r="BR100" s="72" t="e">
        <f>VLOOKUP(O100,Données!$O$16:$Q$65,3,FALSE)</f>
        <v>#N/A</v>
      </c>
      <c r="BS100" s="72" t="str">
        <f>VLOOKUP(P100,Données!$O$16:$Q$65,3,FALSE)</f>
        <v>A</v>
      </c>
      <c r="BT100" s="72" t="str">
        <f>VLOOKUP(Q100,Données!$O$16:$Q$65,3,FALSE)</f>
        <v>P</v>
      </c>
      <c r="BU100" s="72" t="str">
        <f>VLOOKUP(R100,Données!$O$16:$Q$65,3,FALSE)</f>
        <v>A</v>
      </c>
      <c r="BV100" s="72" t="str">
        <f>VLOOKUP(S100,Données!$O$16:$Q$65,3,FALSE)</f>
        <v>A</v>
      </c>
      <c r="BW100" s="72" t="str">
        <f>VLOOKUP(T100,Données!$O$16:$Q$65,3,FALSE)</f>
        <v>T</v>
      </c>
      <c r="BX100" s="72" t="e">
        <f>VLOOKUP(U100,Données!$O$16:$Q$65,3,FALSE)</f>
        <v>#N/A</v>
      </c>
      <c r="BY100" s="72" t="e">
        <f>VLOOKUP(V100,Données!$O$16:$Q$65,3,FALSE)</f>
        <v>#N/A</v>
      </c>
      <c r="BZ100" s="72" t="str">
        <f>VLOOKUP(W100,Données!$O$16:$Q$65,3,FALSE)</f>
        <v>T</v>
      </c>
      <c r="CA100" s="72" t="str">
        <f>VLOOKUP(X100,Données!$O$16:$Q$65,3,FALSE)</f>
        <v>T</v>
      </c>
      <c r="CB100" s="72" t="str">
        <f>VLOOKUP(Y100,Données!$O$16:$Q$65,3,FALSE)</f>
        <v>A</v>
      </c>
      <c r="CC100" s="72" t="str">
        <f>VLOOKUP(Z100,Données!$O$16:$Q$65,3,FALSE)</f>
        <v>P</v>
      </c>
      <c r="CD100" s="72" t="str">
        <f>VLOOKUP(AA100,Données!$O$16:$Q$65,3,FALSE)</f>
        <v>A</v>
      </c>
      <c r="CE100" s="72" t="e">
        <f>VLOOKUP(AB100,Données!$O$16:$Q$65,3,FALSE)</f>
        <v>#N/A</v>
      </c>
      <c r="CF100" s="72" t="e">
        <f>VLOOKUP(AC100,Données!$O$16:$Q$65,3,FALSE)</f>
        <v>#N/A</v>
      </c>
      <c r="CG100" s="72" t="str">
        <f>VLOOKUP(AD100,Données!$O$16:$Q$65,3,FALSE)</f>
        <v>D</v>
      </c>
      <c r="CH100" s="72" t="str">
        <f>VLOOKUP(AE100,Données!$O$16:$Q$65,3,FALSE)</f>
        <v>D</v>
      </c>
      <c r="CI100" s="72" t="str">
        <f>VLOOKUP(AF100,Données!$O$16:$Q$65,3,FALSE)</f>
        <v>D</v>
      </c>
      <c r="CJ100" s="72" t="str">
        <f>VLOOKUP(AG100,Données!$O$16:$Q$65,3,FALSE)</f>
        <v>D</v>
      </c>
      <c r="CK100" s="72" t="str">
        <f>VLOOKUP(AH100,Données!$O$16:$Q$65,3,FALSE)</f>
        <v>D</v>
      </c>
      <c r="CM100" s="44"/>
      <c r="CQ100" s="51"/>
      <c r="IV100" s="505"/>
    </row>
    <row r="101" spans="1:256" s="50" customFormat="1" ht="13.5" thickBot="1" x14ac:dyDescent="0.25">
      <c r="A101" s="44">
        <f>VLOOKUP(C101,Section!C71:D216,2,FALSE)</f>
        <v>0</v>
      </c>
      <c r="B101" s="213" t="str">
        <f>Données!I43</f>
        <v>CAL</v>
      </c>
      <c r="C101" s="208" t="str">
        <f>Données!$J43</f>
        <v>LIENARD</v>
      </c>
      <c r="D101" s="248"/>
      <c r="E101" s="365" t="s">
        <v>36</v>
      </c>
      <c r="F101" s="351" t="s">
        <v>36</v>
      </c>
      <c r="G101" s="306" t="s">
        <v>66</v>
      </c>
      <c r="H101" s="306" t="s">
        <v>66</v>
      </c>
      <c r="I101" s="299" t="s">
        <v>25</v>
      </c>
      <c r="J101" s="300" t="s">
        <v>39</v>
      </c>
      <c r="K101" s="300" t="s">
        <v>39</v>
      </c>
      <c r="L101" s="318" t="s">
        <v>18</v>
      </c>
      <c r="M101" s="300" t="s">
        <v>39</v>
      </c>
      <c r="N101" s="248"/>
      <c r="O101" s="248"/>
      <c r="P101" s="299" t="s">
        <v>201</v>
      </c>
      <c r="Q101" s="299" t="s">
        <v>201</v>
      </c>
      <c r="R101" s="299" t="s">
        <v>201</v>
      </c>
      <c r="S101" s="386" t="s">
        <v>36</v>
      </c>
      <c r="T101" s="386" t="s">
        <v>36</v>
      </c>
      <c r="U101" s="429"/>
      <c r="V101" s="302"/>
      <c r="W101" s="299" t="s">
        <v>201</v>
      </c>
      <c r="X101" s="281" t="s">
        <v>32</v>
      </c>
      <c r="Y101" s="282" t="s">
        <v>39</v>
      </c>
      <c r="Z101" s="300" t="s">
        <v>39</v>
      </c>
      <c r="AA101" s="298" t="s">
        <v>53</v>
      </c>
      <c r="AB101" s="247"/>
      <c r="AC101" s="248"/>
      <c r="AD101" s="318" t="s">
        <v>32</v>
      </c>
      <c r="AE101" s="300" t="s">
        <v>39</v>
      </c>
      <c r="AF101" s="300" t="s">
        <v>39</v>
      </c>
      <c r="AG101" s="318" t="s">
        <v>26</v>
      </c>
      <c r="AH101" s="300" t="s">
        <v>39</v>
      </c>
      <c r="AI101" s="41"/>
      <c r="AJ101" s="89">
        <f t="shared" si="18"/>
        <v>4</v>
      </c>
      <c r="AK101" s="89">
        <f t="shared" si="19"/>
        <v>6</v>
      </c>
      <c r="AL101" s="89">
        <f t="shared" si="20"/>
        <v>8</v>
      </c>
      <c r="AM101" s="23">
        <f t="shared" si="21"/>
        <v>4</v>
      </c>
      <c r="AN101" s="103">
        <f t="shared" si="22"/>
        <v>2</v>
      </c>
      <c r="AO101" s="103">
        <f t="shared" si="23"/>
        <v>0</v>
      </c>
      <c r="AP101" s="105">
        <f t="shared" si="24"/>
        <v>0</v>
      </c>
      <c r="AQ101" s="106">
        <f t="shared" si="25"/>
        <v>0</v>
      </c>
      <c r="AR101" s="105">
        <f t="shared" si="26"/>
        <v>0</v>
      </c>
      <c r="AS101" s="105">
        <f t="shared" si="27"/>
        <v>0</v>
      </c>
      <c r="AW101" s="112">
        <f t="shared" si="32"/>
        <v>0</v>
      </c>
      <c r="AX101" s="112">
        <f t="shared" si="32"/>
        <v>0</v>
      </c>
      <c r="AY101" s="112">
        <f t="shared" si="32"/>
        <v>0</v>
      </c>
      <c r="AZ101" s="112">
        <f t="shared" si="32"/>
        <v>0</v>
      </c>
      <c r="BA101" s="112">
        <f t="shared" si="32"/>
        <v>0</v>
      </c>
      <c r="BB101" s="112">
        <f t="shared" si="32"/>
        <v>0</v>
      </c>
      <c r="BC101" s="112">
        <f t="shared" si="32"/>
        <v>0</v>
      </c>
      <c r="BG101" s="72" t="e">
        <f>VLOOKUP(D101,Données!$O$16:$Q$65,3,FALSE)</f>
        <v>#N/A</v>
      </c>
      <c r="BH101" s="72" t="str">
        <f>VLOOKUP(E101,Données!$O$16:$Q$65,3,FALSE)</f>
        <v>D</v>
      </c>
      <c r="BI101" s="72" t="str">
        <f>VLOOKUP(F101,Données!$O$16:$Q$65,3,FALSE)</f>
        <v>D</v>
      </c>
      <c r="BJ101" s="72" t="str">
        <f>VLOOKUP(G101,Données!$O$16:$Q$65,3,FALSE)</f>
        <v>W</v>
      </c>
      <c r="BK101" s="72" t="str">
        <f>VLOOKUP(H101,Données!$O$16:$Q$65,3,FALSE)</f>
        <v>W</v>
      </c>
      <c r="BL101" s="72" t="str">
        <f>VLOOKUP(I101,Données!$O$16:$Q$65,3,FALSE)</f>
        <v>T</v>
      </c>
      <c r="BM101" s="72" t="str">
        <f>VLOOKUP(J101,Données!$O$16:$Q$65,3,FALSE)</f>
        <v>A</v>
      </c>
      <c r="BN101" s="72" t="str">
        <f>VLOOKUP(K101,Données!$O$16:$Q$65,3,FALSE)</f>
        <v>A</v>
      </c>
      <c r="BO101" s="72" t="str">
        <f>VLOOKUP(L101,Données!$O$16:$Q$65,3,FALSE)</f>
        <v>P</v>
      </c>
      <c r="BP101" s="72" t="str">
        <f>VLOOKUP(M101,Données!$O$16:$Q$65,3,FALSE)</f>
        <v>A</v>
      </c>
      <c r="BQ101" s="72" t="e">
        <f>VLOOKUP(N101,Données!$O$16:$Q$65,3,FALSE)</f>
        <v>#N/A</v>
      </c>
      <c r="BR101" s="72" t="e">
        <f>VLOOKUP(O101,Données!$O$16:$Q$65,3,FALSE)</f>
        <v>#N/A</v>
      </c>
      <c r="BS101" s="72" t="str">
        <f>VLOOKUP(P101,Données!$O$16:$Q$65,3,FALSE)</f>
        <v>T</v>
      </c>
      <c r="BT101" s="72" t="str">
        <f>VLOOKUP(Q101,Données!$O$16:$Q$65,3,FALSE)</f>
        <v>T</v>
      </c>
      <c r="BU101" s="72" t="str">
        <f>VLOOKUP(R101,Données!$O$16:$Q$65,3,FALSE)</f>
        <v>T</v>
      </c>
      <c r="BV101" s="72" t="str">
        <f>VLOOKUP(S101,Données!$O$16:$Q$65,3,FALSE)</f>
        <v>D</v>
      </c>
      <c r="BW101" s="72" t="str">
        <f>VLOOKUP(T101,Données!$O$16:$Q$65,3,FALSE)</f>
        <v>D</v>
      </c>
      <c r="BX101" s="72" t="e">
        <f>VLOOKUP(U101,Données!$O$16:$Q$65,3,FALSE)</f>
        <v>#N/A</v>
      </c>
      <c r="BY101" s="72" t="e">
        <f>VLOOKUP(V101,Données!$O$16:$Q$65,3,FALSE)</f>
        <v>#N/A</v>
      </c>
      <c r="BZ101" s="72" t="str">
        <f>VLOOKUP(W101,Données!$O$16:$Q$65,3,FALSE)</f>
        <v>T</v>
      </c>
      <c r="CA101" s="72" t="str">
        <f>VLOOKUP(X101,Données!$O$16:$Q$65,3,FALSE)</f>
        <v>P</v>
      </c>
      <c r="CB101" s="72" t="str">
        <f>VLOOKUP(Y101,Données!$O$16:$Q$65,3,FALSE)</f>
        <v>A</v>
      </c>
      <c r="CC101" s="72" t="str">
        <f>VLOOKUP(Z101,Données!$O$16:$Q$65,3,FALSE)</f>
        <v>A</v>
      </c>
      <c r="CD101" s="72" t="str">
        <f>VLOOKUP(AA101,Données!$O$16:$Q$65,3,FALSE)</f>
        <v>T</v>
      </c>
      <c r="CE101" s="72" t="e">
        <f>VLOOKUP(AB101,Données!$O$16:$Q$65,3,FALSE)</f>
        <v>#N/A</v>
      </c>
      <c r="CF101" s="72" t="e">
        <f>VLOOKUP(AC101,Données!$O$16:$Q$65,3,FALSE)</f>
        <v>#N/A</v>
      </c>
      <c r="CG101" s="72" t="str">
        <f>VLOOKUP(AD101,Données!$O$16:$Q$65,3,FALSE)</f>
        <v>P</v>
      </c>
      <c r="CH101" s="72" t="str">
        <f>VLOOKUP(AE101,Données!$O$16:$Q$65,3,FALSE)</f>
        <v>A</v>
      </c>
      <c r="CI101" s="72" t="str">
        <f>VLOOKUP(AF101,Données!$O$16:$Q$65,3,FALSE)</f>
        <v>A</v>
      </c>
      <c r="CJ101" s="72" t="str">
        <f>VLOOKUP(AG101,Données!$O$16:$Q$65,3,FALSE)</f>
        <v>P</v>
      </c>
      <c r="CK101" s="72" t="str">
        <f>VLOOKUP(AH101,Données!$O$16:$Q$65,3,FALSE)</f>
        <v>A</v>
      </c>
      <c r="CM101" s="44"/>
      <c r="CQ101" s="51"/>
      <c r="IV101" s="505"/>
    </row>
    <row r="102" spans="1:256" s="50" customFormat="1" ht="13.5" thickBot="1" x14ac:dyDescent="0.25">
      <c r="A102" s="44">
        <f>VLOOKUP(C102,Section!C71:D217,2,FALSE)</f>
        <v>0</v>
      </c>
      <c r="B102" s="207" t="str">
        <f>Données!I44</f>
        <v>CLC</v>
      </c>
      <c r="C102" s="208" t="str">
        <f>Données!$J44</f>
        <v>PAGE</v>
      </c>
      <c r="D102" s="318" t="s">
        <v>160</v>
      </c>
      <c r="E102" s="365" t="s">
        <v>36</v>
      </c>
      <c r="F102" s="365" t="s">
        <v>36</v>
      </c>
      <c r="G102" s="292"/>
      <c r="H102" s="292"/>
      <c r="I102" s="365" t="s">
        <v>36</v>
      </c>
      <c r="J102" s="365" t="s">
        <v>36</v>
      </c>
      <c r="K102" s="365" t="s">
        <v>36</v>
      </c>
      <c r="L102" s="365" t="s">
        <v>36</v>
      </c>
      <c r="M102" s="365" t="s">
        <v>36</v>
      </c>
      <c r="N102" s="248"/>
      <c r="O102" s="248"/>
      <c r="P102" s="318" t="s">
        <v>32</v>
      </c>
      <c r="Q102" s="300" t="s">
        <v>39</v>
      </c>
      <c r="R102" s="355" t="s">
        <v>59</v>
      </c>
      <c r="S102" s="300" t="s">
        <v>39</v>
      </c>
      <c r="T102" s="318" t="s">
        <v>18</v>
      </c>
      <c r="U102" s="247"/>
      <c r="V102" s="248"/>
      <c r="W102" s="300" t="s">
        <v>39</v>
      </c>
      <c r="X102" s="340" t="s">
        <v>25</v>
      </c>
      <c r="Y102" s="318" t="s">
        <v>18</v>
      </c>
      <c r="Z102" s="387" t="s">
        <v>39</v>
      </c>
      <c r="AA102" s="300" t="s">
        <v>39</v>
      </c>
      <c r="AB102" s="316" t="s">
        <v>66</v>
      </c>
      <c r="AC102" s="316" t="s">
        <v>66</v>
      </c>
      <c r="AD102" s="300" t="s">
        <v>39</v>
      </c>
      <c r="AE102" s="299" t="s">
        <v>53</v>
      </c>
      <c r="AF102" s="300" t="s">
        <v>39</v>
      </c>
      <c r="AG102" s="318" t="s">
        <v>32</v>
      </c>
      <c r="AH102" s="300" t="s">
        <v>39</v>
      </c>
      <c r="AI102" s="41"/>
      <c r="AJ102" s="89">
        <f t="shared" si="18"/>
        <v>4</v>
      </c>
      <c r="AK102" s="89">
        <f t="shared" si="19"/>
        <v>3</v>
      </c>
      <c r="AL102" s="89">
        <f t="shared" si="20"/>
        <v>8</v>
      </c>
      <c r="AM102" s="23">
        <f t="shared" si="21"/>
        <v>7</v>
      </c>
      <c r="AN102" s="103">
        <f t="shared" si="22"/>
        <v>2</v>
      </c>
      <c r="AO102" s="103">
        <f t="shared" si="23"/>
        <v>1</v>
      </c>
      <c r="AP102" s="105">
        <f t="shared" si="24"/>
        <v>0</v>
      </c>
      <c r="AQ102" s="106">
        <f t="shared" si="25"/>
        <v>0</v>
      </c>
      <c r="AR102" s="105">
        <f t="shared" si="26"/>
        <v>0</v>
      </c>
      <c r="AS102" s="105">
        <f t="shared" si="27"/>
        <v>0</v>
      </c>
      <c r="AW102" s="112">
        <f t="shared" si="32"/>
        <v>0</v>
      </c>
      <c r="AX102" s="112">
        <f t="shared" si="32"/>
        <v>0</v>
      </c>
      <c r="AY102" s="112">
        <f t="shared" si="32"/>
        <v>0</v>
      </c>
      <c r="AZ102" s="112">
        <f t="shared" si="32"/>
        <v>0</v>
      </c>
      <c r="BA102" s="112">
        <f t="shared" si="32"/>
        <v>0</v>
      </c>
      <c r="BB102" s="112">
        <f t="shared" si="32"/>
        <v>0</v>
      </c>
      <c r="BC102" s="112">
        <f t="shared" si="32"/>
        <v>0</v>
      </c>
      <c r="BG102" s="72" t="str">
        <f>VLOOKUP(D102,Données!$O$16:$Q$65,3,FALSE)</f>
        <v>JF</v>
      </c>
      <c r="BH102" s="72" t="str">
        <f>VLOOKUP(E102,Données!$O$16:$Q$65,3,FALSE)</f>
        <v>D</v>
      </c>
      <c r="BI102" s="72" t="str">
        <f>VLOOKUP(F102,Données!$O$16:$Q$65,3,FALSE)</f>
        <v>D</v>
      </c>
      <c r="BJ102" s="72" t="e">
        <f>VLOOKUP(G102,Données!$O$16:$Q$65,3,FALSE)</f>
        <v>#N/A</v>
      </c>
      <c r="BK102" s="72" t="e">
        <f>VLOOKUP(H102,Données!$O$16:$Q$65,3,FALSE)</f>
        <v>#N/A</v>
      </c>
      <c r="BL102" s="72" t="str">
        <f>VLOOKUP(I102,Données!$O$16:$Q$65,3,FALSE)</f>
        <v>D</v>
      </c>
      <c r="BM102" s="72" t="str">
        <f>VLOOKUP(J102,Données!$O$16:$Q$65,3,FALSE)</f>
        <v>D</v>
      </c>
      <c r="BN102" s="72" t="str">
        <f>VLOOKUP(K102,Données!$O$16:$Q$65,3,FALSE)</f>
        <v>D</v>
      </c>
      <c r="BO102" s="72" t="str">
        <f>VLOOKUP(L102,Données!$O$16:$Q$65,3,FALSE)</f>
        <v>D</v>
      </c>
      <c r="BP102" s="72" t="str">
        <f>VLOOKUP(M102,Données!$O$16:$Q$65,3,FALSE)</f>
        <v>D</v>
      </c>
      <c r="BQ102" s="72" t="e">
        <f>VLOOKUP(N102,Données!$O$16:$Q$65,3,FALSE)</f>
        <v>#N/A</v>
      </c>
      <c r="BR102" s="72" t="e">
        <f>VLOOKUP(O102,Données!$O$16:$Q$65,3,FALSE)</f>
        <v>#N/A</v>
      </c>
      <c r="BS102" s="72" t="str">
        <f>VLOOKUP(P102,Données!$O$16:$Q$65,3,FALSE)</f>
        <v>P</v>
      </c>
      <c r="BT102" s="72" t="str">
        <f>VLOOKUP(Q102,Données!$O$16:$Q$65,3,FALSE)</f>
        <v>A</v>
      </c>
      <c r="BU102" s="72" t="str">
        <f>VLOOKUP(R102,Données!$O$16:$Q$65,3,FALSE)</f>
        <v>T</v>
      </c>
      <c r="BV102" s="72" t="str">
        <f>VLOOKUP(S102,Données!$O$16:$Q$65,3,FALSE)</f>
        <v>A</v>
      </c>
      <c r="BW102" s="72" t="str">
        <f>VLOOKUP(T102,Données!$O$16:$Q$65,3,FALSE)</f>
        <v>P</v>
      </c>
      <c r="BX102" s="72" t="e">
        <f>VLOOKUP(U102,Données!$O$16:$Q$65,3,FALSE)</f>
        <v>#N/A</v>
      </c>
      <c r="BY102" s="72" t="e">
        <f>VLOOKUP(V102,Données!$O$16:$Q$65,3,FALSE)</f>
        <v>#N/A</v>
      </c>
      <c r="BZ102" s="72" t="str">
        <f>VLOOKUP(W102,Données!$O$16:$Q$65,3,FALSE)</f>
        <v>A</v>
      </c>
      <c r="CA102" s="72" t="str">
        <f>VLOOKUP(X102,Données!$O$16:$Q$65,3,FALSE)</f>
        <v>T</v>
      </c>
      <c r="CB102" s="72" t="str">
        <f>VLOOKUP(Y102,Données!$O$16:$Q$65,3,FALSE)</f>
        <v>P</v>
      </c>
      <c r="CC102" s="72" t="str">
        <f>VLOOKUP(Z102,Données!$O$16:$Q$65,3,FALSE)</f>
        <v>A</v>
      </c>
      <c r="CD102" s="72" t="str">
        <f>VLOOKUP(AA102,Données!$O$16:$Q$65,3,FALSE)</f>
        <v>A</v>
      </c>
      <c r="CE102" s="72" t="str">
        <f>VLOOKUP(AB102,Données!$O$16:$Q$65,3,FALSE)</f>
        <v>W</v>
      </c>
      <c r="CF102" s="72" t="str">
        <f>VLOOKUP(AC102,Données!$O$16:$Q$65,3,FALSE)</f>
        <v>W</v>
      </c>
      <c r="CG102" s="72" t="str">
        <f>VLOOKUP(AD102,Données!$O$16:$Q$65,3,FALSE)</f>
        <v>A</v>
      </c>
      <c r="CH102" s="72" t="str">
        <f>VLOOKUP(AE102,Données!$O$16:$Q$65,3,FALSE)</f>
        <v>T</v>
      </c>
      <c r="CI102" s="72" t="str">
        <f>VLOOKUP(AF102,Données!$O$16:$Q$65,3,FALSE)</f>
        <v>A</v>
      </c>
      <c r="CJ102" s="72" t="str">
        <f>VLOOKUP(AG102,Données!$O$16:$Q$65,3,FALSE)</f>
        <v>P</v>
      </c>
      <c r="CK102" s="72" t="str">
        <f>VLOOKUP(AH102,Données!$O$16:$Q$65,3,FALSE)</f>
        <v>A</v>
      </c>
      <c r="CM102" s="44"/>
      <c r="CQ102" s="51"/>
      <c r="IV102" s="505"/>
    </row>
    <row r="103" spans="1:256" s="50" customFormat="1" ht="13.5" thickBot="1" x14ac:dyDescent="0.25">
      <c r="A103" s="44">
        <f>VLOOKUP(C103,Section!C71:D218,2,FALSE)</f>
        <v>0</v>
      </c>
      <c r="B103" s="207" t="str">
        <f>Données!I45</f>
        <v>CAL</v>
      </c>
      <c r="C103" s="211" t="str">
        <f>Données!$J45</f>
        <v>ZOUAOUI  APSN</v>
      </c>
      <c r="D103" s="248"/>
      <c r="E103" s="365" t="s">
        <v>36</v>
      </c>
      <c r="F103" s="281" t="s">
        <v>23</v>
      </c>
      <c r="G103" s="248"/>
      <c r="H103" s="248"/>
      <c r="I103" s="300" t="s">
        <v>39</v>
      </c>
      <c r="J103" s="300" t="s">
        <v>39</v>
      </c>
      <c r="K103" s="318" t="s">
        <v>32</v>
      </c>
      <c r="L103" s="300" t="s">
        <v>39</v>
      </c>
      <c r="M103" s="300" t="s">
        <v>39</v>
      </c>
      <c r="N103" s="248"/>
      <c r="O103" s="248"/>
      <c r="P103" s="299" t="s">
        <v>210</v>
      </c>
      <c r="Q103" s="300" t="s">
        <v>39</v>
      </c>
      <c r="R103" s="299" t="s">
        <v>332</v>
      </c>
      <c r="S103" s="318" t="s">
        <v>18</v>
      </c>
      <c r="T103" s="282" t="s">
        <v>39</v>
      </c>
      <c r="U103" s="306" t="s">
        <v>62</v>
      </c>
      <c r="V103" s="306" t="s">
        <v>62</v>
      </c>
      <c r="W103" s="300" t="s">
        <v>39</v>
      </c>
      <c r="X103" s="340" t="s">
        <v>25</v>
      </c>
      <c r="Y103" s="318" t="s">
        <v>23</v>
      </c>
      <c r="Z103" s="299" t="s">
        <v>210</v>
      </c>
      <c r="AA103" s="386" t="s">
        <v>36</v>
      </c>
      <c r="AB103" s="248"/>
      <c r="AC103" s="248"/>
      <c r="AD103" s="386" t="s">
        <v>36</v>
      </c>
      <c r="AE103" s="386" t="s">
        <v>36</v>
      </c>
      <c r="AF103" s="386" t="s">
        <v>36</v>
      </c>
      <c r="AG103" s="386" t="s">
        <v>36</v>
      </c>
      <c r="AH103" s="386" t="s">
        <v>36</v>
      </c>
      <c r="AI103" s="41"/>
      <c r="AJ103" s="89">
        <f t="shared" si="18"/>
        <v>4</v>
      </c>
      <c r="AK103" s="89">
        <f t="shared" si="19"/>
        <v>4</v>
      </c>
      <c r="AL103" s="89">
        <f t="shared" si="20"/>
        <v>7</v>
      </c>
      <c r="AM103" s="23">
        <f t="shared" si="21"/>
        <v>7</v>
      </c>
      <c r="AN103" s="103">
        <f t="shared" si="22"/>
        <v>2</v>
      </c>
      <c r="AO103" s="103">
        <f t="shared" si="23"/>
        <v>0</v>
      </c>
      <c r="AP103" s="105">
        <f t="shared" si="24"/>
        <v>0</v>
      </c>
      <c r="AQ103" s="106">
        <f t="shared" si="25"/>
        <v>0</v>
      </c>
      <c r="AR103" s="105">
        <f t="shared" si="26"/>
        <v>0</v>
      </c>
      <c r="AS103" s="105">
        <f t="shared" si="27"/>
        <v>0</v>
      </c>
      <c r="AW103" s="112">
        <f t="shared" si="32"/>
        <v>0</v>
      </c>
      <c r="AX103" s="112">
        <f t="shared" si="32"/>
        <v>0</v>
      </c>
      <c r="AY103" s="112">
        <f t="shared" si="32"/>
        <v>0</v>
      </c>
      <c r="AZ103" s="112">
        <f t="shared" si="32"/>
        <v>0</v>
      </c>
      <c r="BA103" s="112">
        <f t="shared" si="32"/>
        <v>0</v>
      </c>
      <c r="BB103" s="112">
        <f t="shared" si="32"/>
        <v>0</v>
      </c>
      <c r="BC103" s="112">
        <f t="shared" si="32"/>
        <v>0</v>
      </c>
      <c r="BG103" s="72" t="e">
        <f>VLOOKUP(D103,Données!$O$16:$Q$65,3,FALSE)</f>
        <v>#N/A</v>
      </c>
      <c r="BH103" s="72" t="str">
        <f>VLOOKUP(E103,Données!$O$16:$Q$65,3,FALSE)</f>
        <v>D</v>
      </c>
      <c r="BI103" s="72" t="str">
        <f>VLOOKUP(F103,Données!$O$16:$Q$65,3,FALSE)</f>
        <v>P</v>
      </c>
      <c r="BJ103" s="72" t="e">
        <f>VLOOKUP(G103,Données!$O$16:$Q$65,3,FALSE)</f>
        <v>#N/A</v>
      </c>
      <c r="BK103" s="72" t="e">
        <f>VLOOKUP(H103,Données!$O$16:$Q$65,3,FALSE)</f>
        <v>#N/A</v>
      </c>
      <c r="BL103" s="72" t="str">
        <f>VLOOKUP(I103,Données!$O$16:$Q$65,3,FALSE)</f>
        <v>A</v>
      </c>
      <c r="BM103" s="72" t="str">
        <f>VLOOKUP(J103,Données!$O$16:$Q$65,3,FALSE)</f>
        <v>A</v>
      </c>
      <c r="BN103" s="72" t="str">
        <f>VLOOKUP(K103,Données!$O$16:$Q$65,3,FALSE)</f>
        <v>P</v>
      </c>
      <c r="BO103" s="72" t="str">
        <f>VLOOKUP(L103,Données!$O$16:$Q$65,3,FALSE)</f>
        <v>A</v>
      </c>
      <c r="BP103" s="72" t="str">
        <f>VLOOKUP(M103,Données!$O$16:$Q$65,3,FALSE)</f>
        <v>A</v>
      </c>
      <c r="BQ103" s="72" t="e">
        <f>VLOOKUP(N103,Données!$O$16:$Q$65,3,FALSE)</f>
        <v>#N/A</v>
      </c>
      <c r="BR103" s="72" t="e">
        <f>VLOOKUP(O103,Données!$O$16:$Q$65,3,FALSE)</f>
        <v>#N/A</v>
      </c>
      <c r="BS103" s="72" t="str">
        <f>VLOOKUP(P103,Données!$O$16:$Q$65,3,FALSE)</f>
        <v>T</v>
      </c>
      <c r="BT103" s="72" t="str">
        <f>VLOOKUP(Q103,Données!$O$16:$Q$65,3,FALSE)</f>
        <v>A</v>
      </c>
      <c r="BU103" s="72" t="str">
        <f>VLOOKUP(R103,Données!$O$16:$Q$65,3,FALSE)</f>
        <v>T</v>
      </c>
      <c r="BV103" s="72" t="str">
        <f>VLOOKUP(S103,Données!$O$16:$Q$65,3,FALSE)</f>
        <v>P</v>
      </c>
      <c r="BW103" s="72" t="str">
        <f>VLOOKUP(T103,Données!$O$16:$Q$65,3,FALSE)</f>
        <v>A</v>
      </c>
      <c r="BX103" s="72" t="str">
        <f>VLOOKUP(U103,Données!$O$16:$Q$65,3,FALSE)</f>
        <v>W</v>
      </c>
      <c r="BY103" s="72" t="str">
        <f>VLOOKUP(V103,Données!$O$16:$Q$65,3,FALSE)</f>
        <v>W</v>
      </c>
      <c r="BZ103" s="72" t="str">
        <f>VLOOKUP(W103,Données!$O$16:$Q$65,3,FALSE)</f>
        <v>A</v>
      </c>
      <c r="CA103" s="72" t="str">
        <f>VLOOKUP(X103,Données!$O$16:$Q$65,3,FALSE)</f>
        <v>T</v>
      </c>
      <c r="CB103" s="72" t="str">
        <f>VLOOKUP(Y103,Données!$O$16:$Q$65,3,FALSE)</f>
        <v>P</v>
      </c>
      <c r="CC103" s="72" t="str">
        <f>VLOOKUP(Z103,Données!$O$16:$Q$65,3,FALSE)</f>
        <v>T</v>
      </c>
      <c r="CD103" s="72" t="str">
        <f>VLOOKUP(AA103,Données!$O$16:$Q$65,3,FALSE)</f>
        <v>D</v>
      </c>
      <c r="CE103" s="72" t="e">
        <f>VLOOKUP(AB103,Données!$O$16:$Q$65,3,FALSE)</f>
        <v>#N/A</v>
      </c>
      <c r="CF103" s="72" t="e">
        <f>VLOOKUP(AC103,Données!$O$16:$Q$65,3,FALSE)</f>
        <v>#N/A</v>
      </c>
      <c r="CG103" s="72" t="str">
        <f>VLOOKUP(AD103,Données!$O$16:$Q$65,3,FALSE)</f>
        <v>D</v>
      </c>
      <c r="CH103" s="72" t="str">
        <f>VLOOKUP(AE103,Données!$O$16:$Q$65,3,FALSE)</f>
        <v>D</v>
      </c>
      <c r="CI103" s="72" t="str">
        <f>VLOOKUP(AF103,Données!$O$16:$Q$65,3,FALSE)</f>
        <v>D</v>
      </c>
      <c r="CJ103" s="72" t="str">
        <f>VLOOKUP(AG103,Données!$O$16:$Q$65,3,FALSE)</f>
        <v>D</v>
      </c>
      <c r="CK103" s="72" t="str">
        <f>VLOOKUP(AH103,Données!$O$16:$Q$65,3,FALSE)</f>
        <v>D</v>
      </c>
      <c r="CM103" s="44"/>
      <c r="CQ103" s="51"/>
      <c r="IV103" s="505"/>
    </row>
    <row r="104" spans="1:256" s="50" customFormat="1" ht="13.5" thickBot="1" x14ac:dyDescent="0.25">
      <c r="A104" s="44">
        <f>VLOOKUP(C104,Section!C72:D219,2,FALSE)</f>
        <v>0</v>
      </c>
      <c r="B104" s="207" t="str">
        <f>Données!I46</f>
        <v>CAL</v>
      </c>
      <c r="C104" s="211" t="str">
        <f>Données!$J46</f>
        <v>LEFEUVRE   APSN</v>
      </c>
      <c r="D104" s="248"/>
      <c r="E104" s="318" t="s">
        <v>30</v>
      </c>
      <c r="F104" s="351" t="s">
        <v>36</v>
      </c>
      <c r="G104" s="248"/>
      <c r="H104" s="292"/>
      <c r="I104" s="318" t="s">
        <v>32</v>
      </c>
      <c r="J104" s="300" t="s">
        <v>39</v>
      </c>
      <c r="K104" s="343" t="s">
        <v>25</v>
      </c>
      <c r="L104" s="300" t="s">
        <v>39</v>
      </c>
      <c r="M104" s="318" t="s">
        <v>18</v>
      </c>
      <c r="N104" s="290"/>
      <c r="O104" s="290"/>
      <c r="P104" s="365" t="s">
        <v>36</v>
      </c>
      <c r="Q104" s="300" t="s">
        <v>39</v>
      </c>
      <c r="R104" s="318" t="s">
        <v>32</v>
      </c>
      <c r="S104" s="300" t="s">
        <v>39</v>
      </c>
      <c r="T104" s="300" t="s">
        <v>39</v>
      </c>
      <c r="U104" s="316" t="s">
        <v>67</v>
      </c>
      <c r="V104" s="422" t="s">
        <v>67</v>
      </c>
      <c r="W104" s="300" t="s">
        <v>39</v>
      </c>
      <c r="X104" s="340" t="s">
        <v>25</v>
      </c>
      <c r="Y104" s="300" t="s">
        <v>39</v>
      </c>
      <c r="Z104" s="299" t="s">
        <v>25</v>
      </c>
      <c r="AA104" s="300" t="s">
        <v>39</v>
      </c>
      <c r="AB104" s="292"/>
      <c r="AC104" s="248"/>
      <c r="AD104" s="318" t="s">
        <v>32</v>
      </c>
      <c r="AE104" s="300" t="s">
        <v>39</v>
      </c>
      <c r="AF104" s="300" t="s">
        <v>39</v>
      </c>
      <c r="AG104" s="300" t="s">
        <v>39</v>
      </c>
      <c r="AH104" s="299" t="s">
        <v>53</v>
      </c>
      <c r="AI104" s="41"/>
      <c r="AJ104" s="89">
        <f t="shared" si="18"/>
        <v>5</v>
      </c>
      <c r="AK104" s="89">
        <f t="shared" si="19"/>
        <v>4</v>
      </c>
      <c r="AL104" s="89">
        <f t="shared" si="20"/>
        <v>10</v>
      </c>
      <c r="AM104" s="23">
        <f t="shared" si="21"/>
        <v>2</v>
      </c>
      <c r="AN104" s="103">
        <f t="shared" si="22"/>
        <v>2</v>
      </c>
      <c r="AO104" s="103">
        <f t="shared" si="23"/>
        <v>0</v>
      </c>
      <c r="AP104" s="105">
        <f t="shared" si="24"/>
        <v>0</v>
      </c>
      <c r="AQ104" s="106">
        <f t="shared" si="25"/>
        <v>0</v>
      </c>
      <c r="AR104" s="105">
        <f t="shared" si="26"/>
        <v>0</v>
      </c>
      <c r="AS104" s="105">
        <f t="shared" si="27"/>
        <v>0</v>
      </c>
      <c r="AW104" s="112">
        <f t="shared" si="32"/>
        <v>0</v>
      </c>
      <c r="AX104" s="112">
        <f t="shared" si="32"/>
        <v>0</v>
      </c>
      <c r="AY104" s="112">
        <f t="shared" si="32"/>
        <v>0</v>
      </c>
      <c r="AZ104" s="112">
        <f t="shared" si="32"/>
        <v>0</v>
      </c>
      <c r="BA104" s="112">
        <f t="shared" si="32"/>
        <v>0</v>
      </c>
      <c r="BB104" s="112">
        <f t="shared" si="32"/>
        <v>0</v>
      </c>
      <c r="BC104" s="112">
        <f t="shared" si="32"/>
        <v>0</v>
      </c>
      <c r="BG104" s="72" t="e">
        <f>VLOOKUP(D104,Données!$O$16:$Q$65,3,FALSE)</f>
        <v>#N/A</v>
      </c>
      <c r="BH104" s="72" t="str">
        <f>VLOOKUP(E104,Données!$O$16:$Q$65,3,FALSE)</f>
        <v>P</v>
      </c>
      <c r="BI104" s="72" t="str">
        <f>VLOOKUP(F104,Données!$O$16:$Q$65,3,FALSE)</f>
        <v>D</v>
      </c>
      <c r="BJ104" s="72" t="e">
        <f>VLOOKUP(G104,Données!$O$16:$Q$65,3,FALSE)</f>
        <v>#N/A</v>
      </c>
      <c r="BK104" s="72" t="e">
        <f>VLOOKUP(H104,Données!$O$16:$Q$65,3,FALSE)</f>
        <v>#N/A</v>
      </c>
      <c r="BL104" s="72" t="str">
        <f>VLOOKUP(I104,Données!$O$16:$Q$65,3,FALSE)</f>
        <v>P</v>
      </c>
      <c r="BM104" s="72" t="str">
        <f>VLOOKUP(J104,Données!$O$16:$Q$65,3,FALSE)</f>
        <v>A</v>
      </c>
      <c r="BN104" s="72" t="str">
        <f>VLOOKUP(K104,Données!$O$16:$Q$65,3,FALSE)</f>
        <v>T</v>
      </c>
      <c r="BO104" s="72" t="str">
        <f>VLOOKUP(S104,Données!$O$16:$Q$65,3,FALSE)</f>
        <v>A</v>
      </c>
      <c r="BP104" s="72" t="str">
        <f>VLOOKUP(M104,Données!$O$16:$Q$65,3,FALSE)</f>
        <v>P</v>
      </c>
      <c r="BQ104" s="72" t="e">
        <f>VLOOKUP(N104,Données!$O$16:$Q$65,3,FALSE)</f>
        <v>#N/A</v>
      </c>
      <c r="BR104" s="72" t="e">
        <f>VLOOKUP(O104,Données!$O$16:$Q$65,3,FALSE)</f>
        <v>#N/A</v>
      </c>
      <c r="BS104" s="72" t="str">
        <f>VLOOKUP(P104,Données!$O$16:$Q$65,3,FALSE)</f>
        <v>D</v>
      </c>
      <c r="BT104" s="72" t="str">
        <f>VLOOKUP(Q104,Données!$O$16:$Q$65,3,FALSE)</f>
        <v>A</v>
      </c>
      <c r="BU104" s="72" t="str">
        <f>VLOOKUP(R104,Données!$O$16:$Q$65,3,FALSE)</f>
        <v>P</v>
      </c>
      <c r="BV104" s="72" t="e">
        <f>VLOOKUP(#REF!,Données!$O$16:$Q$65,3,FALSE)</f>
        <v>#REF!</v>
      </c>
      <c r="BW104" s="72" t="str">
        <f>VLOOKUP(T104,Données!$O$16:$Q$65,3,FALSE)</f>
        <v>A</v>
      </c>
      <c r="BX104" s="72" t="str">
        <f>VLOOKUP(U104,Données!$O$16:$Q$65,3,FALSE)</f>
        <v>W</v>
      </c>
      <c r="BY104" s="72" t="str">
        <f>VLOOKUP(V104,Données!$O$16:$Q$65,3,FALSE)</f>
        <v>W</v>
      </c>
      <c r="BZ104" s="72" t="str">
        <f>VLOOKUP(W104,Données!$O$16:$Q$65,3,FALSE)</f>
        <v>A</v>
      </c>
      <c r="CA104" s="72" t="str">
        <f>VLOOKUP(X104,Données!$O$16:$Q$65,3,FALSE)</f>
        <v>T</v>
      </c>
      <c r="CB104" s="72" t="str">
        <f>VLOOKUP(Y104,Données!$O$16:$Q$65,3,FALSE)</f>
        <v>A</v>
      </c>
      <c r="CC104" s="72" t="str">
        <f>VLOOKUP(Z104,Données!$O$16:$Q$65,3,FALSE)</f>
        <v>T</v>
      </c>
      <c r="CD104" s="72" t="str">
        <f>VLOOKUP(AA104,Données!$O$16:$Q$65,3,FALSE)</f>
        <v>A</v>
      </c>
      <c r="CE104" s="72" t="e">
        <f>VLOOKUP(AB104,Données!$O$16:$Q$65,3,FALSE)</f>
        <v>#N/A</v>
      </c>
      <c r="CF104" s="72" t="e">
        <f>VLOOKUP(AC104,Données!$O$16:$Q$65,3,FALSE)</f>
        <v>#N/A</v>
      </c>
      <c r="CG104" s="72" t="str">
        <f>VLOOKUP(AD104,Données!$O$16:$Q$65,3,FALSE)</f>
        <v>P</v>
      </c>
      <c r="CH104" s="72" t="str">
        <f>VLOOKUP(AE104,Données!$O$16:$Q$65,3,FALSE)</f>
        <v>A</v>
      </c>
      <c r="CI104" s="72" t="str">
        <f>VLOOKUP(AF104,Données!$O$16:$Q$65,3,FALSE)</f>
        <v>A</v>
      </c>
      <c r="CJ104" s="72" t="str">
        <f>VLOOKUP(AG104,Données!$O$16:$Q$65,3,FALSE)</f>
        <v>A</v>
      </c>
      <c r="CK104" s="72" t="str">
        <f>VLOOKUP(AH104,Données!$O$16:$Q$65,3,FALSE)</f>
        <v>T</v>
      </c>
      <c r="CM104" s="44"/>
      <c r="CQ104" s="51"/>
      <c r="IV104" s="505"/>
    </row>
    <row r="105" spans="1:256" s="50" customFormat="1" ht="13.5" thickBot="1" x14ac:dyDescent="0.25">
      <c r="A105" s="44">
        <f>VLOOKUP(C105,Section!C73:D220,2,FALSE)</f>
        <v>0</v>
      </c>
      <c r="B105" s="207" t="str">
        <f>Données!I47</f>
        <v>CLC</v>
      </c>
      <c r="C105" s="211" t="str">
        <f>Données!$J47</f>
        <v>MOREAU</v>
      </c>
      <c r="D105" s="248"/>
      <c r="E105" s="365" t="s">
        <v>36</v>
      </c>
      <c r="F105" s="365" t="s">
        <v>36</v>
      </c>
      <c r="G105" s="292"/>
      <c r="H105" s="248"/>
      <c r="I105" s="340" t="s">
        <v>25</v>
      </c>
      <c r="J105" s="340" t="s">
        <v>25</v>
      </c>
      <c r="K105" s="340" t="s">
        <v>25</v>
      </c>
      <c r="L105" s="344" t="s">
        <v>25</v>
      </c>
      <c r="M105" s="340" t="s">
        <v>25</v>
      </c>
      <c r="N105" s="424"/>
      <c r="O105" s="424"/>
      <c r="P105" s="427" t="s">
        <v>23</v>
      </c>
      <c r="Q105" s="300" t="s">
        <v>39</v>
      </c>
      <c r="R105" s="318" t="s">
        <v>18</v>
      </c>
      <c r="S105" s="300" t="s">
        <v>39</v>
      </c>
      <c r="T105" s="300" t="s">
        <v>39</v>
      </c>
      <c r="U105" s="424"/>
      <c r="V105" s="423"/>
      <c r="W105" s="428" t="s">
        <v>39</v>
      </c>
      <c r="X105" s="427" t="s">
        <v>23</v>
      </c>
      <c r="Y105" s="428" t="s">
        <v>39</v>
      </c>
      <c r="Z105" s="428" t="s">
        <v>39</v>
      </c>
      <c r="AA105" s="427" t="s">
        <v>18</v>
      </c>
      <c r="AB105" s="425"/>
      <c r="AC105" s="426"/>
      <c r="AD105" s="421" t="s">
        <v>53</v>
      </c>
      <c r="AE105" s="428" t="s">
        <v>39</v>
      </c>
      <c r="AF105" s="427" t="s">
        <v>18</v>
      </c>
      <c r="AG105" s="421" t="s">
        <v>210</v>
      </c>
      <c r="AH105" s="428" t="s">
        <v>39</v>
      </c>
      <c r="AI105" s="41"/>
      <c r="AJ105" s="89">
        <f t="shared" si="18"/>
        <v>5</v>
      </c>
      <c r="AK105" s="89">
        <f t="shared" si="19"/>
        <v>7</v>
      </c>
      <c r="AL105" s="89">
        <f t="shared" si="20"/>
        <v>7</v>
      </c>
      <c r="AM105" s="23">
        <f t="shared" si="21"/>
        <v>2</v>
      </c>
      <c r="AN105" s="103">
        <f t="shared" si="22"/>
        <v>0</v>
      </c>
      <c r="AO105" s="103">
        <f t="shared" si="23"/>
        <v>0</v>
      </c>
      <c r="AP105" s="105">
        <f t="shared" si="24"/>
        <v>0</v>
      </c>
      <c r="AQ105" s="106">
        <f t="shared" si="25"/>
        <v>0</v>
      </c>
      <c r="AR105" s="105">
        <f t="shared" si="26"/>
        <v>0</v>
      </c>
      <c r="AS105" s="105">
        <f t="shared" si="27"/>
        <v>0</v>
      </c>
      <c r="AW105" s="112">
        <f t="shared" si="32"/>
        <v>0</v>
      </c>
      <c r="AX105" s="112">
        <f t="shared" si="32"/>
        <v>0</v>
      </c>
      <c r="AY105" s="112">
        <f t="shared" si="32"/>
        <v>0</v>
      </c>
      <c r="AZ105" s="112">
        <f t="shared" si="32"/>
        <v>0</v>
      </c>
      <c r="BA105" s="112">
        <f t="shared" si="32"/>
        <v>0</v>
      </c>
      <c r="BB105" s="112">
        <f t="shared" si="32"/>
        <v>0</v>
      </c>
      <c r="BC105" s="112">
        <f t="shared" si="32"/>
        <v>0</v>
      </c>
      <c r="BG105" s="72" t="e">
        <f>VLOOKUP(D105,Données!$O$16:$Q$65,3,FALSE)</f>
        <v>#N/A</v>
      </c>
      <c r="BH105" s="72" t="str">
        <f>VLOOKUP(E105,Données!$O$16:$Q$65,3,FALSE)</f>
        <v>D</v>
      </c>
      <c r="BI105" s="72" t="str">
        <f>VLOOKUP(F105,Données!$O$16:$Q$65,3,FALSE)</f>
        <v>D</v>
      </c>
      <c r="BJ105" s="72" t="e">
        <f>VLOOKUP(G105,Données!$O$16:$Q$65,3,FALSE)</f>
        <v>#N/A</v>
      </c>
      <c r="BK105" s="72" t="e">
        <f>VLOOKUP(H105,Données!$O$16:$Q$65,3,FALSE)</f>
        <v>#N/A</v>
      </c>
      <c r="BL105" s="72" t="str">
        <f>VLOOKUP(I105,Données!$O$16:$Q$65,3,FALSE)</f>
        <v>T</v>
      </c>
      <c r="BM105" s="72" t="str">
        <f>VLOOKUP(J105,Données!$O$16:$Q$65,3,FALSE)</f>
        <v>T</v>
      </c>
      <c r="BN105" s="72" t="str">
        <f>VLOOKUP(K105,Données!$O$16:$Q$65,3,FALSE)</f>
        <v>T</v>
      </c>
      <c r="BO105" s="72" t="str">
        <f>VLOOKUP(L105,Données!$O$16:$Q$65,3,FALSE)</f>
        <v>T</v>
      </c>
      <c r="BP105" s="72" t="str">
        <f>VLOOKUP(M105,Données!$O$16:$Q$65,3,FALSE)</f>
        <v>T</v>
      </c>
      <c r="BQ105" s="72" t="e">
        <f>VLOOKUP(N105,Données!$O$16:$Q$65,3,FALSE)</f>
        <v>#N/A</v>
      </c>
      <c r="BR105" s="72" t="e">
        <f>VLOOKUP(O105,Données!$O$16:$Q$65,3,FALSE)</f>
        <v>#N/A</v>
      </c>
      <c r="BS105" s="72" t="str">
        <f>VLOOKUP(P105,Données!$O$16:$Q$65,3,FALSE)</f>
        <v>P</v>
      </c>
      <c r="BT105" s="72" t="str">
        <f>VLOOKUP(Q105,Données!$O$16:$Q$65,3,FALSE)</f>
        <v>A</v>
      </c>
      <c r="BU105" s="72" t="str">
        <f>VLOOKUP(R105,Données!$O$16:$Q$65,3,FALSE)</f>
        <v>P</v>
      </c>
      <c r="BV105" s="72" t="str">
        <f>VLOOKUP(S105,Données!$O$16:$Q$65,3,FALSE)</f>
        <v>A</v>
      </c>
      <c r="BW105" s="72" t="str">
        <f>VLOOKUP(T105,Données!$O$16:$Q$65,3,FALSE)</f>
        <v>A</v>
      </c>
      <c r="BX105" s="72" t="e">
        <f>VLOOKUP(U105,Données!$O$16:$Q$65,3,FALSE)</f>
        <v>#N/A</v>
      </c>
      <c r="BY105" s="72" t="e">
        <f>VLOOKUP(V105,Données!$O$16:$Q$65,3,FALSE)</f>
        <v>#N/A</v>
      </c>
      <c r="BZ105" s="72" t="str">
        <f>VLOOKUP(AA105,Données!$O$16:$Q$65,3,FALSE)</f>
        <v>P</v>
      </c>
      <c r="CA105" s="72" t="str">
        <f>VLOOKUP(X105,Données!$O$16:$Q$65,3,FALSE)</f>
        <v>P</v>
      </c>
      <c r="CB105" s="72" t="str">
        <f>VLOOKUP(Y105,Données!$O$16:$Q$65,3,FALSE)</f>
        <v>A</v>
      </c>
      <c r="CC105" s="72" t="str">
        <f>VLOOKUP(Z105,Données!$O$16:$Q$65,3,FALSE)</f>
        <v>A</v>
      </c>
      <c r="CD105" s="72" t="e">
        <f>VLOOKUP(#REF!,Données!$O$16:$Q$65,3,FALSE)</f>
        <v>#REF!</v>
      </c>
      <c r="CE105" s="72" t="e">
        <f>VLOOKUP(AB105,Données!$O$16:$Q$65,3,FALSE)</f>
        <v>#N/A</v>
      </c>
      <c r="CF105" s="72" t="e">
        <f>VLOOKUP(AC105,Données!$O$16:$Q$65,3,FALSE)</f>
        <v>#N/A</v>
      </c>
      <c r="CG105" s="72" t="str">
        <f>VLOOKUP(AD105,Données!$O$16:$Q$65,3,FALSE)</f>
        <v>T</v>
      </c>
      <c r="CH105" s="72" t="str">
        <f>VLOOKUP(AE105,Données!$O$16:$Q$65,3,FALSE)</f>
        <v>A</v>
      </c>
      <c r="CI105" s="72" t="str">
        <f>VLOOKUP(AF105,Données!$O$16:$Q$65,3,FALSE)</f>
        <v>P</v>
      </c>
      <c r="CJ105" s="72" t="str">
        <f>VLOOKUP(AG105,Données!$O$16:$Q$65,3,FALSE)</f>
        <v>T</v>
      </c>
      <c r="CK105" s="72" t="str">
        <f>VLOOKUP(AH105,Données!$O$16:$Q$65,3,FALSE)</f>
        <v>A</v>
      </c>
      <c r="CM105" s="44"/>
      <c r="CQ105" s="51"/>
      <c r="IV105" s="505"/>
    </row>
    <row r="106" spans="1:256" s="50" customFormat="1" ht="13.5" thickBot="1" x14ac:dyDescent="0.25">
      <c r="A106" s="44">
        <f>VLOOKUP(C106,Section!C74:D221,2,FALSE)</f>
        <v>0</v>
      </c>
      <c r="B106" s="213" t="str">
        <f>Données!I48</f>
        <v>CAL</v>
      </c>
      <c r="C106" s="208" t="str">
        <f>Données!$J48</f>
        <v xml:space="preserve">HENNY </v>
      </c>
      <c r="D106" s="318" t="s">
        <v>160</v>
      </c>
      <c r="E106" s="365" t="s">
        <v>36</v>
      </c>
      <c r="F106" s="351" t="s">
        <v>36</v>
      </c>
      <c r="G106" s="248"/>
      <c r="H106" s="248"/>
      <c r="I106" s="318" t="s">
        <v>26</v>
      </c>
      <c r="J106" s="299" t="s">
        <v>25</v>
      </c>
      <c r="K106" s="300" t="s">
        <v>39</v>
      </c>
      <c r="L106" s="318" t="s">
        <v>23</v>
      </c>
      <c r="M106" s="300" t="s">
        <v>39</v>
      </c>
      <c r="N106" s="248"/>
      <c r="O106" s="248"/>
      <c r="P106" s="408" t="s">
        <v>214</v>
      </c>
      <c r="Q106" s="355" t="s">
        <v>59</v>
      </c>
      <c r="R106" s="299" t="s">
        <v>214</v>
      </c>
      <c r="S106" s="299" t="s">
        <v>214</v>
      </c>
      <c r="T106" s="299" t="s">
        <v>214</v>
      </c>
      <c r="U106" s="292"/>
      <c r="V106" s="248"/>
      <c r="W106" s="299" t="s">
        <v>214</v>
      </c>
      <c r="X106" s="299" t="s">
        <v>214</v>
      </c>
      <c r="Y106" s="299" t="s">
        <v>214</v>
      </c>
      <c r="Z106" s="299" t="s">
        <v>214</v>
      </c>
      <c r="AA106" s="299" t="s">
        <v>214</v>
      </c>
      <c r="AB106" s="290"/>
      <c r="AC106" s="290"/>
      <c r="AD106" s="299" t="s">
        <v>214</v>
      </c>
      <c r="AE106" s="299" t="s">
        <v>214</v>
      </c>
      <c r="AF106" s="299" t="s">
        <v>214</v>
      </c>
      <c r="AG106" s="299" t="s">
        <v>214</v>
      </c>
      <c r="AH106" s="299" t="s">
        <v>214</v>
      </c>
      <c r="AI106" s="41"/>
      <c r="AJ106" s="89">
        <f t="shared" si="18"/>
        <v>2</v>
      </c>
      <c r="AK106" s="89">
        <f t="shared" si="19"/>
        <v>16</v>
      </c>
      <c r="AL106" s="89">
        <f t="shared" si="20"/>
        <v>2</v>
      </c>
      <c r="AM106" s="23">
        <f t="shared" si="21"/>
        <v>2</v>
      </c>
      <c r="AN106" s="103">
        <f t="shared" si="22"/>
        <v>0</v>
      </c>
      <c r="AO106" s="103">
        <f t="shared" si="23"/>
        <v>1</v>
      </c>
      <c r="AP106" s="105">
        <f t="shared" si="24"/>
        <v>0</v>
      </c>
      <c r="AQ106" s="106">
        <f t="shared" si="25"/>
        <v>0</v>
      </c>
      <c r="AR106" s="105">
        <f t="shared" si="26"/>
        <v>0</v>
      </c>
      <c r="AS106" s="105">
        <f t="shared" si="27"/>
        <v>0</v>
      </c>
      <c r="AW106" s="112">
        <f t="shared" si="32"/>
        <v>0</v>
      </c>
      <c r="AX106" s="112">
        <f t="shared" si="32"/>
        <v>0</v>
      </c>
      <c r="AY106" s="112">
        <f t="shared" si="32"/>
        <v>0</v>
      </c>
      <c r="AZ106" s="112">
        <f t="shared" si="32"/>
        <v>0</v>
      </c>
      <c r="BA106" s="112">
        <f t="shared" si="32"/>
        <v>0</v>
      </c>
      <c r="BB106" s="112">
        <f t="shared" si="32"/>
        <v>0</v>
      </c>
      <c r="BC106" s="112">
        <f t="shared" si="32"/>
        <v>0</v>
      </c>
      <c r="BG106" s="72" t="str">
        <f>VLOOKUP(D106,Données!$O$16:$Q$65,3,FALSE)</f>
        <v>JF</v>
      </c>
      <c r="BH106" s="72" t="str">
        <f>VLOOKUP(E106,Données!$O$16:$Q$65,3,FALSE)</f>
        <v>D</v>
      </c>
      <c r="BI106" s="72" t="str">
        <f>VLOOKUP(F106,Données!$O$16:$Q$65,3,FALSE)</f>
        <v>D</v>
      </c>
      <c r="BJ106" s="72" t="e">
        <f>VLOOKUP(G106,Données!$O$16:$Q$65,3,FALSE)</f>
        <v>#N/A</v>
      </c>
      <c r="BK106" s="72" t="e">
        <f>VLOOKUP(H106,Données!$O$16:$Q$65,3,FALSE)</f>
        <v>#N/A</v>
      </c>
      <c r="BL106" s="72" t="str">
        <f>VLOOKUP(I106,Données!$O$16:$Q$65,3,FALSE)</f>
        <v>P</v>
      </c>
      <c r="BM106" s="72" t="str">
        <f>VLOOKUP(J106,Données!$O$16:$Q$65,3,FALSE)</f>
        <v>T</v>
      </c>
      <c r="BN106" s="72" t="str">
        <f>VLOOKUP(K106,Données!$O$16:$Q$65,3,FALSE)</f>
        <v>A</v>
      </c>
      <c r="BO106" s="72" t="str">
        <f>VLOOKUP(L106,Données!$O$16:$Q$65,3,FALSE)</f>
        <v>P</v>
      </c>
      <c r="BP106" s="72" t="str">
        <f>VLOOKUP(M106,Données!$O$16:$Q$65,3,FALSE)</f>
        <v>A</v>
      </c>
      <c r="BQ106" s="72" t="e">
        <f>VLOOKUP(N106,Données!$O$16:$Q$65,3,FALSE)</f>
        <v>#N/A</v>
      </c>
      <c r="BR106" s="72" t="e">
        <f>VLOOKUP(O106,Données!$O$16:$Q$65,3,FALSE)</f>
        <v>#N/A</v>
      </c>
      <c r="BS106" s="72" t="str">
        <f>VLOOKUP(P106,Données!$O$16:$Q$65,3,FALSE)</f>
        <v>T</v>
      </c>
      <c r="BT106" s="72" t="str">
        <f>VLOOKUP(Q106,Données!$O$16:$Q$65,3,FALSE)</f>
        <v>T</v>
      </c>
      <c r="BU106" s="72" t="str">
        <f>VLOOKUP(R106,Données!$O$16:$Q$65,3,FALSE)</f>
        <v>T</v>
      </c>
      <c r="BV106" s="72" t="str">
        <f>VLOOKUP(S106,Données!$O$16:$Q$65,3,FALSE)</f>
        <v>T</v>
      </c>
      <c r="BW106" s="72" t="str">
        <f>VLOOKUP(T106,Données!$O$16:$Q$65,3,FALSE)</f>
        <v>T</v>
      </c>
      <c r="BX106" s="72" t="e">
        <f>VLOOKUP(U106,Données!$O$16:$Q$65,3,FALSE)</f>
        <v>#N/A</v>
      </c>
      <c r="BY106" s="72" t="e">
        <f>VLOOKUP(V106,Données!$O$16:$Q$65,3,FALSE)</f>
        <v>#N/A</v>
      </c>
      <c r="BZ106" s="72" t="str">
        <f>VLOOKUP(W106,Données!$O$16:$Q$65,3,FALSE)</f>
        <v>T</v>
      </c>
      <c r="CA106" s="72" t="str">
        <f>VLOOKUP(X106,Données!$O$16:$Q$65,3,FALSE)</f>
        <v>T</v>
      </c>
      <c r="CB106" s="72" t="str">
        <f>VLOOKUP(Y106,Données!$O$16:$Q$65,3,FALSE)</f>
        <v>T</v>
      </c>
      <c r="CC106" s="72" t="str">
        <f>VLOOKUP(Z106,Données!$O$16:$Q$65,3,FALSE)</f>
        <v>T</v>
      </c>
      <c r="CD106" s="72" t="str">
        <f>VLOOKUP(AA106,Données!$O$16:$Q$65,3,FALSE)</f>
        <v>T</v>
      </c>
      <c r="CE106" s="72" t="e">
        <f>VLOOKUP(AB106,Données!$O$16:$Q$65,3,FALSE)</f>
        <v>#N/A</v>
      </c>
      <c r="CF106" s="72" t="e">
        <f>VLOOKUP(AC106,Données!$O$16:$Q$65,3,FALSE)</f>
        <v>#N/A</v>
      </c>
      <c r="CG106" s="72" t="str">
        <f>VLOOKUP(AD106,Données!$O$16:$Q$65,3,FALSE)</f>
        <v>T</v>
      </c>
      <c r="CH106" s="72" t="str">
        <f>VLOOKUP(AE106,Données!$O$16:$Q$65,3,FALSE)</f>
        <v>T</v>
      </c>
      <c r="CI106" s="72" t="str">
        <f>VLOOKUP(AF106,Données!$O$16:$Q$65,3,FALSE)</f>
        <v>T</v>
      </c>
      <c r="CJ106" s="72" t="str">
        <f>VLOOKUP(AG106,Données!$O$16:$Q$65,3,FALSE)</f>
        <v>T</v>
      </c>
      <c r="CK106" s="72" t="str">
        <f>VLOOKUP(AH106,Données!$O$16:$Q$65,3,FALSE)</f>
        <v>T</v>
      </c>
      <c r="CM106" s="44"/>
      <c r="CQ106" s="51"/>
      <c r="IV106" s="505"/>
    </row>
    <row r="107" spans="1:256" s="50" customFormat="1" ht="13.5" thickBot="1" x14ac:dyDescent="0.25">
      <c r="A107" s="44">
        <f>VLOOKUP(C107,Section!C75:D222,2,FALSE)</f>
        <v>0</v>
      </c>
      <c r="B107" s="207" t="str">
        <f>Données!I49</f>
        <v>CAL</v>
      </c>
      <c r="C107" s="208" t="str">
        <f>Données!$J49</f>
        <v>BLOND</v>
      </c>
      <c r="D107" s="248"/>
      <c r="E107" s="298" t="s">
        <v>51</v>
      </c>
      <c r="F107" s="298" t="s">
        <v>51</v>
      </c>
      <c r="G107" s="248"/>
      <c r="H107" s="248"/>
      <c r="I107" s="298" t="s">
        <v>51</v>
      </c>
      <c r="J107" s="298" t="s">
        <v>51</v>
      </c>
      <c r="K107" s="298" t="s">
        <v>51</v>
      </c>
      <c r="L107" s="298" t="s">
        <v>51</v>
      </c>
      <c r="M107" s="298" t="s">
        <v>51</v>
      </c>
      <c r="N107" s="248"/>
      <c r="O107" s="248"/>
      <c r="P107" s="298" t="s">
        <v>51</v>
      </c>
      <c r="Q107" s="298" t="s">
        <v>51</v>
      </c>
      <c r="R107" s="298" t="s">
        <v>51</v>
      </c>
      <c r="S107" s="298" t="s">
        <v>51</v>
      </c>
      <c r="T107" s="298" t="s">
        <v>51</v>
      </c>
      <c r="U107" s="248"/>
      <c r="V107" s="248"/>
      <c r="W107" s="298" t="s">
        <v>51</v>
      </c>
      <c r="X107" s="298" t="s">
        <v>51</v>
      </c>
      <c r="Y107" s="298" t="s">
        <v>51</v>
      </c>
      <c r="Z107" s="298" t="s">
        <v>51</v>
      </c>
      <c r="AA107" s="298" t="s">
        <v>51</v>
      </c>
      <c r="AB107" s="248"/>
      <c r="AC107" s="248"/>
      <c r="AD107" s="298" t="s">
        <v>51</v>
      </c>
      <c r="AE107" s="298" t="s">
        <v>51</v>
      </c>
      <c r="AF107" s="298" t="s">
        <v>51</v>
      </c>
      <c r="AG107" s="298" t="s">
        <v>51</v>
      </c>
      <c r="AH107" s="298" t="s">
        <v>51</v>
      </c>
      <c r="AI107" s="41"/>
      <c r="AJ107" s="89">
        <f t="shared" si="18"/>
        <v>0</v>
      </c>
      <c r="AK107" s="89">
        <f t="shared" si="19"/>
        <v>22</v>
      </c>
      <c r="AL107" s="89">
        <f t="shared" si="20"/>
        <v>0</v>
      </c>
      <c r="AM107" s="23">
        <f t="shared" si="21"/>
        <v>0</v>
      </c>
      <c r="AN107" s="103">
        <f t="shared" si="22"/>
        <v>0</v>
      </c>
      <c r="AO107" s="103">
        <f t="shared" si="23"/>
        <v>0</v>
      </c>
      <c r="AP107" s="105">
        <f t="shared" si="24"/>
        <v>0</v>
      </c>
      <c r="AQ107" s="106">
        <f t="shared" si="25"/>
        <v>0</v>
      </c>
      <c r="AR107" s="105">
        <f t="shared" si="26"/>
        <v>0</v>
      </c>
      <c r="AS107" s="105">
        <f t="shared" si="27"/>
        <v>0</v>
      </c>
      <c r="AW107" s="112">
        <f t="shared" ref="AW107:BC116" si="33">COUNTIF($D107:$AH107,"CS")+COUNTIF($D107:$AH107,"WCS")</f>
        <v>0</v>
      </c>
      <c r="AX107" s="112">
        <f t="shared" si="33"/>
        <v>0</v>
      </c>
      <c r="AY107" s="112">
        <f t="shared" si="33"/>
        <v>0</v>
      </c>
      <c r="AZ107" s="112">
        <f t="shared" si="33"/>
        <v>0</v>
      </c>
      <c r="BA107" s="112">
        <f t="shared" si="33"/>
        <v>0</v>
      </c>
      <c r="BB107" s="112">
        <f t="shared" si="33"/>
        <v>0</v>
      </c>
      <c r="BC107" s="112">
        <f t="shared" si="33"/>
        <v>0</v>
      </c>
      <c r="BG107" s="72" t="e">
        <f>VLOOKUP(D107,Données!$O$16:$Q$65,3,FALSE)</f>
        <v>#N/A</v>
      </c>
      <c r="BH107" s="72" t="str">
        <f>VLOOKUP(E107,Données!$O$16:$Q$65,3,FALSE)</f>
        <v>T</v>
      </c>
      <c r="BI107" s="72" t="str">
        <f>VLOOKUP(F107,Données!$O$16:$Q$65,3,FALSE)</f>
        <v>T</v>
      </c>
      <c r="BJ107" s="72" t="e">
        <f>VLOOKUP(G107,Données!$O$16:$Q$65,3,FALSE)</f>
        <v>#N/A</v>
      </c>
      <c r="BK107" s="72" t="e">
        <f>VLOOKUP(H107,Données!$O$16:$Q$65,3,FALSE)</f>
        <v>#N/A</v>
      </c>
      <c r="BL107" s="72" t="str">
        <f>VLOOKUP(I107,Données!$O$16:$Q$65,3,FALSE)</f>
        <v>T</v>
      </c>
      <c r="BM107" s="72" t="str">
        <f>VLOOKUP(J107,Données!$O$16:$Q$65,3,FALSE)</f>
        <v>T</v>
      </c>
      <c r="BN107" s="72" t="str">
        <f>VLOOKUP(K107,Données!$O$16:$Q$65,3,FALSE)</f>
        <v>T</v>
      </c>
      <c r="BO107" s="72" t="str">
        <f>VLOOKUP(L107,Données!$O$16:$Q$65,3,FALSE)</f>
        <v>T</v>
      </c>
      <c r="BP107" s="72" t="str">
        <f>VLOOKUP(M107,Données!$O$16:$Q$65,3,FALSE)</f>
        <v>T</v>
      </c>
      <c r="BQ107" s="72" t="e">
        <f>VLOOKUP(N107,Données!$O$16:$Q$65,3,FALSE)</f>
        <v>#N/A</v>
      </c>
      <c r="BR107" s="72" t="e">
        <f>VLOOKUP(O107,Données!$O$16:$Q$65,3,FALSE)</f>
        <v>#N/A</v>
      </c>
      <c r="BS107" s="72" t="str">
        <f>VLOOKUP(P107,Données!$O$16:$Q$65,3,FALSE)</f>
        <v>T</v>
      </c>
      <c r="BT107" s="72" t="str">
        <f>VLOOKUP(Q107,Données!$O$16:$Q$65,3,FALSE)</f>
        <v>T</v>
      </c>
      <c r="BU107" s="72" t="str">
        <f>VLOOKUP(R107,Données!$O$16:$Q$65,3,FALSE)</f>
        <v>T</v>
      </c>
      <c r="BV107" s="72" t="str">
        <f>VLOOKUP(S107,Données!$O$16:$Q$65,3,FALSE)</f>
        <v>T</v>
      </c>
      <c r="BW107" s="72" t="str">
        <f>VLOOKUP(T107,Données!$O$16:$Q$65,3,FALSE)</f>
        <v>T</v>
      </c>
      <c r="BX107" s="72" t="e">
        <f>VLOOKUP(U107,Données!$O$16:$Q$65,3,FALSE)</f>
        <v>#N/A</v>
      </c>
      <c r="BY107" s="72" t="e">
        <f>VLOOKUP(V107,Données!$O$16:$Q$65,3,FALSE)</f>
        <v>#N/A</v>
      </c>
      <c r="BZ107" s="72" t="str">
        <f>VLOOKUP(W107,Données!$O$16:$Q$65,3,FALSE)</f>
        <v>T</v>
      </c>
      <c r="CA107" s="72" t="str">
        <f>VLOOKUP(X107,Données!$O$16:$Q$65,3,FALSE)</f>
        <v>T</v>
      </c>
      <c r="CB107" s="72" t="str">
        <f>VLOOKUP(Y107,Données!$O$16:$Q$65,3,FALSE)</f>
        <v>T</v>
      </c>
      <c r="CC107" s="72" t="str">
        <f>VLOOKUP(Z107,Données!$O$16:$Q$65,3,FALSE)</f>
        <v>T</v>
      </c>
      <c r="CD107" s="72" t="str">
        <f>VLOOKUP(AA107,Données!$O$16:$Q$65,3,FALSE)</f>
        <v>T</v>
      </c>
      <c r="CE107" s="72" t="e">
        <f>VLOOKUP(AB107,Données!$O$16:$Q$65,3,FALSE)</f>
        <v>#N/A</v>
      </c>
      <c r="CF107" s="72" t="e">
        <f>VLOOKUP(AC107,Données!$O$16:$Q$65,3,FALSE)</f>
        <v>#N/A</v>
      </c>
      <c r="CG107" s="72" t="str">
        <f>VLOOKUP(AD107,Données!$O$16:$Q$65,3,FALSE)</f>
        <v>T</v>
      </c>
      <c r="CH107" s="72" t="str">
        <f>VLOOKUP(AE107,Données!$O$16:$Q$65,3,FALSE)</f>
        <v>T</v>
      </c>
      <c r="CI107" s="72" t="str">
        <f>VLOOKUP(AF107,Données!$O$16:$Q$65,3,FALSE)</f>
        <v>T</v>
      </c>
      <c r="CJ107" s="72" t="str">
        <f>VLOOKUP(AG107,Données!$O$16:$Q$65,3,FALSE)</f>
        <v>T</v>
      </c>
      <c r="CK107" s="72" t="str">
        <f>VLOOKUP(AH107,Données!$O$16:$Q$65,3,FALSE)</f>
        <v>T</v>
      </c>
      <c r="CM107" s="44"/>
      <c r="CQ107" s="51"/>
      <c r="IV107" s="505"/>
    </row>
    <row r="108" spans="1:256" s="50" customFormat="1" ht="13.5" thickBot="1" x14ac:dyDescent="0.25">
      <c r="A108" s="44">
        <f>VLOOKUP(C108,Section!C76:D223,2,FALSE)</f>
        <v>0</v>
      </c>
      <c r="B108" s="207" t="str">
        <f>Données!I50</f>
        <v>CAL</v>
      </c>
      <c r="C108" s="208" t="str">
        <f>Données!$J50</f>
        <v>MORIN</v>
      </c>
      <c r="D108" s="400"/>
      <c r="E108" s="392" t="s">
        <v>36</v>
      </c>
      <c r="F108" s="388" t="s">
        <v>36</v>
      </c>
      <c r="G108" s="346"/>
      <c r="H108" s="309"/>
      <c r="I108" s="451" t="s">
        <v>15</v>
      </c>
      <c r="J108" s="451" t="s">
        <v>15</v>
      </c>
      <c r="K108" s="451" t="s">
        <v>15</v>
      </c>
      <c r="L108" s="451" t="s">
        <v>15</v>
      </c>
      <c r="M108" s="451" t="s">
        <v>15</v>
      </c>
      <c r="N108" s="417"/>
      <c r="O108" s="309"/>
      <c r="P108" s="451" t="s">
        <v>15</v>
      </c>
      <c r="Q108" s="451" t="s">
        <v>15</v>
      </c>
      <c r="R108" s="451" t="s">
        <v>15</v>
      </c>
      <c r="S108" s="451" t="s">
        <v>15</v>
      </c>
      <c r="T108" s="451" t="s">
        <v>15</v>
      </c>
      <c r="U108" s="307"/>
      <c r="V108" s="309"/>
      <c r="W108" s="451" t="s">
        <v>15</v>
      </c>
      <c r="X108" s="451" t="s">
        <v>15</v>
      </c>
      <c r="Y108" s="451" t="s">
        <v>15</v>
      </c>
      <c r="Z108" s="451" t="s">
        <v>15</v>
      </c>
      <c r="AA108" s="451" t="s">
        <v>15</v>
      </c>
      <c r="AB108" s="309"/>
      <c r="AC108" s="309"/>
      <c r="AD108" s="451" t="s">
        <v>15</v>
      </c>
      <c r="AE108" s="451" t="s">
        <v>15</v>
      </c>
      <c r="AF108" s="451" t="s">
        <v>15</v>
      </c>
      <c r="AG108" s="451" t="s">
        <v>15</v>
      </c>
      <c r="AH108" s="451" t="s">
        <v>15</v>
      </c>
      <c r="AI108" s="41"/>
      <c r="AJ108" s="89">
        <f t="shared" si="18"/>
        <v>0</v>
      </c>
      <c r="AK108" s="89">
        <f t="shared" si="19"/>
        <v>0</v>
      </c>
      <c r="AL108" s="89">
        <f t="shared" si="20"/>
        <v>0</v>
      </c>
      <c r="AM108" s="23">
        <f t="shared" si="21"/>
        <v>2</v>
      </c>
      <c r="AN108" s="103">
        <f t="shared" si="22"/>
        <v>0</v>
      </c>
      <c r="AO108" s="103">
        <f t="shared" si="23"/>
        <v>0</v>
      </c>
      <c r="AP108" s="105">
        <f t="shared" si="24"/>
        <v>0</v>
      </c>
      <c r="AQ108" s="106">
        <f t="shared" si="25"/>
        <v>20</v>
      </c>
      <c r="AR108" s="105">
        <f t="shared" si="26"/>
        <v>0</v>
      </c>
      <c r="AS108" s="105">
        <f t="shared" si="27"/>
        <v>0</v>
      </c>
      <c r="AW108" s="112">
        <f t="shared" si="33"/>
        <v>0</v>
      </c>
      <c r="AX108" s="112">
        <f t="shared" si="33"/>
        <v>0</v>
      </c>
      <c r="AY108" s="112">
        <f t="shared" si="33"/>
        <v>0</v>
      </c>
      <c r="AZ108" s="112">
        <f t="shared" si="33"/>
        <v>0</v>
      </c>
      <c r="BA108" s="112">
        <f t="shared" si="33"/>
        <v>0</v>
      </c>
      <c r="BB108" s="112">
        <f t="shared" si="33"/>
        <v>0</v>
      </c>
      <c r="BC108" s="112">
        <f t="shared" si="33"/>
        <v>0</v>
      </c>
      <c r="BG108" s="72" t="e">
        <f>VLOOKUP(D108,Données!$O$16:$Q$65,3,FALSE)</f>
        <v>#N/A</v>
      </c>
      <c r="BH108" s="72" t="str">
        <f>VLOOKUP(E108,Données!$O$16:$Q$65,3,FALSE)</f>
        <v>D</v>
      </c>
      <c r="BI108" s="72" t="str">
        <f>VLOOKUP(F108,Données!$O$16:$Q$65,3,FALSE)</f>
        <v>D</v>
      </c>
      <c r="BJ108" s="72" t="e">
        <f>VLOOKUP(G108,Données!$O$16:$Q$65,3,FALSE)</f>
        <v>#N/A</v>
      </c>
      <c r="BK108" s="72" t="e">
        <f>VLOOKUP(H108,Données!$O$16:$Q$65,3,FALSE)</f>
        <v>#N/A</v>
      </c>
      <c r="BL108" s="72" t="str">
        <f>VLOOKUP(I108,Données!$O$16:$Q$65,3,FALSE)</f>
        <v>M</v>
      </c>
      <c r="BM108" s="72" t="str">
        <f>VLOOKUP(J108,Données!$O$16:$Q$65,3,FALSE)</f>
        <v>M</v>
      </c>
      <c r="BN108" s="72" t="str">
        <f>VLOOKUP(K108,Données!$O$16:$Q$65,3,FALSE)</f>
        <v>M</v>
      </c>
      <c r="BO108" s="72" t="str">
        <f>VLOOKUP(L108,Données!$O$16:$Q$65,3,FALSE)</f>
        <v>M</v>
      </c>
      <c r="BP108" s="72" t="str">
        <f>VLOOKUP(M108,Données!$O$16:$Q$65,3,FALSE)</f>
        <v>M</v>
      </c>
      <c r="BQ108" s="72" t="e">
        <f>VLOOKUP(N108,Données!$O$16:$Q$65,3,FALSE)</f>
        <v>#N/A</v>
      </c>
      <c r="BR108" s="72" t="e">
        <f>VLOOKUP(O108,Données!$O$16:$Q$65,3,FALSE)</f>
        <v>#N/A</v>
      </c>
      <c r="BS108" s="72" t="str">
        <f>VLOOKUP(P108,Données!$O$16:$Q$65,3,FALSE)</f>
        <v>M</v>
      </c>
      <c r="BT108" s="72" t="str">
        <f>VLOOKUP(Q108,Données!$O$16:$Q$65,3,FALSE)</f>
        <v>M</v>
      </c>
      <c r="BU108" s="72" t="str">
        <f>VLOOKUP(R108,Données!$O$16:$Q$65,3,FALSE)</f>
        <v>M</v>
      </c>
      <c r="BV108" s="72" t="str">
        <f>VLOOKUP(S108,Données!$O$16:$Q$65,3,FALSE)</f>
        <v>M</v>
      </c>
      <c r="BW108" s="72" t="str">
        <f>VLOOKUP(T108,Données!$O$16:$Q$65,3,FALSE)</f>
        <v>M</v>
      </c>
      <c r="BX108" s="72" t="e">
        <f>VLOOKUP(U108,Données!$O$16:$Q$65,3,FALSE)</f>
        <v>#N/A</v>
      </c>
      <c r="BY108" s="72" t="e">
        <f>VLOOKUP(V108,Données!$O$16:$Q$65,3,FALSE)</f>
        <v>#N/A</v>
      </c>
      <c r="BZ108" s="72" t="str">
        <f>VLOOKUP(W108,Données!$O$16:$Q$65,3,FALSE)</f>
        <v>M</v>
      </c>
      <c r="CA108" s="72" t="str">
        <f>VLOOKUP(X108,Données!$O$16:$Q$65,3,FALSE)</f>
        <v>M</v>
      </c>
      <c r="CB108" s="72" t="str">
        <f>VLOOKUP(Y108,Données!$O$16:$Q$65,3,FALSE)</f>
        <v>M</v>
      </c>
      <c r="CC108" s="72" t="str">
        <f>VLOOKUP(Z108,Données!$O$16:$Q$65,3,FALSE)</f>
        <v>M</v>
      </c>
      <c r="CD108" s="72" t="str">
        <f>VLOOKUP(AA108,Données!$O$16:$Q$65,3,FALSE)</f>
        <v>M</v>
      </c>
      <c r="CE108" s="72" t="e">
        <f>VLOOKUP(AB108,Données!$O$16:$Q$65,3,FALSE)</f>
        <v>#N/A</v>
      </c>
      <c r="CF108" s="72" t="e">
        <f>VLOOKUP(AC108,Données!$O$16:$Q$65,3,FALSE)</f>
        <v>#N/A</v>
      </c>
      <c r="CG108" s="72" t="str">
        <f>VLOOKUP(AD108,Données!$O$16:$Q$65,3,FALSE)</f>
        <v>M</v>
      </c>
      <c r="CH108" s="72" t="str">
        <f>VLOOKUP(AE108,Données!$O$16:$Q$65,3,FALSE)</f>
        <v>M</v>
      </c>
      <c r="CI108" s="72" t="str">
        <f>VLOOKUP(AF108,Données!$O$16:$Q$65,3,FALSE)</f>
        <v>M</v>
      </c>
      <c r="CJ108" s="72" t="str">
        <f>VLOOKUP(AG108,Données!$O$16:$Q$65,3,FALSE)</f>
        <v>M</v>
      </c>
      <c r="CK108" s="72" t="str">
        <f>VLOOKUP(AH108,Données!$O$16:$Q$65,3,FALSE)</f>
        <v>M</v>
      </c>
      <c r="CM108" s="44"/>
      <c r="CQ108" s="51"/>
      <c r="IV108" s="505"/>
    </row>
    <row r="109" spans="1:256" s="50" customFormat="1" ht="13.5" thickBot="1" x14ac:dyDescent="0.25">
      <c r="A109" s="44">
        <f>VLOOKUP(C109,Section!C77:D224,2,FALSE)</f>
        <v>0</v>
      </c>
      <c r="B109" s="207" t="str">
        <f>Données!I51</f>
        <v>CAL</v>
      </c>
      <c r="C109" s="208" t="str">
        <f>Données!$J51</f>
        <v>RAUTUREAU</v>
      </c>
      <c r="D109" s="248"/>
      <c r="E109" s="365" t="s">
        <v>36</v>
      </c>
      <c r="F109" s="365" t="s">
        <v>36</v>
      </c>
      <c r="G109" s="248"/>
      <c r="H109" s="248"/>
      <c r="I109" s="344" t="s">
        <v>25</v>
      </c>
      <c r="J109" s="348" t="s">
        <v>210</v>
      </c>
      <c r="K109" s="344" t="s">
        <v>25</v>
      </c>
      <c r="L109" s="344" t="s">
        <v>25</v>
      </c>
      <c r="M109" s="344" t="s">
        <v>25</v>
      </c>
      <c r="N109" s="248"/>
      <c r="O109" s="248"/>
      <c r="P109" s="344" t="s">
        <v>25</v>
      </c>
      <c r="Q109" s="405" t="s">
        <v>210</v>
      </c>
      <c r="R109" s="362" t="s">
        <v>25</v>
      </c>
      <c r="S109" s="363" t="s">
        <v>25</v>
      </c>
      <c r="T109" s="363" t="s">
        <v>25</v>
      </c>
      <c r="U109" s="248"/>
      <c r="V109" s="248"/>
      <c r="W109" s="371" t="s">
        <v>36</v>
      </c>
      <c r="X109" s="371" t="s">
        <v>36</v>
      </c>
      <c r="Y109" s="371" t="s">
        <v>36</v>
      </c>
      <c r="Z109" s="348" t="s">
        <v>53</v>
      </c>
      <c r="AA109" s="348" t="s">
        <v>210</v>
      </c>
      <c r="AB109" s="316" t="s">
        <v>62</v>
      </c>
      <c r="AC109" s="316" t="s">
        <v>62</v>
      </c>
      <c r="AD109" s="348" t="s">
        <v>210</v>
      </c>
      <c r="AE109" s="387" t="s">
        <v>39</v>
      </c>
      <c r="AF109" s="348" t="s">
        <v>53</v>
      </c>
      <c r="AG109" s="348" t="s">
        <v>53</v>
      </c>
      <c r="AH109" s="348" t="s">
        <v>210</v>
      </c>
      <c r="AI109" s="41"/>
      <c r="AJ109" s="89">
        <f t="shared" si="18"/>
        <v>0</v>
      </c>
      <c r="AK109" s="89">
        <f t="shared" si="19"/>
        <v>16</v>
      </c>
      <c r="AL109" s="89">
        <f t="shared" si="20"/>
        <v>1</v>
      </c>
      <c r="AM109" s="23">
        <f t="shared" si="21"/>
        <v>5</v>
      </c>
      <c r="AN109" s="103">
        <f t="shared" si="22"/>
        <v>2</v>
      </c>
      <c r="AO109" s="103">
        <f t="shared" si="23"/>
        <v>0</v>
      </c>
      <c r="AP109" s="105">
        <f t="shared" si="24"/>
        <v>0</v>
      </c>
      <c r="AQ109" s="106">
        <f t="shared" si="25"/>
        <v>0</v>
      </c>
      <c r="AR109" s="105">
        <f t="shared" si="26"/>
        <v>0</v>
      </c>
      <c r="AS109" s="105">
        <f t="shared" si="27"/>
        <v>0</v>
      </c>
      <c r="AW109" s="112">
        <f t="shared" si="33"/>
        <v>0</v>
      </c>
      <c r="AX109" s="112">
        <f t="shared" si="33"/>
        <v>0</v>
      </c>
      <c r="AY109" s="112">
        <f t="shared" si="33"/>
        <v>0</v>
      </c>
      <c r="AZ109" s="112">
        <f t="shared" si="33"/>
        <v>0</v>
      </c>
      <c r="BA109" s="112">
        <f t="shared" si="33"/>
        <v>0</v>
      </c>
      <c r="BB109" s="112">
        <f t="shared" si="33"/>
        <v>0</v>
      </c>
      <c r="BC109" s="112">
        <f t="shared" si="33"/>
        <v>0</v>
      </c>
      <c r="BG109" s="72" t="e">
        <f>VLOOKUP(D109,Données!$O$16:$Q$65,3,FALSE)</f>
        <v>#N/A</v>
      </c>
      <c r="BH109" s="72" t="str">
        <f>VLOOKUP(E109,Données!$O$16:$Q$65,3,FALSE)</f>
        <v>D</v>
      </c>
      <c r="BI109" s="72" t="str">
        <f>VLOOKUP(F109,Données!$O$16:$Q$65,3,FALSE)</f>
        <v>D</v>
      </c>
      <c r="BJ109" s="72" t="e">
        <f>VLOOKUP(G109,Données!$O$16:$Q$65,3,FALSE)</f>
        <v>#N/A</v>
      </c>
      <c r="BK109" s="72" t="e">
        <f>VLOOKUP(H109,Données!$O$16:$Q$65,3,FALSE)</f>
        <v>#N/A</v>
      </c>
      <c r="BL109" s="72" t="str">
        <f>VLOOKUP(I109,Données!$O$16:$Q$65,3,FALSE)</f>
        <v>T</v>
      </c>
      <c r="BM109" s="72" t="str">
        <f>VLOOKUP(J109,Données!$O$16:$Q$65,3,FALSE)</f>
        <v>T</v>
      </c>
      <c r="BN109" s="72" t="str">
        <f>VLOOKUP(K109,Données!$O$16:$Q$65,3,FALSE)</f>
        <v>T</v>
      </c>
      <c r="BO109" s="72" t="str">
        <f>VLOOKUP(L109,Données!$O$16:$Q$65,3,FALSE)</f>
        <v>T</v>
      </c>
      <c r="BP109" s="72" t="str">
        <f>VLOOKUP(M109,Données!$O$16:$Q$65,3,FALSE)</f>
        <v>T</v>
      </c>
      <c r="BQ109" s="72" t="e">
        <f>VLOOKUP(N109,Données!$O$16:$Q$65,3,FALSE)</f>
        <v>#N/A</v>
      </c>
      <c r="BR109" s="72" t="e">
        <f>VLOOKUP(O109,Données!$O$16:$Q$65,3,FALSE)</f>
        <v>#N/A</v>
      </c>
      <c r="BS109" s="72" t="str">
        <f>VLOOKUP(P109,Données!$O$16:$Q$65,3,FALSE)</f>
        <v>T</v>
      </c>
      <c r="BT109" s="72" t="str">
        <f>VLOOKUP(Q109,Données!$O$16:$Q$65,3,FALSE)</f>
        <v>T</v>
      </c>
      <c r="BU109" s="72" t="str">
        <f>VLOOKUP(R109,Données!$O$16:$Q$65,3,FALSE)</f>
        <v>T</v>
      </c>
      <c r="BV109" s="72" t="str">
        <f>VLOOKUP(S109,Données!$O$16:$Q$65,3,FALSE)</f>
        <v>T</v>
      </c>
      <c r="BW109" s="72" t="str">
        <f>VLOOKUP(T109,Données!$O$16:$Q$65,3,FALSE)</f>
        <v>T</v>
      </c>
      <c r="BX109" s="72" t="e">
        <f>VLOOKUP(U109,Données!$O$16:$Q$65,3,FALSE)</f>
        <v>#N/A</v>
      </c>
      <c r="BY109" s="72" t="e">
        <f>VLOOKUP(V109,Données!$O$16:$Q$65,3,FALSE)</f>
        <v>#N/A</v>
      </c>
      <c r="BZ109" s="72" t="str">
        <f>VLOOKUP(W109,Données!$O$16:$Q$65,3,FALSE)</f>
        <v>D</v>
      </c>
      <c r="CA109" s="72" t="str">
        <f>VLOOKUP(X109,Données!$O$16:$Q$65,3,FALSE)</f>
        <v>D</v>
      </c>
      <c r="CB109" s="72" t="str">
        <f>VLOOKUP(Y109,Données!$O$16:$Q$65,3,FALSE)</f>
        <v>D</v>
      </c>
      <c r="CC109" s="72" t="str">
        <f>VLOOKUP(Z109,Données!$O$16:$Q$65,3,FALSE)</f>
        <v>T</v>
      </c>
      <c r="CD109" s="72" t="str">
        <f>VLOOKUP(AA109,Données!$O$16:$Q$65,3,FALSE)</f>
        <v>T</v>
      </c>
      <c r="CE109" s="72" t="str">
        <f>VLOOKUP(AB109,Données!$O$16:$Q$65,3,FALSE)</f>
        <v>W</v>
      </c>
      <c r="CF109" s="72" t="str">
        <f>VLOOKUP(AC109,Données!$O$16:$Q$65,3,FALSE)</f>
        <v>W</v>
      </c>
      <c r="CG109" s="72" t="str">
        <f>VLOOKUP(AD109,Données!$O$16:$Q$65,3,FALSE)</f>
        <v>T</v>
      </c>
      <c r="CH109" s="72" t="str">
        <f>VLOOKUP(AE109,Données!$O$16:$Q$65,3,FALSE)</f>
        <v>A</v>
      </c>
      <c r="CI109" s="72" t="str">
        <f>VLOOKUP(AF109,Données!$O$16:$Q$65,3,FALSE)</f>
        <v>T</v>
      </c>
      <c r="CJ109" s="72" t="str">
        <f>VLOOKUP(AG109,Données!$O$16:$Q$65,3,FALSE)</f>
        <v>T</v>
      </c>
      <c r="CK109" s="72" t="str">
        <f>VLOOKUP(AH109,Données!$O$16:$Q$65,3,FALSE)</f>
        <v>T</v>
      </c>
      <c r="CM109" s="44"/>
      <c r="CQ109" s="51"/>
      <c r="IV109" s="505"/>
    </row>
    <row r="110" spans="1:256" s="50" customFormat="1" ht="13.5" thickBot="1" x14ac:dyDescent="0.25">
      <c r="A110" s="44">
        <f>VLOOKUP(C110,Section!C78:D225,2,FALSE)</f>
        <v>0</v>
      </c>
      <c r="B110" s="207" t="str">
        <f>Données!I52</f>
        <v>AVT</v>
      </c>
      <c r="C110" s="208" t="str">
        <f>Données!$J52</f>
        <v>TOSAS</v>
      </c>
      <c r="D110" s="248"/>
      <c r="E110" s="365" t="s">
        <v>36</v>
      </c>
      <c r="F110" s="365" t="s">
        <v>36</v>
      </c>
      <c r="G110" s="292"/>
      <c r="H110" s="248"/>
      <c r="I110" s="365" t="s">
        <v>36</v>
      </c>
      <c r="J110" s="365" t="s">
        <v>36</v>
      </c>
      <c r="K110" s="365" t="s">
        <v>36</v>
      </c>
      <c r="L110" s="365" t="s">
        <v>36</v>
      </c>
      <c r="M110" s="365" t="s">
        <v>36</v>
      </c>
      <c r="N110" s="248"/>
      <c r="O110" s="248"/>
      <c r="P110" s="365" t="s">
        <v>36</v>
      </c>
      <c r="Q110" s="365" t="s">
        <v>36</v>
      </c>
      <c r="R110" s="365" t="s">
        <v>36</v>
      </c>
      <c r="S110" s="365" t="s">
        <v>36</v>
      </c>
      <c r="T110" s="365" t="s">
        <v>36</v>
      </c>
      <c r="U110" s="248"/>
      <c r="V110" s="248"/>
      <c r="W110" s="318" t="s">
        <v>32</v>
      </c>
      <c r="X110" s="340" t="s">
        <v>25</v>
      </c>
      <c r="Y110" s="300" t="s">
        <v>39</v>
      </c>
      <c r="Z110" s="299" t="s">
        <v>25</v>
      </c>
      <c r="AA110" s="355" t="s">
        <v>59</v>
      </c>
      <c r="AB110" s="292"/>
      <c r="AC110" s="248"/>
      <c r="AD110" s="318" t="s">
        <v>23</v>
      </c>
      <c r="AE110" s="300" t="s">
        <v>39</v>
      </c>
      <c r="AF110" s="348" t="s">
        <v>210</v>
      </c>
      <c r="AG110" s="318" t="s">
        <v>23</v>
      </c>
      <c r="AH110" s="300" t="s">
        <v>39</v>
      </c>
      <c r="AI110" s="41"/>
      <c r="AJ110" s="89">
        <f t="shared" si="18"/>
        <v>2</v>
      </c>
      <c r="AK110" s="89">
        <f t="shared" si="19"/>
        <v>3</v>
      </c>
      <c r="AL110" s="89">
        <f t="shared" si="20"/>
        <v>5</v>
      </c>
      <c r="AM110" s="23">
        <f t="shared" si="21"/>
        <v>12</v>
      </c>
      <c r="AN110" s="103">
        <f t="shared" si="22"/>
        <v>0</v>
      </c>
      <c r="AO110" s="103">
        <f t="shared" si="23"/>
        <v>0</v>
      </c>
      <c r="AP110" s="105">
        <f t="shared" si="24"/>
        <v>0</v>
      </c>
      <c r="AQ110" s="106">
        <f t="shared" si="25"/>
        <v>0</v>
      </c>
      <c r="AR110" s="105">
        <f t="shared" si="26"/>
        <v>0</v>
      </c>
      <c r="AS110" s="105">
        <f t="shared" si="27"/>
        <v>0</v>
      </c>
      <c r="AW110" s="112">
        <f t="shared" si="33"/>
        <v>0</v>
      </c>
      <c r="AX110" s="112">
        <f t="shared" si="33"/>
        <v>0</v>
      </c>
      <c r="AY110" s="112">
        <f t="shared" si="33"/>
        <v>0</v>
      </c>
      <c r="AZ110" s="112">
        <f t="shared" si="33"/>
        <v>0</v>
      </c>
      <c r="BA110" s="112">
        <f t="shared" si="33"/>
        <v>0</v>
      </c>
      <c r="BB110" s="112">
        <f t="shared" si="33"/>
        <v>0</v>
      </c>
      <c r="BC110" s="112">
        <f t="shared" si="33"/>
        <v>0</v>
      </c>
      <c r="BG110" s="72" t="e">
        <f>VLOOKUP(D110,Données!$O$16:$Q$65,3,FALSE)</f>
        <v>#N/A</v>
      </c>
      <c r="BH110" s="72" t="str">
        <f>VLOOKUP(E110,Données!$O$16:$Q$65,3,FALSE)</f>
        <v>D</v>
      </c>
      <c r="BI110" s="72" t="str">
        <f>VLOOKUP(F110,Données!$O$16:$Q$65,3,FALSE)</f>
        <v>D</v>
      </c>
      <c r="BJ110" s="72" t="e">
        <f>VLOOKUP(G110,Données!$O$16:$Q$65,3,FALSE)</f>
        <v>#N/A</v>
      </c>
      <c r="BK110" s="72" t="e">
        <f>VLOOKUP(H110,Données!$O$16:$Q$65,3,FALSE)</f>
        <v>#N/A</v>
      </c>
      <c r="BL110" s="72" t="str">
        <f>VLOOKUP(I110,Données!$O$16:$Q$65,3,FALSE)</f>
        <v>D</v>
      </c>
      <c r="BM110" s="72" t="str">
        <f>VLOOKUP(J110,Données!$O$16:$Q$65,3,FALSE)</f>
        <v>D</v>
      </c>
      <c r="BN110" s="72" t="str">
        <f>VLOOKUP(K110,Données!$O$16:$Q$65,3,FALSE)</f>
        <v>D</v>
      </c>
      <c r="BO110" s="72" t="str">
        <f>VLOOKUP(L110,Données!$O$16:$Q$65,3,FALSE)</f>
        <v>D</v>
      </c>
      <c r="BP110" s="72" t="str">
        <f>VLOOKUP(M110,Données!$O$16:$Q$65,3,FALSE)</f>
        <v>D</v>
      </c>
      <c r="BQ110" s="72" t="e">
        <f>VLOOKUP(N110,Données!$O$16:$Q$65,3,FALSE)</f>
        <v>#N/A</v>
      </c>
      <c r="BR110" s="72" t="e">
        <f>VLOOKUP(O110,Données!$O$16:$Q$65,3,FALSE)</f>
        <v>#N/A</v>
      </c>
      <c r="BS110" s="72" t="str">
        <f>VLOOKUP(P110,Données!$O$16:$Q$65,3,FALSE)</f>
        <v>D</v>
      </c>
      <c r="BT110" s="72" t="str">
        <f>VLOOKUP(Q110,Données!$O$16:$Q$65,3,FALSE)</f>
        <v>D</v>
      </c>
      <c r="BU110" s="72" t="str">
        <f>VLOOKUP(R110,Données!$O$16:$Q$65,3,FALSE)</f>
        <v>D</v>
      </c>
      <c r="BV110" s="72" t="str">
        <f>VLOOKUP(S110,Données!$O$16:$Q$65,3,FALSE)</f>
        <v>D</v>
      </c>
      <c r="BW110" s="72" t="str">
        <f>VLOOKUP(T110,Données!$O$16:$Q$65,3,FALSE)</f>
        <v>D</v>
      </c>
      <c r="BX110" s="72" t="e">
        <f>VLOOKUP(U110,Données!$O$16:$Q$65,3,FALSE)</f>
        <v>#N/A</v>
      </c>
      <c r="BY110" s="72" t="e">
        <f>VLOOKUP(V110,Données!$O$16:$Q$65,3,FALSE)</f>
        <v>#N/A</v>
      </c>
      <c r="BZ110" s="72" t="str">
        <f>VLOOKUP(W87,Données!$O$16:$Q$65,3,FALSE)</f>
        <v>A</v>
      </c>
      <c r="CA110" s="72" t="str">
        <f>VLOOKUP(X87,Données!$O$16:$Q$65,3,FALSE)</f>
        <v>A</v>
      </c>
      <c r="CB110" s="72" t="str">
        <f>VLOOKUP(AA110,Données!$O$16:$Q$65,3,FALSE)</f>
        <v>T</v>
      </c>
      <c r="CC110" s="72" t="str">
        <f>VLOOKUP(Z110,Données!$O$16:$Q$65,3,FALSE)</f>
        <v>T</v>
      </c>
      <c r="CD110" s="72" t="str">
        <f>VLOOKUP(AA87,Données!$O$16:$Q$65,3,FALSE)</f>
        <v>A</v>
      </c>
      <c r="CE110" s="72" t="e">
        <f>VLOOKUP(AB110,Données!$O$16:$Q$65,3,FALSE)</f>
        <v>#N/A</v>
      </c>
      <c r="CF110" s="72" t="e">
        <f>VLOOKUP(AC110,Données!$O$16:$Q$65,3,FALSE)</f>
        <v>#N/A</v>
      </c>
      <c r="CG110" s="72" t="str">
        <f>VLOOKUP(AD110,Données!$O$16:$Q$65,3,FALSE)</f>
        <v>P</v>
      </c>
      <c r="CH110" s="72" t="str">
        <f>VLOOKUP(AE110,Données!$O$16:$Q$65,3,FALSE)</f>
        <v>A</v>
      </c>
      <c r="CI110" s="72" t="str">
        <f>VLOOKUP(AF110,Données!$O$16:$Q$65,3,FALSE)</f>
        <v>T</v>
      </c>
      <c r="CJ110" s="72" t="str">
        <f>VLOOKUP(AG110,Données!$O$16:$Q$65,3,FALSE)</f>
        <v>P</v>
      </c>
      <c r="CK110" s="72" t="str">
        <f>VLOOKUP(AH110,Données!$O$16:$Q$65,3,FALSE)</f>
        <v>A</v>
      </c>
      <c r="CM110" s="44"/>
      <c r="CQ110" s="51"/>
      <c r="IV110" s="505"/>
    </row>
    <row r="111" spans="1:256" s="50" customFormat="1" ht="13.5" thickBot="1" x14ac:dyDescent="0.25">
      <c r="A111" s="44">
        <f>VLOOKUP(C111,Section!C79:D226,2,FALSE)</f>
        <v>0</v>
      </c>
      <c r="B111" s="207" t="str">
        <f>Données!I53</f>
        <v>AVT</v>
      </c>
      <c r="C111" s="208" t="str">
        <f>Données!$J53</f>
        <v>BERNAT</v>
      </c>
      <c r="D111" s="248"/>
      <c r="E111" s="298" t="s">
        <v>51</v>
      </c>
      <c r="F111" s="298" t="s">
        <v>51</v>
      </c>
      <c r="G111" s="248"/>
      <c r="H111" s="248"/>
      <c r="I111" s="298" t="s">
        <v>51</v>
      </c>
      <c r="J111" s="298" t="s">
        <v>51</v>
      </c>
      <c r="K111" s="298" t="s">
        <v>51</v>
      </c>
      <c r="L111" s="298" t="s">
        <v>51</v>
      </c>
      <c r="M111" s="298" t="s">
        <v>51</v>
      </c>
      <c r="N111" s="248"/>
      <c r="O111" s="248"/>
      <c r="P111" s="298" t="s">
        <v>51</v>
      </c>
      <c r="Q111" s="298" t="s">
        <v>51</v>
      </c>
      <c r="R111" s="298" t="s">
        <v>51</v>
      </c>
      <c r="S111" s="298" t="s">
        <v>51</v>
      </c>
      <c r="T111" s="298" t="s">
        <v>51</v>
      </c>
      <c r="U111" s="248"/>
      <c r="V111" s="248"/>
      <c r="W111" s="298" t="s">
        <v>51</v>
      </c>
      <c r="X111" s="298" t="s">
        <v>51</v>
      </c>
      <c r="Y111" s="298" t="s">
        <v>51</v>
      </c>
      <c r="Z111" s="298" t="s">
        <v>51</v>
      </c>
      <c r="AA111" s="298" t="s">
        <v>51</v>
      </c>
      <c r="AB111" s="248"/>
      <c r="AC111" s="248"/>
      <c r="AD111" s="298" t="s">
        <v>51</v>
      </c>
      <c r="AE111" s="298" t="s">
        <v>51</v>
      </c>
      <c r="AF111" s="298" t="s">
        <v>51</v>
      </c>
      <c r="AG111" s="298" t="s">
        <v>51</v>
      </c>
      <c r="AH111" s="298" t="s">
        <v>51</v>
      </c>
      <c r="AI111" s="41"/>
      <c r="AJ111" s="89">
        <f t="shared" si="18"/>
        <v>0</v>
      </c>
      <c r="AK111" s="89">
        <f t="shared" si="19"/>
        <v>22</v>
      </c>
      <c r="AL111" s="89">
        <f t="shared" si="20"/>
        <v>0</v>
      </c>
      <c r="AM111" s="23">
        <f t="shared" si="21"/>
        <v>0</v>
      </c>
      <c r="AN111" s="103">
        <f t="shared" si="22"/>
        <v>0</v>
      </c>
      <c r="AO111" s="103">
        <f t="shared" si="23"/>
        <v>0</v>
      </c>
      <c r="AP111" s="105">
        <f t="shared" si="24"/>
        <v>0</v>
      </c>
      <c r="AQ111" s="106">
        <f t="shared" si="25"/>
        <v>0</v>
      </c>
      <c r="AR111" s="105">
        <f t="shared" si="26"/>
        <v>0</v>
      </c>
      <c r="AS111" s="105">
        <f t="shared" si="27"/>
        <v>0</v>
      </c>
      <c r="AW111" s="112">
        <f t="shared" si="33"/>
        <v>0</v>
      </c>
      <c r="AX111" s="112">
        <f t="shared" si="33"/>
        <v>0</v>
      </c>
      <c r="AY111" s="112">
        <f t="shared" si="33"/>
        <v>0</v>
      </c>
      <c r="AZ111" s="112">
        <f t="shared" si="33"/>
        <v>0</v>
      </c>
      <c r="BA111" s="112">
        <f t="shared" si="33"/>
        <v>0</v>
      </c>
      <c r="BB111" s="112">
        <f t="shared" si="33"/>
        <v>0</v>
      </c>
      <c r="BC111" s="112">
        <f t="shared" si="33"/>
        <v>0</v>
      </c>
      <c r="BG111" s="72" t="e">
        <f>VLOOKUP(D111,Données!$O$16:$Q$65,3,FALSE)</f>
        <v>#N/A</v>
      </c>
      <c r="BH111" s="72" t="str">
        <f>VLOOKUP(E111,Données!$O$16:$Q$65,3,FALSE)</f>
        <v>T</v>
      </c>
      <c r="BI111" s="72" t="str">
        <f>VLOOKUP(F111,Données!$O$16:$Q$65,3,FALSE)</f>
        <v>T</v>
      </c>
      <c r="BJ111" s="72" t="e">
        <f>VLOOKUP(G111,Données!$O$16:$Q$65,3,FALSE)</f>
        <v>#N/A</v>
      </c>
      <c r="BK111" s="72" t="e">
        <f>VLOOKUP(H111,Données!$O$16:$Q$65,3,FALSE)</f>
        <v>#N/A</v>
      </c>
      <c r="BL111" s="72" t="str">
        <f>VLOOKUP(I111,Données!$O$16:$Q$65,3,FALSE)</f>
        <v>T</v>
      </c>
      <c r="BM111" s="72" t="str">
        <f>VLOOKUP(J111,Données!$O$16:$Q$65,3,FALSE)</f>
        <v>T</v>
      </c>
      <c r="BN111" s="72" t="str">
        <f>VLOOKUP(K111,Données!$O$16:$Q$65,3,FALSE)</f>
        <v>T</v>
      </c>
      <c r="BO111" s="72" t="str">
        <f>VLOOKUP(L111,Données!$O$16:$Q$65,3,FALSE)</f>
        <v>T</v>
      </c>
      <c r="BP111" s="72" t="str">
        <f>VLOOKUP(M111,Données!$O$16:$Q$65,3,FALSE)</f>
        <v>T</v>
      </c>
      <c r="BQ111" s="72" t="e">
        <f>VLOOKUP(N111,Données!$O$16:$Q$65,3,FALSE)</f>
        <v>#N/A</v>
      </c>
      <c r="BR111" s="72" t="e">
        <f>VLOOKUP(O111,Données!$O$16:$Q$65,3,FALSE)</f>
        <v>#N/A</v>
      </c>
      <c r="BS111" s="72" t="str">
        <f>VLOOKUP(P111,Données!$O$16:$Q$65,3,FALSE)</f>
        <v>T</v>
      </c>
      <c r="BT111" s="72" t="str">
        <f>VLOOKUP(Q111,Données!$O$16:$Q$65,3,FALSE)</f>
        <v>T</v>
      </c>
      <c r="BU111" s="72" t="str">
        <f>VLOOKUP(R111,Données!$O$16:$Q$65,3,FALSE)</f>
        <v>T</v>
      </c>
      <c r="BV111" s="72" t="str">
        <f>VLOOKUP(S111,Données!$O$16:$Q$65,3,FALSE)</f>
        <v>T</v>
      </c>
      <c r="BW111" s="72" t="str">
        <f>VLOOKUP(T111,Données!$O$16:$Q$65,3,FALSE)</f>
        <v>T</v>
      </c>
      <c r="BX111" s="72" t="e">
        <f>VLOOKUP(U111,Données!$O$16:$Q$65,3,FALSE)</f>
        <v>#N/A</v>
      </c>
      <c r="BY111" s="72" t="e">
        <f>VLOOKUP(V111,Données!$O$16:$Q$65,3,FALSE)</f>
        <v>#N/A</v>
      </c>
      <c r="BZ111" s="72" t="str">
        <f>VLOOKUP(W111,Données!$O$16:$Q$65,3,FALSE)</f>
        <v>T</v>
      </c>
      <c r="CA111" s="72" t="str">
        <f>VLOOKUP(X111,Données!$O$16:$Q$65,3,FALSE)</f>
        <v>T</v>
      </c>
      <c r="CB111" s="72" t="str">
        <f>VLOOKUP(Y111,Données!$O$16:$Q$65,3,FALSE)</f>
        <v>T</v>
      </c>
      <c r="CC111" s="72" t="str">
        <f>VLOOKUP(Z111,Données!$O$16:$Q$65,3,FALSE)</f>
        <v>T</v>
      </c>
      <c r="CD111" s="72" t="str">
        <f>VLOOKUP(AA111,Données!$O$16:$Q$65,3,FALSE)</f>
        <v>T</v>
      </c>
      <c r="CE111" s="72" t="e">
        <f>VLOOKUP(AB111,Données!$O$16:$Q$65,3,FALSE)</f>
        <v>#N/A</v>
      </c>
      <c r="CF111" s="72" t="e">
        <f>VLOOKUP(AC111,Données!$O$16:$Q$65,3,FALSE)</f>
        <v>#N/A</v>
      </c>
      <c r="CG111" s="72" t="str">
        <f>VLOOKUP(AD111,Données!$O$16:$Q$65,3,FALSE)</f>
        <v>T</v>
      </c>
      <c r="CH111" s="72" t="str">
        <f>VLOOKUP(AE111,Données!$O$16:$Q$65,3,FALSE)</f>
        <v>T</v>
      </c>
      <c r="CI111" s="72" t="str">
        <f>VLOOKUP(AF111,Données!$O$16:$Q$65,3,FALSE)</f>
        <v>T</v>
      </c>
      <c r="CJ111" s="72" t="str">
        <f>VLOOKUP(AG111,Données!$O$16:$Q$65,3,FALSE)</f>
        <v>T</v>
      </c>
      <c r="CK111" s="72" t="str">
        <f>VLOOKUP(AH111,Données!$O$16:$Q$65,3,FALSE)</f>
        <v>T</v>
      </c>
      <c r="CM111" s="44"/>
      <c r="CQ111" s="51"/>
      <c r="IV111" s="505"/>
    </row>
    <row r="112" spans="1:256" s="50" customFormat="1" ht="13.5" thickBot="1" x14ac:dyDescent="0.25">
      <c r="A112" s="44">
        <f>VLOOKUP(C112,Section!C80:D227,2,FALSE)</f>
        <v>0</v>
      </c>
      <c r="B112" s="207" t="str">
        <f>Données!I54</f>
        <v>AVT</v>
      </c>
      <c r="C112" s="208" t="str">
        <f>Données!$J54</f>
        <v>GRUSS</v>
      </c>
      <c r="D112" s="248"/>
      <c r="E112" s="318" t="s">
        <v>32</v>
      </c>
      <c r="F112" s="351" t="s">
        <v>36</v>
      </c>
      <c r="G112" s="248"/>
      <c r="H112" s="248"/>
      <c r="I112" s="398" t="s">
        <v>25</v>
      </c>
      <c r="J112" s="399" t="s">
        <v>32</v>
      </c>
      <c r="K112" s="398" t="s">
        <v>25</v>
      </c>
      <c r="L112" s="339" t="s">
        <v>210</v>
      </c>
      <c r="M112" s="398" t="s">
        <v>25</v>
      </c>
      <c r="N112" s="306" t="s">
        <v>66</v>
      </c>
      <c r="O112" s="306" t="s">
        <v>66</v>
      </c>
      <c r="P112" s="344" t="s">
        <v>25</v>
      </c>
      <c r="Q112" s="344" t="s">
        <v>25</v>
      </c>
      <c r="R112" s="344" t="s">
        <v>25</v>
      </c>
      <c r="S112" s="281" t="s">
        <v>32</v>
      </c>
      <c r="T112" s="406" t="s">
        <v>210</v>
      </c>
      <c r="U112" s="248"/>
      <c r="V112" s="292"/>
      <c r="W112" s="355" t="s">
        <v>59</v>
      </c>
      <c r="X112" s="299" t="s">
        <v>53</v>
      </c>
      <c r="Y112" s="300" t="s">
        <v>39</v>
      </c>
      <c r="Z112" s="300" t="s">
        <v>39</v>
      </c>
      <c r="AA112" s="318" t="s">
        <v>32</v>
      </c>
      <c r="AB112" s="292"/>
      <c r="AC112" s="248"/>
      <c r="AD112" s="299" t="s">
        <v>25</v>
      </c>
      <c r="AE112" s="300" t="s">
        <v>39</v>
      </c>
      <c r="AF112" s="299" t="s">
        <v>210</v>
      </c>
      <c r="AG112" s="318" t="s">
        <v>18</v>
      </c>
      <c r="AH112" s="300" t="s">
        <v>39</v>
      </c>
      <c r="AI112" s="41"/>
      <c r="AJ112" s="89">
        <f t="shared" si="18"/>
        <v>5</v>
      </c>
      <c r="AK112" s="89">
        <f t="shared" si="19"/>
        <v>12</v>
      </c>
      <c r="AL112" s="89">
        <f t="shared" si="20"/>
        <v>4</v>
      </c>
      <c r="AM112" s="23">
        <f t="shared" si="21"/>
        <v>1</v>
      </c>
      <c r="AN112" s="103">
        <f t="shared" si="22"/>
        <v>1</v>
      </c>
      <c r="AO112" s="103">
        <f t="shared" si="23"/>
        <v>0</v>
      </c>
      <c r="AP112" s="105">
        <f t="shared" si="24"/>
        <v>0</v>
      </c>
      <c r="AQ112" s="106">
        <f t="shared" si="25"/>
        <v>0</v>
      </c>
      <c r="AR112" s="105">
        <f t="shared" si="26"/>
        <v>0</v>
      </c>
      <c r="AS112" s="105">
        <f t="shared" si="27"/>
        <v>0</v>
      </c>
      <c r="AW112" s="112">
        <f t="shared" si="33"/>
        <v>0</v>
      </c>
      <c r="AX112" s="112">
        <f t="shared" si="33"/>
        <v>0</v>
      </c>
      <c r="AY112" s="112">
        <f t="shared" si="33"/>
        <v>0</v>
      </c>
      <c r="AZ112" s="112">
        <f t="shared" si="33"/>
        <v>0</v>
      </c>
      <c r="BA112" s="112">
        <f t="shared" si="33"/>
        <v>0</v>
      </c>
      <c r="BB112" s="112">
        <f t="shared" si="33"/>
        <v>0</v>
      </c>
      <c r="BC112" s="112">
        <f t="shared" si="33"/>
        <v>0</v>
      </c>
      <c r="BG112" s="72" t="e">
        <f>VLOOKUP(D112,Données!$O$16:$Q$65,3,FALSE)</f>
        <v>#N/A</v>
      </c>
      <c r="BH112" s="72" t="str">
        <f>VLOOKUP(E112,Données!$O$16:$Q$65,3,FALSE)</f>
        <v>P</v>
      </c>
      <c r="BI112" s="72" t="str">
        <f>VLOOKUP(F112,Données!$O$16:$Q$65,3,FALSE)</f>
        <v>D</v>
      </c>
      <c r="BJ112" s="72" t="e">
        <f>VLOOKUP(G112,Données!$O$16:$Q$65,3,FALSE)</f>
        <v>#N/A</v>
      </c>
      <c r="BK112" s="72" t="e">
        <f>VLOOKUP(H112,Données!$O$16:$Q$65,3,FALSE)</f>
        <v>#N/A</v>
      </c>
      <c r="BL112" s="72" t="str">
        <f>VLOOKUP(I112,Données!$O$16:$Q$65,3,FALSE)</f>
        <v>T</v>
      </c>
      <c r="BM112" s="72" t="str">
        <f>VLOOKUP(J112,Données!$O$16:$Q$65,3,FALSE)</f>
        <v>P</v>
      </c>
      <c r="BN112" s="72" t="str">
        <f>VLOOKUP(K112,Données!$O$16:$Q$65,3,FALSE)</f>
        <v>T</v>
      </c>
      <c r="BO112" s="72" t="str">
        <f>VLOOKUP(L112,Données!$O$16:$Q$65,3,FALSE)</f>
        <v>T</v>
      </c>
      <c r="BP112" s="72" t="str">
        <f>VLOOKUP(M112,Données!$O$16:$Q$65,3,FALSE)</f>
        <v>T</v>
      </c>
      <c r="BQ112" s="72" t="str">
        <f>VLOOKUP(N112,Données!$O$16:$Q$65,3,FALSE)</f>
        <v>W</v>
      </c>
      <c r="BR112" s="72" t="e">
        <f>VLOOKUP(#REF!,Données!$O$16:$Q$65,3,FALSE)</f>
        <v>#REF!</v>
      </c>
      <c r="BS112" s="72" t="str">
        <f>VLOOKUP(P112,Données!$O$16:$Q$65,3,FALSE)</f>
        <v>T</v>
      </c>
      <c r="BT112" s="72" t="str">
        <f>VLOOKUP(Q112,Données!$O$16:$Q$65,3,FALSE)</f>
        <v>T</v>
      </c>
      <c r="BU112" s="72" t="str">
        <f>VLOOKUP(R112,Données!$O$16:$Q$65,3,FALSE)</f>
        <v>T</v>
      </c>
      <c r="BV112" s="72" t="str">
        <f>VLOOKUP(S112,Données!$O$16:$Q$65,3,FALSE)</f>
        <v>P</v>
      </c>
      <c r="BW112" s="72" t="str">
        <f>VLOOKUP(T112,Données!$O$16:$Q$65,3,FALSE)</f>
        <v>T</v>
      </c>
      <c r="BX112" s="72" t="e">
        <f>VLOOKUP(U112,Données!$O$16:$Q$65,3,FALSE)</f>
        <v>#N/A</v>
      </c>
      <c r="BY112" s="72" t="e">
        <f>VLOOKUP(V112,Données!$O$16:$Q$65,3,FALSE)</f>
        <v>#N/A</v>
      </c>
      <c r="BZ112" s="72" t="str">
        <f>VLOOKUP(W112,Données!$O$16:$Q$65,3,FALSE)</f>
        <v>T</v>
      </c>
      <c r="CA112" s="72" t="str">
        <f>VLOOKUP(X112,Données!$O$16:$Q$65,3,FALSE)</f>
        <v>T</v>
      </c>
      <c r="CB112" s="72" t="str">
        <f>VLOOKUP(Y112,Données!$O$16:$Q$65,3,FALSE)</f>
        <v>A</v>
      </c>
      <c r="CC112" s="72" t="str">
        <f>VLOOKUP(Z112,Données!$O$16:$Q$65,3,FALSE)</f>
        <v>A</v>
      </c>
      <c r="CD112" s="72" t="str">
        <f>VLOOKUP(AA112,Données!$O$16:$Q$65,3,FALSE)</f>
        <v>P</v>
      </c>
      <c r="CE112" s="72" t="e">
        <f>VLOOKUP(AB112,Données!$O$16:$Q$65,3,FALSE)</f>
        <v>#N/A</v>
      </c>
      <c r="CF112" s="72" t="e">
        <f>VLOOKUP(AC112,Données!$O$16:$Q$65,3,FALSE)</f>
        <v>#N/A</v>
      </c>
      <c r="CG112" s="72" t="str">
        <f>VLOOKUP(AD112,Données!$O$16:$Q$65,3,FALSE)</f>
        <v>T</v>
      </c>
      <c r="CH112" s="72" t="str">
        <f>VLOOKUP(AE112,Données!$O$16:$Q$65,3,FALSE)</f>
        <v>A</v>
      </c>
      <c r="CI112" s="72" t="str">
        <f>VLOOKUP(AF112,Données!$O$16:$Q$65,3,FALSE)</f>
        <v>T</v>
      </c>
      <c r="CJ112" s="72" t="str">
        <f>VLOOKUP(AG112,Données!$O$16:$Q$65,3,FALSE)</f>
        <v>P</v>
      </c>
      <c r="CK112" s="72" t="str">
        <f>VLOOKUP(AH112,Données!$O$16:$Q$65,3,FALSE)</f>
        <v>A</v>
      </c>
      <c r="CM112" s="44"/>
      <c r="CQ112" s="51"/>
      <c r="IV112" s="505"/>
    </row>
    <row r="113" spans="1:256" s="50" customFormat="1" ht="13.5" thickBot="1" x14ac:dyDescent="0.25">
      <c r="A113" s="44">
        <f>VLOOKUP(C113,Section!C81:D228,2,FALSE)</f>
        <v>0</v>
      </c>
      <c r="B113" s="207" t="str">
        <f>Données!I55</f>
        <v>AVT</v>
      </c>
      <c r="C113" s="208" t="str">
        <f>Données!$J55</f>
        <v>POURCIN</v>
      </c>
      <c r="D113" s="248"/>
      <c r="E113" s="318" t="s">
        <v>32</v>
      </c>
      <c r="F113" s="355" t="s">
        <v>59</v>
      </c>
      <c r="G113" s="361"/>
      <c r="H113" s="404"/>
      <c r="I113" s="432" t="s">
        <v>36</v>
      </c>
      <c r="J113" s="432" t="s">
        <v>36</v>
      </c>
      <c r="K113" s="432" t="s">
        <v>36</v>
      </c>
      <c r="L113" s="432" t="s">
        <v>36</v>
      </c>
      <c r="M113" s="432" t="s">
        <v>36</v>
      </c>
      <c r="N113" s="397"/>
      <c r="O113" s="248"/>
      <c r="P113" s="365" t="s">
        <v>36</v>
      </c>
      <c r="Q113" s="365" t="s">
        <v>36</v>
      </c>
      <c r="R113" s="365" t="s">
        <v>36</v>
      </c>
      <c r="S113" s="365" t="s">
        <v>36</v>
      </c>
      <c r="T113" s="365" t="s">
        <v>36</v>
      </c>
      <c r="U113" s="248"/>
      <c r="V113" s="248"/>
      <c r="W113" s="300" t="s">
        <v>39</v>
      </c>
      <c r="X113" s="340" t="s">
        <v>25</v>
      </c>
      <c r="Y113" s="299" t="s">
        <v>53</v>
      </c>
      <c r="Z113" s="300" t="s">
        <v>39</v>
      </c>
      <c r="AA113" s="299" t="s">
        <v>210</v>
      </c>
      <c r="AB113" s="248"/>
      <c r="AC113" s="248"/>
      <c r="AD113" s="298" t="s">
        <v>51</v>
      </c>
      <c r="AE113" s="298" t="s">
        <v>51</v>
      </c>
      <c r="AF113" s="298" t="s">
        <v>51</v>
      </c>
      <c r="AG113" s="298" t="s">
        <v>51</v>
      </c>
      <c r="AH113" s="298" t="s">
        <v>51</v>
      </c>
      <c r="AI113" s="41"/>
      <c r="AJ113" s="89">
        <f t="shared" si="18"/>
        <v>1</v>
      </c>
      <c r="AK113" s="89">
        <f t="shared" si="19"/>
        <v>9</v>
      </c>
      <c r="AL113" s="89">
        <f t="shared" si="20"/>
        <v>2</v>
      </c>
      <c r="AM113" s="23">
        <f t="shared" si="21"/>
        <v>10</v>
      </c>
      <c r="AN113" s="103">
        <f t="shared" si="22"/>
        <v>0</v>
      </c>
      <c r="AO113" s="103">
        <f t="shared" si="23"/>
        <v>0</v>
      </c>
      <c r="AP113" s="105">
        <f t="shared" si="24"/>
        <v>0</v>
      </c>
      <c r="AQ113" s="106">
        <f t="shared" si="25"/>
        <v>0</v>
      </c>
      <c r="AR113" s="105">
        <f t="shared" si="26"/>
        <v>0</v>
      </c>
      <c r="AS113" s="105">
        <f t="shared" si="27"/>
        <v>0</v>
      </c>
      <c r="AW113" s="112">
        <f t="shared" si="33"/>
        <v>0</v>
      </c>
      <c r="AX113" s="112">
        <f t="shared" si="33"/>
        <v>0</v>
      </c>
      <c r="AY113" s="112">
        <f t="shared" si="33"/>
        <v>0</v>
      </c>
      <c r="AZ113" s="112">
        <f t="shared" si="33"/>
        <v>0</v>
      </c>
      <c r="BA113" s="112">
        <f t="shared" si="33"/>
        <v>0</v>
      </c>
      <c r="BB113" s="112">
        <f t="shared" si="33"/>
        <v>0</v>
      </c>
      <c r="BC113" s="112">
        <f t="shared" si="33"/>
        <v>0</v>
      </c>
      <c r="BG113" s="72" t="e">
        <f>VLOOKUP(D113,Données!$O$16:$Q$65,3,FALSE)</f>
        <v>#N/A</v>
      </c>
      <c r="BH113" s="72" t="str">
        <f>VLOOKUP(E113,Données!$O$16:$Q$65,3,FALSE)</f>
        <v>P</v>
      </c>
      <c r="BI113" s="72" t="e">
        <f>VLOOKUP(#REF!,Données!$O$16:$Q$65,3,FALSE)</f>
        <v>#REF!</v>
      </c>
      <c r="BJ113" s="72" t="e">
        <f>VLOOKUP(#REF!,Données!$O$16:$Q$65,3,FALSE)</f>
        <v>#REF!</v>
      </c>
      <c r="BK113" s="72" t="e">
        <f>VLOOKUP(H113,Données!$O$16:$Q$65,3,FALSE)</f>
        <v>#N/A</v>
      </c>
      <c r="BL113" s="72" t="str">
        <f>VLOOKUP(F113,Données!$O$16:$Q$65,3,FALSE)</f>
        <v>T</v>
      </c>
      <c r="BM113" s="72" t="str">
        <f>VLOOKUP(J113,Données!$O$16:$Q$65,3,FALSE)</f>
        <v>D</v>
      </c>
      <c r="BN113" s="72" t="str">
        <f>VLOOKUP(K113,Données!$O$16:$Q$65,3,FALSE)</f>
        <v>D</v>
      </c>
      <c r="BO113" s="72" t="str">
        <f>VLOOKUP(L113,Données!$O$16:$Q$65,3,FALSE)</f>
        <v>D</v>
      </c>
      <c r="BP113" s="72" t="str">
        <f>VLOOKUP(M113,Données!$O$16:$Q$65,3,FALSE)</f>
        <v>D</v>
      </c>
      <c r="BQ113" s="72" t="e">
        <f>VLOOKUP(N113,Données!$O$16:$Q$65,3,FALSE)</f>
        <v>#N/A</v>
      </c>
      <c r="BR113" s="72" t="e">
        <f>VLOOKUP(O113,Données!$O$16:$Q$65,3,FALSE)</f>
        <v>#N/A</v>
      </c>
      <c r="BS113" s="72" t="str">
        <f>VLOOKUP(P113,Données!$O$16:$Q$65,3,FALSE)</f>
        <v>D</v>
      </c>
      <c r="BT113" s="72" t="str">
        <f>VLOOKUP(Q113,Données!$O$16:$Q$65,3,FALSE)</f>
        <v>D</v>
      </c>
      <c r="BU113" s="72" t="str">
        <f>VLOOKUP(R113,Données!$O$16:$Q$65,3,FALSE)</f>
        <v>D</v>
      </c>
      <c r="BV113" s="72" t="str">
        <f>VLOOKUP(S113,Données!$O$16:$Q$65,3,FALSE)</f>
        <v>D</v>
      </c>
      <c r="BW113" s="72" t="str">
        <f>VLOOKUP(T113,Données!$O$16:$Q$65,3,FALSE)</f>
        <v>D</v>
      </c>
      <c r="BX113" s="72" t="e">
        <f>VLOOKUP(U113,Données!$O$16:$Q$65,3,FALSE)</f>
        <v>#N/A</v>
      </c>
      <c r="BY113" s="72" t="e">
        <f>VLOOKUP(V113,Données!$O$16:$Q$65,3,FALSE)</f>
        <v>#N/A</v>
      </c>
      <c r="BZ113" s="72" t="str">
        <f>VLOOKUP(W113,Données!$O$16:$Q$65,3,FALSE)</f>
        <v>A</v>
      </c>
      <c r="CA113" s="72" t="str">
        <f>VLOOKUP(X113,Données!$O$16:$Q$65,3,FALSE)</f>
        <v>T</v>
      </c>
      <c r="CB113" s="72" t="str">
        <f>VLOOKUP(Y113,Données!$O$16:$Q$65,3,FALSE)</f>
        <v>T</v>
      </c>
      <c r="CC113" s="72" t="str">
        <f>VLOOKUP(Z113,Données!$O$16:$Q$65,3,FALSE)</f>
        <v>A</v>
      </c>
      <c r="CD113" s="72" t="str">
        <f>VLOOKUP(AA113,Données!$O$16:$Q$65,3,FALSE)</f>
        <v>T</v>
      </c>
      <c r="CE113" s="72" t="e">
        <f>VLOOKUP(AB113,Données!$O$16:$Q$65,3,FALSE)</f>
        <v>#N/A</v>
      </c>
      <c r="CF113" s="72" t="e">
        <f>VLOOKUP(AC113,Données!$O$16:$Q$65,3,FALSE)</f>
        <v>#N/A</v>
      </c>
      <c r="CG113" s="72" t="str">
        <f>VLOOKUP(AD113,Données!$O$16:$Q$65,3,FALSE)</f>
        <v>T</v>
      </c>
      <c r="CH113" s="72" t="str">
        <f>VLOOKUP(AE113,Données!$O$16:$Q$65,3,FALSE)</f>
        <v>T</v>
      </c>
      <c r="CI113" s="72" t="str">
        <f>VLOOKUP(AF113,Données!$O$16:$Q$65,3,FALSE)</f>
        <v>T</v>
      </c>
      <c r="CJ113" s="72" t="str">
        <f>VLOOKUP(AG113,Données!$O$16:$Q$65,3,FALSE)</f>
        <v>T</v>
      </c>
      <c r="CK113" s="72" t="str">
        <f>VLOOKUP(AH113,Données!$O$16:$Q$65,3,FALSE)</f>
        <v>T</v>
      </c>
      <c r="CM113" s="44"/>
      <c r="CQ113" s="51"/>
      <c r="IV113" s="505"/>
    </row>
    <row r="114" spans="1:256" s="50" customFormat="1" ht="13.5" thickBot="1" x14ac:dyDescent="0.25">
      <c r="A114" s="44">
        <f>VLOOKUP(C114,Section!C82:D229,2,FALSE)</f>
        <v>0</v>
      </c>
      <c r="B114" s="214" t="str">
        <f>Données!I56</f>
        <v>AVT</v>
      </c>
      <c r="C114" s="215" t="str">
        <f>Données!$J56</f>
        <v>PONCHARD</v>
      </c>
      <c r="D114" s="410"/>
      <c r="E114" s="371" t="s">
        <v>36</v>
      </c>
      <c r="F114" s="371" t="s">
        <v>36</v>
      </c>
      <c r="G114" s="410"/>
      <c r="H114" s="410"/>
      <c r="I114" s="357" t="s">
        <v>25</v>
      </c>
      <c r="J114" s="357" t="s">
        <v>25</v>
      </c>
      <c r="K114" s="357" t="s">
        <v>25</v>
      </c>
      <c r="L114" s="357" t="s">
        <v>25</v>
      </c>
      <c r="M114" s="407" t="s">
        <v>210</v>
      </c>
      <c r="N114" s="411"/>
      <c r="O114" s="411"/>
      <c r="P114" s="348" t="s">
        <v>25</v>
      </c>
      <c r="Q114" s="348" t="s">
        <v>25</v>
      </c>
      <c r="R114" s="348" t="s">
        <v>210</v>
      </c>
      <c r="S114" s="348" t="s">
        <v>210</v>
      </c>
      <c r="T114" s="348" t="s">
        <v>25</v>
      </c>
      <c r="U114" s="412"/>
      <c r="V114" s="410"/>
      <c r="W114" s="385" t="s">
        <v>36</v>
      </c>
      <c r="X114" s="385" t="s">
        <v>36</v>
      </c>
      <c r="Y114" s="385" t="s">
        <v>36</v>
      </c>
      <c r="Z114" s="385" t="s">
        <v>36</v>
      </c>
      <c r="AA114" s="385" t="s">
        <v>36</v>
      </c>
      <c r="AB114" s="410"/>
      <c r="AC114" s="410"/>
      <c r="AD114" s="387" t="s">
        <v>39</v>
      </c>
      <c r="AE114" s="401" t="s">
        <v>26</v>
      </c>
      <c r="AF114" s="348" t="s">
        <v>210</v>
      </c>
      <c r="AG114" s="387" t="s">
        <v>39</v>
      </c>
      <c r="AH114" s="401" t="s">
        <v>26</v>
      </c>
      <c r="AI114" s="41"/>
      <c r="AJ114" s="89">
        <f t="shared" si="18"/>
        <v>2</v>
      </c>
      <c r="AK114" s="89">
        <f t="shared" si="19"/>
        <v>11</v>
      </c>
      <c r="AL114" s="89">
        <f t="shared" si="20"/>
        <v>2</v>
      </c>
      <c r="AM114" s="23">
        <f t="shared" si="21"/>
        <v>7</v>
      </c>
      <c r="AN114" s="103">
        <f t="shared" si="22"/>
        <v>0</v>
      </c>
      <c r="AO114" s="103">
        <f t="shared" si="23"/>
        <v>0</v>
      </c>
      <c r="AP114" s="105">
        <f t="shared" si="24"/>
        <v>0</v>
      </c>
      <c r="AQ114" s="106">
        <f t="shared" si="25"/>
        <v>0</v>
      </c>
      <c r="AR114" s="105">
        <f t="shared" si="26"/>
        <v>0</v>
      </c>
      <c r="AS114" s="105">
        <f t="shared" si="27"/>
        <v>0</v>
      </c>
      <c r="AW114" s="112">
        <f t="shared" si="33"/>
        <v>0</v>
      </c>
      <c r="AX114" s="112">
        <f t="shared" si="33"/>
        <v>0</v>
      </c>
      <c r="AY114" s="112">
        <f t="shared" si="33"/>
        <v>0</v>
      </c>
      <c r="AZ114" s="112">
        <f t="shared" si="33"/>
        <v>0</v>
      </c>
      <c r="BA114" s="112">
        <f t="shared" si="33"/>
        <v>0</v>
      </c>
      <c r="BB114" s="112">
        <f t="shared" si="33"/>
        <v>0</v>
      </c>
      <c r="BC114" s="112">
        <f t="shared" si="33"/>
        <v>0</v>
      </c>
      <c r="BG114" s="72" t="e">
        <f>VLOOKUP(D114,Données!$O$16:$Q$65,3,FALSE)</f>
        <v>#N/A</v>
      </c>
      <c r="BH114" s="72" t="str">
        <f>VLOOKUP(E114,Données!$O$16:$Q$65,3,FALSE)</f>
        <v>D</v>
      </c>
      <c r="BI114" s="72" t="str">
        <f>VLOOKUP(F114,Données!$O$16:$Q$65,3,FALSE)</f>
        <v>D</v>
      </c>
      <c r="BJ114" s="72" t="e">
        <f>VLOOKUP(G114,Données!$O$16:$Q$65,3,FALSE)</f>
        <v>#N/A</v>
      </c>
      <c r="BK114" s="72" t="e">
        <f>VLOOKUP(H114,Données!$O$16:$Q$65,3,FALSE)</f>
        <v>#N/A</v>
      </c>
      <c r="BL114" s="72" t="str">
        <f>VLOOKUP(I114,Données!$O$16:$Q$65,3,FALSE)</f>
        <v>T</v>
      </c>
      <c r="BM114" s="72" t="str">
        <f>VLOOKUP(J114,Données!$O$16:$Q$65,3,FALSE)</f>
        <v>T</v>
      </c>
      <c r="BN114" s="72" t="str">
        <f>VLOOKUP(K114,Données!$O$16:$Q$65,3,FALSE)</f>
        <v>T</v>
      </c>
      <c r="BO114" s="72" t="str">
        <f>VLOOKUP(L114,Données!$O$16:$Q$65,3,FALSE)</f>
        <v>T</v>
      </c>
      <c r="BP114" s="72" t="str">
        <f>VLOOKUP(M114,Données!$O$16:$Q$65,3,FALSE)</f>
        <v>T</v>
      </c>
      <c r="BQ114" s="72" t="e">
        <f>VLOOKUP(N114,Données!$O$16:$Q$65,3,FALSE)</f>
        <v>#N/A</v>
      </c>
      <c r="BR114" s="72" t="e">
        <f>VLOOKUP(O114,Données!$O$16:$Q$65,3,FALSE)</f>
        <v>#N/A</v>
      </c>
      <c r="BS114" s="72" t="str">
        <f>VLOOKUP(P114,Données!$O$16:$Q$65,3,FALSE)</f>
        <v>T</v>
      </c>
      <c r="BT114" s="72" t="str">
        <f>VLOOKUP(Q114,Données!$O$16:$Q$65,3,FALSE)</f>
        <v>T</v>
      </c>
      <c r="BU114" s="72" t="str">
        <f>VLOOKUP(R114,Données!$O$16:$Q$65,3,FALSE)</f>
        <v>T</v>
      </c>
      <c r="BV114" s="72" t="str">
        <f>VLOOKUP(S114,Données!$O$16:$Q$65,3,FALSE)</f>
        <v>T</v>
      </c>
      <c r="BW114" s="72" t="str">
        <f>VLOOKUP(T114,Données!$O$16:$Q$65,3,FALSE)</f>
        <v>T</v>
      </c>
      <c r="BX114" s="72" t="e">
        <f>VLOOKUP(U114,Données!$O$16:$Q$65,3,FALSE)</f>
        <v>#N/A</v>
      </c>
      <c r="BY114" s="72" t="e">
        <f>VLOOKUP(V114,Données!$O$16:$Q$65,3,FALSE)</f>
        <v>#N/A</v>
      </c>
      <c r="BZ114" s="72" t="str">
        <f>VLOOKUP(W114,Données!$O$16:$Q$65,3,FALSE)</f>
        <v>D</v>
      </c>
      <c r="CA114" s="72" t="str">
        <f>VLOOKUP(X114,Données!$O$16:$Q$65,3,FALSE)</f>
        <v>D</v>
      </c>
      <c r="CB114" s="72" t="str">
        <f>VLOOKUP(Y114,Données!$O$16:$Q$65,3,FALSE)</f>
        <v>D</v>
      </c>
      <c r="CC114" s="72" t="str">
        <f>VLOOKUP(Z114,Données!$O$16:$Q$65,3,FALSE)</f>
        <v>D</v>
      </c>
      <c r="CD114" s="72" t="str">
        <f>VLOOKUP(AA114,Données!$O$16:$Q$65,3,FALSE)</f>
        <v>D</v>
      </c>
      <c r="CE114" s="72" t="e">
        <f>VLOOKUP(AB114,Données!$O$16:$Q$65,3,FALSE)</f>
        <v>#N/A</v>
      </c>
      <c r="CF114" s="72" t="e">
        <f>VLOOKUP(AC114,Données!$O$16:$Q$65,3,FALSE)</f>
        <v>#N/A</v>
      </c>
      <c r="CG114" s="72" t="str">
        <f>VLOOKUP(AD114,Données!$O$16:$Q$65,3,FALSE)</f>
        <v>A</v>
      </c>
      <c r="CH114" s="72" t="str">
        <f>VLOOKUP(AE114,Données!$O$16:$Q$65,3,FALSE)</f>
        <v>P</v>
      </c>
      <c r="CI114" s="72" t="str">
        <f>VLOOKUP(AF114,Données!$O$16:$Q$65,3,FALSE)</f>
        <v>T</v>
      </c>
      <c r="CJ114" s="72" t="str">
        <f>VLOOKUP(AG114,Données!$O$16:$Q$65,3,FALSE)</f>
        <v>A</v>
      </c>
      <c r="CK114" s="72" t="str">
        <f>VLOOKUP(AH114,Données!$O$16:$Q$65,3,FALSE)</f>
        <v>P</v>
      </c>
      <c r="CM114" s="44"/>
      <c r="CQ114" s="51"/>
      <c r="IV114" s="505"/>
    </row>
    <row r="115" spans="1:256" s="50" customFormat="1" ht="13.5" thickBot="1" x14ac:dyDescent="0.25">
      <c r="A115" s="44">
        <f>VLOOKUP(C115,Section!C83:D230,2,FALSE)</f>
        <v>0</v>
      </c>
      <c r="B115" s="373" t="str">
        <f>Données!I57</f>
        <v>CLC</v>
      </c>
      <c r="C115" s="374" t="str">
        <f>Données!$J57</f>
        <v>LEMOINE</v>
      </c>
      <c r="D115" s="336"/>
      <c r="E115" s="402" t="s">
        <v>36</v>
      </c>
      <c r="F115" s="420" t="s">
        <v>36</v>
      </c>
      <c r="G115" s="375"/>
      <c r="H115" s="375"/>
      <c r="I115" s="402" t="s">
        <v>36</v>
      </c>
      <c r="J115" s="402" t="s">
        <v>36</v>
      </c>
      <c r="K115" s="402" t="s">
        <v>36</v>
      </c>
      <c r="L115" s="376" t="s">
        <v>25</v>
      </c>
      <c r="M115" s="376" t="s">
        <v>25</v>
      </c>
      <c r="N115" s="375"/>
      <c r="O115" s="375"/>
      <c r="P115" s="376" t="s">
        <v>25</v>
      </c>
      <c r="Q115" s="332" t="s">
        <v>25</v>
      </c>
      <c r="R115" s="332" t="s">
        <v>25</v>
      </c>
      <c r="S115" s="332" t="s">
        <v>25</v>
      </c>
      <c r="T115" s="332" t="s">
        <v>25</v>
      </c>
      <c r="U115" s="307"/>
      <c r="V115" s="302"/>
      <c r="W115" s="371" t="s">
        <v>36</v>
      </c>
      <c r="X115" s="371" t="s">
        <v>36</v>
      </c>
      <c r="Y115" s="371" t="s">
        <v>36</v>
      </c>
      <c r="Z115" s="371" t="s">
        <v>36</v>
      </c>
      <c r="AA115" s="371" t="s">
        <v>36</v>
      </c>
      <c r="AB115" s="302"/>
      <c r="AC115" s="302"/>
      <c r="AD115" s="344" t="s">
        <v>25</v>
      </c>
      <c r="AE115" s="344" t="s">
        <v>25</v>
      </c>
      <c r="AF115" s="344" t="s">
        <v>25</v>
      </c>
      <c r="AG115" s="344" t="s">
        <v>25</v>
      </c>
      <c r="AH115" s="344" t="s">
        <v>25</v>
      </c>
      <c r="AI115" s="41"/>
      <c r="AJ115" s="89">
        <f t="shared" si="18"/>
        <v>0</v>
      </c>
      <c r="AK115" s="89">
        <f t="shared" si="19"/>
        <v>12</v>
      </c>
      <c r="AL115" s="89">
        <f t="shared" si="20"/>
        <v>0</v>
      </c>
      <c r="AM115" s="23">
        <f t="shared" si="21"/>
        <v>10</v>
      </c>
      <c r="AN115" s="103">
        <f t="shared" si="22"/>
        <v>0</v>
      </c>
      <c r="AO115" s="103">
        <f t="shared" si="23"/>
        <v>0</v>
      </c>
      <c r="AP115" s="105">
        <f t="shared" si="24"/>
        <v>0</v>
      </c>
      <c r="AQ115" s="106">
        <f t="shared" si="25"/>
        <v>0</v>
      </c>
      <c r="AR115" s="105">
        <f t="shared" si="26"/>
        <v>0</v>
      </c>
      <c r="AS115" s="105">
        <f t="shared" si="27"/>
        <v>0</v>
      </c>
      <c r="AW115" s="112">
        <f t="shared" si="33"/>
        <v>0</v>
      </c>
      <c r="AX115" s="112">
        <f t="shared" si="33"/>
        <v>0</v>
      </c>
      <c r="AY115" s="112">
        <f t="shared" si="33"/>
        <v>0</v>
      </c>
      <c r="AZ115" s="112">
        <f t="shared" si="33"/>
        <v>0</v>
      </c>
      <c r="BA115" s="112">
        <f t="shared" si="33"/>
        <v>0</v>
      </c>
      <c r="BB115" s="112">
        <f t="shared" si="33"/>
        <v>0</v>
      </c>
      <c r="BC115" s="112">
        <f t="shared" si="33"/>
        <v>0</v>
      </c>
      <c r="BG115" s="72" t="e">
        <f>VLOOKUP(D115,Données!$O$16:$Q$65,3,FALSE)</f>
        <v>#N/A</v>
      </c>
      <c r="BH115" s="72" t="str">
        <f>VLOOKUP(E115,Données!$O$16:$Q$65,3,FALSE)</f>
        <v>D</v>
      </c>
      <c r="BI115" s="72" t="str">
        <f>VLOOKUP(F115,Données!$O$16:$Q$65,3,FALSE)</f>
        <v>D</v>
      </c>
      <c r="BJ115" s="72" t="e">
        <f>VLOOKUP(G115,Données!$O$16:$Q$65,3,FALSE)</f>
        <v>#N/A</v>
      </c>
      <c r="BK115" s="72" t="e">
        <f>VLOOKUP(H115,Données!$O$16:$Q$65,3,FALSE)</f>
        <v>#N/A</v>
      </c>
      <c r="BL115" s="72" t="str">
        <f>VLOOKUP(I115,Données!$O$16:$Q$65,3,FALSE)</f>
        <v>D</v>
      </c>
      <c r="BM115" s="72" t="str">
        <f>VLOOKUP(J115,Données!$O$16:$Q$65,3,FALSE)</f>
        <v>D</v>
      </c>
      <c r="BN115" s="72" t="str">
        <f>VLOOKUP(K115,Données!$O$16:$Q$65,3,FALSE)</f>
        <v>D</v>
      </c>
      <c r="BO115" s="72" t="str">
        <f>VLOOKUP(L115,Données!$O$16:$Q$65,3,FALSE)</f>
        <v>T</v>
      </c>
      <c r="BP115" s="72" t="str">
        <f>VLOOKUP(M115,Données!$O$16:$Q$65,3,FALSE)</f>
        <v>T</v>
      </c>
      <c r="BQ115" s="72" t="e">
        <f>VLOOKUP(N115,Données!$O$16:$Q$65,3,FALSE)</f>
        <v>#N/A</v>
      </c>
      <c r="BR115" s="72" t="e">
        <f>VLOOKUP(O115,Données!$O$16:$Q$65,3,FALSE)</f>
        <v>#N/A</v>
      </c>
      <c r="BS115" s="72" t="str">
        <f>VLOOKUP(P115,Données!$O$16:$Q$65,3,FALSE)</f>
        <v>T</v>
      </c>
      <c r="BT115" s="72" t="str">
        <f>VLOOKUP(Q115,Données!$O$16:$Q$65,3,FALSE)</f>
        <v>T</v>
      </c>
      <c r="BU115" s="72" t="str">
        <f>VLOOKUP(R115,Données!$O$16:$Q$65,3,FALSE)</f>
        <v>T</v>
      </c>
      <c r="BV115" s="72" t="str">
        <f>VLOOKUP(S115,Données!$O$16:$Q$65,3,FALSE)</f>
        <v>T</v>
      </c>
      <c r="BW115" s="72" t="str">
        <f>VLOOKUP(T115,Données!$O$16:$Q$65,3,FALSE)</f>
        <v>T</v>
      </c>
      <c r="BX115" s="72" t="e">
        <f>VLOOKUP(U115,Données!$O$16:$Q$65,3,FALSE)</f>
        <v>#N/A</v>
      </c>
      <c r="BY115" s="72" t="e">
        <f>VLOOKUP(V115,Données!$O$16:$Q$65,3,FALSE)</f>
        <v>#N/A</v>
      </c>
      <c r="BZ115" s="72" t="str">
        <f>VLOOKUP(W115,Données!$O$16:$Q$65,3,FALSE)</f>
        <v>D</v>
      </c>
      <c r="CA115" s="72" t="str">
        <f>VLOOKUP(X115,Données!$O$16:$Q$65,3,FALSE)</f>
        <v>D</v>
      </c>
      <c r="CB115" s="72" t="str">
        <f>VLOOKUP(Y115,Données!$O$16:$Q$65,3,FALSE)</f>
        <v>D</v>
      </c>
      <c r="CC115" s="72" t="str">
        <f>VLOOKUP(Z115,Données!$O$16:$Q$65,3,FALSE)</f>
        <v>D</v>
      </c>
      <c r="CD115" s="72" t="str">
        <f>VLOOKUP(AA115,Données!$O$16:$Q$65,3,FALSE)</f>
        <v>D</v>
      </c>
      <c r="CE115" s="72" t="e">
        <f>VLOOKUP(AB115,Données!$O$16:$Q$65,3,FALSE)</f>
        <v>#N/A</v>
      </c>
      <c r="CF115" s="72" t="e">
        <f>VLOOKUP(AC115,Données!$O$16:$Q$65,3,FALSE)</f>
        <v>#N/A</v>
      </c>
      <c r="CG115" s="72" t="str">
        <f>VLOOKUP(AD115,Données!$O$16:$Q$65,3,FALSE)</f>
        <v>T</v>
      </c>
      <c r="CH115" s="72" t="str">
        <f>VLOOKUP(AE115,Données!$O$16:$Q$65,3,FALSE)</f>
        <v>T</v>
      </c>
      <c r="CI115" s="72" t="str">
        <f>VLOOKUP(AF115,Données!$O$16:$Q$65,3,FALSE)</f>
        <v>T</v>
      </c>
      <c r="CJ115" s="72" t="str">
        <f>VLOOKUP(AG115,Données!$O$16:$Q$65,3,FALSE)</f>
        <v>T</v>
      </c>
      <c r="CK115" s="72" t="str">
        <f>VLOOKUP(AH115,Données!$O$16:$Q$65,3,FALSE)</f>
        <v>T</v>
      </c>
      <c r="CM115" s="44"/>
      <c r="CQ115" s="51"/>
      <c r="IV115" s="505"/>
    </row>
    <row r="116" spans="1:256" ht="13.5" thickBot="1" x14ac:dyDescent="0.25">
      <c r="A116" s="44">
        <f>VLOOKUP(C116,Section!C84:D231,2,FALSE)</f>
        <v>0</v>
      </c>
      <c r="B116" s="209" t="str">
        <f>Données!I58</f>
        <v>CLC</v>
      </c>
      <c r="C116" s="210" t="str">
        <f>Données!$J58</f>
        <v>MATTONE</v>
      </c>
      <c r="D116" s="248"/>
      <c r="E116" s="365" t="s">
        <v>36</v>
      </c>
      <c r="F116" s="351" t="s">
        <v>36</v>
      </c>
      <c r="G116" s="316" t="s">
        <v>64</v>
      </c>
      <c r="H116" s="316" t="s">
        <v>64</v>
      </c>
      <c r="I116" s="300" t="s">
        <v>39</v>
      </c>
      <c r="J116" s="300" t="s">
        <v>39</v>
      </c>
      <c r="K116" s="299" t="s">
        <v>53</v>
      </c>
      <c r="L116" s="300" t="s">
        <v>39</v>
      </c>
      <c r="M116" s="318" t="s">
        <v>32</v>
      </c>
      <c r="N116" s="248"/>
      <c r="O116" s="248"/>
      <c r="P116" s="318" t="s">
        <v>32</v>
      </c>
      <c r="Q116" s="300" t="s">
        <v>39</v>
      </c>
      <c r="R116" s="318" t="s">
        <v>23</v>
      </c>
      <c r="S116" s="300" t="s">
        <v>39</v>
      </c>
      <c r="T116" s="300" t="s">
        <v>39</v>
      </c>
      <c r="U116" s="248"/>
      <c r="V116" s="248"/>
      <c r="W116" s="318" t="s">
        <v>18</v>
      </c>
      <c r="X116" s="299" t="s">
        <v>210</v>
      </c>
      <c r="Y116" s="300" t="s">
        <v>39</v>
      </c>
      <c r="Z116" s="300" t="s">
        <v>39</v>
      </c>
      <c r="AA116" s="318" t="s">
        <v>26</v>
      </c>
      <c r="AB116" s="292"/>
      <c r="AC116" s="292"/>
      <c r="AD116" s="300" t="s">
        <v>39</v>
      </c>
      <c r="AE116" s="355" t="s">
        <v>42</v>
      </c>
      <c r="AF116" s="303"/>
      <c r="AG116" s="303"/>
      <c r="AH116" s="303"/>
      <c r="AJ116" s="89">
        <f t="shared" si="18"/>
        <v>5</v>
      </c>
      <c r="AK116" s="89">
        <f t="shared" si="19"/>
        <v>2</v>
      </c>
      <c r="AL116" s="89">
        <f t="shared" si="20"/>
        <v>9</v>
      </c>
      <c r="AM116" s="23">
        <f t="shared" si="21"/>
        <v>2</v>
      </c>
      <c r="AN116" s="103">
        <f t="shared" si="22"/>
        <v>2</v>
      </c>
      <c r="AO116" s="103">
        <f t="shared" si="23"/>
        <v>0</v>
      </c>
      <c r="AP116" s="105">
        <f t="shared" si="24"/>
        <v>1</v>
      </c>
      <c r="AQ116" s="106">
        <f t="shared" si="25"/>
        <v>0</v>
      </c>
      <c r="AR116" s="105">
        <f t="shared" si="26"/>
        <v>0</v>
      </c>
      <c r="AS116" s="105">
        <f t="shared" si="27"/>
        <v>0</v>
      </c>
      <c r="AT116" s="50"/>
      <c r="AU116" s="50"/>
      <c r="AV116" s="50"/>
      <c r="AW116" s="112">
        <f t="shared" si="33"/>
        <v>0</v>
      </c>
      <c r="AX116" s="112">
        <f t="shared" si="33"/>
        <v>0</v>
      </c>
      <c r="AY116" s="112">
        <f t="shared" si="33"/>
        <v>0</v>
      </c>
      <c r="AZ116" s="112">
        <f t="shared" si="33"/>
        <v>0</v>
      </c>
      <c r="BA116" s="112">
        <f t="shared" si="33"/>
        <v>0</v>
      </c>
      <c r="BB116" s="112">
        <f t="shared" si="33"/>
        <v>0</v>
      </c>
      <c r="BC116" s="112">
        <f t="shared" si="33"/>
        <v>0</v>
      </c>
      <c r="BD116" s="50"/>
      <c r="BE116" s="50"/>
      <c r="BF116" s="50"/>
      <c r="BG116" s="72" t="e">
        <f>VLOOKUP(D116,Données!$O$16:$Q$65,3,FALSE)</f>
        <v>#N/A</v>
      </c>
      <c r="BH116" s="72" t="str">
        <f>VLOOKUP(E116,Données!$O$16:$Q$65,3,FALSE)</f>
        <v>D</v>
      </c>
      <c r="BI116" s="72" t="str">
        <f>VLOOKUP(F116,Données!$O$16:$Q$65,3,FALSE)</f>
        <v>D</v>
      </c>
      <c r="BJ116" s="72" t="str">
        <f>VLOOKUP(G116,Données!$O$16:$Q$65,3,FALSE)</f>
        <v>W</v>
      </c>
      <c r="BK116" s="72" t="str">
        <f>VLOOKUP(H116,Données!$O$16:$Q$65,3,FALSE)</f>
        <v>W</v>
      </c>
      <c r="BL116" s="72" t="str">
        <f>VLOOKUP(I116,Données!$O$16:$Q$65,3,FALSE)</f>
        <v>A</v>
      </c>
      <c r="BM116" s="72" t="str">
        <f>VLOOKUP(J116,Données!$O$16:$Q$65,3,FALSE)</f>
        <v>A</v>
      </c>
      <c r="BN116" s="72" t="str">
        <f>VLOOKUP(K116,Données!$O$16:$Q$65,3,FALSE)</f>
        <v>T</v>
      </c>
      <c r="BO116" s="72" t="str">
        <f>VLOOKUP(L116,Données!$O$16:$Q$65,3,FALSE)</f>
        <v>A</v>
      </c>
      <c r="BP116" s="72" t="str">
        <f>VLOOKUP(M116,Données!$O$16:$Q$65,3,FALSE)</f>
        <v>P</v>
      </c>
      <c r="BQ116" s="72" t="e">
        <f>VLOOKUP(N116,Données!$O$16:$Q$65,3,FALSE)</f>
        <v>#N/A</v>
      </c>
      <c r="BR116" s="72" t="e">
        <f>VLOOKUP(O116,Données!$O$16:$Q$65,3,FALSE)</f>
        <v>#N/A</v>
      </c>
      <c r="BS116" s="72" t="str">
        <f>VLOOKUP(P116,Données!$O$16:$Q$65,3,FALSE)</f>
        <v>P</v>
      </c>
      <c r="BT116" s="72" t="str">
        <f>VLOOKUP(Q116,Données!$O$16:$Q$65,3,FALSE)</f>
        <v>A</v>
      </c>
      <c r="BU116" s="72" t="str">
        <f>VLOOKUP(R116,Données!$O$16:$Q$65,3,FALSE)</f>
        <v>P</v>
      </c>
      <c r="BV116" s="72" t="str">
        <f>VLOOKUP(S116,Données!$O$16:$Q$65,3,FALSE)</f>
        <v>A</v>
      </c>
      <c r="BW116" s="72" t="str">
        <f>VLOOKUP(T116,Données!$O$16:$Q$65,3,FALSE)</f>
        <v>A</v>
      </c>
      <c r="BX116" s="72" t="e">
        <f>VLOOKUP(U116,Données!$O$16:$Q$65,3,FALSE)</f>
        <v>#N/A</v>
      </c>
      <c r="BY116" s="72" t="e">
        <f>VLOOKUP(V116,Données!$O$16:$Q$65,3,FALSE)</f>
        <v>#N/A</v>
      </c>
      <c r="BZ116" s="72" t="str">
        <f>VLOOKUP(W116,Données!$O$16:$Q$65,3,FALSE)</f>
        <v>P</v>
      </c>
      <c r="CA116" s="72" t="str">
        <f>VLOOKUP(X116,Données!$O$16:$Q$65,3,FALSE)</f>
        <v>T</v>
      </c>
      <c r="CB116" s="72" t="str">
        <f>VLOOKUP(Y116,Données!$O$16:$Q$65,3,FALSE)</f>
        <v>A</v>
      </c>
      <c r="CC116" s="72" t="str">
        <f>VLOOKUP(Z116,Données!$O$16:$Q$65,3,FALSE)</f>
        <v>A</v>
      </c>
      <c r="CD116" s="72" t="str">
        <f>VLOOKUP(AA116,Données!$O$16:$Q$65,3,FALSE)</f>
        <v>P</v>
      </c>
      <c r="CE116" s="72" t="e">
        <f>VLOOKUP(AB116,Données!$O$16:$Q$65,3,FALSE)</f>
        <v>#N/A</v>
      </c>
      <c r="CF116" s="72" t="e">
        <f>VLOOKUP(AC116,Données!$O$16:$Q$65,3,FALSE)</f>
        <v>#N/A</v>
      </c>
      <c r="CG116" s="72" t="str">
        <f>VLOOKUP(AD116,Données!$O$16:$Q$65,3,FALSE)</f>
        <v>A</v>
      </c>
      <c r="CH116" s="72" t="str">
        <f>VLOOKUP(AE116,Données!$O$16:$Q$65,3,FALSE)</f>
        <v>TAO</v>
      </c>
      <c r="CI116" s="72" t="e">
        <f>VLOOKUP(AF116,Données!$O$16:$Q$65,3,FALSE)</f>
        <v>#N/A</v>
      </c>
      <c r="CJ116" s="72" t="e">
        <f>VLOOKUP(AG116,Données!$O$16:$Q$65,3,FALSE)</f>
        <v>#N/A</v>
      </c>
      <c r="CK116" s="72" t="e">
        <f>VLOOKUP(AH116,Données!$O$16:$Q$65,3,FALSE)</f>
        <v>#N/A</v>
      </c>
      <c r="CL116" s="50"/>
      <c r="CM116" s="44"/>
      <c r="CN116" s="50"/>
      <c r="CO116" s="50"/>
      <c r="CP116" s="50"/>
      <c r="CQ116" s="51"/>
    </row>
    <row r="117" spans="1:256" ht="13.5" thickBot="1" x14ac:dyDescent="0.25">
      <c r="A117" s="44">
        <f>VLOOKUP(C117,Section!C85:D232,2,FALSE)</f>
        <v>0</v>
      </c>
      <c r="B117" s="209" t="str">
        <f>Données!I59</f>
        <v>CLC</v>
      </c>
      <c r="C117" s="210" t="str">
        <f>Données!$J59</f>
        <v>DALLOIS</v>
      </c>
      <c r="D117" s="248"/>
      <c r="E117" s="365" t="s">
        <v>36</v>
      </c>
      <c r="F117" s="365" t="s">
        <v>36</v>
      </c>
      <c r="G117" s="248"/>
      <c r="H117" s="292"/>
      <c r="I117" s="301" t="s">
        <v>39</v>
      </c>
      <c r="J117" s="318" t="s">
        <v>32</v>
      </c>
      <c r="K117" s="299" t="s">
        <v>25</v>
      </c>
      <c r="L117" s="300" t="s">
        <v>39</v>
      </c>
      <c r="M117" s="318" t="s">
        <v>23</v>
      </c>
      <c r="N117" s="248"/>
      <c r="O117" s="248"/>
      <c r="P117" s="365" t="s">
        <v>36</v>
      </c>
      <c r="Q117" s="365" t="s">
        <v>36</v>
      </c>
      <c r="R117" s="365" t="s">
        <v>36</v>
      </c>
      <c r="S117" s="365" t="s">
        <v>36</v>
      </c>
      <c r="T117" s="365" t="s">
        <v>36</v>
      </c>
      <c r="U117" s="248"/>
      <c r="V117" s="248"/>
      <c r="W117" s="300" t="s">
        <v>39</v>
      </c>
      <c r="X117" s="318" t="s">
        <v>18</v>
      </c>
      <c r="Y117" s="354" t="s">
        <v>25</v>
      </c>
      <c r="Z117" s="300" t="s">
        <v>39</v>
      </c>
      <c r="AA117" s="300" t="s">
        <v>39</v>
      </c>
      <c r="AB117" s="248"/>
      <c r="AC117" s="248"/>
      <c r="AD117" s="303"/>
      <c r="AE117" s="303"/>
      <c r="AF117" s="303"/>
      <c r="AG117" s="303"/>
      <c r="AH117" s="303"/>
      <c r="AJ117" s="89">
        <f t="shared" si="18"/>
        <v>3</v>
      </c>
      <c r="AK117" s="89">
        <f t="shared" si="19"/>
        <v>2</v>
      </c>
      <c r="AL117" s="89">
        <f t="shared" si="20"/>
        <v>5</v>
      </c>
      <c r="AM117" s="23">
        <f t="shared" si="21"/>
        <v>7</v>
      </c>
      <c r="AN117" s="103">
        <f t="shared" si="22"/>
        <v>0</v>
      </c>
      <c r="AO117" s="103">
        <f t="shared" si="23"/>
        <v>0</v>
      </c>
      <c r="AP117" s="105">
        <f t="shared" si="24"/>
        <v>0</v>
      </c>
      <c r="AQ117" s="106">
        <f t="shared" si="25"/>
        <v>0</v>
      </c>
      <c r="AR117" s="105">
        <f t="shared" si="26"/>
        <v>0</v>
      </c>
      <c r="AS117" s="105">
        <f t="shared" si="27"/>
        <v>0</v>
      </c>
      <c r="AT117" s="50"/>
      <c r="AU117" s="50"/>
      <c r="AV117" s="50"/>
      <c r="AW117" s="112">
        <f t="shared" ref="AW117:BC126" si="34">COUNTIF($D117:$AH117,"CS")+COUNTIF($D117:$AH117,"WCS")</f>
        <v>0</v>
      </c>
      <c r="AX117" s="112">
        <f t="shared" si="34"/>
        <v>0</v>
      </c>
      <c r="AY117" s="112">
        <f t="shared" si="34"/>
        <v>0</v>
      </c>
      <c r="AZ117" s="112">
        <f t="shared" si="34"/>
        <v>0</v>
      </c>
      <c r="BA117" s="112">
        <f t="shared" si="34"/>
        <v>0</v>
      </c>
      <c r="BB117" s="112">
        <f t="shared" si="34"/>
        <v>0</v>
      </c>
      <c r="BC117" s="112">
        <f t="shared" si="34"/>
        <v>0</v>
      </c>
      <c r="BD117" s="50"/>
      <c r="BE117" s="50"/>
      <c r="BF117" s="50"/>
      <c r="BG117" s="72" t="e">
        <f>VLOOKUP(D117,Données!$O$16:$Q$65,3,FALSE)</f>
        <v>#N/A</v>
      </c>
      <c r="BH117" s="72" t="str">
        <f>VLOOKUP(E117,Données!$O$16:$Q$65,3,FALSE)</f>
        <v>D</v>
      </c>
      <c r="BI117" s="72" t="str">
        <f>VLOOKUP(F117,Données!$O$16:$Q$65,3,FALSE)</f>
        <v>D</v>
      </c>
      <c r="BJ117" s="72" t="e">
        <f>VLOOKUP(G117,Données!$O$16:$Q$65,3,FALSE)</f>
        <v>#N/A</v>
      </c>
      <c r="BK117" s="72" t="e">
        <f>VLOOKUP(H117,Données!$O$16:$Q$65,3,FALSE)</f>
        <v>#N/A</v>
      </c>
      <c r="BL117" s="72" t="str">
        <f>VLOOKUP(I117,Données!$O$16:$Q$65,3,FALSE)</f>
        <v>A</v>
      </c>
      <c r="BM117" s="72" t="str">
        <f>VLOOKUP(J117,Données!$O$16:$Q$65,3,FALSE)</f>
        <v>P</v>
      </c>
      <c r="BN117" s="72" t="str">
        <f>VLOOKUP(K117,Données!$O$16:$Q$65,3,FALSE)</f>
        <v>T</v>
      </c>
      <c r="BO117" s="72" t="str">
        <f>VLOOKUP(L117,Données!$O$16:$Q$65,3,FALSE)</f>
        <v>A</v>
      </c>
      <c r="BP117" s="72" t="str">
        <f>VLOOKUP(M117,Données!$O$16:$Q$65,3,FALSE)</f>
        <v>P</v>
      </c>
      <c r="BQ117" s="72" t="e">
        <f>VLOOKUP(N117,Données!$O$16:$Q$65,3,FALSE)</f>
        <v>#N/A</v>
      </c>
      <c r="BR117" s="72" t="e">
        <f>VLOOKUP(O117,Données!$O$16:$Q$65,3,FALSE)</f>
        <v>#N/A</v>
      </c>
      <c r="BS117" s="72" t="str">
        <f>VLOOKUP(P117,Données!$O$16:$Q$65,3,FALSE)</f>
        <v>D</v>
      </c>
      <c r="BT117" s="72" t="str">
        <f>VLOOKUP(Q117,Données!$O$16:$Q$65,3,FALSE)</f>
        <v>D</v>
      </c>
      <c r="BU117" s="72" t="str">
        <f>VLOOKUP(R117,Données!$O$16:$Q$65,3,FALSE)</f>
        <v>D</v>
      </c>
      <c r="BV117" s="72" t="str">
        <f>VLOOKUP(S117,Données!$O$16:$Q$65,3,FALSE)</f>
        <v>D</v>
      </c>
      <c r="BW117" s="72" t="str">
        <f>VLOOKUP(T117,Données!$O$16:$Q$65,3,FALSE)</f>
        <v>D</v>
      </c>
      <c r="BX117" s="72" t="e">
        <f>VLOOKUP(U117,Données!$O$16:$Q$65,3,FALSE)</f>
        <v>#N/A</v>
      </c>
      <c r="BY117" s="72" t="e">
        <f>VLOOKUP(V117,Données!$O$16:$Q$65,3,FALSE)</f>
        <v>#N/A</v>
      </c>
      <c r="BZ117" s="72" t="str">
        <f>VLOOKUP(W117,Données!$O$16:$Q$65,3,FALSE)</f>
        <v>A</v>
      </c>
      <c r="CA117" s="72" t="str">
        <f>VLOOKUP(X117,Données!$O$16:$Q$65,3,FALSE)</f>
        <v>P</v>
      </c>
      <c r="CB117" s="72" t="str">
        <f>VLOOKUP(Y117,Données!$O$16:$Q$65,3,FALSE)</f>
        <v>T</v>
      </c>
      <c r="CC117" s="72" t="str">
        <f>VLOOKUP(Z117,Données!$O$16:$Q$65,3,FALSE)</f>
        <v>A</v>
      </c>
      <c r="CD117" s="72" t="str">
        <f>VLOOKUP(AA117,Données!$O$16:$Q$65,3,FALSE)</f>
        <v>A</v>
      </c>
      <c r="CE117" s="72" t="e">
        <f>VLOOKUP(AB117,Données!$O$16:$Q$65,3,FALSE)</f>
        <v>#N/A</v>
      </c>
      <c r="CF117" s="72" t="e">
        <f>VLOOKUP(AC117,Données!$O$16:$Q$65,3,FALSE)</f>
        <v>#N/A</v>
      </c>
      <c r="CG117" s="72" t="e">
        <f>VLOOKUP(AD117,Données!$O$16:$Q$65,3,FALSE)</f>
        <v>#N/A</v>
      </c>
      <c r="CH117" s="72" t="e">
        <f>VLOOKUP(AE117,Données!$O$16:$Q$65,3,FALSE)</f>
        <v>#N/A</v>
      </c>
      <c r="CI117" s="72" t="e">
        <f>VLOOKUP(AF117,Données!$O$16:$Q$65,3,FALSE)</f>
        <v>#N/A</v>
      </c>
      <c r="CJ117" s="72" t="e">
        <f>VLOOKUP(AG117,Données!$O$16:$Q$65,3,FALSE)</f>
        <v>#N/A</v>
      </c>
      <c r="CK117" s="72" t="e">
        <f>VLOOKUP(AH117,Données!$O$16:$Q$65,3,FALSE)</f>
        <v>#N/A</v>
      </c>
      <c r="CL117" s="50"/>
      <c r="CM117" s="44"/>
      <c r="CN117" s="50"/>
      <c r="CO117" s="50"/>
      <c r="CP117" s="50"/>
      <c r="CQ117" s="51"/>
    </row>
    <row r="118" spans="1:256" ht="13.5" thickBot="1" x14ac:dyDescent="0.25">
      <c r="A118" s="44">
        <f>VLOOKUP(C118,Section!C86:D233,2,FALSE)</f>
        <v>0</v>
      </c>
      <c r="B118" s="209" t="str">
        <f>Données!I60</f>
        <v>CLC</v>
      </c>
      <c r="C118" s="210" t="str">
        <f>Données!$J60</f>
        <v>GERMAIN</v>
      </c>
      <c r="D118" s="318" t="s">
        <v>159</v>
      </c>
      <c r="E118" s="365" t="s">
        <v>36</v>
      </c>
      <c r="F118" s="430" t="s">
        <v>36</v>
      </c>
      <c r="G118" s="290"/>
      <c r="H118" s="290"/>
      <c r="I118" s="318" t="s">
        <v>32</v>
      </c>
      <c r="J118" s="300" t="s">
        <v>39</v>
      </c>
      <c r="K118" s="318" t="s">
        <v>18</v>
      </c>
      <c r="L118" s="300" t="s">
        <v>39</v>
      </c>
      <c r="M118" s="300" t="s">
        <v>39</v>
      </c>
      <c r="N118" s="316" t="s">
        <v>64</v>
      </c>
      <c r="O118" s="316" t="s">
        <v>64</v>
      </c>
      <c r="P118" s="300" t="s">
        <v>39</v>
      </c>
      <c r="Q118" s="299" t="s">
        <v>53</v>
      </c>
      <c r="R118" s="355" t="s">
        <v>59</v>
      </c>
      <c r="S118" s="318" t="s">
        <v>32</v>
      </c>
      <c r="T118" s="300" t="s">
        <v>39</v>
      </c>
      <c r="U118" s="290"/>
      <c r="V118" s="290"/>
      <c r="W118" s="351" t="s">
        <v>36</v>
      </c>
      <c r="X118" s="351" t="s">
        <v>36</v>
      </c>
      <c r="Y118" s="351" t="s">
        <v>36</v>
      </c>
      <c r="Z118" s="351" t="s">
        <v>36</v>
      </c>
      <c r="AA118" s="351" t="s">
        <v>36</v>
      </c>
      <c r="AB118" s="290"/>
      <c r="AC118" s="290"/>
      <c r="AD118" s="351" t="s">
        <v>36</v>
      </c>
      <c r="AE118" s="351" t="s">
        <v>36</v>
      </c>
      <c r="AF118" s="351" t="s">
        <v>36</v>
      </c>
      <c r="AG118" s="351" t="s">
        <v>36</v>
      </c>
      <c r="AH118" s="351" t="s">
        <v>36</v>
      </c>
      <c r="AJ118" s="89">
        <f t="shared" si="18"/>
        <v>3</v>
      </c>
      <c r="AK118" s="89">
        <f t="shared" si="19"/>
        <v>2</v>
      </c>
      <c r="AL118" s="89">
        <f t="shared" si="20"/>
        <v>5</v>
      </c>
      <c r="AM118" s="23">
        <f t="shared" si="21"/>
        <v>12</v>
      </c>
      <c r="AN118" s="103">
        <f t="shared" si="22"/>
        <v>2</v>
      </c>
      <c r="AO118" s="103">
        <f t="shared" si="23"/>
        <v>1</v>
      </c>
      <c r="AP118" s="105">
        <f t="shared" si="24"/>
        <v>0</v>
      </c>
      <c r="AQ118" s="106">
        <f t="shared" si="25"/>
        <v>0</v>
      </c>
      <c r="AR118" s="105">
        <f t="shared" si="26"/>
        <v>0</v>
      </c>
      <c r="AS118" s="105">
        <f t="shared" si="27"/>
        <v>0</v>
      </c>
      <c r="AT118" s="50"/>
      <c r="AU118" s="50"/>
      <c r="AV118" s="50"/>
      <c r="AW118" s="112">
        <f t="shared" si="34"/>
        <v>0</v>
      </c>
      <c r="AX118" s="112">
        <f t="shared" si="34"/>
        <v>0</v>
      </c>
      <c r="AY118" s="112">
        <f t="shared" si="34"/>
        <v>0</v>
      </c>
      <c r="AZ118" s="112">
        <f t="shared" si="34"/>
        <v>0</v>
      </c>
      <c r="BA118" s="112">
        <f t="shared" si="34"/>
        <v>0</v>
      </c>
      <c r="BB118" s="112">
        <f t="shared" si="34"/>
        <v>0</v>
      </c>
      <c r="BC118" s="112">
        <f t="shared" si="34"/>
        <v>0</v>
      </c>
      <c r="BD118" s="50"/>
      <c r="BE118" s="50"/>
      <c r="BF118" s="50"/>
      <c r="BG118" s="72" t="str">
        <f>VLOOKUP(D118,Données!$O$16:$Q$65,3,FALSE)</f>
        <v>JF</v>
      </c>
      <c r="BH118" s="72" t="str">
        <f>VLOOKUP(E118,Données!$O$16:$Q$65,3,FALSE)</f>
        <v>D</v>
      </c>
      <c r="BI118" s="72" t="str">
        <f>VLOOKUP(F118,Données!$O$16:$Q$65,3,FALSE)</f>
        <v>D</v>
      </c>
      <c r="BJ118" s="72" t="e">
        <f>VLOOKUP(G118,Données!$O$16:$Q$65,3,FALSE)</f>
        <v>#N/A</v>
      </c>
      <c r="BK118" s="72" t="e">
        <f>VLOOKUP(H118,Données!$O$16:$Q$65,3,FALSE)</f>
        <v>#N/A</v>
      </c>
      <c r="BL118" s="72" t="str">
        <f>VLOOKUP(I118,Données!$O$16:$Q$65,3,FALSE)</f>
        <v>P</v>
      </c>
      <c r="BM118" s="72" t="str">
        <f>VLOOKUP(J118,Données!$O$16:$Q$65,3,FALSE)</f>
        <v>A</v>
      </c>
      <c r="BN118" s="72" t="str">
        <f>VLOOKUP(K118,Données!$O$16:$Q$65,3,FALSE)</f>
        <v>P</v>
      </c>
      <c r="BO118" s="72" t="str">
        <f>VLOOKUP(L118,Données!$O$16:$Q$65,3,FALSE)</f>
        <v>A</v>
      </c>
      <c r="BP118" s="72" t="str">
        <f>VLOOKUP(M118,Données!$O$16:$Q$65,3,FALSE)</f>
        <v>A</v>
      </c>
      <c r="BQ118" s="72" t="str">
        <f>VLOOKUP(N118,Données!$O$16:$Q$65,3,FALSE)</f>
        <v>W</v>
      </c>
      <c r="BR118" s="72" t="str">
        <f>VLOOKUP(O118,Données!$O$16:$Q$65,3,FALSE)</f>
        <v>W</v>
      </c>
      <c r="BS118" s="72" t="str">
        <f>VLOOKUP(P118,Données!$O$16:$Q$65,3,FALSE)</f>
        <v>A</v>
      </c>
      <c r="BT118" s="72" t="str">
        <f>VLOOKUP(Q118,Données!$O$16:$Q$65,3,FALSE)</f>
        <v>T</v>
      </c>
      <c r="BU118" s="72" t="str">
        <f>VLOOKUP(R118,Données!$O$16:$Q$65,3,FALSE)</f>
        <v>T</v>
      </c>
      <c r="BV118" s="72" t="str">
        <f>VLOOKUP(S118,Données!$O$16:$Q$65,3,FALSE)</f>
        <v>P</v>
      </c>
      <c r="BW118" s="72" t="str">
        <f>VLOOKUP(T118,Données!$O$16:$Q$65,3,FALSE)</f>
        <v>A</v>
      </c>
      <c r="BX118" s="72" t="e">
        <f>VLOOKUP(U118,Données!$O$16:$Q$65,3,FALSE)</f>
        <v>#N/A</v>
      </c>
      <c r="BY118" s="72" t="e">
        <f>VLOOKUP(V118,Données!$O$16:$Q$65,3,FALSE)</f>
        <v>#N/A</v>
      </c>
      <c r="BZ118" s="72" t="str">
        <f>VLOOKUP(W118,Données!$O$16:$Q$65,3,FALSE)</f>
        <v>D</v>
      </c>
      <c r="CA118" s="72" t="str">
        <f>VLOOKUP(X118,Données!$O$16:$Q$65,3,FALSE)</f>
        <v>D</v>
      </c>
      <c r="CB118" s="72" t="str">
        <f>VLOOKUP(Y118,Données!$O$16:$Q$65,3,FALSE)</f>
        <v>D</v>
      </c>
      <c r="CC118" s="72" t="str">
        <f>VLOOKUP(Z118,Données!$O$16:$Q$65,3,FALSE)</f>
        <v>D</v>
      </c>
      <c r="CD118" s="72" t="str">
        <f>VLOOKUP(AA118,Données!$O$16:$Q$65,3,FALSE)</f>
        <v>D</v>
      </c>
      <c r="CE118" s="72" t="e">
        <f>VLOOKUP(AB118,Données!$O$16:$Q$65,3,FALSE)</f>
        <v>#N/A</v>
      </c>
      <c r="CF118" s="72" t="e">
        <f>VLOOKUP(AC118,Données!$O$16:$Q$65,3,FALSE)</f>
        <v>#N/A</v>
      </c>
      <c r="CG118" s="72" t="str">
        <f>VLOOKUP(AD118,Données!$O$16:$Q$65,3,FALSE)</f>
        <v>D</v>
      </c>
      <c r="CH118" s="72" t="str">
        <f>VLOOKUP(AE118,Données!$O$16:$Q$65,3,FALSE)</f>
        <v>D</v>
      </c>
      <c r="CI118" s="72" t="str">
        <f>VLOOKUP(AF118,Données!$O$16:$Q$65,3,FALSE)</f>
        <v>D</v>
      </c>
      <c r="CJ118" s="72" t="str">
        <f>VLOOKUP(AG118,Données!$O$16:$Q$65,3,FALSE)</f>
        <v>D</v>
      </c>
      <c r="CK118" s="72" t="str">
        <f>VLOOKUP(AH118,Données!$O$16:$Q$65,3,FALSE)</f>
        <v>D</v>
      </c>
      <c r="CL118" s="50"/>
      <c r="CM118" s="44"/>
      <c r="CN118" s="50"/>
      <c r="CO118" s="50"/>
      <c r="CP118" s="50"/>
      <c r="CQ118" s="51"/>
    </row>
    <row r="119" spans="1:256" ht="13.5" thickBot="1" x14ac:dyDescent="0.25">
      <c r="A119" s="44">
        <f>VLOOKUP(C119,Section!C87:D234,2,FALSE)</f>
        <v>0</v>
      </c>
      <c r="B119" s="209" t="str">
        <f>Données!I61</f>
        <v>CAL</v>
      </c>
      <c r="C119" s="210" t="str">
        <f>Données!$J61</f>
        <v>CAUMETTE</v>
      </c>
      <c r="D119" s="248"/>
      <c r="E119" s="365" t="s">
        <v>36</v>
      </c>
      <c r="F119" s="351" t="s">
        <v>36</v>
      </c>
      <c r="G119" s="306" t="s">
        <v>66</v>
      </c>
      <c r="H119" s="306" t="s">
        <v>66</v>
      </c>
      <c r="I119" s="300" t="s">
        <v>39</v>
      </c>
      <c r="J119" s="355" t="s">
        <v>59</v>
      </c>
      <c r="K119" s="300" t="s">
        <v>39</v>
      </c>
      <c r="L119" s="318" t="s">
        <v>26</v>
      </c>
      <c r="M119" s="300" t="s">
        <v>39</v>
      </c>
      <c r="N119" s="292"/>
      <c r="O119" s="292"/>
      <c r="P119" s="300" t="s">
        <v>39</v>
      </c>
      <c r="Q119" s="318" t="s">
        <v>18</v>
      </c>
      <c r="R119" s="300" t="s">
        <v>39</v>
      </c>
      <c r="S119" s="300" t="s">
        <v>39</v>
      </c>
      <c r="T119" s="318" t="s">
        <v>32</v>
      </c>
      <c r="U119" s="248"/>
      <c r="V119" s="248"/>
      <c r="W119" s="300" t="s">
        <v>39</v>
      </c>
      <c r="X119" s="340" t="s">
        <v>25</v>
      </c>
      <c r="Y119" s="318" t="s">
        <v>32</v>
      </c>
      <c r="Z119" s="300" t="s">
        <v>39</v>
      </c>
      <c r="AA119" s="300" t="s">
        <v>39</v>
      </c>
      <c r="AB119" s="248"/>
      <c r="AC119" s="248"/>
      <c r="AD119" s="300" t="s">
        <v>39</v>
      </c>
      <c r="AE119" s="318" t="s">
        <v>18</v>
      </c>
      <c r="AF119" s="300" t="s">
        <v>39</v>
      </c>
      <c r="AG119" s="299" t="s">
        <v>53</v>
      </c>
      <c r="AH119" s="300" t="s">
        <v>39</v>
      </c>
      <c r="AJ119" s="89">
        <f t="shared" si="18"/>
        <v>5</v>
      </c>
      <c r="AK119" s="89">
        <f t="shared" si="19"/>
        <v>3</v>
      </c>
      <c r="AL119" s="89">
        <f t="shared" si="20"/>
        <v>12</v>
      </c>
      <c r="AM119" s="23">
        <f t="shared" si="21"/>
        <v>2</v>
      </c>
      <c r="AN119" s="103">
        <f t="shared" si="22"/>
        <v>2</v>
      </c>
      <c r="AO119" s="103">
        <f t="shared" si="23"/>
        <v>0</v>
      </c>
      <c r="AP119" s="105">
        <f t="shared" si="24"/>
        <v>0</v>
      </c>
      <c r="AQ119" s="106">
        <f t="shared" si="25"/>
        <v>0</v>
      </c>
      <c r="AR119" s="105">
        <f t="shared" si="26"/>
        <v>0</v>
      </c>
      <c r="AS119" s="105">
        <f t="shared" si="27"/>
        <v>0</v>
      </c>
      <c r="AT119" s="50"/>
      <c r="AU119" s="50"/>
      <c r="AV119" s="50"/>
      <c r="AW119" s="112">
        <f t="shared" si="34"/>
        <v>0</v>
      </c>
      <c r="AX119" s="112">
        <f t="shared" si="34"/>
        <v>0</v>
      </c>
      <c r="AY119" s="112">
        <f t="shared" si="34"/>
        <v>0</v>
      </c>
      <c r="AZ119" s="112">
        <f t="shared" si="34"/>
        <v>0</v>
      </c>
      <c r="BA119" s="112">
        <f t="shared" si="34"/>
        <v>0</v>
      </c>
      <c r="BB119" s="112">
        <f t="shared" si="34"/>
        <v>0</v>
      </c>
      <c r="BC119" s="112">
        <f t="shared" si="34"/>
        <v>0</v>
      </c>
      <c r="BD119" s="50"/>
      <c r="BE119" s="50"/>
      <c r="BF119" s="50"/>
      <c r="BG119" s="72" t="e">
        <f>VLOOKUP(D119,Données!$O$16:$Q$65,3,FALSE)</f>
        <v>#N/A</v>
      </c>
      <c r="BH119" s="72" t="str">
        <f>VLOOKUP(E119,Données!$O$16:$Q$65,3,FALSE)</f>
        <v>D</v>
      </c>
      <c r="BI119" s="72" t="str">
        <f>VLOOKUP(F119,Données!$O$16:$Q$65,3,FALSE)</f>
        <v>D</v>
      </c>
      <c r="BJ119" s="72" t="str">
        <f>VLOOKUP(G119,Données!$O$16:$Q$65,3,FALSE)</f>
        <v>W</v>
      </c>
      <c r="BK119" s="72" t="str">
        <f>VLOOKUP(H119,Données!$O$16:$Q$65,3,FALSE)</f>
        <v>W</v>
      </c>
      <c r="BL119" s="72" t="str">
        <f>VLOOKUP(I119,Données!$O$16:$Q$65,3,FALSE)</f>
        <v>A</v>
      </c>
      <c r="BM119" s="72" t="str">
        <f>VLOOKUP(J119,Données!$O$16:$Q$65,3,FALSE)</f>
        <v>T</v>
      </c>
      <c r="BN119" s="72" t="str">
        <f>VLOOKUP(K119,Données!$O$16:$Q$65,3,FALSE)</f>
        <v>A</v>
      </c>
      <c r="BO119" s="72" t="str">
        <f>VLOOKUP(L119,Données!$O$16:$Q$65,3,FALSE)</f>
        <v>P</v>
      </c>
      <c r="BP119" s="72" t="str">
        <f>VLOOKUP(M119,Données!$O$16:$Q$65,3,FALSE)</f>
        <v>A</v>
      </c>
      <c r="BQ119" s="72" t="e">
        <f>VLOOKUP(N119,Données!$O$16:$Q$65,3,FALSE)</f>
        <v>#N/A</v>
      </c>
      <c r="BR119" s="72" t="e">
        <f>VLOOKUP(O119,Données!$O$16:$Q$65,3,FALSE)</f>
        <v>#N/A</v>
      </c>
      <c r="BS119" s="72" t="str">
        <f>VLOOKUP(P119,Données!$O$16:$Q$65,3,FALSE)</f>
        <v>A</v>
      </c>
      <c r="BT119" s="72" t="str">
        <f>VLOOKUP(Q119,Données!$O$16:$Q$65,3,FALSE)</f>
        <v>P</v>
      </c>
      <c r="BU119" s="72" t="str">
        <f>VLOOKUP(R119,Données!$O$16:$Q$65,3,FALSE)</f>
        <v>A</v>
      </c>
      <c r="BV119" s="72" t="str">
        <f>VLOOKUP(S119,Données!$O$16:$Q$65,3,FALSE)</f>
        <v>A</v>
      </c>
      <c r="BW119" s="72" t="str">
        <f>VLOOKUP(T119,Données!$O$16:$Q$65,3,FALSE)</f>
        <v>P</v>
      </c>
      <c r="BX119" s="72" t="e">
        <f>VLOOKUP(U119,Données!$O$16:$Q$65,3,FALSE)</f>
        <v>#N/A</v>
      </c>
      <c r="BY119" s="72" t="e">
        <f>VLOOKUP(V119,Données!$O$16:$Q$65,3,FALSE)</f>
        <v>#N/A</v>
      </c>
      <c r="BZ119" s="72" t="str">
        <f>VLOOKUP(W119,Données!$O$16:$Q$65,3,FALSE)</f>
        <v>A</v>
      </c>
      <c r="CA119" s="72" t="str">
        <f>VLOOKUP(X119,Données!$O$16:$Q$65,3,FALSE)</f>
        <v>T</v>
      </c>
      <c r="CB119" s="72" t="str">
        <f>VLOOKUP(Y119,Données!$O$16:$Q$65,3,FALSE)</f>
        <v>P</v>
      </c>
      <c r="CC119" s="72" t="str">
        <f>VLOOKUP(Z119,Données!$O$16:$Q$65,3,FALSE)</f>
        <v>A</v>
      </c>
      <c r="CD119" s="72" t="str">
        <f>VLOOKUP(AA119,Données!$O$16:$Q$65,3,FALSE)</f>
        <v>A</v>
      </c>
      <c r="CE119" s="72" t="e">
        <f>VLOOKUP(AB119,Données!$O$16:$Q$65,3,FALSE)</f>
        <v>#N/A</v>
      </c>
      <c r="CF119" s="72" t="e">
        <f>VLOOKUP(AC119,Données!$O$16:$Q$65,3,FALSE)</f>
        <v>#N/A</v>
      </c>
      <c r="CG119" s="72" t="str">
        <f>VLOOKUP(AD119,Données!$O$16:$Q$65,3,FALSE)</f>
        <v>A</v>
      </c>
      <c r="CH119" s="72" t="str">
        <f>VLOOKUP(AE119,Données!$O$16:$Q$65,3,FALSE)</f>
        <v>P</v>
      </c>
      <c r="CI119" s="72" t="str">
        <f>VLOOKUP(AF119,Données!$O$16:$Q$65,3,FALSE)</f>
        <v>A</v>
      </c>
      <c r="CJ119" s="72" t="str">
        <f>VLOOKUP(AG119,Données!$O$16:$Q$65,3,FALSE)</f>
        <v>T</v>
      </c>
      <c r="CK119" s="72" t="str">
        <f>VLOOKUP(AH119,Données!$O$16:$Q$65,3,FALSE)</f>
        <v>A</v>
      </c>
      <c r="CL119" s="50"/>
      <c r="CM119" s="44"/>
      <c r="CN119" s="50"/>
      <c r="CO119" s="50"/>
      <c r="CP119" s="50"/>
      <c r="CQ119" s="51"/>
    </row>
    <row r="120" spans="1:256" ht="13.5" thickBot="1" x14ac:dyDescent="0.25">
      <c r="A120" s="44" t="e">
        <f>VLOOKUP(C120,Section!C89:D236,2,FALSE)</f>
        <v>#N/A</v>
      </c>
      <c r="B120" s="106">
        <f>Données!I62</f>
        <v>0</v>
      </c>
      <c r="C120" s="107">
        <f>Données!$J62</f>
        <v>0</v>
      </c>
      <c r="D120" s="248"/>
      <c r="E120" s="248"/>
      <c r="F120" s="248"/>
      <c r="G120" s="292"/>
      <c r="H120" s="248"/>
      <c r="I120" s="248"/>
      <c r="J120" s="248"/>
      <c r="K120" s="248"/>
      <c r="L120" s="248"/>
      <c r="M120" s="248"/>
      <c r="N120" s="248"/>
      <c r="O120" s="248"/>
      <c r="P120" s="248"/>
      <c r="Q120" s="248"/>
      <c r="R120" s="248"/>
      <c r="S120" s="248"/>
      <c r="T120" s="292"/>
      <c r="U120" s="248"/>
      <c r="V120" s="248"/>
      <c r="W120" s="248"/>
      <c r="X120" s="248"/>
      <c r="Y120" s="248"/>
      <c r="Z120" s="248"/>
      <c r="AA120" s="248"/>
      <c r="AB120" s="248"/>
      <c r="AC120" s="248"/>
      <c r="AD120" s="248"/>
      <c r="AE120" s="248"/>
      <c r="AF120" s="248"/>
      <c r="AG120" s="248"/>
      <c r="AH120" s="248"/>
      <c r="AJ120" s="89">
        <f t="shared" si="18"/>
        <v>0</v>
      </c>
      <c r="AK120" s="89">
        <f t="shared" si="19"/>
        <v>0</v>
      </c>
      <c r="AL120" s="89">
        <f t="shared" si="20"/>
        <v>0</v>
      </c>
      <c r="AM120" s="23">
        <f t="shared" si="21"/>
        <v>0</v>
      </c>
      <c r="AN120" s="103">
        <f t="shared" si="22"/>
        <v>0</v>
      </c>
      <c r="AO120" s="103">
        <f t="shared" si="23"/>
        <v>0</v>
      </c>
      <c r="AP120" s="105">
        <f t="shared" si="24"/>
        <v>0</v>
      </c>
      <c r="AQ120" s="106">
        <f t="shared" si="25"/>
        <v>0</v>
      </c>
      <c r="AR120" s="105">
        <f t="shared" si="26"/>
        <v>0</v>
      </c>
      <c r="AS120" s="105">
        <f t="shared" si="27"/>
        <v>0</v>
      </c>
      <c r="AT120" s="50"/>
      <c r="AU120" s="50"/>
      <c r="AV120" s="50"/>
      <c r="AW120" s="112">
        <f t="shared" si="34"/>
        <v>0</v>
      </c>
      <c r="AX120" s="112">
        <f t="shared" si="34"/>
        <v>0</v>
      </c>
      <c r="AY120" s="112">
        <f t="shared" si="34"/>
        <v>0</v>
      </c>
      <c r="AZ120" s="112">
        <f t="shared" si="34"/>
        <v>0</v>
      </c>
      <c r="BA120" s="112">
        <f t="shared" si="34"/>
        <v>0</v>
      </c>
      <c r="BB120" s="112">
        <f t="shared" si="34"/>
        <v>0</v>
      </c>
      <c r="BC120" s="112">
        <f t="shared" si="34"/>
        <v>0</v>
      </c>
      <c r="BD120" s="50"/>
      <c r="BE120" s="50"/>
      <c r="BF120" s="50"/>
      <c r="BG120" s="72" t="e">
        <f>VLOOKUP(D120,Données!$O$16:$Q$65,3,FALSE)</f>
        <v>#N/A</v>
      </c>
      <c r="BH120" s="72" t="e">
        <f>VLOOKUP(E120,Données!$O$16:$Q$65,3,FALSE)</f>
        <v>#N/A</v>
      </c>
      <c r="BI120" s="72" t="e">
        <f>VLOOKUP(F120,Données!$O$16:$Q$65,3,FALSE)</f>
        <v>#N/A</v>
      </c>
      <c r="BJ120" s="72" t="e">
        <f>VLOOKUP(G120,Données!$O$16:$Q$65,3,FALSE)</f>
        <v>#N/A</v>
      </c>
      <c r="BK120" s="72" t="e">
        <f>VLOOKUP(H120,Données!$O$16:$Q$65,3,FALSE)</f>
        <v>#N/A</v>
      </c>
      <c r="BL120" s="72" t="e">
        <f>VLOOKUP(I120,Données!$O$16:$Q$65,3,FALSE)</f>
        <v>#N/A</v>
      </c>
      <c r="BM120" s="72" t="e">
        <f>VLOOKUP(J120,Données!$O$16:$Q$65,3,FALSE)</f>
        <v>#N/A</v>
      </c>
      <c r="BN120" s="72" t="e">
        <f>VLOOKUP(K120,Données!$O$16:$Q$65,3,FALSE)</f>
        <v>#N/A</v>
      </c>
      <c r="BO120" s="72" t="e">
        <f>VLOOKUP(L120,Données!$O$16:$Q$65,3,FALSE)</f>
        <v>#N/A</v>
      </c>
      <c r="BP120" s="72" t="e">
        <f>VLOOKUP(M120,Données!$O$16:$Q$65,3,FALSE)</f>
        <v>#N/A</v>
      </c>
      <c r="BQ120" s="72" t="e">
        <f>VLOOKUP(N120,Données!$O$16:$Q$65,3,FALSE)</f>
        <v>#N/A</v>
      </c>
      <c r="BR120" s="72" t="e">
        <f>VLOOKUP(O120,Données!$O$16:$Q$65,3,FALSE)</f>
        <v>#N/A</v>
      </c>
      <c r="BS120" s="72" t="e">
        <f>VLOOKUP(P120,Données!$O$16:$Q$65,3,FALSE)</f>
        <v>#N/A</v>
      </c>
      <c r="BT120" s="72" t="e">
        <f>VLOOKUP(Q120,Données!$O$16:$Q$65,3,FALSE)</f>
        <v>#N/A</v>
      </c>
      <c r="BU120" s="72" t="e">
        <f>VLOOKUP(R120,Données!$O$16:$Q$65,3,FALSE)</f>
        <v>#N/A</v>
      </c>
      <c r="BV120" s="72" t="e">
        <f>VLOOKUP(S120,Données!$O$16:$Q$65,3,FALSE)</f>
        <v>#N/A</v>
      </c>
      <c r="BW120" s="72" t="e">
        <f>VLOOKUP(T120,Données!$O$16:$Q$65,3,FALSE)</f>
        <v>#N/A</v>
      </c>
      <c r="BX120" s="72" t="e">
        <f>VLOOKUP(U120,Données!$O$16:$Q$65,3,FALSE)</f>
        <v>#N/A</v>
      </c>
      <c r="BY120" s="72" t="e">
        <f>VLOOKUP(V120,Données!$O$16:$Q$65,3,FALSE)</f>
        <v>#N/A</v>
      </c>
      <c r="BZ120" s="72" t="e">
        <f>VLOOKUP(W120,Données!$O$16:$Q$65,3,FALSE)</f>
        <v>#N/A</v>
      </c>
      <c r="CA120" s="72" t="e">
        <f>VLOOKUP(X120,Données!$O$16:$Q$65,3,FALSE)</f>
        <v>#N/A</v>
      </c>
      <c r="CB120" s="72" t="e">
        <f>VLOOKUP(Y120,Données!$O$16:$Q$65,3,FALSE)</f>
        <v>#N/A</v>
      </c>
      <c r="CC120" s="72" t="e">
        <f>VLOOKUP(Z120,Données!$O$16:$Q$65,3,FALSE)</f>
        <v>#N/A</v>
      </c>
      <c r="CD120" s="72" t="e">
        <f>VLOOKUP(AA120,Données!$O$16:$Q$65,3,FALSE)</f>
        <v>#N/A</v>
      </c>
      <c r="CE120" s="72" t="e">
        <f>VLOOKUP(AB120,Données!$O$16:$Q$65,3,FALSE)</f>
        <v>#N/A</v>
      </c>
      <c r="CF120" s="72" t="e">
        <f>VLOOKUP(AC120,Données!$O$16:$Q$65,3,FALSE)</f>
        <v>#N/A</v>
      </c>
      <c r="CG120" s="72" t="e">
        <f>VLOOKUP(AD120,Données!$O$16:$Q$65,3,FALSE)</f>
        <v>#N/A</v>
      </c>
      <c r="CH120" s="72" t="e">
        <f>VLOOKUP(AE120,Données!$O$16:$Q$65,3,FALSE)</f>
        <v>#N/A</v>
      </c>
      <c r="CI120" s="72" t="e">
        <f>VLOOKUP(AF120,Données!$O$16:$Q$65,3,FALSE)</f>
        <v>#N/A</v>
      </c>
      <c r="CJ120" s="72" t="e">
        <f>VLOOKUP(AG120,Données!$O$16:$Q$65,3,FALSE)</f>
        <v>#N/A</v>
      </c>
      <c r="CK120" s="72" t="e">
        <f>VLOOKUP(AH120,Données!$O$16:$Q$65,3,FALSE)</f>
        <v>#N/A</v>
      </c>
      <c r="CL120" s="50"/>
      <c r="CM120" s="44"/>
      <c r="CO120" s="50"/>
      <c r="CP120" s="50"/>
      <c r="CQ120" s="51"/>
    </row>
    <row r="121" spans="1:256" ht="13.5" thickBot="1" x14ac:dyDescent="0.25">
      <c r="A121" s="44" t="e">
        <f>VLOOKUP(C121,Section!C90:D237,2,FALSE)</f>
        <v>#N/A</v>
      </c>
      <c r="B121" s="106">
        <f>Données!I63</f>
        <v>0</v>
      </c>
      <c r="C121" s="107">
        <f>Données!$J63</f>
        <v>0</v>
      </c>
      <c r="D121" s="248"/>
      <c r="E121" s="248"/>
      <c r="F121" s="248"/>
      <c r="G121" s="292"/>
      <c r="H121" s="248"/>
      <c r="I121" s="248"/>
      <c r="J121" s="248"/>
      <c r="K121" s="248"/>
      <c r="L121" s="248"/>
      <c r="M121" s="248"/>
      <c r="N121" s="248"/>
      <c r="O121" s="248"/>
      <c r="P121" s="248"/>
      <c r="Q121" s="248"/>
      <c r="R121" s="248"/>
      <c r="S121" s="248"/>
      <c r="T121" s="292"/>
      <c r="U121" s="248"/>
      <c r="V121" s="248"/>
      <c r="W121" s="248"/>
      <c r="X121" s="248"/>
      <c r="Y121" s="248"/>
      <c r="Z121" s="248"/>
      <c r="AA121" s="248"/>
      <c r="AB121" s="248"/>
      <c r="AC121" s="248"/>
      <c r="AD121" s="248"/>
      <c r="AE121" s="248"/>
      <c r="AF121" s="248"/>
      <c r="AG121" s="248"/>
      <c r="AH121" s="248"/>
      <c r="AJ121" s="89">
        <f t="shared" si="18"/>
        <v>0</v>
      </c>
      <c r="AK121" s="89">
        <f t="shared" si="19"/>
        <v>0</v>
      </c>
      <c r="AL121" s="89">
        <f t="shared" si="20"/>
        <v>0</v>
      </c>
      <c r="AM121" s="23">
        <f t="shared" si="21"/>
        <v>0</v>
      </c>
      <c r="AN121" s="103">
        <f t="shared" si="22"/>
        <v>0</v>
      </c>
      <c r="AO121" s="103">
        <f t="shared" si="23"/>
        <v>0</v>
      </c>
      <c r="AP121" s="105">
        <f t="shared" si="24"/>
        <v>0</v>
      </c>
      <c r="AQ121" s="106">
        <f t="shared" si="25"/>
        <v>0</v>
      </c>
      <c r="AR121" s="105">
        <f t="shared" si="26"/>
        <v>0</v>
      </c>
      <c r="AS121" s="105">
        <f t="shared" si="27"/>
        <v>0</v>
      </c>
      <c r="AT121" s="50"/>
      <c r="AU121" s="50"/>
      <c r="AV121" s="50"/>
      <c r="AW121" s="112">
        <f t="shared" si="34"/>
        <v>0</v>
      </c>
      <c r="AX121" s="112">
        <f t="shared" si="34"/>
        <v>0</v>
      </c>
      <c r="AY121" s="112">
        <f t="shared" si="34"/>
        <v>0</v>
      </c>
      <c r="AZ121" s="112">
        <f t="shared" si="34"/>
        <v>0</v>
      </c>
      <c r="BA121" s="112">
        <f t="shared" si="34"/>
        <v>0</v>
      </c>
      <c r="BB121" s="112">
        <f t="shared" si="34"/>
        <v>0</v>
      </c>
      <c r="BC121" s="112">
        <f t="shared" si="34"/>
        <v>0</v>
      </c>
      <c r="BD121" s="50"/>
      <c r="BE121" s="50"/>
      <c r="BF121" s="50"/>
      <c r="BG121" s="72" t="e">
        <f>VLOOKUP(D121,Données!$O$16:$Q$65,3,FALSE)</f>
        <v>#N/A</v>
      </c>
      <c r="BH121" s="72" t="e">
        <f>VLOOKUP(E121,Données!$O$16:$Q$65,3,FALSE)</f>
        <v>#N/A</v>
      </c>
      <c r="BI121" s="72" t="e">
        <f>VLOOKUP(F121,Données!$O$16:$Q$65,3,FALSE)</f>
        <v>#N/A</v>
      </c>
      <c r="BJ121" s="72" t="e">
        <f>VLOOKUP(G121,Données!$O$16:$Q$65,3,FALSE)</f>
        <v>#N/A</v>
      </c>
      <c r="BK121" s="72" t="e">
        <f>VLOOKUP(H121,Données!$O$16:$Q$65,3,FALSE)</f>
        <v>#N/A</v>
      </c>
      <c r="BL121" s="72" t="e">
        <f>VLOOKUP(I121,Données!$O$16:$Q$65,3,FALSE)</f>
        <v>#N/A</v>
      </c>
      <c r="BM121" s="72" t="e">
        <f>VLOOKUP(J121,Données!$O$16:$Q$65,3,FALSE)</f>
        <v>#N/A</v>
      </c>
      <c r="BN121" s="72" t="e">
        <f>VLOOKUP(K121,Données!$O$16:$Q$65,3,FALSE)</f>
        <v>#N/A</v>
      </c>
      <c r="BO121" s="72" t="e">
        <f>VLOOKUP(L121,Données!$O$16:$Q$65,3,FALSE)</f>
        <v>#N/A</v>
      </c>
      <c r="BP121" s="72" t="e">
        <f>VLOOKUP(M121,Données!$O$16:$Q$65,3,FALSE)</f>
        <v>#N/A</v>
      </c>
      <c r="BQ121" s="72" t="e">
        <f>VLOOKUP(N121,Données!$O$16:$Q$65,3,FALSE)</f>
        <v>#N/A</v>
      </c>
      <c r="BR121" s="72" t="e">
        <f>VLOOKUP(O121,Données!$O$16:$Q$65,3,FALSE)</f>
        <v>#N/A</v>
      </c>
      <c r="BS121" s="72" t="e">
        <f>VLOOKUP(P121,Données!$O$16:$Q$65,3,FALSE)</f>
        <v>#N/A</v>
      </c>
      <c r="BT121" s="72" t="e">
        <f>VLOOKUP(Q121,Données!$O$16:$Q$65,3,FALSE)</f>
        <v>#N/A</v>
      </c>
      <c r="BU121" s="72" t="e">
        <f>VLOOKUP(R121,Données!$O$16:$Q$65,3,FALSE)</f>
        <v>#N/A</v>
      </c>
      <c r="BV121" s="72" t="e">
        <f>VLOOKUP(S121,Données!$O$16:$Q$65,3,FALSE)</f>
        <v>#N/A</v>
      </c>
      <c r="BW121" s="72" t="e">
        <f>VLOOKUP(T121,Données!$O$16:$Q$65,3,FALSE)</f>
        <v>#N/A</v>
      </c>
      <c r="BX121" s="72" t="e">
        <f>VLOOKUP(U121,Données!$O$16:$Q$65,3,FALSE)</f>
        <v>#N/A</v>
      </c>
      <c r="BY121" s="72" t="e">
        <f>VLOOKUP(V121,Données!$O$16:$Q$65,3,FALSE)</f>
        <v>#N/A</v>
      </c>
      <c r="BZ121" s="72" t="e">
        <f>VLOOKUP(W121,Données!$O$16:$Q$65,3,FALSE)</f>
        <v>#N/A</v>
      </c>
      <c r="CA121" s="72" t="e">
        <f>VLOOKUP(X121,Données!$O$16:$Q$65,3,FALSE)</f>
        <v>#N/A</v>
      </c>
      <c r="CB121" s="72" t="e">
        <f>VLOOKUP(Y121,Données!$O$16:$Q$65,3,FALSE)</f>
        <v>#N/A</v>
      </c>
      <c r="CC121" s="72" t="e">
        <f>VLOOKUP(Z121,Données!$O$16:$Q$65,3,FALSE)</f>
        <v>#N/A</v>
      </c>
      <c r="CD121" s="72" t="e">
        <f>VLOOKUP(AA121,Données!$O$16:$Q$65,3,FALSE)</f>
        <v>#N/A</v>
      </c>
      <c r="CE121" s="72" t="e">
        <f>VLOOKUP(AB121,Données!$O$16:$Q$65,3,FALSE)</f>
        <v>#N/A</v>
      </c>
      <c r="CF121" s="72" t="e">
        <f>VLOOKUP(AC121,Données!$O$16:$Q$65,3,FALSE)</f>
        <v>#N/A</v>
      </c>
      <c r="CG121" s="72" t="e">
        <f>VLOOKUP(AD121,Données!$O$16:$Q$65,3,FALSE)</f>
        <v>#N/A</v>
      </c>
      <c r="CH121" s="72" t="e">
        <f>VLOOKUP(AE121,Données!$O$16:$Q$65,3,FALSE)</f>
        <v>#N/A</v>
      </c>
      <c r="CI121" s="72" t="e">
        <f>VLOOKUP(AF121,Données!$O$16:$Q$65,3,FALSE)</f>
        <v>#N/A</v>
      </c>
      <c r="CJ121" s="72" t="e">
        <f>VLOOKUP(AG121,Données!$O$16:$Q$65,3,FALSE)</f>
        <v>#N/A</v>
      </c>
      <c r="CK121" s="72" t="e">
        <f>VLOOKUP(AH121,Données!$O$16:$Q$65,3,FALSE)</f>
        <v>#N/A</v>
      </c>
      <c r="CL121" s="50"/>
      <c r="CM121" s="44"/>
      <c r="CO121" s="50"/>
      <c r="CP121" s="50"/>
      <c r="CQ121" s="51"/>
    </row>
    <row r="122" spans="1:256" s="50" customFormat="1" ht="13.5" thickBot="1" x14ac:dyDescent="0.25">
      <c r="A122" s="44">
        <f>VLOOKUP(C122,Section!C90:D237,2,FALSE)</f>
        <v>0</v>
      </c>
      <c r="B122" s="209" t="str">
        <f>Données!I64</f>
        <v>AVT</v>
      </c>
      <c r="C122" s="210" t="str">
        <f>Données!$J64</f>
        <v>KANI</v>
      </c>
      <c r="D122" s="292"/>
      <c r="E122" s="365" t="s">
        <v>36</v>
      </c>
      <c r="F122" s="365" t="s">
        <v>36</v>
      </c>
      <c r="G122" s="410"/>
      <c r="H122" s="411"/>
      <c r="I122" s="348" t="s">
        <v>210</v>
      </c>
      <c r="J122" s="348" t="s">
        <v>25</v>
      </c>
      <c r="K122" s="348" t="s">
        <v>25</v>
      </c>
      <c r="L122" s="348" t="s">
        <v>25</v>
      </c>
      <c r="M122" s="348" t="s">
        <v>25</v>
      </c>
      <c r="N122" s="410"/>
      <c r="O122" s="410"/>
      <c r="P122" s="348" t="s">
        <v>25</v>
      </c>
      <c r="Q122" s="348" t="s">
        <v>25</v>
      </c>
      <c r="R122" s="348" t="s">
        <v>25</v>
      </c>
      <c r="S122" s="408" t="s">
        <v>210</v>
      </c>
      <c r="T122" s="348" t="s">
        <v>25</v>
      </c>
      <c r="U122" s="410"/>
      <c r="V122" s="410"/>
      <c r="W122" s="355" t="s">
        <v>59</v>
      </c>
      <c r="X122" s="318" t="s">
        <v>32</v>
      </c>
      <c r="Y122" s="300" t="s">
        <v>39</v>
      </c>
      <c r="Z122" s="300" t="s">
        <v>39</v>
      </c>
      <c r="AA122" s="300" t="s">
        <v>39</v>
      </c>
      <c r="AB122" s="306" t="s">
        <v>66</v>
      </c>
      <c r="AC122" s="306" t="s">
        <v>66</v>
      </c>
      <c r="AD122" s="300" t="s">
        <v>39</v>
      </c>
      <c r="AE122" s="348" t="s">
        <v>210</v>
      </c>
      <c r="AF122" s="300" t="s">
        <v>39</v>
      </c>
      <c r="AG122" s="318" t="s">
        <v>32</v>
      </c>
      <c r="AH122" s="300" t="s">
        <v>39</v>
      </c>
      <c r="AI122" s="41"/>
      <c r="AJ122" s="89">
        <f t="shared" si="18"/>
        <v>2</v>
      </c>
      <c r="AK122" s="89">
        <f t="shared" si="19"/>
        <v>12</v>
      </c>
      <c r="AL122" s="89">
        <f t="shared" si="20"/>
        <v>6</v>
      </c>
      <c r="AM122" s="23">
        <f t="shared" si="21"/>
        <v>2</v>
      </c>
      <c r="AN122" s="103">
        <f t="shared" si="22"/>
        <v>2</v>
      </c>
      <c r="AO122" s="103">
        <f t="shared" si="23"/>
        <v>0</v>
      </c>
      <c r="AP122" s="105">
        <f t="shared" si="24"/>
        <v>0</v>
      </c>
      <c r="AQ122" s="106">
        <f t="shared" si="25"/>
        <v>0</v>
      </c>
      <c r="AR122" s="105">
        <f t="shared" si="26"/>
        <v>0</v>
      </c>
      <c r="AS122" s="105">
        <f t="shared" si="27"/>
        <v>0</v>
      </c>
      <c r="AW122" s="112">
        <f t="shared" si="34"/>
        <v>0</v>
      </c>
      <c r="AX122" s="112">
        <f t="shared" si="34"/>
        <v>0</v>
      </c>
      <c r="AY122" s="112">
        <f t="shared" si="34"/>
        <v>0</v>
      </c>
      <c r="AZ122" s="112">
        <f t="shared" si="34"/>
        <v>0</v>
      </c>
      <c r="BA122" s="112">
        <f t="shared" si="34"/>
        <v>0</v>
      </c>
      <c r="BB122" s="112">
        <f t="shared" si="34"/>
        <v>0</v>
      </c>
      <c r="BC122" s="112">
        <f t="shared" si="34"/>
        <v>0</v>
      </c>
      <c r="BG122" s="72" t="e">
        <f>VLOOKUP(D122,Données!$O$16:$Q$65,3,FALSE)</f>
        <v>#N/A</v>
      </c>
      <c r="BH122" s="72" t="str">
        <f>VLOOKUP(E122,Données!$O$16:$Q$65,3,FALSE)</f>
        <v>D</v>
      </c>
      <c r="BI122" s="72" t="str">
        <f>VLOOKUP(F122,Données!$O$16:$Q$65,3,FALSE)</f>
        <v>D</v>
      </c>
      <c r="BJ122" s="72" t="e">
        <f>VLOOKUP(G122,Données!$O$16:$Q$65,3,FALSE)</f>
        <v>#N/A</v>
      </c>
      <c r="BK122" s="72" t="e">
        <f>VLOOKUP(H122,Données!$O$16:$Q$65,3,FALSE)</f>
        <v>#N/A</v>
      </c>
      <c r="BL122" s="72" t="str">
        <f>VLOOKUP(I122,Données!$O$16:$Q$65,3,FALSE)</f>
        <v>T</v>
      </c>
      <c r="BM122" s="72" t="str">
        <f>VLOOKUP(J122,Données!$O$16:$Q$65,3,FALSE)</f>
        <v>T</v>
      </c>
      <c r="BN122" s="72" t="str">
        <f>VLOOKUP(K122,Données!$O$16:$Q$65,3,FALSE)</f>
        <v>T</v>
      </c>
      <c r="BO122" s="72" t="str">
        <f>VLOOKUP(L122,Données!$O$16:$Q$65,3,FALSE)</f>
        <v>T</v>
      </c>
      <c r="BP122" s="72" t="str">
        <f>VLOOKUP(M122,Données!$O$16:$Q$65,3,FALSE)</f>
        <v>T</v>
      </c>
      <c r="BQ122" s="72" t="e">
        <f>VLOOKUP(N122,Données!$O$16:$Q$65,3,FALSE)</f>
        <v>#N/A</v>
      </c>
      <c r="BR122" s="72" t="e">
        <f>VLOOKUP(O122,Données!$O$16:$Q$65,3,FALSE)</f>
        <v>#N/A</v>
      </c>
      <c r="BS122" s="72" t="str">
        <f>VLOOKUP(P122,Données!$O$16:$Q$65,3,FALSE)</f>
        <v>T</v>
      </c>
      <c r="BT122" s="72" t="str">
        <f>VLOOKUP(Q122,Données!$O$16:$Q$65,3,FALSE)</f>
        <v>T</v>
      </c>
      <c r="BU122" s="72" t="str">
        <f>VLOOKUP(R122,Données!$O$16:$Q$65,3,FALSE)</f>
        <v>T</v>
      </c>
      <c r="BV122" s="72" t="str">
        <f>VLOOKUP(S122,Données!$O$16:$Q$65,3,FALSE)</f>
        <v>T</v>
      </c>
      <c r="BW122" s="72" t="str">
        <f>VLOOKUP(T122,Données!$O$16:$Q$65,3,FALSE)</f>
        <v>T</v>
      </c>
      <c r="BX122" s="72" t="e">
        <f>VLOOKUP(U122,Données!$O$16:$Q$65,3,FALSE)</f>
        <v>#N/A</v>
      </c>
      <c r="BY122" s="72" t="e">
        <f>VLOOKUP(V122,Données!$O$16:$Q$65,3,FALSE)</f>
        <v>#N/A</v>
      </c>
      <c r="BZ122" s="72" t="str">
        <f>VLOOKUP(W122,Données!$O$16:$Q$65,3,FALSE)</f>
        <v>T</v>
      </c>
      <c r="CA122" s="72" t="str">
        <f>VLOOKUP(X122,Données!$O$16:$Q$65,3,FALSE)</f>
        <v>P</v>
      </c>
      <c r="CB122" s="72" t="str">
        <f>VLOOKUP(Y122,Données!$O$16:$Q$65,3,FALSE)</f>
        <v>A</v>
      </c>
      <c r="CC122" s="72" t="str">
        <f>VLOOKUP(Z122,Données!$O$16:$Q$65,3,FALSE)</f>
        <v>A</v>
      </c>
      <c r="CD122" s="72" t="str">
        <f>VLOOKUP(AA122,Données!$O$16:$Q$65,3,FALSE)</f>
        <v>A</v>
      </c>
      <c r="CE122" s="72" t="str">
        <f>VLOOKUP(AB122,Données!$O$16:$Q$65,3,FALSE)</f>
        <v>W</v>
      </c>
      <c r="CF122" s="72" t="str">
        <f>VLOOKUP(AC122,Données!$O$16:$Q$65,3,FALSE)</f>
        <v>W</v>
      </c>
      <c r="CG122" s="72" t="str">
        <f>VLOOKUP(AD122,Données!$O$16:$Q$65,3,FALSE)</f>
        <v>A</v>
      </c>
      <c r="CH122" s="72" t="str">
        <f>VLOOKUP(AE122,Données!$O$16:$Q$65,3,FALSE)</f>
        <v>T</v>
      </c>
      <c r="CI122" s="72" t="str">
        <f>VLOOKUP(AF122,Données!$O$16:$Q$65,3,FALSE)</f>
        <v>A</v>
      </c>
      <c r="CJ122" s="72" t="str">
        <f>VLOOKUP(AG122,Données!$O$16:$Q$65,3,FALSE)</f>
        <v>P</v>
      </c>
      <c r="CK122" s="72" t="str">
        <f>VLOOKUP(AH122,Données!$O$16:$Q$65,3,FALSE)</f>
        <v>A</v>
      </c>
      <c r="CM122" s="44"/>
      <c r="CN122" s="41"/>
      <c r="CQ122" s="51"/>
      <c r="IV122" s="505"/>
    </row>
    <row r="123" spans="1:256" s="50" customFormat="1" ht="13.5" thickBot="1" x14ac:dyDescent="0.25">
      <c r="A123" s="44">
        <f>VLOOKUP(C123,Section!C91:D238,2,FALSE)</f>
        <v>0</v>
      </c>
      <c r="B123" s="216" t="str">
        <f>Données!I65</f>
        <v>AVT</v>
      </c>
      <c r="C123" s="218" t="str">
        <f>Données!$J65</f>
        <v>DIAZ (2)</v>
      </c>
      <c r="D123" s="302"/>
      <c r="E123" s="403" t="s">
        <v>36</v>
      </c>
      <c r="F123" s="403" t="s">
        <v>36</v>
      </c>
      <c r="G123" s="410"/>
      <c r="H123" s="410"/>
      <c r="I123" s="348" t="s">
        <v>201</v>
      </c>
      <c r="J123" s="348" t="s">
        <v>201</v>
      </c>
      <c r="K123" s="348" t="s">
        <v>201</v>
      </c>
      <c r="L123" s="348" t="s">
        <v>201</v>
      </c>
      <c r="M123" s="348" t="s">
        <v>201</v>
      </c>
      <c r="N123" s="461"/>
      <c r="O123" s="410"/>
      <c r="P123" s="348" t="s">
        <v>25</v>
      </c>
      <c r="Q123" s="348" t="s">
        <v>25</v>
      </c>
      <c r="R123" s="348" t="s">
        <v>25</v>
      </c>
      <c r="S123" s="323" t="s">
        <v>25</v>
      </c>
      <c r="T123" s="348" t="s">
        <v>25</v>
      </c>
      <c r="U123" s="412"/>
      <c r="V123" s="410"/>
      <c r="W123" s="348" t="s">
        <v>25</v>
      </c>
      <c r="X123" s="348" t="s">
        <v>25</v>
      </c>
      <c r="Y123" s="348" t="s">
        <v>25</v>
      </c>
      <c r="Z123" s="348" t="s">
        <v>25</v>
      </c>
      <c r="AA123" s="348" t="s">
        <v>25</v>
      </c>
      <c r="AB123" s="302"/>
      <c r="AC123" s="302"/>
      <c r="AD123" s="453" t="s">
        <v>25</v>
      </c>
      <c r="AE123" s="348" t="s">
        <v>25</v>
      </c>
      <c r="AF123" s="348" t="s">
        <v>25</v>
      </c>
      <c r="AG123" s="344" t="s">
        <v>47</v>
      </c>
      <c r="AH123" s="344" t="s">
        <v>47</v>
      </c>
      <c r="AI123" s="41"/>
      <c r="AJ123" s="89">
        <f t="shared" si="18"/>
        <v>0</v>
      </c>
      <c r="AK123" s="89">
        <f t="shared" si="19"/>
        <v>19</v>
      </c>
      <c r="AL123" s="89">
        <f t="shared" si="20"/>
        <v>0</v>
      </c>
      <c r="AM123" s="23">
        <f t="shared" si="21"/>
        <v>2</v>
      </c>
      <c r="AN123" s="103">
        <f t="shared" si="22"/>
        <v>0</v>
      </c>
      <c r="AO123" s="103">
        <f t="shared" si="23"/>
        <v>0</v>
      </c>
      <c r="AP123" s="105">
        <f t="shared" si="24"/>
        <v>0</v>
      </c>
      <c r="AQ123" s="106">
        <f t="shared" si="25"/>
        <v>0</v>
      </c>
      <c r="AR123" s="105">
        <f t="shared" si="26"/>
        <v>0</v>
      </c>
      <c r="AS123" s="105">
        <f t="shared" si="27"/>
        <v>0</v>
      </c>
      <c r="AW123" s="112">
        <f t="shared" si="34"/>
        <v>0</v>
      </c>
      <c r="AX123" s="112">
        <f t="shared" si="34"/>
        <v>0</v>
      </c>
      <c r="AY123" s="112">
        <f t="shared" si="34"/>
        <v>0</v>
      </c>
      <c r="AZ123" s="112">
        <f t="shared" si="34"/>
        <v>0</v>
      </c>
      <c r="BA123" s="112">
        <f t="shared" si="34"/>
        <v>0</v>
      </c>
      <c r="BB123" s="112">
        <f t="shared" si="34"/>
        <v>0</v>
      </c>
      <c r="BC123" s="112">
        <f t="shared" si="34"/>
        <v>0</v>
      </c>
      <c r="BG123" s="72" t="e">
        <f>VLOOKUP(D123,Données!$O$16:$Q$65,3,FALSE)</f>
        <v>#N/A</v>
      </c>
      <c r="BH123" s="72" t="str">
        <f>VLOOKUP(E123,Données!$O$16:$Q$65,3,FALSE)</f>
        <v>D</v>
      </c>
      <c r="BI123" s="72" t="str">
        <f>VLOOKUP(F123,Données!$O$16:$Q$65,3,FALSE)</f>
        <v>D</v>
      </c>
      <c r="BJ123" s="72" t="e">
        <f>VLOOKUP(G123,Données!$O$16:$Q$65,3,FALSE)</f>
        <v>#N/A</v>
      </c>
      <c r="BK123" s="72" t="e">
        <f>VLOOKUP(H123,Données!$O$16:$Q$65,3,FALSE)</f>
        <v>#N/A</v>
      </c>
      <c r="BL123" s="72" t="str">
        <f>VLOOKUP(I123,Données!$O$16:$Q$65,3,FALSE)</f>
        <v>T</v>
      </c>
      <c r="BM123" s="72" t="str">
        <f>VLOOKUP(J123,Données!$O$16:$Q$65,3,FALSE)</f>
        <v>T</v>
      </c>
      <c r="BN123" s="72" t="str">
        <f>VLOOKUP(K123,Données!$O$16:$Q$65,3,FALSE)</f>
        <v>T</v>
      </c>
      <c r="BO123" s="72" t="str">
        <f>VLOOKUP(L123,Données!$O$16:$Q$65,3,FALSE)</f>
        <v>T</v>
      </c>
      <c r="BP123" s="72" t="str">
        <f>VLOOKUP(M123,Données!$O$16:$Q$65,3,FALSE)</f>
        <v>T</v>
      </c>
      <c r="BQ123" s="72" t="e">
        <f>VLOOKUP(N123,Données!$O$16:$Q$65,3,FALSE)</f>
        <v>#N/A</v>
      </c>
      <c r="BR123" s="72" t="e">
        <f>VLOOKUP(O123,Données!$O$16:$Q$65,3,FALSE)</f>
        <v>#N/A</v>
      </c>
      <c r="BS123" s="72" t="str">
        <f>VLOOKUP(P123,Données!$O$16:$Q$65,3,FALSE)</f>
        <v>T</v>
      </c>
      <c r="BT123" s="72" t="str">
        <f>VLOOKUP(Q123,Données!$O$16:$Q$65,3,FALSE)</f>
        <v>T</v>
      </c>
      <c r="BU123" s="72" t="str">
        <f>VLOOKUP(R123,Données!$O$16:$Q$65,3,FALSE)</f>
        <v>T</v>
      </c>
      <c r="BV123" s="72" t="str">
        <f>VLOOKUP(S123,Données!$O$16:$Q$65,3,FALSE)</f>
        <v>T</v>
      </c>
      <c r="BW123" s="72" t="str">
        <f>VLOOKUP(T123,Données!$O$16:$Q$65,3,FALSE)</f>
        <v>T</v>
      </c>
      <c r="BX123" s="72" t="e">
        <f>VLOOKUP(U123,Données!$O$16:$Q$65,3,FALSE)</f>
        <v>#N/A</v>
      </c>
      <c r="BY123" s="72" t="e">
        <f>VLOOKUP(V123,Données!$O$16:$Q$65,3,FALSE)</f>
        <v>#N/A</v>
      </c>
      <c r="BZ123" s="72" t="str">
        <f>VLOOKUP(W123,Données!$O$16:$Q$65,3,FALSE)</f>
        <v>T</v>
      </c>
      <c r="CA123" s="72" t="str">
        <f>VLOOKUP(X123,Données!$O$16:$Q$65,3,FALSE)</f>
        <v>T</v>
      </c>
      <c r="CB123" s="72" t="str">
        <f>VLOOKUP(Y123,Données!$O$16:$Q$65,3,FALSE)</f>
        <v>T</v>
      </c>
      <c r="CC123" s="72" t="str">
        <f>VLOOKUP(Z123,Données!$O$16:$Q$65,3,FALSE)</f>
        <v>T</v>
      </c>
      <c r="CD123" s="72" t="str">
        <f>VLOOKUP(AA123,Données!$O$16:$Q$65,3,FALSE)</f>
        <v>T</v>
      </c>
      <c r="CE123" s="72" t="e">
        <f>VLOOKUP(AB123,Données!$O$16:$Q$65,3,FALSE)</f>
        <v>#N/A</v>
      </c>
      <c r="CF123" s="72" t="e">
        <f>VLOOKUP(AC123,Données!$O$16:$Q$65,3,FALSE)</f>
        <v>#N/A</v>
      </c>
      <c r="CG123" s="72" t="str">
        <f>VLOOKUP(AG123,Données!$O$16:$Q$65,3,FALSE)</f>
        <v>T</v>
      </c>
      <c r="CH123" s="72" t="str">
        <f>VLOOKUP(AE123,Données!$O$16:$Q$65,3,FALSE)</f>
        <v>T</v>
      </c>
      <c r="CI123" s="72" t="str">
        <f>VLOOKUP(AF123,Données!$O$16:$Q$65,3,FALSE)</f>
        <v>T</v>
      </c>
      <c r="CJ123" s="72" t="e">
        <f>VLOOKUP(#REF!,Données!$O$16:$Q$65,3,FALSE)</f>
        <v>#REF!</v>
      </c>
      <c r="CK123" s="72" t="str">
        <f>VLOOKUP(AH123,Données!$O$16:$Q$65,3,FALSE)</f>
        <v>T</v>
      </c>
      <c r="CM123" s="44"/>
      <c r="CQ123" s="51"/>
      <c r="IV123" s="505"/>
    </row>
    <row r="124" spans="1:256" s="50" customFormat="1" ht="13.5" thickBot="1" x14ac:dyDescent="0.25">
      <c r="A124" s="44">
        <f>VLOOKUP(C124,Section!C93:D240,2,FALSE)</f>
        <v>0</v>
      </c>
      <c r="B124" s="216" t="str">
        <f>Données!I66</f>
        <v>AVT</v>
      </c>
      <c r="C124" s="218" t="str">
        <f>Données!$J66</f>
        <v>LORILLON</v>
      </c>
      <c r="D124" s="302"/>
      <c r="E124" s="371" t="s">
        <v>36</v>
      </c>
      <c r="F124" s="371" t="s">
        <v>36</v>
      </c>
      <c r="G124" s="410"/>
      <c r="H124" s="410"/>
      <c r="I124" s="348" t="s">
        <v>25</v>
      </c>
      <c r="J124" s="462" t="s">
        <v>25</v>
      </c>
      <c r="K124" s="348" t="s">
        <v>25</v>
      </c>
      <c r="L124" s="348" t="s">
        <v>25</v>
      </c>
      <c r="M124" s="348" t="s">
        <v>25</v>
      </c>
      <c r="N124" s="461"/>
      <c r="O124" s="410"/>
      <c r="P124" s="348" t="s">
        <v>25</v>
      </c>
      <c r="Q124" s="348" t="s">
        <v>25</v>
      </c>
      <c r="R124" s="348" t="s">
        <v>25</v>
      </c>
      <c r="S124" s="348" t="s">
        <v>201</v>
      </c>
      <c r="T124" s="348" t="s">
        <v>201</v>
      </c>
      <c r="U124" s="460"/>
      <c r="V124" s="302"/>
      <c r="W124" s="348" t="s">
        <v>25</v>
      </c>
      <c r="X124" s="348" t="s">
        <v>25</v>
      </c>
      <c r="Y124" s="348" t="s">
        <v>25</v>
      </c>
      <c r="Z124" s="348" t="s">
        <v>25</v>
      </c>
      <c r="AA124" s="348" t="s">
        <v>25</v>
      </c>
      <c r="AB124" s="410"/>
      <c r="AC124" s="410"/>
      <c r="AD124" s="348" t="s">
        <v>25</v>
      </c>
      <c r="AE124" s="348" t="s">
        <v>25</v>
      </c>
      <c r="AF124" s="348" t="s">
        <v>25</v>
      </c>
      <c r="AG124" s="348" t="s">
        <v>25</v>
      </c>
      <c r="AH124" s="348" t="s">
        <v>25</v>
      </c>
      <c r="AI124" s="41"/>
      <c r="AJ124" s="89">
        <f t="shared" ref="AJ124:AJ156" si="35">COUNTIF($BG124:$CK124,"P")</f>
        <v>0</v>
      </c>
      <c r="AK124" s="89">
        <f t="shared" ref="AK124:AK156" si="36">COUNTIF($BG124:$CK124,"T")</f>
        <v>20</v>
      </c>
      <c r="AL124" s="89">
        <f t="shared" ref="AL124:AL156" si="37">COUNTIF($BG124:$CK124,"A")</f>
        <v>0</v>
      </c>
      <c r="AM124" s="23">
        <f t="shared" ref="AM124:AM156" si="38">COUNTIF($D124:$AH124,"D")</f>
        <v>2</v>
      </c>
      <c r="AN124" s="103">
        <f t="shared" ref="AN124:AN156" si="39">COUNTIF($BG124:$CK124,"W")</f>
        <v>0</v>
      </c>
      <c r="AO124" s="103">
        <f t="shared" ref="AO124:AO156" si="40">COUNTIF($BG124:$CK124,"JF")</f>
        <v>0</v>
      </c>
      <c r="AP124" s="105">
        <f t="shared" ref="AP124:AP156" si="41">COUNTIF($BG124:$CK124,"TAO")</f>
        <v>0</v>
      </c>
      <c r="AQ124" s="106">
        <f t="shared" ref="AQ124:AQ156" si="42">COUNTIF($D124:$AH124,"P")</f>
        <v>0</v>
      </c>
      <c r="AR124" s="105">
        <f t="shared" ref="AR124:AR156" si="43">COUNTIF($D124:$AH124,"ASB")</f>
        <v>0</v>
      </c>
      <c r="AS124" s="105">
        <f t="shared" ref="AS124:AS156" si="44">COUNTIF($D124:$AH124,"DX")</f>
        <v>0</v>
      </c>
      <c r="AW124" s="112">
        <f t="shared" si="34"/>
        <v>0</v>
      </c>
      <c r="AX124" s="112">
        <f t="shared" si="34"/>
        <v>0</v>
      </c>
      <c r="AY124" s="112">
        <f t="shared" si="34"/>
        <v>0</v>
      </c>
      <c r="AZ124" s="112">
        <f t="shared" si="34"/>
        <v>0</v>
      </c>
      <c r="BA124" s="112">
        <f t="shared" si="34"/>
        <v>0</v>
      </c>
      <c r="BB124" s="112">
        <f t="shared" si="34"/>
        <v>0</v>
      </c>
      <c r="BC124" s="112">
        <f t="shared" si="34"/>
        <v>0</v>
      </c>
      <c r="BG124" s="72" t="e">
        <f>VLOOKUP(D124,Données!$O$16:$Q$65,3,FALSE)</f>
        <v>#N/A</v>
      </c>
      <c r="BH124" s="72" t="str">
        <f>VLOOKUP(E124,Données!$O$16:$Q$65,3,FALSE)</f>
        <v>D</v>
      </c>
      <c r="BI124" s="72" t="str">
        <f>VLOOKUP(F124,Données!$O$16:$Q$65,3,FALSE)</f>
        <v>D</v>
      </c>
      <c r="BJ124" s="72" t="e">
        <f>VLOOKUP(G124,Données!$O$16:$Q$65,3,FALSE)</f>
        <v>#N/A</v>
      </c>
      <c r="BK124" s="72" t="e">
        <f>VLOOKUP(H124,Données!$O$16:$Q$65,3,FALSE)</f>
        <v>#N/A</v>
      </c>
      <c r="BL124" s="72" t="str">
        <f>VLOOKUP(I124,Données!$O$16:$Q$65,3,FALSE)</f>
        <v>T</v>
      </c>
      <c r="BM124" s="72" t="str">
        <f>VLOOKUP(J124,Données!$O$16:$Q$65,3,FALSE)</f>
        <v>T</v>
      </c>
      <c r="BN124" s="72" t="str">
        <f>VLOOKUP(K124,Données!$O$16:$Q$65,3,FALSE)</f>
        <v>T</v>
      </c>
      <c r="BO124" s="72" t="str">
        <f>VLOOKUP(L124,Données!$O$16:$Q$65,3,FALSE)</f>
        <v>T</v>
      </c>
      <c r="BP124" s="72" t="str">
        <f>VLOOKUP(M124,Données!$O$16:$Q$65,3,FALSE)</f>
        <v>T</v>
      </c>
      <c r="BQ124" s="72" t="e">
        <f>VLOOKUP(N124,Données!$O$16:$Q$65,3,FALSE)</f>
        <v>#N/A</v>
      </c>
      <c r="BR124" s="72" t="e">
        <f>VLOOKUP(O124,Données!$O$16:$Q$65,3,FALSE)</f>
        <v>#N/A</v>
      </c>
      <c r="BS124" s="72" t="str">
        <f>VLOOKUP(P124,Données!$O$16:$Q$65,3,FALSE)</f>
        <v>T</v>
      </c>
      <c r="BT124" s="72" t="str">
        <f>VLOOKUP(Q124,Données!$O$16:$Q$65,3,FALSE)</f>
        <v>T</v>
      </c>
      <c r="BU124" s="72" t="str">
        <f>VLOOKUP(R124,Données!$O$16:$Q$65,3,FALSE)</f>
        <v>T</v>
      </c>
      <c r="BV124" s="72" t="str">
        <f>VLOOKUP(S124,Données!$O$16:$Q$65,3,FALSE)</f>
        <v>T</v>
      </c>
      <c r="BW124" s="72" t="str">
        <f>VLOOKUP(T124,Données!$O$16:$Q$65,3,FALSE)</f>
        <v>T</v>
      </c>
      <c r="BX124" s="72" t="e">
        <f>VLOOKUP(U124,Données!$O$16:$Q$65,3,FALSE)</f>
        <v>#N/A</v>
      </c>
      <c r="BY124" s="72" t="e">
        <f>VLOOKUP(V124,Données!$O$16:$Q$65,3,FALSE)</f>
        <v>#N/A</v>
      </c>
      <c r="BZ124" s="72" t="str">
        <f>VLOOKUP(W124,Données!$O$16:$Q$65,3,FALSE)</f>
        <v>T</v>
      </c>
      <c r="CA124" s="72" t="str">
        <f>VLOOKUP(X124,Données!$O$16:$Q$65,3,FALSE)</f>
        <v>T</v>
      </c>
      <c r="CB124" s="72" t="str">
        <f>VLOOKUP(Y124,Données!$O$16:$Q$65,3,FALSE)</f>
        <v>T</v>
      </c>
      <c r="CC124" s="72" t="str">
        <f>VLOOKUP(Z124,Données!$O$16:$Q$65,3,FALSE)</f>
        <v>T</v>
      </c>
      <c r="CD124" s="72" t="str">
        <f>VLOOKUP(AA124,Données!$O$16:$Q$65,3,FALSE)</f>
        <v>T</v>
      </c>
      <c r="CE124" s="72" t="e">
        <f>VLOOKUP(AB124,Données!$O$16:$Q$65,3,FALSE)</f>
        <v>#N/A</v>
      </c>
      <c r="CF124" s="72" t="e">
        <f>VLOOKUP(AC124,Données!$O$16:$Q$65,3,FALSE)</f>
        <v>#N/A</v>
      </c>
      <c r="CG124" s="72" t="str">
        <f>VLOOKUP(AD124,Données!$O$16:$Q$65,3,FALSE)</f>
        <v>T</v>
      </c>
      <c r="CH124" s="72" t="str">
        <f>VLOOKUP(AE124,Données!$O$16:$Q$65,3,FALSE)</f>
        <v>T</v>
      </c>
      <c r="CI124" s="72" t="str">
        <f>VLOOKUP(AF124,Données!$O$16:$Q$65,3,FALSE)</f>
        <v>T</v>
      </c>
      <c r="CJ124" s="72" t="str">
        <f>VLOOKUP(AG124,Données!$O$16:$Q$65,3,FALSE)</f>
        <v>T</v>
      </c>
      <c r="CK124" s="72" t="str">
        <f>VLOOKUP(AH124,Données!$O$16:$Q$65,3,FALSE)</f>
        <v>T</v>
      </c>
      <c r="CM124" s="44"/>
      <c r="CN124" s="41"/>
      <c r="CO124" s="41"/>
      <c r="CP124" s="41"/>
      <c r="CQ124" s="43"/>
      <c r="IV124" s="505"/>
    </row>
    <row r="125" spans="1:256" s="50" customFormat="1" ht="13.5" thickBot="1" x14ac:dyDescent="0.25">
      <c r="A125" s="44">
        <f>VLOOKUP(C125,Section!C95:D242,2,FALSE)</f>
        <v>0</v>
      </c>
      <c r="B125" s="219" t="str">
        <f>Données!I67</f>
        <v>CLC</v>
      </c>
      <c r="C125" s="220" t="str">
        <f>Données!$J67</f>
        <v>CALES</v>
      </c>
      <c r="D125" s="302"/>
      <c r="E125" s="394" t="s">
        <v>36</v>
      </c>
      <c r="F125" s="394" t="s">
        <v>36</v>
      </c>
      <c r="G125" s="410"/>
      <c r="H125" s="410"/>
      <c r="I125" s="348" t="s">
        <v>25</v>
      </c>
      <c r="J125" s="462" t="s">
        <v>25</v>
      </c>
      <c r="K125" s="455" t="s">
        <v>107</v>
      </c>
      <c r="L125" s="455" t="s">
        <v>107</v>
      </c>
      <c r="M125" s="348" t="s">
        <v>25</v>
      </c>
      <c r="N125" s="461"/>
      <c r="O125" s="410"/>
      <c r="P125" s="387" t="s">
        <v>15</v>
      </c>
      <c r="Q125" s="387" t="s">
        <v>15</v>
      </c>
      <c r="R125" s="387" t="s">
        <v>15</v>
      </c>
      <c r="S125" s="445" t="s">
        <v>15</v>
      </c>
      <c r="T125" s="387" t="s">
        <v>15</v>
      </c>
      <c r="U125" s="412"/>
      <c r="V125" s="410"/>
      <c r="W125" s="348" t="s">
        <v>25</v>
      </c>
      <c r="X125" s="348" t="s">
        <v>25</v>
      </c>
      <c r="Y125" s="348" t="s">
        <v>25</v>
      </c>
      <c r="Z125" s="348" t="s">
        <v>25</v>
      </c>
      <c r="AA125" s="348" t="s">
        <v>25</v>
      </c>
      <c r="AB125" s="410"/>
      <c r="AC125" s="410"/>
      <c r="AD125" s="348" t="s">
        <v>25</v>
      </c>
      <c r="AE125" s="348" t="s">
        <v>25</v>
      </c>
      <c r="AF125" s="348" t="s">
        <v>25</v>
      </c>
      <c r="AG125" s="348" t="s">
        <v>25</v>
      </c>
      <c r="AH125" s="348" t="s">
        <v>25</v>
      </c>
      <c r="AI125" s="41"/>
      <c r="AJ125" s="89">
        <f t="shared" si="35"/>
        <v>0</v>
      </c>
      <c r="AK125" s="89">
        <f t="shared" si="36"/>
        <v>13</v>
      </c>
      <c r="AL125" s="89">
        <f t="shared" si="37"/>
        <v>0</v>
      </c>
      <c r="AM125" s="23">
        <f t="shared" si="38"/>
        <v>2</v>
      </c>
      <c r="AN125" s="103">
        <f t="shared" si="39"/>
        <v>0</v>
      </c>
      <c r="AO125" s="103">
        <f t="shared" si="40"/>
        <v>0</v>
      </c>
      <c r="AP125" s="105">
        <f t="shared" si="41"/>
        <v>0</v>
      </c>
      <c r="AQ125" s="106">
        <f t="shared" si="42"/>
        <v>5</v>
      </c>
      <c r="AR125" s="105">
        <f t="shared" si="43"/>
        <v>0</v>
      </c>
      <c r="AS125" s="105">
        <f t="shared" si="44"/>
        <v>2</v>
      </c>
      <c r="AW125" s="112">
        <f t="shared" si="34"/>
        <v>0</v>
      </c>
      <c r="AX125" s="112">
        <f t="shared" si="34"/>
        <v>0</v>
      </c>
      <c r="AY125" s="112">
        <f t="shared" si="34"/>
        <v>0</v>
      </c>
      <c r="AZ125" s="112">
        <f t="shared" si="34"/>
        <v>0</v>
      </c>
      <c r="BA125" s="112">
        <f t="shared" si="34"/>
        <v>0</v>
      </c>
      <c r="BB125" s="112">
        <f t="shared" si="34"/>
        <v>0</v>
      </c>
      <c r="BC125" s="112">
        <f t="shared" si="34"/>
        <v>0</v>
      </c>
      <c r="BG125" s="72" t="e">
        <f>VLOOKUP(D125,Données!$O$16:$Q$65,3,FALSE)</f>
        <v>#N/A</v>
      </c>
      <c r="BH125" s="72" t="str">
        <f>VLOOKUP(E125,Données!$O$16:$Q$65,3,FALSE)</f>
        <v>D</v>
      </c>
      <c r="BI125" s="72" t="str">
        <f>VLOOKUP(F125,Données!$O$16:$Q$65,3,FALSE)</f>
        <v>D</v>
      </c>
      <c r="BJ125" s="72" t="e">
        <f>VLOOKUP(G125,Données!$O$16:$Q$65,3,FALSE)</f>
        <v>#N/A</v>
      </c>
      <c r="BK125" s="72" t="e">
        <f>VLOOKUP(H125,Données!$O$16:$Q$65,3,FALSE)</f>
        <v>#N/A</v>
      </c>
      <c r="BL125" s="72" t="str">
        <f>VLOOKUP(I125,Données!$O$16:$Q$65,3,FALSE)</f>
        <v>T</v>
      </c>
      <c r="BM125" s="72" t="str">
        <f>VLOOKUP(J125,Données!$O$16:$Q$65,3,FALSE)</f>
        <v>T</v>
      </c>
      <c r="BN125" s="72" t="str">
        <f>VLOOKUP(K125,Données!$O$16:$Q$65,3,FALSE)</f>
        <v>D</v>
      </c>
      <c r="BO125" s="72" t="str">
        <f>VLOOKUP(L125,Données!$O$16:$Q$65,3,FALSE)</f>
        <v>D</v>
      </c>
      <c r="BP125" s="72" t="str">
        <f>VLOOKUP(M125,Données!$O$16:$Q$65,3,FALSE)</f>
        <v>T</v>
      </c>
      <c r="BQ125" s="72" t="e">
        <f>VLOOKUP(N125,Données!$O$16:$Q$65,3,FALSE)</f>
        <v>#N/A</v>
      </c>
      <c r="BR125" s="72" t="e">
        <f>VLOOKUP(O125,Données!$O$16:$Q$65,3,FALSE)</f>
        <v>#N/A</v>
      </c>
      <c r="BS125" s="72" t="str">
        <f>VLOOKUP(P125,Données!$O$16:$Q$65,3,FALSE)</f>
        <v>M</v>
      </c>
      <c r="BT125" s="72" t="str">
        <f>VLOOKUP(Q125,Données!$O$16:$Q$65,3,FALSE)</f>
        <v>M</v>
      </c>
      <c r="BU125" s="72" t="str">
        <f>VLOOKUP(R125,Données!$O$16:$Q$65,3,FALSE)</f>
        <v>M</v>
      </c>
      <c r="BV125" s="72" t="str">
        <f>VLOOKUP(S125,Données!$O$16:$Q$65,3,FALSE)</f>
        <v>M</v>
      </c>
      <c r="BW125" s="72" t="str">
        <f>VLOOKUP(T125,Données!$O$16:$Q$65,3,FALSE)</f>
        <v>M</v>
      </c>
      <c r="BX125" s="72" t="e">
        <f>VLOOKUP(U125,Données!$O$16:$Q$65,3,FALSE)</f>
        <v>#N/A</v>
      </c>
      <c r="BY125" s="72" t="e">
        <f>VLOOKUP(V125,Données!$O$16:$Q$65,3,FALSE)</f>
        <v>#N/A</v>
      </c>
      <c r="BZ125" s="72" t="str">
        <f>VLOOKUP(W125,Données!$O$16:$Q$65,3,FALSE)</f>
        <v>T</v>
      </c>
      <c r="CA125" s="72" t="str">
        <f>VLOOKUP(X125,Données!$O$16:$Q$65,3,FALSE)</f>
        <v>T</v>
      </c>
      <c r="CB125" s="72" t="str">
        <f>VLOOKUP(Y125,Données!$O$16:$Q$65,3,FALSE)</f>
        <v>T</v>
      </c>
      <c r="CC125" s="72" t="str">
        <f>VLOOKUP(Z125,Données!$O$16:$Q$65,3,FALSE)</f>
        <v>T</v>
      </c>
      <c r="CD125" s="72" t="str">
        <f>VLOOKUP(AA125,Données!$O$16:$Q$65,3,FALSE)</f>
        <v>T</v>
      </c>
      <c r="CE125" s="72" t="e">
        <f>VLOOKUP(AB125,Données!$O$16:$Q$65,3,FALSE)</f>
        <v>#N/A</v>
      </c>
      <c r="CF125" s="72" t="e">
        <f>VLOOKUP(AC125,Données!$O$16:$Q$65,3,FALSE)</f>
        <v>#N/A</v>
      </c>
      <c r="CG125" s="72" t="str">
        <f>VLOOKUP(AD125,Données!$O$16:$Q$65,3,FALSE)</f>
        <v>T</v>
      </c>
      <c r="CH125" s="72" t="str">
        <f>VLOOKUP(AE125,Données!$O$16:$Q$65,3,FALSE)</f>
        <v>T</v>
      </c>
      <c r="CI125" s="72" t="str">
        <f>VLOOKUP(AF125,Données!$O$16:$Q$65,3,FALSE)</f>
        <v>T</v>
      </c>
      <c r="CJ125" s="72" t="str">
        <f>VLOOKUP(AG125,Données!$O$16:$Q$65,3,FALSE)</f>
        <v>T</v>
      </c>
      <c r="CK125" s="72" t="str">
        <f>VLOOKUP(AH125,Données!$O$16:$Q$65,3,FALSE)</f>
        <v>T</v>
      </c>
      <c r="CM125" s="44"/>
      <c r="CQ125" s="51"/>
      <c r="IV125" s="505"/>
    </row>
    <row r="126" spans="1:256" s="50" customFormat="1" ht="13.5" thickBot="1" x14ac:dyDescent="0.25">
      <c r="A126" s="44" t="e">
        <f>VLOOKUP(C126,Section!C96:D244,2,FALSE)</f>
        <v>#N/A</v>
      </c>
      <c r="B126" s="11">
        <f>Données!I68</f>
        <v>0</v>
      </c>
      <c r="C126" s="95">
        <f>Données!$J68</f>
        <v>0</v>
      </c>
      <c r="D126" s="248"/>
      <c r="E126" s="247"/>
      <c r="F126" s="247"/>
      <c r="G126" s="247"/>
      <c r="H126" s="248"/>
      <c r="I126" s="248"/>
      <c r="J126" s="247"/>
      <c r="K126" s="247"/>
      <c r="L126" s="247"/>
      <c r="M126" s="247"/>
      <c r="N126" s="247"/>
      <c r="O126" s="248"/>
      <c r="P126" s="248"/>
      <c r="Q126" s="247"/>
      <c r="R126" s="247"/>
      <c r="S126" s="247"/>
      <c r="T126" s="247"/>
      <c r="U126" s="247"/>
      <c r="V126" s="248"/>
      <c r="W126" s="248"/>
      <c r="X126" s="247"/>
      <c r="Y126" s="247"/>
      <c r="Z126" s="247"/>
      <c r="AA126" s="247"/>
      <c r="AB126" s="247"/>
      <c r="AC126" s="248"/>
      <c r="AD126" s="248"/>
      <c r="AE126" s="247"/>
      <c r="AF126" s="247"/>
      <c r="AG126" s="247"/>
      <c r="AH126" s="247"/>
      <c r="AI126" s="41"/>
      <c r="AJ126" s="89">
        <f t="shared" si="35"/>
        <v>0</v>
      </c>
      <c r="AK126" s="89">
        <f t="shared" si="36"/>
        <v>0</v>
      </c>
      <c r="AL126" s="89">
        <f t="shared" si="37"/>
        <v>0</v>
      </c>
      <c r="AM126" s="23">
        <f t="shared" si="38"/>
        <v>0</v>
      </c>
      <c r="AN126" s="103">
        <f t="shared" si="39"/>
        <v>0</v>
      </c>
      <c r="AO126" s="103">
        <f t="shared" si="40"/>
        <v>0</v>
      </c>
      <c r="AP126" s="105">
        <f t="shared" si="41"/>
        <v>0</v>
      </c>
      <c r="AQ126" s="106">
        <f t="shared" si="42"/>
        <v>0</v>
      </c>
      <c r="AR126" s="105">
        <f t="shared" si="43"/>
        <v>0</v>
      </c>
      <c r="AS126" s="105">
        <f t="shared" si="44"/>
        <v>0</v>
      </c>
      <c r="AW126" s="112">
        <f t="shared" si="34"/>
        <v>0</v>
      </c>
      <c r="AX126" s="112">
        <f t="shared" si="34"/>
        <v>0</v>
      </c>
      <c r="AY126" s="112">
        <f t="shared" si="34"/>
        <v>0</v>
      </c>
      <c r="AZ126" s="112">
        <f t="shared" si="34"/>
        <v>0</v>
      </c>
      <c r="BA126" s="112">
        <f t="shared" si="34"/>
        <v>0</v>
      </c>
      <c r="BB126" s="112">
        <f t="shared" si="34"/>
        <v>0</v>
      </c>
      <c r="BC126" s="112">
        <f t="shared" si="34"/>
        <v>0</v>
      </c>
      <c r="BG126" s="72" t="e">
        <f>VLOOKUP(D126,Données!$O$16:$Q$65,3,FALSE)</f>
        <v>#N/A</v>
      </c>
      <c r="BH126" s="72" t="e">
        <f>VLOOKUP(E126,Données!$O$16:$Q$65,3,FALSE)</f>
        <v>#N/A</v>
      </c>
      <c r="BI126" s="72" t="e">
        <f>VLOOKUP(F126,Données!$O$16:$Q$65,3,FALSE)</f>
        <v>#N/A</v>
      </c>
      <c r="BJ126" s="72" t="e">
        <f>VLOOKUP(G126,Données!$O$16:$Q$65,3,FALSE)</f>
        <v>#N/A</v>
      </c>
      <c r="BK126" s="72" t="e">
        <f>VLOOKUP(H126,Données!$O$16:$Q$65,3,FALSE)</f>
        <v>#N/A</v>
      </c>
      <c r="BL126" s="72" t="e">
        <f>VLOOKUP(I126,Données!$O$16:$Q$65,3,FALSE)</f>
        <v>#N/A</v>
      </c>
      <c r="BM126" s="72" t="e">
        <f>VLOOKUP(J126,Données!$O$16:$Q$65,3,FALSE)</f>
        <v>#N/A</v>
      </c>
      <c r="BN126" s="72" t="e">
        <f>VLOOKUP(K126,Données!$O$16:$Q$65,3,FALSE)</f>
        <v>#N/A</v>
      </c>
      <c r="BO126" s="72" t="e">
        <f>VLOOKUP(L126,Données!$O$16:$Q$65,3,FALSE)</f>
        <v>#N/A</v>
      </c>
      <c r="BP126" s="72" t="e">
        <f>VLOOKUP(M126,Données!$O$16:$Q$65,3,FALSE)</f>
        <v>#N/A</v>
      </c>
      <c r="BQ126" s="72" t="e">
        <f>VLOOKUP(N126,Données!$O$16:$Q$65,3,FALSE)</f>
        <v>#N/A</v>
      </c>
      <c r="BR126" s="72" t="e">
        <f>VLOOKUP(O126,Données!$O$16:$Q$65,3,FALSE)</f>
        <v>#N/A</v>
      </c>
      <c r="BS126" s="72" t="e">
        <f>VLOOKUP(P126,Données!$O$16:$Q$65,3,FALSE)</f>
        <v>#N/A</v>
      </c>
      <c r="BT126" s="72" t="e">
        <f>VLOOKUP(Q126,Données!$O$16:$Q$65,3,FALSE)</f>
        <v>#N/A</v>
      </c>
      <c r="BU126" s="72" t="e">
        <f>VLOOKUP(R126,Données!$O$16:$Q$65,3,FALSE)</f>
        <v>#N/A</v>
      </c>
      <c r="BV126" s="72" t="e">
        <f>VLOOKUP(S126,Données!$O$16:$Q$65,3,FALSE)</f>
        <v>#N/A</v>
      </c>
      <c r="BW126" s="72" t="e">
        <f>VLOOKUP(T126,Données!$O$16:$Q$65,3,FALSE)</f>
        <v>#N/A</v>
      </c>
      <c r="BX126" s="72" t="e">
        <f>VLOOKUP(U126,Données!$O$16:$Q$65,3,FALSE)</f>
        <v>#N/A</v>
      </c>
      <c r="BY126" s="72" t="e">
        <f>VLOOKUP(V126,Données!$O$16:$Q$65,3,FALSE)</f>
        <v>#N/A</v>
      </c>
      <c r="BZ126" s="72" t="e">
        <f>VLOOKUP(W126,Données!$O$16:$Q$65,3,FALSE)</f>
        <v>#N/A</v>
      </c>
      <c r="CA126" s="72" t="e">
        <f>VLOOKUP(X126,Données!$O$16:$Q$65,3,FALSE)</f>
        <v>#N/A</v>
      </c>
      <c r="CB126" s="72" t="e">
        <f>VLOOKUP(Y126,Données!$O$16:$Q$65,3,FALSE)</f>
        <v>#N/A</v>
      </c>
      <c r="CC126" s="72" t="e">
        <f>VLOOKUP(Z126,Données!$O$16:$Q$65,3,FALSE)</f>
        <v>#N/A</v>
      </c>
      <c r="CD126" s="72" t="e">
        <f>VLOOKUP(AA126,Données!$O$16:$Q$65,3,FALSE)</f>
        <v>#N/A</v>
      </c>
      <c r="CE126" s="72" t="e">
        <f>VLOOKUP(AB126,Données!$O$16:$Q$65,3,FALSE)</f>
        <v>#N/A</v>
      </c>
      <c r="CF126" s="72" t="e">
        <f>VLOOKUP(AC126,Données!$O$16:$Q$65,3,FALSE)</f>
        <v>#N/A</v>
      </c>
      <c r="CG126" s="72" t="e">
        <f>VLOOKUP(AD126,Données!$O$16:$Q$65,3,FALSE)</f>
        <v>#N/A</v>
      </c>
      <c r="CH126" s="72" t="e">
        <f>VLOOKUP(AE126,Données!$O$16:$Q$65,3,FALSE)</f>
        <v>#N/A</v>
      </c>
      <c r="CI126" s="72" t="e">
        <f>VLOOKUP(AF126,Données!$O$16:$Q$65,3,FALSE)</f>
        <v>#N/A</v>
      </c>
      <c r="CJ126" s="72" t="e">
        <f>VLOOKUP(AG126,Données!$O$16:$Q$65,3,FALSE)</f>
        <v>#N/A</v>
      </c>
      <c r="CK126" s="72" t="e">
        <f>VLOOKUP(AH126,Données!$O$16:$Q$65,3,FALSE)</f>
        <v>#N/A</v>
      </c>
      <c r="CM126" s="44"/>
      <c r="CO126" s="41"/>
      <c r="CP126" s="41"/>
      <c r="CQ126" s="43"/>
      <c r="IV126" s="505"/>
    </row>
    <row r="127" spans="1:256" s="50" customFormat="1" ht="13.5" thickBot="1" x14ac:dyDescent="0.25">
      <c r="A127" s="44" t="e">
        <f>VLOOKUP(C127,Section!C97:D245,2,FALSE)</f>
        <v>#N/A</v>
      </c>
      <c r="B127" s="11">
        <f>Données!I69</f>
        <v>0</v>
      </c>
      <c r="C127" s="95">
        <f>Données!$J69</f>
        <v>0</v>
      </c>
      <c r="D127" s="248"/>
      <c r="E127" s="247"/>
      <c r="F127" s="247"/>
      <c r="G127" s="247"/>
      <c r="H127" s="248"/>
      <c r="I127" s="248"/>
      <c r="J127" s="247"/>
      <c r="K127" s="247"/>
      <c r="L127" s="247"/>
      <c r="M127" s="247"/>
      <c r="N127" s="247"/>
      <c r="O127" s="248"/>
      <c r="P127" s="248"/>
      <c r="Q127" s="247"/>
      <c r="R127" s="247"/>
      <c r="S127" s="247"/>
      <c r="T127" s="247"/>
      <c r="U127" s="247"/>
      <c r="V127" s="248"/>
      <c r="W127" s="248"/>
      <c r="X127" s="247"/>
      <c r="Y127" s="247"/>
      <c r="Z127" s="247"/>
      <c r="AA127" s="247"/>
      <c r="AB127" s="247"/>
      <c r="AC127" s="248"/>
      <c r="AD127" s="248"/>
      <c r="AE127" s="247"/>
      <c r="AF127" s="247"/>
      <c r="AG127" s="247"/>
      <c r="AH127" s="247"/>
      <c r="AI127" s="41"/>
      <c r="AJ127" s="89">
        <f t="shared" si="35"/>
        <v>0</v>
      </c>
      <c r="AK127" s="89">
        <f t="shared" si="36"/>
        <v>0</v>
      </c>
      <c r="AL127" s="89">
        <f t="shared" si="37"/>
        <v>0</v>
      </c>
      <c r="AM127" s="23">
        <f t="shared" si="38"/>
        <v>0</v>
      </c>
      <c r="AN127" s="103">
        <f t="shared" si="39"/>
        <v>0</v>
      </c>
      <c r="AO127" s="103">
        <f t="shared" si="40"/>
        <v>0</v>
      </c>
      <c r="AP127" s="105">
        <f t="shared" si="41"/>
        <v>0</v>
      </c>
      <c r="AQ127" s="106">
        <f t="shared" si="42"/>
        <v>0</v>
      </c>
      <c r="AR127" s="105">
        <f t="shared" si="43"/>
        <v>0</v>
      </c>
      <c r="AS127" s="105">
        <f t="shared" si="44"/>
        <v>0</v>
      </c>
      <c r="AW127" s="112">
        <f t="shared" ref="AW127:BC136" si="45">COUNTIF($D127:$AH127,"CS")+COUNTIF($D127:$AH127,"WCS")</f>
        <v>0</v>
      </c>
      <c r="AX127" s="112">
        <f t="shared" si="45"/>
        <v>0</v>
      </c>
      <c r="AY127" s="112">
        <f t="shared" si="45"/>
        <v>0</v>
      </c>
      <c r="AZ127" s="112">
        <f t="shared" si="45"/>
        <v>0</v>
      </c>
      <c r="BA127" s="112">
        <f t="shared" si="45"/>
        <v>0</v>
      </c>
      <c r="BB127" s="112">
        <f t="shared" si="45"/>
        <v>0</v>
      </c>
      <c r="BC127" s="112">
        <f t="shared" si="45"/>
        <v>0</v>
      </c>
      <c r="BG127" s="72" t="e">
        <f>VLOOKUP(D127,Données!$O$16:$Q$65,3,FALSE)</f>
        <v>#N/A</v>
      </c>
      <c r="BH127" s="72" t="e">
        <f>VLOOKUP(E127,Données!$O$16:$Q$65,3,FALSE)</f>
        <v>#N/A</v>
      </c>
      <c r="BI127" s="72" t="e">
        <f>VLOOKUP(F127,Données!$O$16:$Q$65,3,FALSE)</f>
        <v>#N/A</v>
      </c>
      <c r="BJ127" s="72" t="e">
        <f>VLOOKUP(G127,Données!$O$16:$Q$65,3,FALSE)</f>
        <v>#N/A</v>
      </c>
      <c r="BK127" s="72" t="e">
        <f>VLOOKUP(H127,Données!$O$16:$Q$65,3,FALSE)</f>
        <v>#N/A</v>
      </c>
      <c r="BL127" s="72" t="e">
        <f>VLOOKUP(I127,Données!$O$16:$Q$65,3,FALSE)</f>
        <v>#N/A</v>
      </c>
      <c r="BM127" s="72" t="e">
        <f>VLOOKUP(J127,Données!$O$16:$Q$65,3,FALSE)</f>
        <v>#N/A</v>
      </c>
      <c r="BN127" s="72" t="e">
        <f>VLOOKUP(K127,Données!$O$16:$Q$65,3,FALSE)</f>
        <v>#N/A</v>
      </c>
      <c r="BO127" s="72" t="e">
        <f>VLOOKUP(L127,Données!$O$16:$Q$65,3,FALSE)</f>
        <v>#N/A</v>
      </c>
      <c r="BP127" s="72" t="e">
        <f>VLOOKUP(M127,Données!$O$16:$Q$65,3,FALSE)</f>
        <v>#N/A</v>
      </c>
      <c r="BQ127" s="72" t="e">
        <f>VLOOKUP(N127,Données!$O$16:$Q$65,3,FALSE)</f>
        <v>#N/A</v>
      </c>
      <c r="BR127" s="72" t="e">
        <f>VLOOKUP(O127,Données!$O$16:$Q$65,3,FALSE)</f>
        <v>#N/A</v>
      </c>
      <c r="BS127" s="72" t="e">
        <f>VLOOKUP(P127,Données!$O$16:$Q$65,3,FALSE)</f>
        <v>#N/A</v>
      </c>
      <c r="BT127" s="72" t="e">
        <f>VLOOKUP(Q127,Données!$O$16:$Q$65,3,FALSE)</f>
        <v>#N/A</v>
      </c>
      <c r="BU127" s="72" t="e">
        <f>VLOOKUP(R127,Données!$O$16:$Q$65,3,FALSE)</f>
        <v>#N/A</v>
      </c>
      <c r="BV127" s="72" t="e">
        <f>VLOOKUP(S127,Données!$O$16:$Q$65,3,FALSE)</f>
        <v>#N/A</v>
      </c>
      <c r="BW127" s="72" t="e">
        <f>VLOOKUP(T127,Données!$O$16:$Q$65,3,FALSE)</f>
        <v>#N/A</v>
      </c>
      <c r="BX127" s="72" t="e">
        <f>VLOOKUP(U127,Données!$O$16:$Q$65,3,FALSE)</f>
        <v>#N/A</v>
      </c>
      <c r="BY127" s="72" t="e">
        <f>VLOOKUP(V127,Données!$O$16:$Q$65,3,FALSE)</f>
        <v>#N/A</v>
      </c>
      <c r="BZ127" s="72" t="e">
        <f>VLOOKUP(W127,Données!$O$16:$Q$65,3,FALSE)</f>
        <v>#N/A</v>
      </c>
      <c r="CA127" s="72" t="e">
        <f>VLOOKUP(X127,Données!$O$16:$Q$65,3,FALSE)</f>
        <v>#N/A</v>
      </c>
      <c r="CB127" s="72" t="e">
        <f>VLOOKUP(Y127,Données!$O$16:$Q$65,3,FALSE)</f>
        <v>#N/A</v>
      </c>
      <c r="CC127" s="72" t="e">
        <f>VLOOKUP(Z127,Données!$O$16:$Q$65,3,FALSE)</f>
        <v>#N/A</v>
      </c>
      <c r="CD127" s="72" t="e">
        <f>VLOOKUP(AA127,Données!$O$16:$Q$65,3,FALSE)</f>
        <v>#N/A</v>
      </c>
      <c r="CE127" s="72" t="e">
        <f>VLOOKUP(AB127,Données!$O$16:$Q$65,3,FALSE)</f>
        <v>#N/A</v>
      </c>
      <c r="CF127" s="72" t="e">
        <f>VLOOKUP(AC127,Données!$O$16:$Q$65,3,FALSE)</f>
        <v>#N/A</v>
      </c>
      <c r="CG127" s="72" t="e">
        <f>VLOOKUP(AD127,Données!$O$16:$Q$65,3,FALSE)</f>
        <v>#N/A</v>
      </c>
      <c r="CH127" s="72" t="e">
        <f>VLOOKUP(AE127,Données!$O$16:$Q$65,3,FALSE)</f>
        <v>#N/A</v>
      </c>
      <c r="CI127" s="72" t="e">
        <f>VLOOKUP(AF127,Données!$O$16:$Q$65,3,FALSE)</f>
        <v>#N/A</v>
      </c>
      <c r="CJ127" s="72" t="e">
        <f>VLOOKUP(AG127,Données!$O$16:$Q$65,3,FALSE)</f>
        <v>#N/A</v>
      </c>
      <c r="CK127" s="72" t="e">
        <f>VLOOKUP(AH127,Données!$O$16:$Q$65,3,FALSE)</f>
        <v>#N/A</v>
      </c>
      <c r="CM127" s="44"/>
      <c r="CO127" s="41"/>
      <c r="CP127" s="41"/>
      <c r="CQ127" s="43"/>
      <c r="IV127" s="505"/>
    </row>
    <row r="128" spans="1:256" s="50" customFormat="1" ht="13.5" thickBot="1" x14ac:dyDescent="0.25">
      <c r="A128" s="44">
        <f>VLOOKUP(C128,Section!C98:D246,2,FALSE)</f>
        <v>0</v>
      </c>
      <c r="B128" s="221" t="str">
        <f>Données!I70</f>
        <v>CAL</v>
      </c>
      <c r="C128" s="222" t="str">
        <f>Données!$J70</f>
        <v>ROUBI</v>
      </c>
      <c r="D128" s="248"/>
      <c r="E128" s="250"/>
      <c r="F128" s="250"/>
      <c r="G128" s="250"/>
      <c r="H128" s="248"/>
      <c r="I128" s="248"/>
      <c r="J128" s="248"/>
      <c r="K128" s="248"/>
      <c r="L128" s="248"/>
      <c r="M128" s="248"/>
      <c r="N128" s="248"/>
      <c r="O128" s="248"/>
      <c r="P128" s="248"/>
      <c r="Q128" s="248"/>
      <c r="R128" s="248"/>
      <c r="S128" s="247"/>
      <c r="T128" s="248"/>
      <c r="U128" s="248"/>
      <c r="V128" s="248"/>
      <c r="W128" s="248"/>
      <c r="X128" s="248"/>
      <c r="Y128" s="248"/>
      <c r="Z128" s="248"/>
      <c r="AA128" s="248"/>
      <c r="AB128" s="248"/>
      <c r="AC128" s="248"/>
      <c r="AD128" s="248"/>
      <c r="AE128" s="248"/>
      <c r="AF128" s="248"/>
      <c r="AG128" s="248"/>
      <c r="AH128" s="248"/>
      <c r="AI128" s="41"/>
      <c r="AJ128" s="89">
        <f t="shared" si="35"/>
        <v>0</v>
      </c>
      <c r="AK128" s="89">
        <f t="shared" si="36"/>
        <v>0</v>
      </c>
      <c r="AL128" s="89">
        <f t="shared" si="37"/>
        <v>0</v>
      </c>
      <c r="AM128" s="23">
        <f t="shared" si="38"/>
        <v>0</v>
      </c>
      <c r="AN128" s="103">
        <f t="shared" si="39"/>
        <v>0</v>
      </c>
      <c r="AO128" s="103">
        <f t="shared" si="40"/>
        <v>0</v>
      </c>
      <c r="AP128" s="105">
        <f t="shared" si="41"/>
        <v>0</v>
      </c>
      <c r="AQ128" s="106">
        <f t="shared" si="42"/>
        <v>0</v>
      </c>
      <c r="AR128" s="105">
        <f t="shared" si="43"/>
        <v>0</v>
      </c>
      <c r="AS128" s="105">
        <f t="shared" si="44"/>
        <v>0</v>
      </c>
      <c r="AW128" s="112">
        <f t="shared" si="45"/>
        <v>0</v>
      </c>
      <c r="AX128" s="112">
        <f t="shared" si="45"/>
        <v>0</v>
      </c>
      <c r="AY128" s="112">
        <f t="shared" si="45"/>
        <v>0</v>
      </c>
      <c r="AZ128" s="112">
        <f t="shared" si="45"/>
        <v>0</v>
      </c>
      <c r="BA128" s="112">
        <f t="shared" si="45"/>
        <v>0</v>
      </c>
      <c r="BB128" s="112">
        <f t="shared" si="45"/>
        <v>0</v>
      </c>
      <c r="BC128" s="112">
        <f t="shared" si="45"/>
        <v>0</v>
      </c>
      <c r="BG128" s="72" t="e">
        <f>VLOOKUP(D128,Données!$O$16:$Q$65,3,FALSE)</f>
        <v>#N/A</v>
      </c>
      <c r="BH128" s="72" t="e">
        <f>VLOOKUP(E128,Données!$O$16:$Q$65,3,FALSE)</f>
        <v>#N/A</v>
      </c>
      <c r="BI128" s="72" t="e">
        <f>VLOOKUP(F128,Données!$O$16:$Q$65,3,FALSE)</f>
        <v>#N/A</v>
      </c>
      <c r="BJ128" s="72" t="e">
        <f>VLOOKUP(G128,Données!$O$16:$Q$65,3,FALSE)</f>
        <v>#N/A</v>
      </c>
      <c r="BK128" s="72" t="e">
        <f>VLOOKUP(H128,Données!$O$16:$Q$65,3,FALSE)</f>
        <v>#N/A</v>
      </c>
      <c r="BL128" s="72" t="e">
        <f>VLOOKUP(I128,Données!$O$16:$Q$65,3,FALSE)</f>
        <v>#N/A</v>
      </c>
      <c r="BM128" s="72" t="e">
        <f>VLOOKUP(J128,Données!$O$16:$Q$65,3,FALSE)</f>
        <v>#N/A</v>
      </c>
      <c r="BN128" s="72" t="e">
        <f>VLOOKUP(K128,Données!$O$16:$Q$65,3,FALSE)</f>
        <v>#N/A</v>
      </c>
      <c r="BO128" s="72" t="e">
        <f>VLOOKUP(L128,Données!$O$16:$Q$65,3,FALSE)</f>
        <v>#N/A</v>
      </c>
      <c r="BP128" s="72" t="e">
        <f>VLOOKUP(M128,Données!$O$16:$Q$65,3,FALSE)</f>
        <v>#N/A</v>
      </c>
      <c r="BQ128" s="72" t="e">
        <f>VLOOKUP(N128,Données!$O$16:$Q$65,3,FALSE)</f>
        <v>#N/A</v>
      </c>
      <c r="BR128" s="72" t="e">
        <f>VLOOKUP(O128,Données!$O$16:$Q$65,3,FALSE)</f>
        <v>#N/A</v>
      </c>
      <c r="BS128" s="72" t="e">
        <f>VLOOKUP(P128,Données!$O$16:$Q$65,3,FALSE)</f>
        <v>#N/A</v>
      </c>
      <c r="BT128" s="72" t="e">
        <f>VLOOKUP(Q128,Données!$O$16:$Q$65,3,FALSE)</f>
        <v>#N/A</v>
      </c>
      <c r="BU128" s="72" t="e">
        <f>VLOOKUP(R128,Données!$O$16:$Q$65,3,FALSE)</f>
        <v>#N/A</v>
      </c>
      <c r="BV128" s="72" t="e">
        <f>VLOOKUP(S128,Données!$O$16:$Q$65,3,FALSE)</f>
        <v>#N/A</v>
      </c>
      <c r="BW128" s="72" t="e">
        <f>VLOOKUP(T128,Données!$O$16:$Q$65,3,FALSE)</f>
        <v>#N/A</v>
      </c>
      <c r="BX128" s="72" t="e">
        <f>VLOOKUP(U128,Données!$O$16:$Q$65,3,FALSE)</f>
        <v>#N/A</v>
      </c>
      <c r="BY128" s="72" t="e">
        <f>VLOOKUP(V128,Données!$O$16:$Q$65,3,FALSE)</f>
        <v>#N/A</v>
      </c>
      <c r="BZ128" s="72" t="e">
        <f>VLOOKUP(W128,Données!$O$16:$Q$65,3,FALSE)</f>
        <v>#N/A</v>
      </c>
      <c r="CA128" s="72" t="e">
        <f>VLOOKUP(X128,Données!$O$16:$Q$65,3,FALSE)</f>
        <v>#N/A</v>
      </c>
      <c r="CB128" s="72" t="e">
        <f>VLOOKUP(Y128,Données!$O$16:$Q$65,3,FALSE)</f>
        <v>#N/A</v>
      </c>
      <c r="CC128" s="72" t="e">
        <f>VLOOKUP(Z128,Données!$O$16:$Q$65,3,FALSE)</f>
        <v>#N/A</v>
      </c>
      <c r="CD128" s="72" t="e">
        <f>VLOOKUP(AA128,Données!$O$16:$Q$65,3,FALSE)</f>
        <v>#N/A</v>
      </c>
      <c r="CE128" s="72" t="e">
        <f>VLOOKUP(AB128,Données!$O$16:$Q$65,3,FALSE)</f>
        <v>#N/A</v>
      </c>
      <c r="CF128" s="72" t="e">
        <f>VLOOKUP(AC128,Données!$O$16:$Q$65,3,FALSE)</f>
        <v>#N/A</v>
      </c>
      <c r="CG128" s="72" t="e">
        <f>VLOOKUP(AD128,Données!$O$16:$Q$65,3,FALSE)</f>
        <v>#N/A</v>
      </c>
      <c r="CH128" s="72" t="e">
        <f>VLOOKUP(AE128,Données!$O$16:$Q$65,3,FALSE)</f>
        <v>#N/A</v>
      </c>
      <c r="CI128" s="72" t="e">
        <f>VLOOKUP(AF128,Données!$O$16:$Q$65,3,FALSE)</f>
        <v>#N/A</v>
      </c>
      <c r="CJ128" s="72" t="e">
        <f>VLOOKUP(AG128,Données!$O$16:$Q$65,3,FALSE)</f>
        <v>#N/A</v>
      </c>
      <c r="CK128" s="72" t="e">
        <f>VLOOKUP(AH128,Données!$O$16:$Q$65,3,FALSE)</f>
        <v>#N/A</v>
      </c>
      <c r="CM128" s="44"/>
      <c r="CO128" s="41"/>
      <c r="CP128" s="41"/>
      <c r="CQ128" s="43"/>
      <c r="IV128" s="505"/>
    </row>
    <row r="129" spans="1:256" s="50" customFormat="1" ht="13.5" thickBot="1" x14ac:dyDescent="0.25">
      <c r="A129" s="44">
        <f>VLOOKUP(C129,Section!C99:D247,2,FALSE)</f>
        <v>0</v>
      </c>
      <c r="B129" s="223" t="str">
        <f>Données!I71</f>
        <v xml:space="preserve">CLC </v>
      </c>
      <c r="C129" s="224" t="str">
        <f>Données!$J71</f>
        <v>LAMBERT</v>
      </c>
      <c r="D129" s="248"/>
      <c r="E129" s="248"/>
      <c r="F129" s="248"/>
      <c r="G129" s="248"/>
      <c r="H129" s="248"/>
      <c r="I129" s="248"/>
      <c r="J129" s="248"/>
      <c r="K129" s="248"/>
      <c r="L129" s="248"/>
      <c r="M129" s="248"/>
      <c r="N129" s="248"/>
      <c r="O129" s="248"/>
      <c r="P129" s="248"/>
      <c r="Q129" s="248"/>
      <c r="R129" s="248"/>
      <c r="S129" s="248"/>
      <c r="T129" s="248"/>
      <c r="U129" s="248"/>
      <c r="V129" s="248"/>
      <c r="W129" s="248"/>
      <c r="X129" s="248"/>
      <c r="Y129" s="248"/>
      <c r="Z129" s="248"/>
      <c r="AA129" s="248"/>
      <c r="AB129" s="248"/>
      <c r="AC129" s="248"/>
      <c r="AD129" s="248"/>
      <c r="AE129" s="248"/>
      <c r="AF129" s="248"/>
      <c r="AG129" s="248"/>
      <c r="AH129" s="248"/>
      <c r="AI129" s="41"/>
      <c r="AJ129" s="89">
        <f t="shared" si="35"/>
        <v>0</v>
      </c>
      <c r="AK129" s="89">
        <f t="shared" si="36"/>
        <v>0</v>
      </c>
      <c r="AL129" s="89">
        <f t="shared" si="37"/>
        <v>0</v>
      </c>
      <c r="AM129" s="23">
        <f t="shared" si="38"/>
        <v>0</v>
      </c>
      <c r="AN129" s="103">
        <f t="shared" si="39"/>
        <v>0</v>
      </c>
      <c r="AO129" s="103">
        <f t="shared" si="40"/>
        <v>0</v>
      </c>
      <c r="AP129" s="105">
        <f t="shared" si="41"/>
        <v>0</v>
      </c>
      <c r="AQ129" s="106">
        <f t="shared" si="42"/>
        <v>0</v>
      </c>
      <c r="AR129" s="105">
        <f t="shared" si="43"/>
        <v>0</v>
      </c>
      <c r="AS129" s="105">
        <f t="shared" si="44"/>
        <v>0</v>
      </c>
      <c r="AW129" s="112">
        <f t="shared" si="45"/>
        <v>0</v>
      </c>
      <c r="AX129" s="112">
        <f t="shared" si="45"/>
        <v>0</v>
      </c>
      <c r="AY129" s="112">
        <f t="shared" si="45"/>
        <v>0</v>
      </c>
      <c r="AZ129" s="112">
        <f t="shared" si="45"/>
        <v>0</v>
      </c>
      <c r="BA129" s="112">
        <f t="shared" si="45"/>
        <v>0</v>
      </c>
      <c r="BB129" s="112">
        <f t="shared" si="45"/>
        <v>0</v>
      </c>
      <c r="BC129" s="112">
        <f t="shared" si="45"/>
        <v>0</v>
      </c>
      <c r="BG129" s="72" t="e">
        <f>VLOOKUP(D129,Données!$O$16:$Q$65,3,FALSE)</f>
        <v>#N/A</v>
      </c>
      <c r="BH129" s="72" t="e">
        <f>VLOOKUP(E129,Données!$O$16:$Q$65,3,FALSE)</f>
        <v>#N/A</v>
      </c>
      <c r="BI129" s="72" t="e">
        <f>VLOOKUP(F129,Données!$O$16:$Q$65,3,FALSE)</f>
        <v>#N/A</v>
      </c>
      <c r="BJ129" s="72" t="e">
        <f>VLOOKUP(G129,Données!$O$16:$Q$65,3,FALSE)</f>
        <v>#N/A</v>
      </c>
      <c r="BK129" s="72" t="e">
        <f>VLOOKUP(H129,Données!$O$16:$Q$65,3,FALSE)</f>
        <v>#N/A</v>
      </c>
      <c r="BL129" s="72" t="e">
        <f>VLOOKUP(I129,Données!$O$16:$Q$65,3,FALSE)</f>
        <v>#N/A</v>
      </c>
      <c r="BM129" s="72" t="e">
        <f>VLOOKUP(J129,Données!$O$16:$Q$65,3,FALSE)</f>
        <v>#N/A</v>
      </c>
      <c r="BN129" s="72" t="e">
        <f>VLOOKUP(K129,Données!$O$16:$Q$65,3,FALSE)</f>
        <v>#N/A</v>
      </c>
      <c r="BO129" s="72" t="e">
        <f>VLOOKUP(L129,Données!$O$16:$Q$65,3,FALSE)</f>
        <v>#N/A</v>
      </c>
      <c r="BP129" s="72" t="e">
        <f>VLOOKUP(M129,Données!$O$16:$Q$65,3,FALSE)</f>
        <v>#N/A</v>
      </c>
      <c r="BQ129" s="72" t="e">
        <f>VLOOKUP(N129,Données!$O$16:$Q$65,3,FALSE)</f>
        <v>#N/A</v>
      </c>
      <c r="BR129" s="72" t="e">
        <f>VLOOKUP(O129,Données!$O$16:$Q$65,3,FALSE)</f>
        <v>#N/A</v>
      </c>
      <c r="BS129" s="72" t="e">
        <f>VLOOKUP(P129,Données!$O$16:$Q$65,3,FALSE)</f>
        <v>#N/A</v>
      </c>
      <c r="BT129" s="72" t="e">
        <f>VLOOKUP(Q129,Données!$O$16:$Q$65,3,FALSE)</f>
        <v>#N/A</v>
      </c>
      <c r="BU129" s="72" t="e">
        <f>VLOOKUP(R129,Données!$O$16:$Q$65,3,FALSE)</f>
        <v>#N/A</v>
      </c>
      <c r="BV129" s="72" t="e">
        <f>VLOOKUP(S129,Données!$O$16:$Q$65,3,FALSE)</f>
        <v>#N/A</v>
      </c>
      <c r="BW129" s="72" t="e">
        <f>VLOOKUP(T129,Données!$O$16:$Q$65,3,FALSE)</f>
        <v>#N/A</v>
      </c>
      <c r="BX129" s="72" t="e">
        <f>VLOOKUP(U129,Données!$O$16:$Q$65,3,FALSE)</f>
        <v>#N/A</v>
      </c>
      <c r="BY129" s="72" t="e">
        <f>VLOOKUP(V129,Données!$O$16:$Q$65,3,FALSE)</f>
        <v>#N/A</v>
      </c>
      <c r="BZ129" s="72" t="e">
        <f>VLOOKUP(W129,Données!$O$16:$Q$65,3,FALSE)</f>
        <v>#N/A</v>
      </c>
      <c r="CA129" s="72" t="e">
        <f>VLOOKUP(X129,Données!$O$16:$Q$65,3,FALSE)</f>
        <v>#N/A</v>
      </c>
      <c r="CB129" s="72" t="e">
        <f>VLOOKUP(Y129,Données!$O$16:$Q$65,3,FALSE)</f>
        <v>#N/A</v>
      </c>
      <c r="CC129" s="72" t="e">
        <f>VLOOKUP(Z129,Données!$O$16:$Q$65,3,FALSE)</f>
        <v>#N/A</v>
      </c>
      <c r="CD129" s="72" t="e">
        <f>VLOOKUP(AA129,Données!$O$16:$Q$65,3,FALSE)</f>
        <v>#N/A</v>
      </c>
      <c r="CE129" s="72" t="e">
        <f>VLOOKUP(AB129,Données!$O$16:$Q$65,3,FALSE)</f>
        <v>#N/A</v>
      </c>
      <c r="CF129" s="72" t="e">
        <f>VLOOKUP(AC129,Données!$O$16:$Q$65,3,FALSE)</f>
        <v>#N/A</v>
      </c>
      <c r="CG129" s="72" t="e">
        <f>VLOOKUP(AD129,Données!$O$16:$Q$65,3,FALSE)</f>
        <v>#N/A</v>
      </c>
      <c r="CH129" s="72" t="e">
        <f>VLOOKUP(AE129,Données!$O$16:$Q$65,3,FALSE)</f>
        <v>#N/A</v>
      </c>
      <c r="CI129" s="72" t="e">
        <f>VLOOKUP(AF129,Données!$O$16:$Q$65,3,FALSE)</f>
        <v>#N/A</v>
      </c>
      <c r="CJ129" s="72" t="e">
        <f>VLOOKUP(AG129,Données!$O$16:$Q$65,3,FALSE)</f>
        <v>#N/A</v>
      </c>
      <c r="CK129" s="72" t="e">
        <f>VLOOKUP(AH129,Données!$O$16:$Q$65,3,FALSE)</f>
        <v>#N/A</v>
      </c>
      <c r="CM129" s="44"/>
      <c r="CN129" s="41"/>
      <c r="CQ129" s="51"/>
      <c r="IV129" s="505"/>
    </row>
    <row r="130" spans="1:256" s="50" customFormat="1" ht="13.5" thickBot="1" x14ac:dyDescent="0.25">
      <c r="A130" s="44" t="e">
        <f>VLOOKUP(C130,Section!C100:D248,2,FALSE)</f>
        <v>#N/A</v>
      </c>
      <c r="B130" s="200">
        <f>Données!I72</f>
        <v>0</v>
      </c>
      <c r="C130" s="201">
        <f>Données!$J72</f>
        <v>0</v>
      </c>
      <c r="D130" s="248"/>
      <c r="E130" s="248"/>
      <c r="F130" s="248"/>
      <c r="G130" s="248"/>
      <c r="H130" s="248"/>
      <c r="I130" s="248"/>
      <c r="J130" s="248"/>
      <c r="K130" s="248"/>
      <c r="L130" s="248"/>
      <c r="M130" s="248"/>
      <c r="N130" s="248"/>
      <c r="O130" s="248"/>
      <c r="P130" s="248"/>
      <c r="Q130" s="248"/>
      <c r="R130" s="248"/>
      <c r="S130" s="248"/>
      <c r="T130" s="248"/>
      <c r="U130" s="248"/>
      <c r="V130" s="248"/>
      <c r="W130" s="248"/>
      <c r="X130" s="248"/>
      <c r="Y130" s="248"/>
      <c r="Z130" s="248"/>
      <c r="AA130" s="248"/>
      <c r="AB130" s="248"/>
      <c r="AC130" s="248"/>
      <c r="AD130" s="248"/>
      <c r="AE130" s="248"/>
      <c r="AF130" s="248"/>
      <c r="AG130" s="248"/>
      <c r="AH130" s="248"/>
      <c r="AI130" s="41"/>
      <c r="AJ130" s="89">
        <f t="shared" si="35"/>
        <v>0</v>
      </c>
      <c r="AK130" s="89">
        <f t="shared" si="36"/>
        <v>0</v>
      </c>
      <c r="AL130" s="89">
        <f t="shared" si="37"/>
        <v>0</v>
      </c>
      <c r="AM130" s="23">
        <f t="shared" si="38"/>
        <v>0</v>
      </c>
      <c r="AN130" s="103">
        <f t="shared" si="39"/>
        <v>0</v>
      </c>
      <c r="AO130" s="103">
        <f t="shared" si="40"/>
        <v>0</v>
      </c>
      <c r="AP130" s="105">
        <f t="shared" si="41"/>
        <v>0</v>
      </c>
      <c r="AQ130" s="106">
        <f t="shared" si="42"/>
        <v>0</v>
      </c>
      <c r="AR130" s="105">
        <f t="shared" si="43"/>
        <v>0</v>
      </c>
      <c r="AS130" s="105">
        <f t="shared" si="44"/>
        <v>0</v>
      </c>
      <c r="AW130" s="112">
        <f t="shared" si="45"/>
        <v>0</v>
      </c>
      <c r="AX130" s="112">
        <f t="shared" si="45"/>
        <v>0</v>
      </c>
      <c r="AY130" s="112">
        <f t="shared" si="45"/>
        <v>0</v>
      </c>
      <c r="AZ130" s="112">
        <f t="shared" si="45"/>
        <v>0</v>
      </c>
      <c r="BA130" s="112">
        <f t="shared" si="45"/>
        <v>0</v>
      </c>
      <c r="BB130" s="112">
        <f t="shared" si="45"/>
        <v>0</v>
      </c>
      <c r="BC130" s="112">
        <f t="shared" si="45"/>
        <v>0</v>
      </c>
      <c r="BG130" s="72" t="e">
        <f>VLOOKUP(D130,Données!$O$16:$Q$65,3,FALSE)</f>
        <v>#N/A</v>
      </c>
      <c r="BH130" s="72" t="e">
        <f>VLOOKUP(E130,Données!$O$16:$Q$65,3,FALSE)</f>
        <v>#N/A</v>
      </c>
      <c r="BI130" s="72" t="e">
        <f>VLOOKUP(F130,Données!$O$16:$Q$65,3,FALSE)</f>
        <v>#N/A</v>
      </c>
      <c r="BJ130" s="72" t="e">
        <f>VLOOKUP(G130,Données!$O$16:$Q$65,3,FALSE)</f>
        <v>#N/A</v>
      </c>
      <c r="BK130" s="72" t="e">
        <f>VLOOKUP(H130,Données!$O$16:$Q$65,3,FALSE)</f>
        <v>#N/A</v>
      </c>
      <c r="BL130" s="72" t="e">
        <f>VLOOKUP(I130,Données!$O$16:$Q$65,3,FALSE)</f>
        <v>#N/A</v>
      </c>
      <c r="BM130" s="72" t="e">
        <f>VLOOKUP(J130,Données!$O$16:$Q$65,3,FALSE)</f>
        <v>#N/A</v>
      </c>
      <c r="BN130" s="72" t="e">
        <f>VLOOKUP(K130,Données!$O$16:$Q$65,3,FALSE)</f>
        <v>#N/A</v>
      </c>
      <c r="BO130" s="72" t="e">
        <f>VLOOKUP(L130,Données!$O$16:$Q$65,3,FALSE)</f>
        <v>#N/A</v>
      </c>
      <c r="BP130" s="72" t="e">
        <f>VLOOKUP(M130,Données!$O$16:$Q$65,3,FALSE)</f>
        <v>#N/A</v>
      </c>
      <c r="BQ130" s="72" t="e">
        <f>VLOOKUP(N130,Données!$O$16:$Q$65,3,FALSE)</f>
        <v>#N/A</v>
      </c>
      <c r="BR130" s="72" t="e">
        <f>VLOOKUP(O130,Données!$O$16:$Q$65,3,FALSE)</f>
        <v>#N/A</v>
      </c>
      <c r="BS130" s="72" t="e">
        <f>VLOOKUP(P130,Données!$O$16:$Q$65,3,FALSE)</f>
        <v>#N/A</v>
      </c>
      <c r="BT130" s="72" t="e">
        <f>VLOOKUP(Q130,Données!$O$16:$Q$65,3,FALSE)</f>
        <v>#N/A</v>
      </c>
      <c r="BU130" s="72" t="e">
        <f>VLOOKUP(R130,Données!$O$16:$Q$65,3,FALSE)</f>
        <v>#N/A</v>
      </c>
      <c r="BV130" s="72" t="e">
        <f>VLOOKUP(S130,Données!$O$16:$Q$65,3,FALSE)</f>
        <v>#N/A</v>
      </c>
      <c r="BW130" s="72" t="e">
        <f>VLOOKUP(T130,Données!$O$16:$Q$65,3,FALSE)</f>
        <v>#N/A</v>
      </c>
      <c r="BX130" s="72" t="e">
        <f>VLOOKUP(U130,Données!$O$16:$Q$65,3,FALSE)</f>
        <v>#N/A</v>
      </c>
      <c r="BY130" s="72" t="e">
        <f>VLOOKUP(V130,Données!$O$16:$Q$65,3,FALSE)</f>
        <v>#N/A</v>
      </c>
      <c r="BZ130" s="72" t="e">
        <f>VLOOKUP(W130,Données!$O$16:$Q$65,3,FALSE)</f>
        <v>#N/A</v>
      </c>
      <c r="CA130" s="72" t="e">
        <f>VLOOKUP(X130,Données!$O$16:$Q$65,3,FALSE)</f>
        <v>#N/A</v>
      </c>
      <c r="CB130" s="72" t="e">
        <f>VLOOKUP(Y130,Données!$O$16:$Q$65,3,FALSE)</f>
        <v>#N/A</v>
      </c>
      <c r="CC130" s="72" t="e">
        <f>VLOOKUP(Z130,Données!$O$16:$Q$65,3,FALSE)</f>
        <v>#N/A</v>
      </c>
      <c r="CD130" s="72" t="e">
        <f>VLOOKUP(AA130,Données!$O$16:$Q$65,3,FALSE)</f>
        <v>#N/A</v>
      </c>
      <c r="CE130" s="72" t="e">
        <f>VLOOKUP(AB130,Données!$O$16:$Q$65,3,FALSE)</f>
        <v>#N/A</v>
      </c>
      <c r="CF130" s="72" t="e">
        <f>VLOOKUP(AC130,Données!$O$16:$Q$65,3,FALSE)</f>
        <v>#N/A</v>
      </c>
      <c r="CG130" s="72" t="e">
        <f>VLOOKUP(AD130,Données!$O$16:$Q$65,3,FALSE)</f>
        <v>#N/A</v>
      </c>
      <c r="CH130" s="72" t="e">
        <f>VLOOKUP(AE130,Données!$O$16:$Q$65,3,FALSE)</f>
        <v>#N/A</v>
      </c>
      <c r="CI130" s="72" t="e">
        <f>VLOOKUP(AF130,Données!$O$16:$Q$65,3,FALSE)</f>
        <v>#N/A</v>
      </c>
      <c r="CJ130" s="72" t="e">
        <f>VLOOKUP(AG130,Données!$O$16:$Q$65,3,FALSE)</f>
        <v>#N/A</v>
      </c>
      <c r="CK130" s="72" t="e">
        <f>VLOOKUP(AH130,Données!$O$16:$Q$65,3,FALSE)</f>
        <v>#N/A</v>
      </c>
      <c r="CM130" s="44"/>
      <c r="CO130" s="41"/>
      <c r="CP130" s="41"/>
      <c r="CQ130" s="43"/>
      <c r="IV130" s="505"/>
    </row>
    <row r="131" spans="1:256" s="50" customFormat="1" ht="13.5" thickBot="1" x14ac:dyDescent="0.25">
      <c r="A131" s="44" t="e">
        <f>VLOOKUP(C131,Section!C100:D249,2,FALSE)</f>
        <v>#N/A</v>
      </c>
      <c r="B131" s="200">
        <f>Données!I73</f>
        <v>0</v>
      </c>
      <c r="C131" s="201">
        <f>Données!$J73</f>
        <v>0</v>
      </c>
      <c r="D131" s="248"/>
      <c r="E131" s="250"/>
      <c r="F131" s="250"/>
      <c r="G131" s="248"/>
      <c r="H131" s="248"/>
      <c r="I131" s="248"/>
      <c r="J131" s="248"/>
      <c r="K131" s="248"/>
      <c r="L131" s="248"/>
      <c r="M131" s="248"/>
      <c r="N131" s="248"/>
      <c r="O131" s="248"/>
      <c r="P131" s="248"/>
      <c r="Q131" s="248"/>
      <c r="R131" s="248"/>
      <c r="S131" s="248"/>
      <c r="T131" s="248"/>
      <c r="U131" s="248"/>
      <c r="V131" s="248"/>
      <c r="W131" s="248"/>
      <c r="X131" s="248"/>
      <c r="Y131" s="248"/>
      <c r="Z131" s="248"/>
      <c r="AA131" s="248"/>
      <c r="AB131" s="248"/>
      <c r="AC131" s="248"/>
      <c r="AD131" s="248"/>
      <c r="AE131" s="248"/>
      <c r="AF131" s="248"/>
      <c r="AG131" s="248"/>
      <c r="AH131" s="248"/>
      <c r="AI131" s="41"/>
      <c r="AJ131" s="89">
        <f t="shared" si="35"/>
        <v>0</v>
      </c>
      <c r="AK131" s="89">
        <f t="shared" si="36"/>
        <v>0</v>
      </c>
      <c r="AL131" s="89">
        <f t="shared" si="37"/>
        <v>0</v>
      </c>
      <c r="AM131" s="23">
        <f t="shared" si="38"/>
        <v>0</v>
      </c>
      <c r="AN131" s="103">
        <f t="shared" si="39"/>
        <v>0</v>
      </c>
      <c r="AO131" s="103">
        <f t="shared" si="40"/>
        <v>0</v>
      </c>
      <c r="AP131" s="105">
        <f t="shared" si="41"/>
        <v>0</v>
      </c>
      <c r="AQ131" s="106">
        <f t="shared" si="42"/>
        <v>0</v>
      </c>
      <c r="AR131" s="105">
        <f t="shared" si="43"/>
        <v>0</v>
      </c>
      <c r="AS131" s="105">
        <f t="shared" si="44"/>
        <v>0</v>
      </c>
      <c r="AW131" s="112">
        <f t="shared" si="45"/>
        <v>0</v>
      </c>
      <c r="AX131" s="112">
        <f t="shared" si="45"/>
        <v>0</v>
      </c>
      <c r="AY131" s="112">
        <f t="shared" si="45"/>
        <v>0</v>
      </c>
      <c r="AZ131" s="112">
        <f t="shared" si="45"/>
        <v>0</v>
      </c>
      <c r="BA131" s="112">
        <f t="shared" si="45"/>
        <v>0</v>
      </c>
      <c r="BB131" s="112">
        <f t="shared" si="45"/>
        <v>0</v>
      </c>
      <c r="BC131" s="112">
        <f t="shared" si="45"/>
        <v>0</v>
      </c>
      <c r="BG131" s="72" t="e">
        <f>VLOOKUP(D131,Données!$O$16:$Q$65,3,FALSE)</f>
        <v>#N/A</v>
      </c>
      <c r="BH131" s="72" t="e">
        <f>VLOOKUP(E131,Données!$O$16:$Q$65,3,FALSE)</f>
        <v>#N/A</v>
      </c>
      <c r="BI131" s="72" t="e">
        <f>VLOOKUP(F131,Données!$O$16:$Q$65,3,FALSE)</f>
        <v>#N/A</v>
      </c>
      <c r="BJ131" s="72" t="e">
        <f>VLOOKUP(G131,Données!$O$16:$Q$65,3,FALSE)</f>
        <v>#N/A</v>
      </c>
      <c r="BK131" s="72" t="e">
        <f>VLOOKUP(H131,Données!$O$16:$Q$65,3,FALSE)</f>
        <v>#N/A</v>
      </c>
      <c r="BL131" s="72" t="e">
        <f>VLOOKUP(I131,Données!$O$16:$Q$65,3,FALSE)</f>
        <v>#N/A</v>
      </c>
      <c r="BM131" s="72" t="e">
        <f>VLOOKUP(J131,Données!$O$16:$Q$65,3,FALSE)</f>
        <v>#N/A</v>
      </c>
      <c r="BN131" s="72" t="e">
        <f>VLOOKUP(K131,Données!$O$16:$Q$65,3,FALSE)</f>
        <v>#N/A</v>
      </c>
      <c r="BO131" s="72" t="e">
        <f>VLOOKUP(L131,Données!$O$16:$Q$65,3,FALSE)</f>
        <v>#N/A</v>
      </c>
      <c r="BP131" s="72" t="e">
        <f>VLOOKUP(M131,Données!$O$16:$Q$65,3,FALSE)</f>
        <v>#N/A</v>
      </c>
      <c r="BQ131" s="72" t="e">
        <f>VLOOKUP(N131,Données!$O$16:$Q$65,3,FALSE)</f>
        <v>#N/A</v>
      </c>
      <c r="BR131" s="72" t="e">
        <f>VLOOKUP(O131,Données!$O$16:$Q$65,3,FALSE)</f>
        <v>#N/A</v>
      </c>
      <c r="BS131" s="72" t="e">
        <f>VLOOKUP(P131,Données!$O$16:$Q$65,3,FALSE)</f>
        <v>#N/A</v>
      </c>
      <c r="BT131" s="72" t="e">
        <f>VLOOKUP(Q131,Données!$O$16:$Q$65,3,FALSE)</f>
        <v>#N/A</v>
      </c>
      <c r="BU131" s="72" t="e">
        <f>VLOOKUP(R131,Données!$O$16:$Q$65,3,FALSE)</f>
        <v>#N/A</v>
      </c>
      <c r="BV131" s="72" t="e">
        <f>VLOOKUP(S131,Données!$O$16:$Q$65,3,FALSE)</f>
        <v>#N/A</v>
      </c>
      <c r="BW131" s="72" t="e">
        <f>VLOOKUP(T131,Données!$O$16:$Q$65,3,FALSE)</f>
        <v>#N/A</v>
      </c>
      <c r="BX131" s="72" t="e">
        <f>VLOOKUP(U131,Données!$O$16:$Q$65,3,FALSE)</f>
        <v>#N/A</v>
      </c>
      <c r="BY131" s="72" t="e">
        <f>VLOOKUP(V131,Données!$O$16:$Q$65,3,FALSE)</f>
        <v>#N/A</v>
      </c>
      <c r="BZ131" s="72" t="e">
        <f>VLOOKUP(W131,Données!$O$16:$Q$65,3,FALSE)</f>
        <v>#N/A</v>
      </c>
      <c r="CA131" s="72" t="e">
        <f>VLOOKUP(X131,Données!$O$16:$Q$65,3,FALSE)</f>
        <v>#N/A</v>
      </c>
      <c r="CB131" s="72" t="e">
        <f>VLOOKUP(Y131,Données!$O$16:$Q$65,3,FALSE)</f>
        <v>#N/A</v>
      </c>
      <c r="CC131" s="72" t="e">
        <f>VLOOKUP(Z131,Données!$O$16:$Q$65,3,FALSE)</f>
        <v>#N/A</v>
      </c>
      <c r="CD131" s="72" t="e">
        <f>VLOOKUP(AA131,Données!$O$16:$Q$65,3,FALSE)</f>
        <v>#N/A</v>
      </c>
      <c r="CE131" s="72" t="e">
        <f>VLOOKUP(AB131,Données!$O$16:$Q$65,3,FALSE)</f>
        <v>#N/A</v>
      </c>
      <c r="CF131" s="72" t="e">
        <f>VLOOKUP(AC131,Données!$O$16:$Q$65,3,FALSE)</f>
        <v>#N/A</v>
      </c>
      <c r="CG131" s="72" t="e">
        <f>VLOOKUP(AD131,Données!$O$16:$Q$65,3,FALSE)</f>
        <v>#N/A</v>
      </c>
      <c r="CH131" s="72" t="e">
        <f>VLOOKUP(AE131,Données!$O$16:$Q$65,3,FALSE)</f>
        <v>#N/A</v>
      </c>
      <c r="CI131" s="72" t="e">
        <f>VLOOKUP(AF131,Données!$O$16:$Q$65,3,FALSE)</f>
        <v>#N/A</v>
      </c>
      <c r="CJ131" s="72" t="e">
        <f>VLOOKUP(AG131,Données!$O$16:$Q$65,3,FALSE)</f>
        <v>#N/A</v>
      </c>
      <c r="CK131" s="72" t="e">
        <f>VLOOKUP(AH131,Données!$O$16:$Q$65,3,FALSE)</f>
        <v>#N/A</v>
      </c>
      <c r="CM131" s="44"/>
      <c r="CQ131" s="51"/>
      <c r="IV131" s="505"/>
    </row>
    <row r="132" spans="1:256" s="50" customFormat="1" ht="13.5" thickBot="1" x14ac:dyDescent="0.25">
      <c r="A132" s="44" t="e">
        <f>VLOOKUP(C132,Section!C100:D250,2,FALSE)</f>
        <v>#N/A</v>
      </c>
      <c r="B132" s="200">
        <f>Données!I74</f>
        <v>0</v>
      </c>
      <c r="C132" s="201">
        <f>Données!$J74</f>
        <v>0</v>
      </c>
      <c r="D132" s="248"/>
      <c r="E132" s="248"/>
      <c r="F132" s="248"/>
      <c r="G132" s="248"/>
      <c r="H132" s="248"/>
      <c r="I132" s="248"/>
      <c r="J132" s="248"/>
      <c r="K132" s="248"/>
      <c r="L132" s="248"/>
      <c r="M132" s="248"/>
      <c r="N132" s="248"/>
      <c r="O132" s="292"/>
      <c r="P132" s="248"/>
      <c r="Q132" s="248"/>
      <c r="R132" s="248"/>
      <c r="S132" s="248"/>
      <c r="T132" s="248"/>
      <c r="U132" s="248"/>
      <c r="V132" s="248"/>
      <c r="W132" s="248"/>
      <c r="X132" s="248"/>
      <c r="Y132" s="248"/>
      <c r="Z132" s="248"/>
      <c r="AA132" s="248"/>
      <c r="AB132" s="248"/>
      <c r="AC132" s="248"/>
      <c r="AD132" s="248"/>
      <c r="AE132" s="248"/>
      <c r="AF132" s="248"/>
      <c r="AG132" s="248"/>
      <c r="AH132" s="248"/>
      <c r="AI132" s="41"/>
      <c r="AJ132" s="89">
        <f t="shared" si="35"/>
        <v>0</v>
      </c>
      <c r="AK132" s="89">
        <f t="shared" si="36"/>
        <v>0</v>
      </c>
      <c r="AL132" s="89">
        <f t="shared" si="37"/>
        <v>0</v>
      </c>
      <c r="AM132" s="23">
        <f t="shared" si="38"/>
        <v>0</v>
      </c>
      <c r="AN132" s="103">
        <f t="shared" si="39"/>
        <v>0</v>
      </c>
      <c r="AO132" s="103">
        <f t="shared" si="40"/>
        <v>0</v>
      </c>
      <c r="AP132" s="105">
        <f t="shared" si="41"/>
        <v>0</v>
      </c>
      <c r="AQ132" s="106">
        <f t="shared" si="42"/>
        <v>0</v>
      </c>
      <c r="AR132" s="105">
        <f t="shared" si="43"/>
        <v>0</v>
      </c>
      <c r="AS132" s="105">
        <f t="shared" si="44"/>
        <v>0</v>
      </c>
      <c r="AW132" s="112">
        <f t="shared" si="45"/>
        <v>0</v>
      </c>
      <c r="AX132" s="112">
        <f t="shared" si="45"/>
        <v>0</v>
      </c>
      <c r="AY132" s="112">
        <f t="shared" si="45"/>
        <v>0</v>
      </c>
      <c r="AZ132" s="112">
        <f t="shared" si="45"/>
        <v>0</v>
      </c>
      <c r="BA132" s="112">
        <f t="shared" si="45"/>
        <v>0</v>
      </c>
      <c r="BB132" s="112">
        <f t="shared" si="45"/>
        <v>0</v>
      </c>
      <c r="BC132" s="112">
        <f t="shared" si="45"/>
        <v>0</v>
      </c>
      <c r="BG132" s="72" t="e">
        <f>VLOOKUP(D132,Données!$O$16:$Q$65,3,FALSE)</f>
        <v>#N/A</v>
      </c>
      <c r="BH132" s="72" t="e">
        <f>VLOOKUP(E132,Données!$O$16:$Q$65,3,FALSE)</f>
        <v>#N/A</v>
      </c>
      <c r="BI132" s="72" t="e">
        <f>VLOOKUP(F132,Données!$O$16:$Q$65,3,FALSE)</f>
        <v>#N/A</v>
      </c>
      <c r="BJ132" s="72" t="e">
        <f>VLOOKUP(G132,Données!$O$16:$Q$65,3,FALSE)</f>
        <v>#N/A</v>
      </c>
      <c r="BK132" s="72" t="e">
        <f>VLOOKUP(H132,Données!$O$16:$Q$65,3,FALSE)</f>
        <v>#N/A</v>
      </c>
      <c r="BL132" s="72" t="e">
        <f>VLOOKUP(I132,Données!$O$16:$Q$65,3,FALSE)</f>
        <v>#N/A</v>
      </c>
      <c r="BM132" s="72" t="e">
        <f>VLOOKUP(J132,Données!$O$16:$Q$65,3,FALSE)</f>
        <v>#N/A</v>
      </c>
      <c r="BN132" s="72" t="e">
        <f>VLOOKUP(K132,Données!$O$16:$Q$65,3,FALSE)</f>
        <v>#N/A</v>
      </c>
      <c r="BO132" s="72" t="e">
        <f>VLOOKUP(L132,Données!$O$16:$Q$65,3,FALSE)</f>
        <v>#N/A</v>
      </c>
      <c r="BP132" s="72" t="e">
        <f>VLOOKUP(M132,Données!$O$16:$Q$65,3,FALSE)</f>
        <v>#N/A</v>
      </c>
      <c r="BQ132" s="72" t="e">
        <f>VLOOKUP(N132,Données!$O$16:$Q$65,3,FALSE)</f>
        <v>#N/A</v>
      </c>
      <c r="BR132" s="72" t="e">
        <f>VLOOKUP(O132,Données!$O$16:$Q$65,3,FALSE)</f>
        <v>#N/A</v>
      </c>
      <c r="BS132" s="72" t="e">
        <f>VLOOKUP(P132,Données!$O$16:$Q$65,3,FALSE)</f>
        <v>#N/A</v>
      </c>
      <c r="BT132" s="72" t="e">
        <f>VLOOKUP(Q132,Données!$O$16:$Q$65,3,FALSE)</f>
        <v>#N/A</v>
      </c>
      <c r="BU132" s="72" t="e">
        <f>VLOOKUP(R132,Données!$O$16:$Q$65,3,FALSE)</f>
        <v>#N/A</v>
      </c>
      <c r="BV132" s="72" t="e">
        <f>VLOOKUP(S132,Données!$O$16:$Q$65,3,FALSE)</f>
        <v>#N/A</v>
      </c>
      <c r="BW132" s="72" t="e">
        <f>VLOOKUP(T132,Données!$O$16:$Q$65,3,FALSE)</f>
        <v>#N/A</v>
      </c>
      <c r="BX132" s="72" t="e">
        <f>VLOOKUP(U132,Données!$O$16:$Q$65,3,FALSE)</f>
        <v>#N/A</v>
      </c>
      <c r="BY132" s="72" t="e">
        <f>VLOOKUP(V132,Données!$O$16:$Q$65,3,FALSE)</f>
        <v>#N/A</v>
      </c>
      <c r="BZ132" s="72" t="e">
        <f>VLOOKUP(W132,Données!$O$16:$Q$65,3,FALSE)</f>
        <v>#N/A</v>
      </c>
      <c r="CA132" s="72" t="e">
        <f>VLOOKUP(X132,Données!$O$16:$Q$65,3,FALSE)</f>
        <v>#N/A</v>
      </c>
      <c r="CB132" s="72" t="e">
        <f>VLOOKUP(Y132,Données!$O$16:$Q$65,3,FALSE)</f>
        <v>#N/A</v>
      </c>
      <c r="CC132" s="72" t="e">
        <f>VLOOKUP(Z132,Données!$O$16:$Q$65,3,FALSE)</f>
        <v>#N/A</v>
      </c>
      <c r="CD132" s="72" t="e">
        <f>VLOOKUP(AA132,Données!$O$16:$Q$65,3,FALSE)</f>
        <v>#N/A</v>
      </c>
      <c r="CE132" s="72" t="e">
        <f>VLOOKUP(AB132,Données!$O$16:$Q$65,3,FALSE)</f>
        <v>#N/A</v>
      </c>
      <c r="CF132" s="72" t="e">
        <f>VLOOKUP(AC132,Données!$O$16:$Q$65,3,FALSE)</f>
        <v>#N/A</v>
      </c>
      <c r="CG132" s="72" t="e">
        <f>VLOOKUP(AD132,Données!$O$16:$Q$65,3,FALSE)</f>
        <v>#N/A</v>
      </c>
      <c r="CH132" s="72" t="e">
        <f>VLOOKUP(AE132,Données!$O$16:$Q$65,3,FALSE)</f>
        <v>#N/A</v>
      </c>
      <c r="CI132" s="72" t="e">
        <f>VLOOKUP(AF132,Données!$O$16:$Q$65,3,FALSE)</f>
        <v>#N/A</v>
      </c>
      <c r="CJ132" s="72" t="e">
        <f>VLOOKUP(AG132,Données!$O$16:$Q$65,3,FALSE)</f>
        <v>#N/A</v>
      </c>
      <c r="CK132" s="72" t="e">
        <f>VLOOKUP(AH132,Données!$O$16:$Q$65,3,FALSE)</f>
        <v>#N/A</v>
      </c>
      <c r="CM132" s="44"/>
      <c r="CQ132" s="51"/>
      <c r="IV132" s="505"/>
    </row>
    <row r="133" spans="1:256" s="50" customFormat="1" ht="13.5" thickBot="1" x14ac:dyDescent="0.25">
      <c r="A133" s="44" t="e">
        <f>VLOOKUP(C133,Section!C101:D251,2,FALSE)</f>
        <v>#N/A</v>
      </c>
      <c r="B133" s="200">
        <f>Données!I75</f>
        <v>0</v>
      </c>
      <c r="C133" s="201">
        <f>Données!$J75</f>
        <v>0</v>
      </c>
      <c r="D133" s="248"/>
      <c r="E133" s="248"/>
      <c r="F133" s="248"/>
      <c r="G133" s="248"/>
      <c r="H133" s="248"/>
      <c r="I133" s="248"/>
      <c r="J133" s="248"/>
      <c r="K133" s="248"/>
      <c r="L133" s="248"/>
      <c r="M133" s="248"/>
      <c r="N133" s="248"/>
      <c r="O133" s="248"/>
      <c r="P133" s="248"/>
      <c r="Q133" s="248"/>
      <c r="R133" s="248"/>
      <c r="S133" s="248"/>
      <c r="T133" s="248"/>
      <c r="U133" s="248"/>
      <c r="V133" s="248"/>
      <c r="W133" s="248"/>
      <c r="X133" s="248"/>
      <c r="Y133" s="248"/>
      <c r="Z133" s="248"/>
      <c r="AA133" s="248"/>
      <c r="AB133" s="248"/>
      <c r="AC133" s="248"/>
      <c r="AD133" s="248"/>
      <c r="AE133" s="248"/>
      <c r="AF133" s="248"/>
      <c r="AG133" s="248"/>
      <c r="AH133" s="248"/>
      <c r="AI133" s="41"/>
      <c r="AJ133" s="89">
        <f t="shared" si="35"/>
        <v>0</v>
      </c>
      <c r="AK133" s="89">
        <f t="shared" si="36"/>
        <v>0</v>
      </c>
      <c r="AL133" s="89">
        <f t="shared" si="37"/>
        <v>0</v>
      </c>
      <c r="AM133" s="23">
        <f t="shared" si="38"/>
        <v>0</v>
      </c>
      <c r="AN133" s="103">
        <f t="shared" si="39"/>
        <v>0</v>
      </c>
      <c r="AO133" s="103">
        <f t="shared" si="40"/>
        <v>0</v>
      </c>
      <c r="AP133" s="105">
        <f t="shared" si="41"/>
        <v>0</v>
      </c>
      <c r="AQ133" s="106">
        <f t="shared" si="42"/>
        <v>0</v>
      </c>
      <c r="AR133" s="105">
        <f t="shared" si="43"/>
        <v>0</v>
      </c>
      <c r="AS133" s="105">
        <f t="shared" si="44"/>
        <v>0</v>
      </c>
      <c r="AW133" s="112">
        <f t="shared" si="45"/>
        <v>0</v>
      </c>
      <c r="AX133" s="112">
        <f t="shared" si="45"/>
        <v>0</v>
      </c>
      <c r="AY133" s="112">
        <f t="shared" si="45"/>
        <v>0</v>
      </c>
      <c r="AZ133" s="112">
        <f t="shared" si="45"/>
        <v>0</v>
      </c>
      <c r="BA133" s="112">
        <f t="shared" si="45"/>
        <v>0</v>
      </c>
      <c r="BB133" s="112">
        <f t="shared" si="45"/>
        <v>0</v>
      </c>
      <c r="BC133" s="112">
        <f t="shared" si="45"/>
        <v>0</v>
      </c>
      <c r="BG133" s="72" t="e">
        <f>VLOOKUP(D133,Données!$O$16:$Q$65,3,FALSE)</f>
        <v>#N/A</v>
      </c>
      <c r="BH133" s="72" t="e">
        <f>VLOOKUP(E133,Données!$O$16:$Q$65,3,FALSE)</f>
        <v>#N/A</v>
      </c>
      <c r="BI133" s="72" t="e">
        <f>VLOOKUP(F133,Données!$O$16:$Q$65,3,FALSE)</f>
        <v>#N/A</v>
      </c>
      <c r="BJ133" s="72" t="e">
        <f>VLOOKUP(G133,Données!$O$16:$Q$65,3,FALSE)</f>
        <v>#N/A</v>
      </c>
      <c r="BK133" s="72" t="e">
        <f>VLOOKUP(H133,Données!$O$16:$Q$65,3,FALSE)</f>
        <v>#N/A</v>
      </c>
      <c r="BL133" s="72" t="e">
        <f>VLOOKUP(I133,Données!$O$16:$Q$65,3,FALSE)</f>
        <v>#N/A</v>
      </c>
      <c r="BM133" s="72" t="e">
        <f>VLOOKUP(J133,Données!$O$16:$Q$65,3,FALSE)</f>
        <v>#N/A</v>
      </c>
      <c r="BN133" s="72" t="e">
        <f>VLOOKUP(K133,Données!$O$16:$Q$65,3,FALSE)</f>
        <v>#N/A</v>
      </c>
      <c r="BO133" s="72" t="e">
        <f>VLOOKUP(L133,Données!$O$16:$Q$65,3,FALSE)</f>
        <v>#N/A</v>
      </c>
      <c r="BP133" s="72" t="e">
        <f>VLOOKUP(M133,Données!$O$16:$Q$65,3,FALSE)</f>
        <v>#N/A</v>
      </c>
      <c r="BQ133" s="72" t="e">
        <f>VLOOKUP(N133,Données!$O$16:$Q$65,3,FALSE)</f>
        <v>#N/A</v>
      </c>
      <c r="BR133" s="72" t="e">
        <f>VLOOKUP(O133,Données!$O$16:$Q$65,3,FALSE)</f>
        <v>#N/A</v>
      </c>
      <c r="BS133" s="72" t="e">
        <f>VLOOKUP(P133,Données!$O$16:$Q$65,3,FALSE)</f>
        <v>#N/A</v>
      </c>
      <c r="BT133" s="72" t="e">
        <f>VLOOKUP(Q133,Données!$O$16:$Q$65,3,FALSE)</f>
        <v>#N/A</v>
      </c>
      <c r="BU133" s="72" t="e">
        <f>VLOOKUP(R133,Données!$O$16:$Q$65,3,FALSE)</f>
        <v>#N/A</v>
      </c>
      <c r="BV133" s="72" t="e">
        <f>VLOOKUP(S133,Données!$O$16:$Q$65,3,FALSE)</f>
        <v>#N/A</v>
      </c>
      <c r="BW133" s="72" t="e">
        <f>VLOOKUP(T133,Données!$O$16:$Q$65,3,FALSE)</f>
        <v>#N/A</v>
      </c>
      <c r="BX133" s="72" t="e">
        <f>VLOOKUP(U133,Données!$O$16:$Q$65,3,FALSE)</f>
        <v>#N/A</v>
      </c>
      <c r="BY133" s="72" t="e">
        <f>VLOOKUP(V133,Données!$O$16:$Q$65,3,FALSE)</f>
        <v>#N/A</v>
      </c>
      <c r="BZ133" s="72" t="e">
        <f>VLOOKUP(W133,Données!$O$16:$Q$65,3,FALSE)</f>
        <v>#N/A</v>
      </c>
      <c r="CA133" s="72" t="e">
        <f>VLOOKUP(X133,Données!$O$16:$Q$65,3,FALSE)</f>
        <v>#N/A</v>
      </c>
      <c r="CB133" s="72" t="e">
        <f>VLOOKUP(Y133,Données!$O$16:$Q$65,3,FALSE)</f>
        <v>#N/A</v>
      </c>
      <c r="CC133" s="72" t="e">
        <f>VLOOKUP(Z133,Données!$O$16:$Q$65,3,FALSE)</f>
        <v>#N/A</v>
      </c>
      <c r="CD133" s="72" t="e">
        <f>VLOOKUP(AA133,Données!$O$16:$Q$65,3,FALSE)</f>
        <v>#N/A</v>
      </c>
      <c r="CE133" s="72" t="e">
        <f>VLOOKUP(AB133,Données!$O$16:$Q$65,3,FALSE)</f>
        <v>#N/A</v>
      </c>
      <c r="CF133" s="72" t="e">
        <f>VLOOKUP(AC133,Données!$O$16:$Q$65,3,FALSE)</f>
        <v>#N/A</v>
      </c>
      <c r="CG133" s="72" t="e">
        <f>VLOOKUP(AD133,Données!$O$16:$Q$65,3,FALSE)</f>
        <v>#N/A</v>
      </c>
      <c r="CH133" s="72" t="e">
        <f>VLOOKUP(AE133,Données!$O$16:$Q$65,3,FALSE)</f>
        <v>#N/A</v>
      </c>
      <c r="CI133" s="72" t="e">
        <f>VLOOKUP(AF133,Données!$O$16:$Q$65,3,FALSE)</f>
        <v>#N/A</v>
      </c>
      <c r="CJ133" s="72" t="e">
        <f>VLOOKUP(AG133,Données!$O$16:$Q$65,3,FALSE)</f>
        <v>#N/A</v>
      </c>
      <c r="CK133" s="72" t="e">
        <f>VLOOKUP(AH133,Données!$O$16:$Q$65,3,FALSE)</f>
        <v>#N/A</v>
      </c>
      <c r="CM133" s="44"/>
      <c r="CQ133" s="51"/>
      <c r="IV133" s="505"/>
    </row>
    <row r="134" spans="1:256" s="50" customFormat="1" ht="13.5" thickBot="1" x14ac:dyDescent="0.25">
      <c r="A134" s="44" t="e">
        <f>VLOOKUP(C134,Section!C102:D252,2,FALSE)</f>
        <v>#N/A</v>
      </c>
      <c r="B134" s="200">
        <f>Données!I76</f>
        <v>0</v>
      </c>
      <c r="C134" s="201">
        <f>Données!$J76</f>
        <v>0</v>
      </c>
      <c r="D134" s="248"/>
      <c r="E134" s="248"/>
      <c r="F134" s="248"/>
      <c r="G134" s="248"/>
      <c r="H134" s="250"/>
      <c r="I134" s="248"/>
      <c r="J134" s="248"/>
      <c r="K134" s="248"/>
      <c r="L134" s="248"/>
      <c r="M134" s="248"/>
      <c r="N134" s="248"/>
      <c r="O134" s="248"/>
      <c r="P134" s="248"/>
      <c r="Q134" s="248"/>
      <c r="R134" s="248"/>
      <c r="S134" s="248"/>
      <c r="T134" s="248"/>
      <c r="U134" s="248"/>
      <c r="V134" s="248"/>
      <c r="W134" s="248"/>
      <c r="X134" s="248"/>
      <c r="Y134" s="248"/>
      <c r="Z134" s="248"/>
      <c r="AA134" s="248"/>
      <c r="AB134" s="248"/>
      <c r="AC134" s="248"/>
      <c r="AD134" s="248"/>
      <c r="AE134" s="248"/>
      <c r="AF134" s="248"/>
      <c r="AG134" s="248"/>
      <c r="AH134" s="248"/>
      <c r="AI134" s="41"/>
      <c r="AJ134" s="89">
        <f t="shared" si="35"/>
        <v>0</v>
      </c>
      <c r="AK134" s="89">
        <f t="shared" si="36"/>
        <v>0</v>
      </c>
      <c r="AL134" s="89">
        <f t="shared" si="37"/>
        <v>0</v>
      </c>
      <c r="AM134" s="23">
        <f t="shared" si="38"/>
        <v>0</v>
      </c>
      <c r="AN134" s="103">
        <f t="shared" si="39"/>
        <v>0</v>
      </c>
      <c r="AO134" s="103">
        <f t="shared" si="40"/>
        <v>0</v>
      </c>
      <c r="AP134" s="105">
        <f t="shared" si="41"/>
        <v>0</v>
      </c>
      <c r="AQ134" s="106">
        <f t="shared" si="42"/>
        <v>0</v>
      </c>
      <c r="AR134" s="105">
        <f t="shared" si="43"/>
        <v>0</v>
      </c>
      <c r="AS134" s="105">
        <f t="shared" si="44"/>
        <v>0</v>
      </c>
      <c r="AW134" s="112">
        <f t="shared" si="45"/>
        <v>0</v>
      </c>
      <c r="AX134" s="112">
        <f t="shared" si="45"/>
        <v>0</v>
      </c>
      <c r="AY134" s="112">
        <f t="shared" si="45"/>
        <v>0</v>
      </c>
      <c r="AZ134" s="112">
        <f t="shared" si="45"/>
        <v>0</v>
      </c>
      <c r="BA134" s="112">
        <f t="shared" si="45"/>
        <v>0</v>
      </c>
      <c r="BB134" s="112">
        <f t="shared" si="45"/>
        <v>0</v>
      </c>
      <c r="BC134" s="112">
        <f t="shared" si="45"/>
        <v>0</v>
      </c>
      <c r="BG134" s="72" t="e">
        <f>VLOOKUP(D134,Données!$O$16:$Q$65,3,FALSE)</f>
        <v>#N/A</v>
      </c>
      <c r="BH134" s="72" t="e">
        <f>VLOOKUP(E134,Données!$O$16:$Q$65,3,FALSE)</f>
        <v>#N/A</v>
      </c>
      <c r="BI134" s="72" t="e">
        <f>VLOOKUP(F134,Données!$O$16:$Q$65,3,FALSE)</f>
        <v>#N/A</v>
      </c>
      <c r="BJ134" s="72" t="e">
        <f>VLOOKUP(G134,Données!$O$16:$Q$65,3,FALSE)</f>
        <v>#N/A</v>
      </c>
      <c r="BK134" s="72" t="e">
        <f>VLOOKUP(H134,Données!$O$16:$Q$65,3,FALSE)</f>
        <v>#N/A</v>
      </c>
      <c r="BL134" s="72" t="e">
        <f>VLOOKUP(I134,Données!$O$16:$Q$65,3,FALSE)</f>
        <v>#N/A</v>
      </c>
      <c r="BM134" s="72" t="e">
        <f>VLOOKUP(J134,Données!$O$16:$Q$65,3,FALSE)</f>
        <v>#N/A</v>
      </c>
      <c r="BN134" s="72" t="e">
        <f>VLOOKUP(K134,Données!$O$16:$Q$65,3,FALSE)</f>
        <v>#N/A</v>
      </c>
      <c r="BO134" s="72" t="e">
        <f>VLOOKUP(L134,Données!$O$16:$Q$65,3,FALSE)</f>
        <v>#N/A</v>
      </c>
      <c r="BP134" s="72" t="e">
        <f>VLOOKUP(M134,Données!$O$16:$Q$65,3,FALSE)</f>
        <v>#N/A</v>
      </c>
      <c r="BQ134" s="72" t="e">
        <f>VLOOKUP(N134,Données!$O$16:$Q$65,3,FALSE)</f>
        <v>#N/A</v>
      </c>
      <c r="BR134" s="72" t="e">
        <f>VLOOKUP(O134,Données!$O$16:$Q$65,3,FALSE)</f>
        <v>#N/A</v>
      </c>
      <c r="BS134" s="72" t="e">
        <f>VLOOKUP(P134,Données!$O$16:$Q$65,3,FALSE)</f>
        <v>#N/A</v>
      </c>
      <c r="BT134" s="72" t="e">
        <f>VLOOKUP(Q134,Données!$O$16:$Q$65,3,FALSE)</f>
        <v>#N/A</v>
      </c>
      <c r="BU134" s="72" t="e">
        <f>VLOOKUP(R134,Données!$O$16:$Q$65,3,FALSE)</f>
        <v>#N/A</v>
      </c>
      <c r="BV134" s="72" t="e">
        <f>VLOOKUP(S134,Données!$O$16:$Q$65,3,FALSE)</f>
        <v>#N/A</v>
      </c>
      <c r="BW134" s="72" t="e">
        <f>VLOOKUP(T134,Données!$O$16:$Q$65,3,FALSE)</f>
        <v>#N/A</v>
      </c>
      <c r="BX134" s="72" t="e">
        <f>VLOOKUP(U134,Données!$O$16:$Q$65,3,FALSE)</f>
        <v>#N/A</v>
      </c>
      <c r="BY134" s="72" t="e">
        <f>VLOOKUP(V134,Données!$O$16:$Q$65,3,FALSE)</f>
        <v>#N/A</v>
      </c>
      <c r="BZ134" s="72" t="e">
        <f>VLOOKUP(W134,Données!$O$16:$Q$65,3,FALSE)</f>
        <v>#N/A</v>
      </c>
      <c r="CA134" s="72" t="e">
        <f>VLOOKUP(X134,Données!$O$16:$Q$65,3,FALSE)</f>
        <v>#N/A</v>
      </c>
      <c r="CB134" s="72" t="e">
        <f>VLOOKUP(Y134,Données!$O$16:$Q$65,3,FALSE)</f>
        <v>#N/A</v>
      </c>
      <c r="CC134" s="72" t="e">
        <f>VLOOKUP(Z134,Données!$O$16:$Q$65,3,FALSE)</f>
        <v>#N/A</v>
      </c>
      <c r="CD134" s="72" t="e">
        <f>VLOOKUP(AA134,Données!$O$16:$Q$65,3,FALSE)</f>
        <v>#N/A</v>
      </c>
      <c r="CE134" s="72" t="e">
        <f>VLOOKUP(AB134,Données!$O$16:$Q$65,3,FALSE)</f>
        <v>#N/A</v>
      </c>
      <c r="CF134" s="72" t="e">
        <f>VLOOKUP(AC134,Données!$O$16:$Q$65,3,FALSE)</f>
        <v>#N/A</v>
      </c>
      <c r="CG134" s="72" t="e">
        <f>VLOOKUP(AD134,Données!$O$16:$Q$65,3,FALSE)</f>
        <v>#N/A</v>
      </c>
      <c r="CH134" s="72" t="e">
        <f>VLOOKUP(AE134,Données!$O$16:$Q$65,3,FALSE)</f>
        <v>#N/A</v>
      </c>
      <c r="CI134" s="72" t="e">
        <f>VLOOKUP(AF134,Données!$O$16:$Q$65,3,FALSE)</f>
        <v>#N/A</v>
      </c>
      <c r="CJ134" s="72" t="e">
        <f>VLOOKUP(AG134,Données!$O$16:$Q$65,3,FALSE)</f>
        <v>#N/A</v>
      </c>
      <c r="CK134" s="72" t="e">
        <f>VLOOKUP(AH134,Données!$O$16:$Q$65,3,FALSE)</f>
        <v>#N/A</v>
      </c>
      <c r="CM134" s="44"/>
      <c r="CQ134" s="51"/>
      <c r="IV134" s="505"/>
    </row>
    <row r="135" spans="1:256" s="50" customFormat="1" ht="13.5" thickBot="1" x14ac:dyDescent="0.25">
      <c r="A135" s="44" t="e">
        <f>VLOOKUP(C135,Section!C103:D253,2,FALSE)</f>
        <v>#N/A</v>
      </c>
      <c r="B135" s="200">
        <f>Données!I77</f>
        <v>0</v>
      </c>
      <c r="C135" s="201">
        <f>Données!$J77</f>
        <v>0</v>
      </c>
      <c r="D135" s="248"/>
      <c r="E135" s="248"/>
      <c r="F135" s="248"/>
      <c r="G135" s="248"/>
      <c r="H135" s="248"/>
      <c r="I135" s="248"/>
      <c r="J135" s="248"/>
      <c r="K135" s="248"/>
      <c r="L135" s="248"/>
      <c r="M135" s="248"/>
      <c r="N135" s="248"/>
      <c r="O135" s="248"/>
      <c r="P135" s="248"/>
      <c r="Q135" s="248"/>
      <c r="R135" s="248"/>
      <c r="S135" s="248"/>
      <c r="T135" s="248"/>
      <c r="U135" s="248"/>
      <c r="V135" s="248"/>
      <c r="W135" s="248"/>
      <c r="X135" s="248"/>
      <c r="Y135" s="248"/>
      <c r="Z135" s="248"/>
      <c r="AA135" s="248"/>
      <c r="AB135" s="248"/>
      <c r="AC135" s="248"/>
      <c r="AD135" s="248"/>
      <c r="AE135" s="248"/>
      <c r="AF135" s="248"/>
      <c r="AG135" s="248"/>
      <c r="AH135" s="248"/>
      <c r="AI135" s="41"/>
      <c r="AJ135" s="89">
        <f t="shared" si="35"/>
        <v>0</v>
      </c>
      <c r="AK135" s="89">
        <f t="shared" si="36"/>
        <v>0</v>
      </c>
      <c r="AL135" s="89">
        <f t="shared" si="37"/>
        <v>0</v>
      </c>
      <c r="AM135" s="23">
        <f t="shared" si="38"/>
        <v>0</v>
      </c>
      <c r="AN135" s="103">
        <f t="shared" si="39"/>
        <v>0</v>
      </c>
      <c r="AO135" s="103">
        <f t="shared" si="40"/>
        <v>0</v>
      </c>
      <c r="AP135" s="105">
        <f t="shared" si="41"/>
        <v>0</v>
      </c>
      <c r="AQ135" s="106">
        <f t="shared" si="42"/>
        <v>0</v>
      </c>
      <c r="AR135" s="105">
        <f t="shared" si="43"/>
        <v>0</v>
      </c>
      <c r="AS135" s="105">
        <f t="shared" si="44"/>
        <v>0</v>
      </c>
      <c r="AW135" s="112">
        <f t="shared" si="45"/>
        <v>0</v>
      </c>
      <c r="AX135" s="112">
        <f t="shared" si="45"/>
        <v>0</v>
      </c>
      <c r="AY135" s="112">
        <f t="shared" si="45"/>
        <v>0</v>
      </c>
      <c r="AZ135" s="112">
        <f t="shared" si="45"/>
        <v>0</v>
      </c>
      <c r="BA135" s="112">
        <f t="shared" si="45"/>
        <v>0</v>
      </c>
      <c r="BB135" s="112">
        <f t="shared" si="45"/>
        <v>0</v>
      </c>
      <c r="BC135" s="112">
        <f t="shared" si="45"/>
        <v>0</v>
      </c>
      <c r="BG135" s="72" t="e">
        <f>VLOOKUP(D135,Données!$O$16:$Q$65,3,FALSE)</f>
        <v>#N/A</v>
      </c>
      <c r="BH135" s="72" t="e">
        <f>VLOOKUP(E135,Données!$O$16:$Q$65,3,FALSE)</f>
        <v>#N/A</v>
      </c>
      <c r="BI135" s="72" t="e">
        <f>VLOOKUP(F135,Données!$O$16:$Q$65,3,FALSE)</f>
        <v>#N/A</v>
      </c>
      <c r="BJ135" s="72" t="e">
        <f>VLOOKUP(G135,Données!$O$16:$Q$65,3,FALSE)</f>
        <v>#N/A</v>
      </c>
      <c r="BK135" s="72" t="e">
        <f>VLOOKUP(H135,Données!$O$16:$Q$65,3,FALSE)</f>
        <v>#N/A</v>
      </c>
      <c r="BL135" s="72" t="e">
        <f>VLOOKUP(I135,Données!$O$16:$Q$65,3,FALSE)</f>
        <v>#N/A</v>
      </c>
      <c r="BM135" s="72" t="e">
        <f>VLOOKUP(J135,Données!$O$16:$Q$65,3,FALSE)</f>
        <v>#N/A</v>
      </c>
      <c r="BN135" s="72" t="e">
        <f>VLOOKUP(K135,Données!$O$16:$Q$65,3,FALSE)</f>
        <v>#N/A</v>
      </c>
      <c r="BO135" s="72" t="e">
        <f>VLOOKUP(L135,Données!$O$16:$Q$65,3,FALSE)</f>
        <v>#N/A</v>
      </c>
      <c r="BP135" s="72" t="e">
        <f>VLOOKUP(M135,Données!$O$16:$Q$65,3,FALSE)</f>
        <v>#N/A</v>
      </c>
      <c r="BQ135" s="72" t="e">
        <f>VLOOKUP(N135,Données!$O$16:$Q$65,3,FALSE)</f>
        <v>#N/A</v>
      </c>
      <c r="BR135" s="72" t="e">
        <f>VLOOKUP(O135,Données!$O$16:$Q$65,3,FALSE)</f>
        <v>#N/A</v>
      </c>
      <c r="BS135" s="72" t="e">
        <f>VLOOKUP(P135,Données!$O$16:$Q$65,3,FALSE)</f>
        <v>#N/A</v>
      </c>
      <c r="BT135" s="72" t="e">
        <f>VLOOKUP(Q135,Données!$O$16:$Q$65,3,FALSE)</f>
        <v>#N/A</v>
      </c>
      <c r="BU135" s="72" t="e">
        <f>VLOOKUP(R135,Données!$O$16:$Q$65,3,FALSE)</f>
        <v>#N/A</v>
      </c>
      <c r="BV135" s="72" t="e">
        <f>VLOOKUP(S135,Données!$O$16:$Q$65,3,FALSE)</f>
        <v>#N/A</v>
      </c>
      <c r="BW135" s="72" t="e">
        <f>VLOOKUP(T135,Données!$O$16:$Q$65,3,FALSE)</f>
        <v>#N/A</v>
      </c>
      <c r="BX135" s="72" t="e">
        <f>VLOOKUP(U135,Données!$O$16:$Q$65,3,FALSE)</f>
        <v>#N/A</v>
      </c>
      <c r="BY135" s="72" t="e">
        <f>VLOOKUP(V135,Données!$O$16:$Q$65,3,FALSE)</f>
        <v>#N/A</v>
      </c>
      <c r="BZ135" s="72" t="e">
        <f>VLOOKUP(W135,Données!$O$16:$Q$65,3,FALSE)</f>
        <v>#N/A</v>
      </c>
      <c r="CA135" s="72" t="e">
        <f>VLOOKUP(X135,Données!$O$16:$Q$65,3,FALSE)</f>
        <v>#N/A</v>
      </c>
      <c r="CB135" s="72" t="e">
        <f>VLOOKUP(Y135,Données!$O$16:$Q$65,3,FALSE)</f>
        <v>#N/A</v>
      </c>
      <c r="CC135" s="72" t="e">
        <f>VLOOKUP(Z135,Données!$O$16:$Q$65,3,FALSE)</f>
        <v>#N/A</v>
      </c>
      <c r="CD135" s="72" t="e">
        <f>VLOOKUP(AA135,Données!$O$16:$Q$65,3,FALSE)</f>
        <v>#N/A</v>
      </c>
      <c r="CE135" s="72" t="e">
        <f>VLOOKUP(AB135,Données!$O$16:$Q$65,3,FALSE)</f>
        <v>#N/A</v>
      </c>
      <c r="CF135" s="72" t="e">
        <f>VLOOKUP(AC135,Données!$O$16:$Q$65,3,FALSE)</f>
        <v>#N/A</v>
      </c>
      <c r="CG135" s="72" t="e">
        <f>VLOOKUP(AD135,Données!$O$16:$Q$65,3,FALSE)</f>
        <v>#N/A</v>
      </c>
      <c r="CH135" s="72" t="e">
        <f>VLOOKUP(AE135,Données!$O$16:$Q$65,3,FALSE)</f>
        <v>#N/A</v>
      </c>
      <c r="CI135" s="72" t="e">
        <f>VLOOKUP(AF135,Données!$O$16:$Q$65,3,FALSE)</f>
        <v>#N/A</v>
      </c>
      <c r="CJ135" s="72" t="e">
        <f>VLOOKUP(AG135,Données!$O$16:$Q$65,3,FALSE)</f>
        <v>#N/A</v>
      </c>
      <c r="CK135" s="72" t="e">
        <f>VLOOKUP(AH135,Données!$O$16:$Q$65,3,FALSE)</f>
        <v>#N/A</v>
      </c>
      <c r="CM135" s="44"/>
      <c r="CQ135" s="51"/>
      <c r="IV135" s="505"/>
    </row>
    <row r="136" spans="1:256" ht="13.5" thickBot="1" x14ac:dyDescent="0.25">
      <c r="A136" s="44" t="e">
        <f>VLOOKUP(C136,Section!C104:D254,2,FALSE)</f>
        <v>#N/A</v>
      </c>
      <c r="B136" s="200">
        <f>Données!I78</f>
        <v>0</v>
      </c>
      <c r="C136" s="201">
        <f>Données!$J78</f>
        <v>0</v>
      </c>
      <c r="D136" s="248"/>
      <c r="E136" s="248"/>
      <c r="F136" s="248"/>
      <c r="G136" s="248"/>
      <c r="H136" s="248"/>
      <c r="I136" s="248"/>
      <c r="J136" s="248"/>
      <c r="K136" s="248"/>
      <c r="L136" s="248"/>
      <c r="M136" s="248"/>
      <c r="N136" s="248"/>
      <c r="O136" s="248"/>
      <c r="P136" s="248"/>
      <c r="Q136" s="248"/>
      <c r="R136" s="248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248"/>
      <c r="AE136" s="248"/>
      <c r="AF136" s="248"/>
      <c r="AG136" s="248"/>
      <c r="AH136" s="248"/>
      <c r="AJ136" s="89">
        <f t="shared" si="35"/>
        <v>0</v>
      </c>
      <c r="AK136" s="89">
        <f t="shared" si="36"/>
        <v>0</v>
      </c>
      <c r="AL136" s="89">
        <f t="shared" si="37"/>
        <v>0</v>
      </c>
      <c r="AM136" s="23">
        <f t="shared" si="38"/>
        <v>0</v>
      </c>
      <c r="AN136" s="103">
        <f t="shared" si="39"/>
        <v>0</v>
      </c>
      <c r="AO136" s="103">
        <f t="shared" si="40"/>
        <v>0</v>
      </c>
      <c r="AP136" s="105">
        <f t="shared" si="41"/>
        <v>0</v>
      </c>
      <c r="AQ136" s="106">
        <f t="shared" si="42"/>
        <v>0</v>
      </c>
      <c r="AR136" s="105">
        <f t="shared" si="43"/>
        <v>0</v>
      </c>
      <c r="AS136" s="105">
        <f t="shared" si="44"/>
        <v>0</v>
      </c>
      <c r="AT136" s="50"/>
      <c r="AU136" s="50"/>
      <c r="AV136" s="50"/>
      <c r="AW136" s="112">
        <f t="shared" si="45"/>
        <v>0</v>
      </c>
      <c r="AX136" s="112">
        <f t="shared" si="45"/>
        <v>0</v>
      </c>
      <c r="AY136" s="112">
        <f t="shared" si="45"/>
        <v>0</v>
      </c>
      <c r="AZ136" s="112">
        <f t="shared" si="45"/>
        <v>0</v>
      </c>
      <c r="BA136" s="112">
        <f t="shared" si="45"/>
        <v>0</v>
      </c>
      <c r="BB136" s="112">
        <f t="shared" si="45"/>
        <v>0</v>
      </c>
      <c r="BC136" s="112">
        <f t="shared" si="45"/>
        <v>0</v>
      </c>
      <c r="BD136" s="50"/>
      <c r="BE136" s="50"/>
      <c r="BF136" s="50"/>
      <c r="BG136" s="72" t="e">
        <f>VLOOKUP(D136,Données!$O$16:$Q$65,3,FALSE)</f>
        <v>#N/A</v>
      </c>
      <c r="BH136" s="72" t="e">
        <f>VLOOKUP(E136,Données!$O$16:$Q$65,3,FALSE)</f>
        <v>#N/A</v>
      </c>
      <c r="BI136" s="72" t="e">
        <f>VLOOKUP(F136,Données!$O$16:$Q$65,3,FALSE)</f>
        <v>#N/A</v>
      </c>
      <c r="BJ136" s="72" t="e">
        <f>VLOOKUP(G136,Données!$O$16:$Q$65,3,FALSE)</f>
        <v>#N/A</v>
      </c>
      <c r="BK136" s="72" t="e">
        <f>VLOOKUP(H136,Données!$O$16:$Q$65,3,FALSE)</f>
        <v>#N/A</v>
      </c>
      <c r="BL136" s="72" t="e">
        <f>VLOOKUP(I136,Données!$O$16:$Q$65,3,FALSE)</f>
        <v>#N/A</v>
      </c>
      <c r="BM136" s="72" t="e">
        <f>VLOOKUP(J136,Données!$O$16:$Q$65,3,FALSE)</f>
        <v>#N/A</v>
      </c>
      <c r="BN136" s="72" t="e">
        <f>VLOOKUP(K136,Données!$O$16:$Q$65,3,FALSE)</f>
        <v>#N/A</v>
      </c>
      <c r="BO136" s="72" t="e">
        <f>VLOOKUP(L136,Données!$O$16:$Q$65,3,FALSE)</f>
        <v>#N/A</v>
      </c>
      <c r="BP136" s="72" t="e">
        <f>VLOOKUP(M136,Données!$O$16:$Q$65,3,FALSE)</f>
        <v>#N/A</v>
      </c>
      <c r="BQ136" s="72" t="e">
        <f>VLOOKUP(N136,Données!$O$16:$Q$65,3,FALSE)</f>
        <v>#N/A</v>
      </c>
      <c r="BR136" s="72" t="e">
        <f>VLOOKUP(O136,Données!$O$16:$Q$65,3,FALSE)</f>
        <v>#N/A</v>
      </c>
      <c r="BS136" s="72" t="e">
        <f>VLOOKUP(P136,Données!$O$16:$Q$65,3,FALSE)</f>
        <v>#N/A</v>
      </c>
      <c r="BT136" s="72" t="e">
        <f>VLOOKUP(Q136,Données!$O$16:$Q$65,3,FALSE)</f>
        <v>#N/A</v>
      </c>
      <c r="BU136" s="72" t="e">
        <f>VLOOKUP(R136,Données!$O$16:$Q$65,3,FALSE)</f>
        <v>#N/A</v>
      </c>
      <c r="BV136" s="72" t="e">
        <f>VLOOKUP(S136,Données!$O$16:$Q$65,3,FALSE)</f>
        <v>#N/A</v>
      </c>
      <c r="BW136" s="72" t="e">
        <f>VLOOKUP(T136,Données!$O$16:$Q$65,3,FALSE)</f>
        <v>#N/A</v>
      </c>
      <c r="BX136" s="72" t="e">
        <f>VLOOKUP(U136,Données!$O$16:$Q$65,3,FALSE)</f>
        <v>#N/A</v>
      </c>
      <c r="BY136" s="72" t="e">
        <f>VLOOKUP(V136,Données!$O$16:$Q$65,3,FALSE)</f>
        <v>#N/A</v>
      </c>
      <c r="BZ136" s="72" t="e">
        <f>VLOOKUP(W136,Données!$O$16:$Q$65,3,FALSE)</f>
        <v>#N/A</v>
      </c>
      <c r="CA136" s="72" t="e">
        <f>VLOOKUP(X136,Données!$O$16:$Q$65,3,FALSE)</f>
        <v>#N/A</v>
      </c>
      <c r="CB136" s="72" t="e">
        <f>VLOOKUP(Y136,Données!$O$16:$Q$65,3,FALSE)</f>
        <v>#N/A</v>
      </c>
      <c r="CC136" s="72" t="e">
        <f>VLOOKUP(Z136,Données!$O$16:$Q$65,3,FALSE)</f>
        <v>#N/A</v>
      </c>
      <c r="CD136" s="72" t="e">
        <f>VLOOKUP(AA136,Données!$O$16:$Q$65,3,FALSE)</f>
        <v>#N/A</v>
      </c>
      <c r="CE136" s="72" t="e">
        <f>VLOOKUP(AB136,Données!$O$16:$Q$65,3,FALSE)</f>
        <v>#N/A</v>
      </c>
      <c r="CF136" s="72" t="e">
        <f>VLOOKUP(AC136,Données!$O$16:$Q$65,3,FALSE)</f>
        <v>#N/A</v>
      </c>
      <c r="CG136" s="72" t="e">
        <f>VLOOKUP(AD136,Données!$O$16:$Q$65,3,FALSE)</f>
        <v>#N/A</v>
      </c>
      <c r="CH136" s="72" t="e">
        <f>VLOOKUP(AE136,Données!$O$16:$Q$65,3,FALSE)</f>
        <v>#N/A</v>
      </c>
      <c r="CI136" s="72" t="e">
        <f>VLOOKUP(AF136,Données!$O$16:$Q$65,3,FALSE)</f>
        <v>#N/A</v>
      </c>
      <c r="CJ136" s="72" t="e">
        <f>VLOOKUP(AG136,Données!$O$16:$Q$65,3,FALSE)</f>
        <v>#N/A</v>
      </c>
      <c r="CK136" s="72" t="e">
        <f>VLOOKUP(AH136,Données!$O$16:$Q$65,3,FALSE)</f>
        <v>#N/A</v>
      </c>
      <c r="CL136" s="50"/>
      <c r="CM136" s="44"/>
      <c r="CN136" s="50"/>
      <c r="CO136" s="50"/>
      <c r="CP136" s="50"/>
      <c r="CQ136" s="51"/>
    </row>
    <row r="137" spans="1:256" ht="13.5" thickBot="1" x14ac:dyDescent="0.25">
      <c r="A137" s="44" t="e">
        <f>VLOOKUP(C137,Section!C104:D255,2,FALSE)</f>
        <v>#N/A</v>
      </c>
      <c r="B137" s="200">
        <f>Données!I79</f>
        <v>0</v>
      </c>
      <c r="C137" s="201">
        <f>Données!$J79</f>
        <v>0</v>
      </c>
      <c r="D137" s="248"/>
      <c r="E137" s="248"/>
      <c r="F137" s="248"/>
      <c r="G137" s="248"/>
      <c r="H137" s="248"/>
      <c r="I137" s="248"/>
      <c r="J137" s="248"/>
      <c r="K137" s="248"/>
      <c r="L137" s="248"/>
      <c r="M137" s="248"/>
      <c r="N137" s="248"/>
      <c r="O137" s="248"/>
      <c r="P137" s="248"/>
      <c r="Q137" s="248"/>
      <c r="R137" s="248"/>
      <c r="S137" s="248"/>
      <c r="T137" s="248"/>
      <c r="U137" s="248"/>
      <c r="V137" s="248"/>
      <c r="W137" s="248"/>
      <c r="X137" s="248"/>
      <c r="Y137" s="248"/>
      <c r="Z137" s="248"/>
      <c r="AA137" s="248"/>
      <c r="AB137" s="248"/>
      <c r="AC137" s="248"/>
      <c r="AD137" s="248"/>
      <c r="AE137" s="248"/>
      <c r="AF137" s="248"/>
      <c r="AG137" s="248"/>
      <c r="AH137" s="248"/>
      <c r="AJ137" s="89">
        <f t="shared" si="35"/>
        <v>0</v>
      </c>
      <c r="AK137" s="89">
        <f t="shared" si="36"/>
        <v>0</v>
      </c>
      <c r="AL137" s="89">
        <f t="shared" si="37"/>
        <v>0</v>
      </c>
      <c r="AM137" s="23">
        <f t="shared" si="38"/>
        <v>0</v>
      </c>
      <c r="AN137" s="103">
        <f t="shared" si="39"/>
        <v>0</v>
      </c>
      <c r="AO137" s="103">
        <f t="shared" si="40"/>
        <v>0</v>
      </c>
      <c r="AP137" s="105">
        <f t="shared" si="41"/>
        <v>0</v>
      </c>
      <c r="AQ137" s="106">
        <f t="shared" si="42"/>
        <v>0</v>
      </c>
      <c r="AR137" s="105">
        <f t="shared" si="43"/>
        <v>0</v>
      </c>
      <c r="AS137" s="105">
        <f t="shared" si="44"/>
        <v>0</v>
      </c>
      <c r="AT137" s="50"/>
      <c r="AU137" s="50"/>
      <c r="AV137" s="50"/>
      <c r="AW137" s="112">
        <f t="shared" ref="AW137:BC146" si="46">COUNTIF($D137:$AH137,"CS")+COUNTIF($D137:$AH137,"WCS")</f>
        <v>0</v>
      </c>
      <c r="AX137" s="112">
        <f t="shared" si="46"/>
        <v>0</v>
      </c>
      <c r="AY137" s="112">
        <f t="shared" si="46"/>
        <v>0</v>
      </c>
      <c r="AZ137" s="112">
        <f t="shared" si="46"/>
        <v>0</v>
      </c>
      <c r="BA137" s="112">
        <f t="shared" si="46"/>
        <v>0</v>
      </c>
      <c r="BB137" s="112">
        <f t="shared" si="46"/>
        <v>0</v>
      </c>
      <c r="BC137" s="112">
        <f t="shared" si="46"/>
        <v>0</v>
      </c>
      <c r="BD137" s="50"/>
      <c r="BE137" s="50"/>
      <c r="BF137" s="50"/>
      <c r="BG137" s="72" t="e">
        <f>VLOOKUP(D137,Données!$O$16:$Q$65,3,FALSE)</f>
        <v>#N/A</v>
      </c>
      <c r="BH137" s="72" t="e">
        <f>VLOOKUP(E137,Données!$O$16:$Q$65,3,FALSE)</f>
        <v>#N/A</v>
      </c>
      <c r="BI137" s="72" t="e">
        <f>VLOOKUP(F137,Données!$O$16:$Q$65,3,FALSE)</f>
        <v>#N/A</v>
      </c>
      <c r="BJ137" s="72" t="e">
        <f>VLOOKUP(G137,Données!$O$16:$Q$65,3,FALSE)</f>
        <v>#N/A</v>
      </c>
      <c r="BK137" s="72" t="e">
        <f>VLOOKUP(H137,Données!$O$16:$Q$65,3,FALSE)</f>
        <v>#N/A</v>
      </c>
      <c r="BL137" s="72" t="e">
        <f>VLOOKUP(I137,Données!$O$16:$Q$65,3,FALSE)</f>
        <v>#N/A</v>
      </c>
      <c r="BM137" s="72" t="e">
        <f>VLOOKUP(J137,Données!$O$16:$Q$65,3,FALSE)</f>
        <v>#N/A</v>
      </c>
      <c r="BN137" s="72" t="e">
        <f>VLOOKUP(K137,Données!$O$16:$Q$65,3,FALSE)</f>
        <v>#N/A</v>
      </c>
      <c r="BO137" s="72" t="e">
        <f>VLOOKUP(L137,Données!$O$16:$Q$65,3,FALSE)</f>
        <v>#N/A</v>
      </c>
      <c r="BP137" s="72" t="e">
        <f>VLOOKUP(M137,Données!$O$16:$Q$65,3,FALSE)</f>
        <v>#N/A</v>
      </c>
      <c r="BQ137" s="72" t="e">
        <f>VLOOKUP(N137,Données!$O$16:$Q$65,3,FALSE)</f>
        <v>#N/A</v>
      </c>
      <c r="BR137" s="72" t="e">
        <f>VLOOKUP(O137,Données!$O$16:$Q$65,3,FALSE)</f>
        <v>#N/A</v>
      </c>
      <c r="BS137" s="72" t="e">
        <f>VLOOKUP(P137,Données!$O$16:$Q$65,3,FALSE)</f>
        <v>#N/A</v>
      </c>
      <c r="BT137" s="72" t="e">
        <f>VLOOKUP(Q137,Données!$O$16:$Q$65,3,FALSE)</f>
        <v>#N/A</v>
      </c>
      <c r="BU137" s="72" t="e">
        <f>VLOOKUP(R137,Données!$O$16:$Q$65,3,FALSE)</f>
        <v>#N/A</v>
      </c>
      <c r="BV137" s="72" t="e">
        <f>VLOOKUP(S137,Données!$O$16:$Q$65,3,FALSE)</f>
        <v>#N/A</v>
      </c>
      <c r="BW137" s="72" t="e">
        <f>VLOOKUP(T137,Données!$O$16:$Q$65,3,FALSE)</f>
        <v>#N/A</v>
      </c>
      <c r="BX137" s="72" t="e">
        <f>VLOOKUP(U137,Données!$O$16:$Q$65,3,FALSE)</f>
        <v>#N/A</v>
      </c>
      <c r="BY137" s="72" t="e">
        <f>VLOOKUP(V137,Données!$O$16:$Q$65,3,FALSE)</f>
        <v>#N/A</v>
      </c>
      <c r="BZ137" s="72" t="e">
        <f>VLOOKUP(W137,Données!$O$16:$Q$65,3,FALSE)</f>
        <v>#N/A</v>
      </c>
      <c r="CA137" s="72" t="e">
        <f>VLOOKUP(X137,Données!$O$16:$Q$65,3,FALSE)</f>
        <v>#N/A</v>
      </c>
      <c r="CB137" s="72" t="e">
        <f>VLOOKUP(Y137,Données!$O$16:$Q$65,3,FALSE)</f>
        <v>#N/A</v>
      </c>
      <c r="CC137" s="72" t="e">
        <f>VLOOKUP(Z137,Données!$O$16:$Q$65,3,FALSE)</f>
        <v>#N/A</v>
      </c>
      <c r="CD137" s="72" t="e">
        <f>VLOOKUP(AA137,Données!$O$16:$Q$65,3,FALSE)</f>
        <v>#N/A</v>
      </c>
      <c r="CE137" s="72" t="e">
        <f>VLOOKUP(AB137,Données!$O$16:$Q$65,3,FALSE)</f>
        <v>#N/A</v>
      </c>
      <c r="CF137" s="72" t="e">
        <f>VLOOKUP(AC137,Données!$O$16:$Q$65,3,FALSE)</f>
        <v>#N/A</v>
      </c>
      <c r="CG137" s="72" t="e">
        <f>VLOOKUP(AD137,Données!$O$16:$Q$65,3,FALSE)</f>
        <v>#N/A</v>
      </c>
      <c r="CH137" s="72" t="e">
        <f>VLOOKUP(AE137,Données!$O$16:$Q$65,3,FALSE)</f>
        <v>#N/A</v>
      </c>
      <c r="CI137" s="72" t="e">
        <f>VLOOKUP(AF137,Données!$O$16:$Q$65,3,FALSE)</f>
        <v>#N/A</v>
      </c>
      <c r="CJ137" s="72" t="e">
        <f>VLOOKUP(AG137,Données!$O$16:$Q$65,3,FALSE)</f>
        <v>#N/A</v>
      </c>
      <c r="CK137" s="72" t="e">
        <f>VLOOKUP(AH137,Données!$O$16:$Q$65,3,FALSE)</f>
        <v>#N/A</v>
      </c>
      <c r="CL137" s="50"/>
      <c r="CM137" s="44"/>
      <c r="CN137" s="50"/>
      <c r="CO137" s="50"/>
      <c r="CP137" s="50"/>
      <c r="CQ137" s="51"/>
    </row>
    <row r="138" spans="1:256" ht="13.5" thickBot="1" x14ac:dyDescent="0.25">
      <c r="A138" s="44" t="e">
        <f>VLOOKUP(C138,Section!C104:D256,2,FALSE)</f>
        <v>#N/A</v>
      </c>
      <c r="B138" s="200">
        <f>Données!I80</f>
        <v>0</v>
      </c>
      <c r="C138" s="201">
        <f>Données!$J80</f>
        <v>0</v>
      </c>
      <c r="D138" s="248"/>
      <c r="E138" s="248"/>
      <c r="F138" s="248"/>
      <c r="G138" s="248"/>
      <c r="H138" s="248"/>
      <c r="I138" s="248"/>
      <c r="J138" s="248"/>
      <c r="K138" s="248"/>
      <c r="L138" s="248"/>
      <c r="M138" s="248"/>
      <c r="N138" s="248"/>
      <c r="O138" s="248"/>
      <c r="P138" s="248"/>
      <c r="Q138" s="248"/>
      <c r="R138" s="248"/>
      <c r="S138" s="248"/>
      <c r="T138" s="248"/>
      <c r="U138" s="248"/>
      <c r="V138" s="248"/>
      <c r="W138" s="248"/>
      <c r="X138" s="248"/>
      <c r="Y138" s="248"/>
      <c r="Z138" s="248"/>
      <c r="AA138" s="248"/>
      <c r="AB138" s="248"/>
      <c r="AC138" s="248"/>
      <c r="AD138" s="248"/>
      <c r="AE138" s="248"/>
      <c r="AF138" s="248"/>
      <c r="AG138" s="248"/>
      <c r="AH138" s="248"/>
      <c r="AJ138" s="89">
        <f t="shared" si="35"/>
        <v>0</v>
      </c>
      <c r="AK138" s="89">
        <f t="shared" si="36"/>
        <v>0</v>
      </c>
      <c r="AL138" s="89">
        <f t="shared" si="37"/>
        <v>0</v>
      </c>
      <c r="AM138" s="23">
        <f t="shared" si="38"/>
        <v>0</v>
      </c>
      <c r="AN138" s="103">
        <f t="shared" si="39"/>
        <v>0</v>
      </c>
      <c r="AO138" s="103">
        <f t="shared" si="40"/>
        <v>0</v>
      </c>
      <c r="AP138" s="105">
        <f t="shared" si="41"/>
        <v>0</v>
      </c>
      <c r="AQ138" s="106">
        <f t="shared" si="42"/>
        <v>0</v>
      </c>
      <c r="AR138" s="105">
        <f t="shared" si="43"/>
        <v>0</v>
      </c>
      <c r="AS138" s="105">
        <f t="shared" si="44"/>
        <v>0</v>
      </c>
      <c r="AT138" s="50"/>
      <c r="AU138" s="50"/>
      <c r="AV138" s="50"/>
      <c r="AW138" s="112">
        <f t="shared" si="46"/>
        <v>0</v>
      </c>
      <c r="AX138" s="112">
        <f t="shared" si="46"/>
        <v>0</v>
      </c>
      <c r="AY138" s="112">
        <f t="shared" si="46"/>
        <v>0</v>
      </c>
      <c r="AZ138" s="112">
        <f t="shared" si="46"/>
        <v>0</v>
      </c>
      <c r="BA138" s="112">
        <f t="shared" si="46"/>
        <v>0</v>
      </c>
      <c r="BB138" s="112">
        <f t="shared" si="46"/>
        <v>0</v>
      </c>
      <c r="BC138" s="112">
        <f t="shared" si="46"/>
        <v>0</v>
      </c>
      <c r="BD138" s="50"/>
      <c r="BE138" s="50"/>
      <c r="BF138" s="50"/>
      <c r="BG138" s="72" t="e">
        <f>VLOOKUP(D138,Données!$O$16:$Q$65,3,FALSE)</f>
        <v>#N/A</v>
      </c>
      <c r="BH138" s="72" t="e">
        <f>VLOOKUP(E138,Données!$O$16:$Q$65,3,FALSE)</f>
        <v>#N/A</v>
      </c>
      <c r="BI138" s="72" t="e">
        <f>VLOOKUP(F138,Données!$O$16:$Q$65,3,FALSE)</f>
        <v>#N/A</v>
      </c>
      <c r="BJ138" s="72" t="e">
        <f>VLOOKUP(G138,Données!$O$16:$Q$65,3,FALSE)</f>
        <v>#N/A</v>
      </c>
      <c r="BK138" s="72" t="e">
        <f>VLOOKUP(H138,Données!$O$16:$Q$65,3,FALSE)</f>
        <v>#N/A</v>
      </c>
      <c r="BL138" s="72" t="e">
        <f>VLOOKUP(I138,Données!$O$16:$Q$65,3,FALSE)</f>
        <v>#N/A</v>
      </c>
      <c r="BM138" s="72" t="e">
        <f>VLOOKUP(J138,Données!$O$16:$Q$65,3,FALSE)</f>
        <v>#N/A</v>
      </c>
      <c r="BN138" s="72" t="e">
        <f>VLOOKUP(K138,Données!$O$16:$Q$65,3,FALSE)</f>
        <v>#N/A</v>
      </c>
      <c r="BO138" s="72" t="e">
        <f>VLOOKUP(L138,Données!$O$16:$Q$65,3,FALSE)</f>
        <v>#N/A</v>
      </c>
      <c r="BP138" s="72" t="e">
        <f>VLOOKUP(M138,Données!$O$16:$Q$65,3,FALSE)</f>
        <v>#N/A</v>
      </c>
      <c r="BQ138" s="72" t="e">
        <f>VLOOKUP(N138,Données!$O$16:$Q$65,3,FALSE)</f>
        <v>#N/A</v>
      </c>
      <c r="BR138" s="72" t="e">
        <f>VLOOKUP(O138,Données!$O$16:$Q$65,3,FALSE)</f>
        <v>#N/A</v>
      </c>
      <c r="BS138" s="72" t="e">
        <f>VLOOKUP(P138,Données!$O$16:$Q$65,3,FALSE)</f>
        <v>#N/A</v>
      </c>
      <c r="BT138" s="72" t="e">
        <f>VLOOKUP(Q138,Données!$O$16:$Q$65,3,FALSE)</f>
        <v>#N/A</v>
      </c>
      <c r="BU138" s="72" t="e">
        <f>VLOOKUP(R138,Données!$O$16:$Q$65,3,FALSE)</f>
        <v>#N/A</v>
      </c>
      <c r="BV138" s="72" t="e">
        <f>VLOOKUP(S138,Données!$O$16:$Q$65,3,FALSE)</f>
        <v>#N/A</v>
      </c>
      <c r="BW138" s="72" t="e">
        <f>VLOOKUP(T138,Données!$O$16:$Q$65,3,FALSE)</f>
        <v>#N/A</v>
      </c>
      <c r="BX138" s="72" t="e">
        <f>VLOOKUP(U138,Données!$O$16:$Q$65,3,FALSE)</f>
        <v>#N/A</v>
      </c>
      <c r="BY138" s="72" t="e">
        <f>VLOOKUP(V138,Données!$O$16:$Q$65,3,FALSE)</f>
        <v>#N/A</v>
      </c>
      <c r="BZ138" s="72" t="e">
        <f>VLOOKUP(W138,Données!$O$16:$Q$65,3,FALSE)</f>
        <v>#N/A</v>
      </c>
      <c r="CA138" s="72" t="e">
        <f>VLOOKUP(X138,Données!$O$16:$Q$65,3,FALSE)</f>
        <v>#N/A</v>
      </c>
      <c r="CB138" s="72" t="e">
        <f>VLOOKUP(Y138,Données!$O$16:$Q$65,3,FALSE)</f>
        <v>#N/A</v>
      </c>
      <c r="CC138" s="72" t="e">
        <f>VLOOKUP(Z138,Données!$O$16:$Q$65,3,FALSE)</f>
        <v>#N/A</v>
      </c>
      <c r="CD138" s="72" t="e">
        <f>VLOOKUP(AA138,Données!$O$16:$Q$65,3,FALSE)</f>
        <v>#N/A</v>
      </c>
      <c r="CE138" s="72" t="e">
        <f>VLOOKUP(AB138,Données!$O$16:$Q$65,3,FALSE)</f>
        <v>#N/A</v>
      </c>
      <c r="CF138" s="72" t="e">
        <f>VLOOKUP(AC138,Données!$O$16:$Q$65,3,FALSE)</f>
        <v>#N/A</v>
      </c>
      <c r="CG138" s="72" t="e">
        <f>VLOOKUP(AD138,Données!$O$16:$Q$65,3,FALSE)</f>
        <v>#N/A</v>
      </c>
      <c r="CH138" s="72" t="e">
        <f>VLOOKUP(AE138,Données!$O$16:$Q$65,3,FALSE)</f>
        <v>#N/A</v>
      </c>
      <c r="CI138" s="72" t="e">
        <f>VLOOKUP(AF138,Données!$O$16:$Q$65,3,FALSE)</f>
        <v>#N/A</v>
      </c>
      <c r="CJ138" s="72" t="e">
        <f>VLOOKUP(AG138,Données!$O$16:$Q$65,3,FALSE)</f>
        <v>#N/A</v>
      </c>
      <c r="CK138" s="72" t="e">
        <f>VLOOKUP(AH138,Données!$O$16:$Q$65,3,FALSE)</f>
        <v>#N/A</v>
      </c>
      <c r="CL138" s="50"/>
      <c r="CM138" s="44"/>
      <c r="CN138" s="50"/>
      <c r="CO138" s="50"/>
      <c r="CP138" s="50"/>
      <c r="CQ138" s="51"/>
    </row>
    <row r="139" spans="1:256" ht="13.5" thickBot="1" x14ac:dyDescent="0.25">
      <c r="A139" s="44" t="e">
        <f>VLOOKUP(C139,Section!C104:D257,2,FALSE)</f>
        <v>#N/A</v>
      </c>
      <c r="B139" s="200">
        <f>Données!I81</f>
        <v>0</v>
      </c>
      <c r="C139" s="202">
        <f>Données!$J81</f>
        <v>0</v>
      </c>
      <c r="D139" s="248"/>
      <c r="E139" s="248"/>
      <c r="F139" s="248"/>
      <c r="G139" s="248"/>
      <c r="H139" s="248"/>
      <c r="I139" s="248"/>
      <c r="J139" s="248"/>
      <c r="K139" s="248"/>
      <c r="L139" s="248"/>
      <c r="M139" s="248"/>
      <c r="N139" s="248"/>
      <c r="O139" s="248"/>
      <c r="P139" s="248"/>
      <c r="Q139" s="248"/>
      <c r="R139" s="248"/>
      <c r="S139" s="248"/>
      <c r="T139" s="248"/>
      <c r="U139" s="248"/>
      <c r="V139" s="248"/>
      <c r="W139" s="248"/>
      <c r="X139" s="248"/>
      <c r="Y139" s="248"/>
      <c r="Z139" s="248"/>
      <c r="AA139" s="248"/>
      <c r="AB139" s="248"/>
      <c r="AC139" s="248"/>
      <c r="AD139" s="248"/>
      <c r="AE139" s="248"/>
      <c r="AF139" s="248"/>
      <c r="AG139" s="248"/>
      <c r="AH139" s="248"/>
      <c r="AJ139" s="89">
        <f t="shared" si="35"/>
        <v>0</v>
      </c>
      <c r="AK139" s="89">
        <f t="shared" si="36"/>
        <v>0</v>
      </c>
      <c r="AL139" s="89">
        <f t="shared" si="37"/>
        <v>0</v>
      </c>
      <c r="AM139" s="23">
        <f t="shared" si="38"/>
        <v>0</v>
      </c>
      <c r="AN139" s="103">
        <f t="shared" si="39"/>
        <v>0</v>
      </c>
      <c r="AO139" s="103">
        <f t="shared" si="40"/>
        <v>0</v>
      </c>
      <c r="AP139" s="105">
        <f t="shared" si="41"/>
        <v>0</v>
      </c>
      <c r="AQ139" s="106">
        <f t="shared" si="42"/>
        <v>0</v>
      </c>
      <c r="AR139" s="105">
        <f t="shared" si="43"/>
        <v>0</v>
      </c>
      <c r="AS139" s="105">
        <f t="shared" si="44"/>
        <v>0</v>
      </c>
      <c r="AT139" s="50"/>
      <c r="AU139" s="50"/>
      <c r="AV139" s="50"/>
      <c r="AW139" s="112">
        <f t="shared" si="46"/>
        <v>0</v>
      </c>
      <c r="AX139" s="112">
        <f t="shared" si="46"/>
        <v>0</v>
      </c>
      <c r="AY139" s="112">
        <f t="shared" si="46"/>
        <v>0</v>
      </c>
      <c r="AZ139" s="112">
        <f t="shared" si="46"/>
        <v>0</v>
      </c>
      <c r="BA139" s="112">
        <f t="shared" si="46"/>
        <v>0</v>
      </c>
      <c r="BB139" s="112">
        <f t="shared" si="46"/>
        <v>0</v>
      </c>
      <c r="BC139" s="112">
        <f t="shared" si="46"/>
        <v>0</v>
      </c>
      <c r="BD139" s="50"/>
      <c r="BE139" s="50"/>
      <c r="BF139" s="50"/>
      <c r="BG139" s="72" t="e">
        <f>VLOOKUP(D139,Données!$O$16:$Q$65,3,FALSE)</f>
        <v>#N/A</v>
      </c>
      <c r="BH139" s="72" t="e">
        <f>VLOOKUP(E139,Données!$O$16:$Q$65,3,FALSE)</f>
        <v>#N/A</v>
      </c>
      <c r="BI139" s="72" t="e">
        <f>VLOOKUP(F139,Données!$O$16:$Q$65,3,FALSE)</f>
        <v>#N/A</v>
      </c>
      <c r="BJ139" s="72" t="e">
        <f>VLOOKUP(G139,Données!$O$16:$Q$65,3,FALSE)</f>
        <v>#N/A</v>
      </c>
      <c r="BK139" s="72" t="e">
        <f>VLOOKUP(H139,Données!$O$16:$Q$65,3,FALSE)</f>
        <v>#N/A</v>
      </c>
      <c r="BL139" s="72" t="e">
        <f>VLOOKUP(I139,Données!$O$16:$Q$65,3,FALSE)</f>
        <v>#N/A</v>
      </c>
      <c r="BM139" s="72" t="e">
        <f>VLOOKUP(J139,Données!$O$16:$Q$65,3,FALSE)</f>
        <v>#N/A</v>
      </c>
      <c r="BN139" s="72" t="e">
        <f>VLOOKUP(K139,Données!$O$16:$Q$65,3,FALSE)</f>
        <v>#N/A</v>
      </c>
      <c r="BO139" s="72" t="e">
        <f>VLOOKUP(L139,Données!$O$16:$Q$65,3,FALSE)</f>
        <v>#N/A</v>
      </c>
      <c r="BP139" s="72" t="e">
        <f>VLOOKUP(M139,Données!$O$16:$Q$65,3,FALSE)</f>
        <v>#N/A</v>
      </c>
      <c r="BQ139" s="72" t="e">
        <f>VLOOKUP(N139,Données!$O$16:$Q$65,3,FALSE)</f>
        <v>#N/A</v>
      </c>
      <c r="BR139" s="72" t="e">
        <f>VLOOKUP(O139,Données!$O$16:$Q$65,3,FALSE)</f>
        <v>#N/A</v>
      </c>
      <c r="BS139" s="72" t="e">
        <f>VLOOKUP(P139,Données!$O$16:$Q$65,3,FALSE)</f>
        <v>#N/A</v>
      </c>
      <c r="BT139" s="72" t="e">
        <f>VLOOKUP(Q139,Données!$O$16:$Q$65,3,FALSE)</f>
        <v>#N/A</v>
      </c>
      <c r="BU139" s="72" t="e">
        <f>VLOOKUP(R139,Données!$O$16:$Q$65,3,FALSE)</f>
        <v>#N/A</v>
      </c>
      <c r="BV139" s="72" t="e">
        <f>VLOOKUP(S139,Données!$O$16:$Q$65,3,FALSE)</f>
        <v>#N/A</v>
      </c>
      <c r="BW139" s="72" t="e">
        <f>VLOOKUP(T139,Données!$O$16:$Q$65,3,FALSE)</f>
        <v>#N/A</v>
      </c>
      <c r="BX139" s="72" t="e">
        <f>VLOOKUP(U139,Données!$O$16:$Q$65,3,FALSE)</f>
        <v>#N/A</v>
      </c>
      <c r="BY139" s="72" t="e">
        <f>VLOOKUP(V139,Données!$O$16:$Q$65,3,FALSE)</f>
        <v>#N/A</v>
      </c>
      <c r="BZ139" s="72" t="e">
        <f>VLOOKUP(W139,Données!$O$16:$Q$65,3,FALSE)</f>
        <v>#N/A</v>
      </c>
      <c r="CA139" s="72" t="e">
        <f>VLOOKUP(X139,Données!$O$16:$Q$65,3,FALSE)</f>
        <v>#N/A</v>
      </c>
      <c r="CB139" s="72" t="e">
        <f>VLOOKUP(Y139,Données!$O$16:$Q$65,3,FALSE)</f>
        <v>#N/A</v>
      </c>
      <c r="CC139" s="72" t="e">
        <f>VLOOKUP(Z139,Données!$O$16:$Q$65,3,FALSE)</f>
        <v>#N/A</v>
      </c>
      <c r="CD139" s="72" t="e">
        <f>VLOOKUP(AA139,Données!$O$16:$Q$65,3,FALSE)</f>
        <v>#N/A</v>
      </c>
      <c r="CE139" s="72" t="e">
        <f>VLOOKUP(AB139,Données!$O$16:$Q$65,3,FALSE)</f>
        <v>#N/A</v>
      </c>
      <c r="CF139" s="72" t="e">
        <f>VLOOKUP(AC139,Données!$O$16:$Q$65,3,FALSE)</f>
        <v>#N/A</v>
      </c>
      <c r="CG139" s="72" t="e">
        <f>VLOOKUP(AD139,Données!$O$16:$Q$65,3,FALSE)</f>
        <v>#N/A</v>
      </c>
      <c r="CH139" s="72" t="e">
        <f>VLOOKUP(AE139,Données!$O$16:$Q$65,3,FALSE)</f>
        <v>#N/A</v>
      </c>
      <c r="CI139" s="72" t="e">
        <f>VLOOKUP(AF139,Données!$O$16:$Q$65,3,FALSE)</f>
        <v>#N/A</v>
      </c>
      <c r="CJ139" s="72" t="e">
        <f>VLOOKUP(AG139,Données!$O$16:$Q$65,3,FALSE)</f>
        <v>#N/A</v>
      </c>
      <c r="CK139" s="72" t="e">
        <f>VLOOKUP(AH139,Données!$O$16:$Q$65,3,FALSE)</f>
        <v>#N/A</v>
      </c>
      <c r="CL139" s="50"/>
      <c r="CM139" s="44"/>
      <c r="CN139" s="50"/>
      <c r="CO139" s="50"/>
      <c r="CP139" s="50"/>
      <c r="CQ139" s="51"/>
    </row>
    <row r="140" spans="1:256" ht="13.5" thickBot="1" x14ac:dyDescent="0.25">
      <c r="A140" s="44" t="e">
        <f>VLOOKUP(C140,Section!C104:D258,2,FALSE)</f>
        <v>#N/A</v>
      </c>
      <c r="B140" s="200">
        <f>Données!I82</f>
        <v>0</v>
      </c>
      <c r="C140" s="201">
        <f>Données!$J82</f>
        <v>0</v>
      </c>
      <c r="D140" s="248"/>
      <c r="E140" s="248"/>
      <c r="F140" s="248"/>
      <c r="G140" s="248"/>
      <c r="H140" s="248"/>
      <c r="I140" s="248"/>
      <c r="J140" s="248"/>
      <c r="K140" s="248"/>
      <c r="L140" s="248"/>
      <c r="M140" s="248"/>
      <c r="N140" s="248"/>
      <c r="O140" s="248"/>
      <c r="P140" s="248"/>
      <c r="Q140" s="248"/>
      <c r="R140" s="248"/>
      <c r="S140" s="248"/>
      <c r="T140" s="248"/>
      <c r="U140" s="251"/>
      <c r="V140" s="251"/>
      <c r="W140" s="251"/>
      <c r="X140" s="248"/>
      <c r="Y140" s="248"/>
      <c r="Z140" s="248"/>
      <c r="AA140" s="248"/>
      <c r="AB140" s="248"/>
      <c r="AC140" s="248"/>
      <c r="AD140" s="248"/>
      <c r="AE140" s="248"/>
      <c r="AF140" s="248"/>
      <c r="AG140" s="248"/>
      <c r="AH140" s="248"/>
      <c r="AJ140" s="89">
        <f t="shared" si="35"/>
        <v>0</v>
      </c>
      <c r="AK140" s="89">
        <f t="shared" si="36"/>
        <v>0</v>
      </c>
      <c r="AL140" s="89">
        <f t="shared" si="37"/>
        <v>0</v>
      </c>
      <c r="AM140" s="23">
        <f t="shared" si="38"/>
        <v>0</v>
      </c>
      <c r="AN140" s="103">
        <f t="shared" si="39"/>
        <v>0</v>
      </c>
      <c r="AO140" s="103">
        <f t="shared" si="40"/>
        <v>0</v>
      </c>
      <c r="AP140" s="105">
        <f t="shared" si="41"/>
        <v>0</v>
      </c>
      <c r="AQ140" s="106">
        <f t="shared" si="42"/>
        <v>0</v>
      </c>
      <c r="AR140" s="105">
        <f t="shared" si="43"/>
        <v>0</v>
      </c>
      <c r="AS140" s="105">
        <f t="shared" si="44"/>
        <v>0</v>
      </c>
      <c r="AT140" s="50"/>
      <c r="AU140" s="50"/>
      <c r="AV140" s="50"/>
      <c r="AW140" s="112">
        <f t="shared" si="46"/>
        <v>0</v>
      </c>
      <c r="AX140" s="112">
        <f t="shared" si="46"/>
        <v>0</v>
      </c>
      <c r="AY140" s="112">
        <f t="shared" si="46"/>
        <v>0</v>
      </c>
      <c r="AZ140" s="112">
        <f t="shared" si="46"/>
        <v>0</v>
      </c>
      <c r="BA140" s="112">
        <f t="shared" si="46"/>
        <v>0</v>
      </c>
      <c r="BB140" s="112">
        <f t="shared" si="46"/>
        <v>0</v>
      </c>
      <c r="BC140" s="112">
        <f t="shared" si="46"/>
        <v>0</v>
      </c>
      <c r="BD140" s="50"/>
      <c r="BE140" s="50"/>
      <c r="BF140" s="50"/>
      <c r="BG140" s="72" t="e">
        <f>VLOOKUP(D140,Données!$O$16:$Q$65,3,FALSE)</f>
        <v>#N/A</v>
      </c>
      <c r="BH140" s="72" t="e">
        <f>VLOOKUP(E140,Données!$O$16:$Q$65,3,FALSE)</f>
        <v>#N/A</v>
      </c>
      <c r="BI140" s="72" t="e">
        <f>VLOOKUP(F140,Données!$O$16:$Q$65,3,FALSE)</f>
        <v>#N/A</v>
      </c>
      <c r="BJ140" s="72" t="e">
        <f>VLOOKUP(G140,Données!$O$16:$Q$65,3,FALSE)</f>
        <v>#N/A</v>
      </c>
      <c r="BK140" s="72" t="e">
        <f>VLOOKUP(H140,Données!$O$16:$Q$65,3,FALSE)</f>
        <v>#N/A</v>
      </c>
      <c r="BL140" s="72" t="e">
        <f>VLOOKUP(I140,Données!$O$16:$Q$65,3,FALSE)</f>
        <v>#N/A</v>
      </c>
      <c r="BM140" s="72" t="e">
        <f>VLOOKUP(J140,Données!$O$16:$Q$65,3,FALSE)</f>
        <v>#N/A</v>
      </c>
      <c r="BN140" s="72" t="e">
        <f>VLOOKUP(K140,Données!$O$16:$Q$65,3,FALSE)</f>
        <v>#N/A</v>
      </c>
      <c r="BO140" s="72" t="e">
        <f>VLOOKUP(L140,Données!$O$16:$Q$65,3,FALSE)</f>
        <v>#N/A</v>
      </c>
      <c r="BP140" s="72" t="e">
        <f>VLOOKUP(M140,Données!$O$16:$Q$65,3,FALSE)</f>
        <v>#N/A</v>
      </c>
      <c r="BQ140" s="72" t="e">
        <f>VLOOKUP(N140,Données!$O$16:$Q$65,3,FALSE)</f>
        <v>#N/A</v>
      </c>
      <c r="BR140" s="72" t="e">
        <f>VLOOKUP(O140,Données!$O$16:$Q$65,3,FALSE)</f>
        <v>#N/A</v>
      </c>
      <c r="BS140" s="72" t="e">
        <f>VLOOKUP(P140,Données!$O$16:$Q$65,3,FALSE)</f>
        <v>#N/A</v>
      </c>
      <c r="BT140" s="72" t="e">
        <f>VLOOKUP(Q140,Données!$O$16:$Q$65,3,FALSE)</f>
        <v>#N/A</v>
      </c>
      <c r="BU140" s="72" t="e">
        <f>VLOOKUP(R140,Données!$O$16:$Q$65,3,FALSE)</f>
        <v>#N/A</v>
      </c>
      <c r="BV140" s="72" t="e">
        <f>VLOOKUP(S140,Données!$O$16:$Q$65,3,FALSE)</f>
        <v>#N/A</v>
      </c>
      <c r="BW140" s="72" t="e">
        <f>VLOOKUP(T140,Données!$O$16:$Q$65,3,FALSE)</f>
        <v>#N/A</v>
      </c>
      <c r="BX140" s="72" t="e">
        <f>VLOOKUP(U140,Données!$O$16:$Q$65,3,FALSE)</f>
        <v>#N/A</v>
      </c>
      <c r="BY140" s="72" t="e">
        <f>VLOOKUP(V140,Données!$O$16:$Q$65,3,FALSE)</f>
        <v>#N/A</v>
      </c>
      <c r="BZ140" s="72" t="e">
        <f>VLOOKUP(W140,Données!$O$16:$Q$65,3,FALSE)</f>
        <v>#N/A</v>
      </c>
      <c r="CA140" s="72" t="e">
        <f>VLOOKUP(X140,Données!$O$16:$Q$65,3,FALSE)</f>
        <v>#N/A</v>
      </c>
      <c r="CB140" s="72" t="e">
        <f>VLOOKUP(Y140,Données!$O$16:$Q$65,3,FALSE)</f>
        <v>#N/A</v>
      </c>
      <c r="CC140" s="72" t="e">
        <f>VLOOKUP(Z140,Données!$O$16:$Q$65,3,FALSE)</f>
        <v>#N/A</v>
      </c>
      <c r="CD140" s="72" t="e">
        <f>VLOOKUP(AA140,Données!$O$16:$Q$65,3,FALSE)</f>
        <v>#N/A</v>
      </c>
      <c r="CE140" s="72" t="e">
        <f>VLOOKUP(AB140,Données!$O$16:$Q$65,3,FALSE)</f>
        <v>#N/A</v>
      </c>
      <c r="CF140" s="72" t="e">
        <f>VLOOKUP(AC140,Données!$O$16:$Q$65,3,FALSE)</f>
        <v>#N/A</v>
      </c>
      <c r="CG140" s="72" t="e">
        <f>VLOOKUP(AD140,Données!$O$16:$Q$65,3,FALSE)</f>
        <v>#N/A</v>
      </c>
      <c r="CH140" s="72" t="e">
        <f>VLOOKUP(AE140,Données!$O$16:$Q$65,3,FALSE)</f>
        <v>#N/A</v>
      </c>
      <c r="CI140" s="72" t="e">
        <f>VLOOKUP(AF140,Données!$O$16:$Q$65,3,FALSE)</f>
        <v>#N/A</v>
      </c>
      <c r="CJ140" s="72" t="e">
        <f>VLOOKUP(AG140,Données!$O$16:$Q$65,3,FALSE)</f>
        <v>#N/A</v>
      </c>
      <c r="CK140" s="72" t="e">
        <f>VLOOKUP(AH140,Données!$O$16:$Q$65,3,FALSE)</f>
        <v>#N/A</v>
      </c>
      <c r="CL140" s="50"/>
      <c r="CM140" s="44"/>
      <c r="CN140" s="50"/>
      <c r="CO140" s="50"/>
      <c r="CP140" s="50"/>
      <c r="CQ140" s="51"/>
    </row>
    <row r="141" spans="1:256" ht="13.5" thickBot="1" x14ac:dyDescent="0.25">
      <c r="A141" s="44" t="e">
        <f>VLOOKUP(C141,Section!C104:D259,2,FALSE)</f>
        <v>#N/A</v>
      </c>
      <c r="B141" s="200">
        <f>Données!I83</f>
        <v>0</v>
      </c>
      <c r="C141" s="202">
        <f>Données!$J83</f>
        <v>0</v>
      </c>
      <c r="D141" s="248"/>
      <c r="E141" s="248"/>
      <c r="F141" s="248"/>
      <c r="G141" s="248"/>
      <c r="H141" s="248"/>
      <c r="I141" s="248"/>
      <c r="J141" s="248"/>
      <c r="K141" s="248"/>
      <c r="L141" s="248"/>
      <c r="M141" s="248"/>
      <c r="N141" s="248"/>
      <c r="O141" s="248"/>
      <c r="P141" s="248"/>
      <c r="Q141" s="248"/>
      <c r="R141" s="248"/>
      <c r="S141" s="248"/>
      <c r="T141" s="248"/>
      <c r="U141" s="248"/>
      <c r="V141" s="248"/>
      <c r="W141" s="248"/>
      <c r="X141" s="248"/>
      <c r="Y141" s="248"/>
      <c r="Z141" s="248"/>
      <c r="AA141" s="248"/>
      <c r="AB141" s="248"/>
      <c r="AC141" s="248"/>
      <c r="AD141" s="248"/>
      <c r="AE141" s="248"/>
      <c r="AF141" s="248"/>
      <c r="AG141" s="248"/>
      <c r="AH141" s="248"/>
      <c r="AJ141" s="89">
        <f t="shared" si="35"/>
        <v>0</v>
      </c>
      <c r="AK141" s="89">
        <f t="shared" si="36"/>
        <v>0</v>
      </c>
      <c r="AL141" s="89">
        <f t="shared" si="37"/>
        <v>0</v>
      </c>
      <c r="AM141" s="23">
        <f t="shared" si="38"/>
        <v>0</v>
      </c>
      <c r="AN141" s="103">
        <f t="shared" si="39"/>
        <v>0</v>
      </c>
      <c r="AO141" s="103">
        <f t="shared" si="40"/>
        <v>0</v>
      </c>
      <c r="AP141" s="105">
        <f t="shared" si="41"/>
        <v>0</v>
      </c>
      <c r="AQ141" s="106">
        <f t="shared" si="42"/>
        <v>0</v>
      </c>
      <c r="AR141" s="105">
        <f t="shared" si="43"/>
        <v>0</v>
      </c>
      <c r="AS141" s="105">
        <f t="shared" si="44"/>
        <v>0</v>
      </c>
      <c r="AT141" s="50"/>
      <c r="AU141" s="50"/>
      <c r="AV141" s="50"/>
      <c r="AW141" s="112">
        <f t="shared" si="46"/>
        <v>0</v>
      </c>
      <c r="AX141" s="112">
        <f t="shared" si="46"/>
        <v>0</v>
      </c>
      <c r="AY141" s="112">
        <f t="shared" si="46"/>
        <v>0</v>
      </c>
      <c r="AZ141" s="112">
        <f t="shared" si="46"/>
        <v>0</v>
      </c>
      <c r="BA141" s="112">
        <f t="shared" si="46"/>
        <v>0</v>
      </c>
      <c r="BB141" s="112">
        <f t="shared" si="46"/>
        <v>0</v>
      </c>
      <c r="BC141" s="112">
        <f t="shared" si="46"/>
        <v>0</v>
      </c>
      <c r="BD141" s="50"/>
      <c r="BE141" s="50"/>
      <c r="BF141" s="50"/>
      <c r="BG141" s="72" t="e">
        <f>VLOOKUP(D141,Données!$O$16:$Q$65,3,FALSE)</f>
        <v>#N/A</v>
      </c>
      <c r="BH141" s="72" t="e">
        <f>VLOOKUP(E141,Données!$O$16:$Q$65,3,FALSE)</f>
        <v>#N/A</v>
      </c>
      <c r="BI141" s="72" t="e">
        <f>VLOOKUP(F141,Données!$O$16:$Q$65,3,FALSE)</f>
        <v>#N/A</v>
      </c>
      <c r="BJ141" s="72" t="e">
        <f>VLOOKUP(G141,Données!$O$16:$Q$65,3,FALSE)</f>
        <v>#N/A</v>
      </c>
      <c r="BK141" s="72" t="e">
        <f>VLOOKUP(H141,Données!$O$16:$Q$65,3,FALSE)</f>
        <v>#N/A</v>
      </c>
      <c r="BL141" s="72" t="e">
        <f>VLOOKUP(I141,Données!$O$16:$Q$65,3,FALSE)</f>
        <v>#N/A</v>
      </c>
      <c r="BM141" s="72" t="e">
        <f>VLOOKUP(J141,Données!$O$16:$Q$65,3,FALSE)</f>
        <v>#N/A</v>
      </c>
      <c r="BN141" s="72" t="e">
        <f>VLOOKUP(K141,Données!$O$16:$Q$65,3,FALSE)</f>
        <v>#N/A</v>
      </c>
      <c r="BO141" s="72" t="e">
        <f>VLOOKUP(L141,Données!$O$16:$Q$65,3,FALSE)</f>
        <v>#N/A</v>
      </c>
      <c r="BP141" s="72" t="e">
        <f>VLOOKUP(M141,Données!$O$16:$Q$65,3,FALSE)</f>
        <v>#N/A</v>
      </c>
      <c r="BQ141" s="72" t="e">
        <f>VLOOKUP(N141,Données!$O$16:$Q$65,3,FALSE)</f>
        <v>#N/A</v>
      </c>
      <c r="BR141" s="72" t="e">
        <f>VLOOKUP(O141,Données!$O$16:$Q$65,3,FALSE)</f>
        <v>#N/A</v>
      </c>
      <c r="BS141" s="72" t="e">
        <f>VLOOKUP(P141,Données!$O$16:$Q$65,3,FALSE)</f>
        <v>#N/A</v>
      </c>
      <c r="BT141" s="72" t="e">
        <f>VLOOKUP(Q141,Données!$O$16:$Q$65,3,FALSE)</f>
        <v>#N/A</v>
      </c>
      <c r="BU141" s="72" t="e">
        <f>VLOOKUP(R141,Données!$O$16:$Q$65,3,FALSE)</f>
        <v>#N/A</v>
      </c>
      <c r="BV141" s="72" t="e">
        <f>VLOOKUP(S141,Données!$O$16:$Q$65,3,FALSE)</f>
        <v>#N/A</v>
      </c>
      <c r="BW141" s="72" t="e">
        <f>VLOOKUP(T141,Données!$O$16:$Q$65,3,FALSE)</f>
        <v>#N/A</v>
      </c>
      <c r="BX141" s="72" t="e">
        <f>VLOOKUP(U141,Données!$O$16:$Q$65,3,FALSE)</f>
        <v>#N/A</v>
      </c>
      <c r="BY141" s="72" t="e">
        <f>VLOOKUP(V141,Données!$O$16:$Q$65,3,FALSE)</f>
        <v>#N/A</v>
      </c>
      <c r="BZ141" s="72" t="e">
        <f>VLOOKUP(W141,Données!$O$16:$Q$65,3,FALSE)</f>
        <v>#N/A</v>
      </c>
      <c r="CA141" s="72" t="e">
        <f>VLOOKUP(X141,Données!$O$16:$Q$65,3,FALSE)</f>
        <v>#N/A</v>
      </c>
      <c r="CB141" s="72" t="e">
        <f>VLOOKUP(Y141,Données!$O$16:$Q$65,3,FALSE)</f>
        <v>#N/A</v>
      </c>
      <c r="CC141" s="72" t="e">
        <f>VLOOKUP(Z141,Données!$O$16:$Q$65,3,FALSE)</f>
        <v>#N/A</v>
      </c>
      <c r="CD141" s="72" t="e">
        <f>VLOOKUP(AA141,Données!$O$16:$Q$65,3,FALSE)</f>
        <v>#N/A</v>
      </c>
      <c r="CE141" s="72" t="e">
        <f>VLOOKUP(AB141,Données!$O$16:$Q$65,3,FALSE)</f>
        <v>#N/A</v>
      </c>
      <c r="CF141" s="72" t="e">
        <f>VLOOKUP(AC141,Données!$O$16:$Q$65,3,FALSE)</f>
        <v>#N/A</v>
      </c>
      <c r="CG141" s="72" t="e">
        <f>VLOOKUP(AD141,Données!$O$16:$Q$65,3,FALSE)</f>
        <v>#N/A</v>
      </c>
      <c r="CH141" s="72" t="e">
        <f>VLOOKUP(AE141,Données!$O$16:$Q$65,3,FALSE)</f>
        <v>#N/A</v>
      </c>
      <c r="CI141" s="72" t="e">
        <f>VLOOKUP(AF141,Données!$O$16:$Q$65,3,FALSE)</f>
        <v>#N/A</v>
      </c>
      <c r="CJ141" s="72" t="e">
        <f>VLOOKUP(AG141,Données!$O$16:$Q$65,3,FALSE)</f>
        <v>#N/A</v>
      </c>
      <c r="CK141" s="72" t="e">
        <f>VLOOKUP(AH141,Données!$O$16:$Q$65,3,FALSE)</f>
        <v>#N/A</v>
      </c>
      <c r="CL141" s="50"/>
      <c r="CM141" s="44"/>
      <c r="CN141" s="50"/>
      <c r="CO141" s="50"/>
      <c r="CP141" s="50"/>
      <c r="CQ141" s="51"/>
    </row>
    <row r="142" spans="1:256" ht="13.5" thickBot="1" x14ac:dyDescent="0.25">
      <c r="A142" s="44" t="e">
        <f>VLOOKUP(C142,Section!C105:D260,2,FALSE)</f>
        <v>#N/A</v>
      </c>
      <c r="B142" s="200">
        <f>Données!I84</f>
        <v>0</v>
      </c>
      <c r="C142" s="201">
        <f>Données!$J84</f>
        <v>0</v>
      </c>
      <c r="D142" s="248"/>
      <c r="E142" s="248"/>
      <c r="F142" s="248"/>
      <c r="G142" s="248"/>
      <c r="H142" s="248"/>
      <c r="I142" s="248"/>
      <c r="J142" s="248"/>
      <c r="K142" s="248"/>
      <c r="L142" s="248"/>
      <c r="M142" s="248"/>
      <c r="N142" s="248"/>
      <c r="O142" s="248"/>
      <c r="P142" s="248"/>
      <c r="Q142" s="248"/>
      <c r="R142" s="248"/>
      <c r="S142" s="248"/>
      <c r="T142" s="248"/>
      <c r="U142" s="248"/>
      <c r="V142" s="248"/>
      <c r="W142" s="248"/>
      <c r="X142" s="248"/>
      <c r="Y142" s="248"/>
      <c r="Z142" s="248"/>
      <c r="AA142" s="248"/>
      <c r="AB142" s="248"/>
      <c r="AC142" s="248"/>
      <c r="AD142" s="248"/>
      <c r="AE142" s="248"/>
      <c r="AF142" s="248"/>
      <c r="AG142" s="248"/>
      <c r="AH142" s="248"/>
      <c r="AJ142" s="89">
        <f t="shared" si="35"/>
        <v>0</v>
      </c>
      <c r="AK142" s="89">
        <f t="shared" si="36"/>
        <v>0</v>
      </c>
      <c r="AL142" s="89">
        <f t="shared" si="37"/>
        <v>0</v>
      </c>
      <c r="AM142" s="23">
        <f t="shared" si="38"/>
        <v>0</v>
      </c>
      <c r="AN142" s="103">
        <f t="shared" si="39"/>
        <v>0</v>
      </c>
      <c r="AO142" s="103">
        <f t="shared" si="40"/>
        <v>0</v>
      </c>
      <c r="AP142" s="105">
        <f t="shared" si="41"/>
        <v>0</v>
      </c>
      <c r="AQ142" s="106">
        <f t="shared" si="42"/>
        <v>0</v>
      </c>
      <c r="AR142" s="105">
        <f t="shared" si="43"/>
        <v>0</v>
      </c>
      <c r="AS142" s="105">
        <f t="shared" si="44"/>
        <v>0</v>
      </c>
      <c r="AT142" s="50"/>
      <c r="AU142" s="50"/>
      <c r="AV142" s="50"/>
      <c r="AW142" s="112">
        <f t="shared" si="46"/>
        <v>0</v>
      </c>
      <c r="AX142" s="112">
        <f t="shared" si="46"/>
        <v>0</v>
      </c>
      <c r="AY142" s="112">
        <f t="shared" si="46"/>
        <v>0</v>
      </c>
      <c r="AZ142" s="112">
        <f t="shared" si="46"/>
        <v>0</v>
      </c>
      <c r="BA142" s="112">
        <f t="shared" si="46"/>
        <v>0</v>
      </c>
      <c r="BB142" s="112">
        <f t="shared" si="46"/>
        <v>0</v>
      </c>
      <c r="BC142" s="112">
        <f t="shared" si="46"/>
        <v>0</v>
      </c>
      <c r="BD142" s="50"/>
      <c r="BE142" s="50"/>
      <c r="BF142" s="50"/>
      <c r="BG142" s="72" t="e">
        <f>VLOOKUP(D142,Données!$O$16:$Q$65,3,FALSE)</f>
        <v>#N/A</v>
      </c>
      <c r="BH142" s="72" t="e">
        <f>VLOOKUP(E142,Données!$O$16:$Q$65,3,FALSE)</f>
        <v>#N/A</v>
      </c>
      <c r="BI142" s="72" t="e">
        <f>VLOOKUP(F142,Données!$O$16:$Q$65,3,FALSE)</f>
        <v>#N/A</v>
      </c>
      <c r="BJ142" s="72" t="e">
        <f>VLOOKUP(G142,Données!$O$16:$Q$65,3,FALSE)</f>
        <v>#N/A</v>
      </c>
      <c r="BK142" s="72" t="e">
        <f>VLOOKUP(H142,Données!$O$16:$Q$65,3,FALSE)</f>
        <v>#N/A</v>
      </c>
      <c r="BL142" s="72" t="e">
        <f>VLOOKUP(I142,Données!$O$16:$Q$65,3,FALSE)</f>
        <v>#N/A</v>
      </c>
      <c r="BM142" s="72" t="e">
        <f>VLOOKUP(J142,Données!$O$16:$Q$65,3,FALSE)</f>
        <v>#N/A</v>
      </c>
      <c r="BN142" s="72" t="e">
        <f>VLOOKUP(K142,Données!$O$16:$Q$65,3,FALSE)</f>
        <v>#N/A</v>
      </c>
      <c r="BO142" s="72" t="e">
        <f>VLOOKUP(L142,Données!$O$16:$Q$65,3,FALSE)</f>
        <v>#N/A</v>
      </c>
      <c r="BP142" s="72" t="e">
        <f>VLOOKUP(M142,Données!$O$16:$Q$65,3,FALSE)</f>
        <v>#N/A</v>
      </c>
      <c r="BQ142" s="72" t="e">
        <f>VLOOKUP(N142,Données!$O$16:$Q$65,3,FALSE)</f>
        <v>#N/A</v>
      </c>
      <c r="BR142" s="72" t="e">
        <f>VLOOKUP(O142,Données!$O$16:$Q$65,3,FALSE)</f>
        <v>#N/A</v>
      </c>
      <c r="BS142" s="72" t="e">
        <f>VLOOKUP(P142,Données!$O$16:$Q$65,3,FALSE)</f>
        <v>#N/A</v>
      </c>
      <c r="BT142" s="72" t="e">
        <f>VLOOKUP(Q142,Données!$O$16:$Q$65,3,FALSE)</f>
        <v>#N/A</v>
      </c>
      <c r="BU142" s="72" t="e">
        <f>VLOOKUP(R142,Données!$O$16:$Q$65,3,FALSE)</f>
        <v>#N/A</v>
      </c>
      <c r="BV142" s="72" t="e">
        <f>VLOOKUP(S142,Données!$O$16:$Q$65,3,FALSE)</f>
        <v>#N/A</v>
      </c>
      <c r="BW142" s="72" t="e">
        <f>VLOOKUP(T142,Données!$O$16:$Q$65,3,FALSE)</f>
        <v>#N/A</v>
      </c>
      <c r="BX142" s="72" t="e">
        <f>VLOOKUP(U142,Données!$O$16:$Q$65,3,FALSE)</f>
        <v>#N/A</v>
      </c>
      <c r="BY142" s="72" t="e">
        <f>VLOOKUP(V142,Données!$O$16:$Q$65,3,FALSE)</f>
        <v>#N/A</v>
      </c>
      <c r="BZ142" s="72" t="e">
        <f>VLOOKUP(W142,Données!$O$16:$Q$65,3,FALSE)</f>
        <v>#N/A</v>
      </c>
      <c r="CA142" s="72" t="e">
        <f>VLOOKUP(X142,Données!$O$16:$Q$65,3,FALSE)</f>
        <v>#N/A</v>
      </c>
      <c r="CB142" s="72" t="e">
        <f>VLOOKUP(Y142,Données!$O$16:$Q$65,3,FALSE)</f>
        <v>#N/A</v>
      </c>
      <c r="CC142" s="72" t="e">
        <f>VLOOKUP(Z142,Données!$O$16:$Q$65,3,FALSE)</f>
        <v>#N/A</v>
      </c>
      <c r="CD142" s="72" t="e">
        <f>VLOOKUP(AA142,Données!$O$16:$Q$65,3,FALSE)</f>
        <v>#N/A</v>
      </c>
      <c r="CE142" s="72" t="e">
        <f>VLOOKUP(AB142,Données!$O$16:$Q$65,3,FALSE)</f>
        <v>#N/A</v>
      </c>
      <c r="CF142" s="72" t="e">
        <f>VLOOKUP(AC142,Données!$O$16:$Q$65,3,FALSE)</f>
        <v>#N/A</v>
      </c>
      <c r="CG142" s="72" t="e">
        <f>VLOOKUP(AD142,Données!$O$16:$Q$65,3,FALSE)</f>
        <v>#N/A</v>
      </c>
      <c r="CH142" s="72" t="e">
        <f>VLOOKUP(AE142,Données!$O$16:$Q$65,3,FALSE)</f>
        <v>#N/A</v>
      </c>
      <c r="CI142" s="72" t="e">
        <f>VLOOKUP(AF142,Données!$O$16:$Q$65,3,FALSE)</f>
        <v>#N/A</v>
      </c>
      <c r="CJ142" s="72" t="e">
        <f>VLOOKUP(AG142,Données!$O$16:$Q$65,3,FALSE)</f>
        <v>#N/A</v>
      </c>
      <c r="CK142" s="72" t="e">
        <f>VLOOKUP(AH142,Données!$O$16:$Q$65,3,FALSE)</f>
        <v>#N/A</v>
      </c>
      <c r="CL142" s="50"/>
      <c r="CM142" s="44"/>
      <c r="CN142" s="50"/>
      <c r="CO142" s="50"/>
      <c r="CP142" s="50"/>
      <c r="CQ142" s="51"/>
    </row>
    <row r="143" spans="1:256" ht="13.5" thickBot="1" x14ac:dyDescent="0.25">
      <c r="A143" s="44" t="e">
        <f>VLOOKUP(C143,Section!C106:D261,2,FALSE)</f>
        <v>#N/A</v>
      </c>
      <c r="B143" s="200">
        <f>Données!I85</f>
        <v>0</v>
      </c>
      <c r="C143" s="201">
        <f>Données!$J85</f>
        <v>0</v>
      </c>
      <c r="D143" s="248"/>
      <c r="E143" s="248"/>
      <c r="F143" s="248"/>
      <c r="G143" s="248"/>
      <c r="H143" s="248"/>
      <c r="I143" s="248"/>
      <c r="J143" s="248"/>
      <c r="K143" s="248"/>
      <c r="L143" s="248"/>
      <c r="M143" s="248"/>
      <c r="N143" s="248"/>
      <c r="O143" s="248"/>
      <c r="P143" s="248"/>
      <c r="Q143" s="248"/>
      <c r="R143" s="248"/>
      <c r="S143" s="248"/>
      <c r="T143" s="248"/>
      <c r="U143" s="248"/>
      <c r="V143" s="248"/>
      <c r="W143" s="248"/>
      <c r="X143" s="248"/>
      <c r="Y143" s="248"/>
      <c r="Z143" s="248"/>
      <c r="AA143" s="248"/>
      <c r="AB143" s="248"/>
      <c r="AC143" s="248"/>
      <c r="AD143" s="248"/>
      <c r="AE143" s="248"/>
      <c r="AF143" s="248"/>
      <c r="AG143" s="248"/>
      <c r="AH143" s="248"/>
      <c r="AJ143" s="89">
        <f t="shared" si="35"/>
        <v>0</v>
      </c>
      <c r="AK143" s="89">
        <f t="shared" si="36"/>
        <v>0</v>
      </c>
      <c r="AL143" s="89">
        <f t="shared" si="37"/>
        <v>0</v>
      </c>
      <c r="AM143" s="23">
        <f t="shared" si="38"/>
        <v>0</v>
      </c>
      <c r="AN143" s="103">
        <f t="shared" si="39"/>
        <v>0</v>
      </c>
      <c r="AO143" s="103">
        <f t="shared" si="40"/>
        <v>0</v>
      </c>
      <c r="AP143" s="105">
        <f t="shared" si="41"/>
        <v>0</v>
      </c>
      <c r="AQ143" s="106">
        <f t="shared" si="42"/>
        <v>0</v>
      </c>
      <c r="AR143" s="105">
        <f t="shared" si="43"/>
        <v>0</v>
      </c>
      <c r="AS143" s="105">
        <f t="shared" si="44"/>
        <v>0</v>
      </c>
      <c r="AT143" s="50"/>
      <c r="AU143" s="50"/>
      <c r="AV143" s="50"/>
      <c r="AW143" s="112">
        <f t="shared" si="46"/>
        <v>0</v>
      </c>
      <c r="AX143" s="112">
        <f t="shared" si="46"/>
        <v>0</v>
      </c>
      <c r="AY143" s="112">
        <f t="shared" si="46"/>
        <v>0</v>
      </c>
      <c r="AZ143" s="112">
        <f t="shared" si="46"/>
        <v>0</v>
      </c>
      <c r="BA143" s="112">
        <f t="shared" si="46"/>
        <v>0</v>
      </c>
      <c r="BB143" s="112">
        <f t="shared" si="46"/>
        <v>0</v>
      </c>
      <c r="BC143" s="112">
        <f t="shared" si="46"/>
        <v>0</v>
      </c>
      <c r="BD143" s="50"/>
      <c r="BE143" s="50"/>
      <c r="BF143" s="50"/>
      <c r="BG143" s="72" t="e">
        <f>VLOOKUP(D143,Données!$O$16:$Q$65,3,FALSE)</f>
        <v>#N/A</v>
      </c>
      <c r="BH143" s="72" t="e">
        <f>VLOOKUP(E143,Données!$O$16:$Q$65,3,FALSE)</f>
        <v>#N/A</v>
      </c>
      <c r="BI143" s="72" t="e">
        <f>VLOOKUP(F143,Données!$O$16:$Q$65,3,FALSE)</f>
        <v>#N/A</v>
      </c>
      <c r="BJ143" s="72" t="e">
        <f>VLOOKUP(G143,Données!$O$16:$Q$65,3,FALSE)</f>
        <v>#N/A</v>
      </c>
      <c r="BK143" s="72" t="e">
        <f>VLOOKUP(H143,Données!$O$16:$Q$65,3,FALSE)</f>
        <v>#N/A</v>
      </c>
      <c r="BL143" s="72" t="e">
        <f>VLOOKUP(I143,Données!$O$16:$Q$65,3,FALSE)</f>
        <v>#N/A</v>
      </c>
      <c r="BM143" s="72" t="e">
        <f>VLOOKUP(J143,Données!$O$16:$Q$65,3,FALSE)</f>
        <v>#N/A</v>
      </c>
      <c r="BN143" s="72" t="e">
        <f>VLOOKUP(K143,Données!$O$16:$Q$65,3,FALSE)</f>
        <v>#N/A</v>
      </c>
      <c r="BO143" s="72" t="e">
        <f>VLOOKUP(L143,Données!$O$16:$Q$65,3,FALSE)</f>
        <v>#N/A</v>
      </c>
      <c r="BP143" s="72" t="e">
        <f>VLOOKUP(M143,Données!$O$16:$Q$65,3,FALSE)</f>
        <v>#N/A</v>
      </c>
      <c r="BQ143" s="72" t="e">
        <f>VLOOKUP(N143,Données!$O$16:$Q$65,3,FALSE)</f>
        <v>#N/A</v>
      </c>
      <c r="BR143" s="72" t="e">
        <f>VLOOKUP(O143,Données!$O$16:$Q$65,3,FALSE)</f>
        <v>#N/A</v>
      </c>
      <c r="BS143" s="72" t="e">
        <f>VLOOKUP(P143,Données!$O$16:$Q$65,3,FALSE)</f>
        <v>#N/A</v>
      </c>
      <c r="BT143" s="72" t="e">
        <f>VLOOKUP(Q143,Données!$O$16:$Q$65,3,FALSE)</f>
        <v>#N/A</v>
      </c>
      <c r="BU143" s="72" t="e">
        <f>VLOOKUP(R143,Données!$O$16:$Q$65,3,FALSE)</f>
        <v>#N/A</v>
      </c>
      <c r="BV143" s="72" t="e">
        <f>VLOOKUP(S143,Données!$O$16:$Q$65,3,FALSE)</f>
        <v>#N/A</v>
      </c>
      <c r="BW143" s="72" t="e">
        <f>VLOOKUP(T143,Données!$O$16:$Q$65,3,FALSE)</f>
        <v>#N/A</v>
      </c>
      <c r="BX143" s="72" t="e">
        <f>VLOOKUP(U143,Données!$O$16:$Q$65,3,FALSE)</f>
        <v>#N/A</v>
      </c>
      <c r="BY143" s="72" t="e">
        <f>VLOOKUP(V143,Données!$O$16:$Q$65,3,FALSE)</f>
        <v>#N/A</v>
      </c>
      <c r="BZ143" s="72" t="e">
        <f>VLOOKUP(W143,Données!$O$16:$Q$65,3,FALSE)</f>
        <v>#N/A</v>
      </c>
      <c r="CA143" s="72" t="e">
        <f>VLOOKUP(X143,Données!$O$16:$Q$65,3,FALSE)</f>
        <v>#N/A</v>
      </c>
      <c r="CB143" s="72" t="e">
        <f>VLOOKUP(Y143,Données!$O$16:$Q$65,3,FALSE)</f>
        <v>#N/A</v>
      </c>
      <c r="CC143" s="72" t="e">
        <f>VLOOKUP(Z143,Données!$O$16:$Q$65,3,FALSE)</f>
        <v>#N/A</v>
      </c>
      <c r="CD143" s="72" t="e">
        <f>VLOOKUP(AA143,Données!$O$16:$Q$65,3,FALSE)</f>
        <v>#N/A</v>
      </c>
      <c r="CE143" s="72" t="e">
        <f>VLOOKUP(AB143,Données!$O$16:$Q$65,3,FALSE)</f>
        <v>#N/A</v>
      </c>
      <c r="CF143" s="72" t="e">
        <f>VLOOKUP(AC143,Données!$O$16:$Q$65,3,FALSE)</f>
        <v>#N/A</v>
      </c>
      <c r="CG143" s="72" t="e">
        <f>VLOOKUP(AD143,Données!$O$16:$Q$65,3,FALSE)</f>
        <v>#N/A</v>
      </c>
      <c r="CH143" s="72" t="e">
        <f>VLOOKUP(AE143,Données!$O$16:$Q$65,3,FALSE)</f>
        <v>#N/A</v>
      </c>
      <c r="CI143" s="72" t="e">
        <f>VLOOKUP(AF143,Données!$O$16:$Q$65,3,FALSE)</f>
        <v>#N/A</v>
      </c>
      <c r="CJ143" s="72" t="e">
        <f>VLOOKUP(AG143,Données!$O$16:$Q$65,3,FALSE)</f>
        <v>#N/A</v>
      </c>
      <c r="CK143" s="72" t="e">
        <f>VLOOKUP(AH143,Données!$O$16:$Q$65,3,FALSE)</f>
        <v>#N/A</v>
      </c>
      <c r="CL143" s="50"/>
      <c r="CM143" s="44"/>
      <c r="CN143" s="50"/>
      <c r="CO143" s="50"/>
      <c r="CP143" s="50"/>
      <c r="CQ143" s="51"/>
    </row>
    <row r="144" spans="1:256" ht="13.5" thickBot="1" x14ac:dyDescent="0.25">
      <c r="A144" s="44" t="e">
        <f>VLOOKUP(C144,Section!C106:D262,2,FALSE)</f>
        <v>#N/A</v>
      </c>
      <c r="B144" s="200">
        <f>Données!I86</f>
        <v>0</v>
      </c>
      <c r="C144" s="201">
        <f>Données!$J86</f>
        <v>0</v>
      </c>
      <c r="D144" s="248"/>
      <c r="E144" s="248"/>
      <c r="F144" s="248"/>
      <c r="G144" s="248"/>
      <c r="H144" s="248"/>
      <c r="I144" s="248"/>
      <c r="J144" s="248"/>
      <c r="K144" s="248"/>
      <c r="L144" s="248"/>
      <c r="M144" s="248"/>
      <c r="N144" s="248"/>
      <c r="O144" s="248"/>
      <c r="P144" s="248"/>
      <c r="Q144" s="248"/>
      <c r="R144" s="248"/>
      <c r="S144" s="248"/>
      <c r="T144" s="248"/>
      <c r="U144" s="248"/>
      <c r="V144" s="248"/>
      <c r="W144" s="248"/>
      <c r="X144" s="248"/>
      <c r="Y144" s="248"/>
      <c r="Z144" s="248"/>
      <c r="AA144" s="248"/>
      <c r="AB144" s="248"/>
      <c r="AC144" s="248"/>
      <c r="AD144" s="248"/>
      <c r="AE144" s="248"/>
      <c r="AF144" s="248"/>
      <c r="AG144" s="248"/>
      <c r="AH144" s="248"/>
      <c r="AJ144" s="89">
        <f t="shared" si="35"/>
        <v>0</v>
      </c>
      <c r="AK144" s="89">
        <f t="shared" si="36"/>
        <v>0</v>
      </c>
      <c r="AL144" s="89">
        <f t="shared" si="37"/>
        <v>0</v>
      </c>
      <c r="AM144" s="23">
        <f t="shared" si="38"/>
        <v>0</v>
      </c>
      <c r="AN144" s="103">
        <f t="shared" si="39"/>
        <v>0</v>
      </c>
      <c r="AO144" s="103">
        <f t="shared" si="40"/>
        <v>0</v>
      </c>
      <c r="AP144" s="105">
        <f t="shared" si="41"/>
        <v>0</v>
      </c>
      <c r="AQ144" s="106">
        <f t="shared" si="42"/>
        <v>0</v>
      </c>
      <c r="AR144" s="105">
        <f t="shared" si="43"/>
        <v>0</v>
      </c>
      <c r="AS144" s="105">
        <f t="shared" si="44"/>
        <v>0</v>
      </c>
      <c r="AT144" s="50"/>
      <c r="AU144" s="50"/>
      <c r="AV144" s="50"/>
      <c r="AW144" s="112">
        <f t="shared" si="46"/>
        <v>0</v>
      </c>
      <c r="AX144" s="112">
        <f t="shared" si="46"/>
        <v>0</v>
      </c>
      <c r="AY144" s="112">
        <f t="shared" si="46"/>
        <v>0</v>
      </c>
      <c r="AZ144" s="112">
        <f t="shared" si="46"/>
        <v>0</v>
      </c>
      <c r="BA144" s="112">
        <f t="shared" si="46"/>
        <v>0</v>
      </c>
      <c r="BB144" s="112">
        <f t="shared" si="46"/>
        <v>0</v>
      </c>
      <c r="BC144" s="112">
        <f t="shared" si="46"/>
        <v>0</v>
      </c>
      <c r="BD144" s="50"/>
      <c r="BE144" s="50"/>
      <c r="BF144" s="50"/>
      <c r="BG144" s="72" t="e">
        <f>VLOOKUP(D144,Données!$O$16:$Q$65,3,FALSE)</f>
        <v>#N/A</v>
      </c>
      <c r="BH144" s="72" t="e">
        <f>VLOOKUP(E144,Données!$O$16:$Q$65,3,FALSE)</f>
        <v>#N/A</v>
      </c>
      <c r="BI144" s="72" t="e">
        <f>VLOOKUP(F144,Données!$O$16:$Q$65,3,FALSE)</f>
        <v>#N/A</v>
      </c>
      <c r="BJ144" s="72" t="e">
        <f>VLOOKUP(G144,Données!$O$16:$Q$65,3,FALSE)</f>
        <v>#N/A</v>
      </c>
      <c r="BK144" s="72" t="e">
        <f>VLOOKUP(H144,Données!$O$16:$Q$65,3,FALSE)</f>
        <v>#N/A</v>
      </c>
      <c r="BL144" s="72" t="e">
        <f>VLOOKUP(I144,Données!$O$16:$Q$65,3,FALSE)</f>
        <v>#N/A</v>
      </c>
      <c r="BM144" s="72" t="e">
        <f>VLOOKUP(J144,Données!$O$16:$Q$65,3,FALSE)</f>
        <v>#N/A</v>
      </c>
      <c r="BN144" s="72" t="e">
        <f>VLOOKUP(K144,Données!$O$16:$Q$65,3,FALSE)</f>
        <v>#N/A</v>
      </c>
      <c r="BO144" s="72" t="e">
        <f>VLOOKUP(L144,Données!$O$16:$Q$65,3,FALSE)</f>
        <v>#N/A</v>
      </c>
      <c r="BP144" s="72" t="e">
        <f>VLOOKUP(M144,Données!$O$16:$Q$65,3,FALSE)</f>
        <v>#N/A</v>
      </c>
      <c r="BQ144" s="72" t="e">
        <f>VLOOKUP(N144,Données!$O$16:$Q$65,3,FALSE)</f>
        <v>#N/A</v>
      </c>
      <c r="BR144" s="72" t="e">
        <f>VLOOKUP(O144,Données!$O$16:$Q$65,3,FALSE)</f>
        <v>#N/A</v>
      </c>
      <c r="BS144" s="72" t="e">
        <f>VLOOKUP(P144,Données!$O$16:$Q$65,3,FALSE)</f>
        <v>#N/A</v>
      </c>
      <c r="BT144" s="72" t="e">
        <f>VLOOKUP(Q144,Données!$O$16:$Q$65,3,FALSE)</f>
        <v>#N/A</v>
      </c>
      <c r="BU144" s="72" t="e">
        <f>VLOOKUP(R144,Données!$O$16:$Q$65,3,FALSE)</f>
        <v>#N/A</v>
      </c>
      <c r="BV144" s="72" t="e">
        <f>VLOOKUP(S144,Données!$O$16:$Q$65,3,FALSE)</f>
        <v>#N/A</v>
      </c>
      <c r="BW144" s="72" t="e">
        <f>VLOOKUP(T144,Données!$O$16:$Q$65,3,FALSE)</f>
        <v>#N/A</v>
      </c>
      <c r="BX144" s="72" t="e">
        <f>VLOOKUP(U144,Données!$O$16:$Q$65,3,FALSE)</f>
        <v>#N/A</v>
      </c>
      <c r="BY144" s="72" t="e">
        <f>VLOOKUP(V144,Données!$O$16:$Q$65,3,FALSE)</f>
        <v>#N/A</v>
      </c>
      <c r="BZ144" s="72" t="e">
        <f>VLOOKUP(W144,Données!$O$16:$Q$65,3,FALSE)</f>
        <v>#N/A</v>
      </c>
      <c r="CA144" s="72" t="e">
        <f>VLOOKUP(X144,Données!$O$16:$Q$65,3,FALSE)</f>
        <v>#N/A</v>
      </c>
      <c r="CB144" s="72" t="e">
        <f>VLOOKUP(Y144,Données!$O$16:$Q$65,3,FALSE)</f>
        <v>#N/A</v>
      </c>
      <c r="CC144" s="72" t="e">
        <f>VLOOKUP(Z144,Données!$O$16:$Q$65,3,FALSE)</f>
        <v>#N/A</v>
      </c>
      <c r="CD144" s="72" t="e">
        <f>VLOOKUP(AA144,Données!$O$16:$Q$65,3,FALSE)</f>
        <v>#N/A</v>
      </c>
      <c r="CE144" s="72" t="e">
        <f>VLOOKUP(AB144,Données!$O$16:$Q$65,3,FALSE)</f>
        <v>#N/A</v>
      </c>
      <c r="CF144" s="72" t="e">
        <f>VLOOKUP(AC144,Données!$O$16:$Q$65,3,FALSE)</f>
        <v>#N/A</v>
      </c>
      <c r="CG144" s="72" t="e">
        <f>VLOOKUP(AD144,Données!$O$16:$Q$65,3,FALSE)</f>
        <v>#N/A</v>
      </c>
      <c r="CH144" s="72" t="e">
        <f>VLOOKUP(AE144,Données!$O$16:$Q$65,3,FALSE)</f>
        <v>#N/A</v>
      </c>
      <c r="CI144" s="72" t="e">
        <f>VLOOKUP(AF144,Données!$O$16:$Q$65,3,FALSE)</f>
        <v>#N/A</v>
      </c>
      <c r="CJ144" s="72" t="e">
        <f>VLOOKUP(AG144,Données!$O$16:$Q$65,3,FALSE)</f>
        <v>#N/A</v>
      </c>
      <c r="CK144" s="72" t="e">
        <f>VLOOKUP(AH144,Données!$O$16:$Q$65,3,FALSE)</f>
        <v>#N/A</v>
      </c>
      <c r="CL144" s="50"/>
      <c r="CM144" s="44"/>
      <c r="CN144" s="50"/>
      <c r="CO144" s="50"/>
      <c r="CP144" s="50"/>
      <c r="CQ144" s="51"/>
    </row>
    <row r="145" spans="1:95" ht="13.5" thickBot="1" x14ac:dyDescent="0.25">
      <c r="A145" s="44" t="e">
        <f>VLOOKUP(C145,Section!C107:D263,2,FALSE)</f>
        <v>#N/A</v>
      </c>
      <c r="B145" s="200">
        <f>Données!I87</f>
        <v>0</v>
      </c>
      <c r="C145" s="203">
        <f>Données!$J87</f>
        <v>0</v>
      </c>
      <c r="D145" s="248"/>
      <c r="E145" s="248"/>
      <c r="F145" s="248"/>
      <c r="G145" s="248"/>
      <c r="H145" s="248"/>
      <c r="I145" s="248"/>
      <c r="J145" s="248"/>
      <c r="K145" s="248"/>
      <c r="L145" s="248"/>
      <c r="M145" s="248"/>
      <c r="N145" s="248"/>
      <c r="O145" s="248"/>
      <c r="P145" s="248"/>
      <c r="Q145" s="248"/>
      <c r="R145" s="248"/>
      <c r="S145" s="248"/>
      <c r="T145" s="248"/>
      <c r="U145" s="248"/>
      <c r="V145" s="248"/>
      <c r="W145" s="248"/>
      <c r="X145" s="248"/>
      <c r="Y145" s="248"/>
      <c r="Z145" s="248"/>
      <c r="AA145" s="248"/>
      <c r="AB145" s="248"/>
      <c r="AC145" s="248"/>
      <c r="AD145" s="248"/>
      <c r="AE145" s="248"/>
      <c r="AF145" s="248"/>
      <c r="AG145" s="248"/>
      <c r="AH145" s="248"/>
      <c r="AJ145" s="89">
        <f t="shared" si="35"/>
        <v>0</v>
      </c>
      <c r="AK145" s="89">
        <f t="shared" si="36"/>
        <v>0</v>
      </c>
      <c r="AL145" s="89">
        <f t="shared" si="37"/>
        <v>0</v>
      </c>
      <c r="AM145" s="23">
        <f t="shared" si="38"/>
        <v>0</v>
      </c>
      <c r="AN145" s="103">
        <f t="shared" si="39"/>
        <v>0</v>
      </c>
      <c r="AO145" s="103">
        <f t="shared" si="40"/>
        <v>0</v>
      </c>
      <c r="AP145" s="105">
        <f t="shared" si="41"/>
        <v>0</v>
      </c>
      <c r="AQ145" s="106">
        <f t="shared" si="42"/>
        <v>0</v>
      </c>
      <c r="AR145" s="105">
        <f t="shared" si="43"/>
        <v>0</v>
      </c>
      <c r="AS145" s="105">
        <f t="shared" si="44"/>
        <v>0</v>
      </c>
      <c r="AT145" s="50"/>
      <c r="AU145" s="50"/>
      <c r="AV145" s="50"/>
      <c r="AW145" s="112">
        <f t="shared" si="46"/>
        <v>0</v>
      </c>
      <c r="AX145" s="112">
        <f t="shared" si="46"/>
        <v>0</v>
      </c>
      <c r="AY145" s="112">
        <f t="shared" si="46"/>
        <v>0</v>
      </c>
      <c r="AZ145" s="112">
        <f t="shared" si="46"/>
        <v>0</v>
      </c>
      <c r="BA145" s="112">
        <f t="shared" si="46"/>
        <v>0</v>
      </c>
      <c r="BB145" s="112">
        <f t="shared" si="46"/>
        <v>0</v>
      </c>
      <c r="BC145" s="112">
        <f t="shared" si="46"/>
        <v>0</v>
      </c>
      <c r="BD145" s="50"/>
      <c r="BE145" s="50"/>
      <c r="BF145" s="50"/>
      <c r="BG145" s="72" t="e">
        <f>VLOOKUP(D145,Données!$O$16:$Q$65,3,FALSE)</f>
        <v>#N/A</v>
      </c>
      <c r="BH145" s="72" t="e">
        <f>VLOOKUP(E145,Données!$O$16:$Q$65,3,FALSE)</f>
        <v>#N/A</v>
      </c>
      <c r="BI145" s="72" t="e">
        <f>VLOOKUP(F145,Données!$O$16:$Q$65,3,FALSE)</f>
        <v>#N/A</v>
      </c>
      <c r="BJ145" s="72" t="e">
        <f>VLOOKUP(G145,Données!$O$16:$Q$65,3,FALSE)</f>
        <v>#N/A</v>
      </c>
      <c r="BK145" s="72" t="e">
        <f>VLOOKUP(H145,Données!$O$16:$Q$65,3,FALSE)</f>
        <v>#N/A</v>
      </c>
      <c r="BL145" s="72" t="e">
        <f>VLOOKUP(I145,Données!$O$16:$Q$65,3,FALSE)</f>
        <v>#N/A</v>
      </c>
      <c r="BM145" s="72" t="e">
        <f>VLOOKUP(J145,Données!$O$16:$Q$65,3,FALSE)</f>
        <v>#N/A</v>
      </c>
      <c r="BN145" s="72" t="e">
        <f>VLOOKUP(K145,Données!$O$16:$Q$65,3,FALSE)</f>
        <v>#N/A</v>
      </c>
      <c r="BO145" s="72" t="e">
        <f>VLOOKUP(L145,Données!$O$16:$Q$65,3,FALSE)</f>
        <v>#N/A</v>
      </c>
      <c r="BP145" s="72" t="e">
        <f>VLOOKUP(M145,Données!$O$16:$Q$65,3,FALSE)</f>
        <v>#N/A</v>
      </c>
      <c r="BQ145" s="72" t="e">
        <f>VLOOKUP(N145,Données!$O$16:$Q$65,3,FALSE)</f>
        <v>#N/A</v>
      </c>
      <c r="BR145" s="72" t="e">
        <f>VLOOKUP(O145,Données!$O$16:$Q$65,3,FALSE)</f>
        <v>#N/A</v>
      </c>
      <c r="BS145" s="72" t="e">
        <f>VLOOKUP(P145,Données!$O$16:$Q$65,3,FALSE)</f>
        <v>#N/A</v>
      </c>
      <c r="BT145" s="72" t="e">
        <f>VLOOKUP(Q145,Données!$O$16:$Q$65,3,FALSE)</f>
        <v>#N/A</v>
      </c>
      <c r="BU145" s="72" t="e">
        <f>VLOOKUP(R145,Données!$O$16:$Q$65,3,FALSE)</f>
        <v>#N/A</v>
      </c>
      <c r="BV145" s="72" t="e">
        <f>VLOOKUP(S145,Données!$O$16:$Q$65,3,FALSE)</f>
        <v>#N/A</v>
      </c>
      <c r="BW145" s="72" t="e">
        <f>VLOOKUP(T145,Données!$O$16:$Q$65,3,FALSE)</f>
        <v>#N/A</v>
      </c>
      <c r="BX145" s="72" t="e">
        <f>VLOOKUP(U145,Données!$O$16:$Q$65,3,FALSE)</f>
        <v>#N/A</v>
      </c>
      <c r="BY145" s="72" t="e">
        <f>VLOOKUP(V145,Données!$O$16:$Q$65,3,FALSE)</f>
        <v>#N/A</v>
      </c>
      <c r="BZ145" s="72" t="e">
        <f>VLOOKUP(W145,Données!$O$16:$Q$65,3,FALSE)</f>
        <v>#N/A</v>
      </c>
      <c r="CA145" s="72" t="e">
        <f>VLOOKUP(X145,Données!$O$16:$Q$65,3,FALSE)</f>
        <v>#N/A</v>
      </c>
      <c r="CB145" s="72" t="e">
        <f>VLOOKUP(Y145,Données!$O$16:$Q$65,3,FALSE)</f>
        <v>#N/A</v>
      </c>
      <c r="CC145" s="72" t="e">
        <f>VLOOKUP(Z145,Données!$O$16:$Q$65,3,FALSE)</f>
        <v>#N/A</v>
      </c>
      <c r="CD145" s="72" t="e">
        <f>VLOOKUP(AA145,Données!$O$16:$Q$65,3,FALSE)</f>
        <v>#N/A</v>
      </c>
      <c r="CE145" s="72" t="e">
        <f>VLOOKUP(AB145,Données!$O$16:$Q$65,3,FALSE)</f>
        <v>#N/A</v>
      </c>
      <c r="CF145" s="72" t="e">
        <f>VLOOKUP(AC145,Données!$O$16:$Q$65,3,FALSE)</f>
        <v>#N/A</v>
      </c>
      <c r="CG145" s="72" t="e">
        <f>VLOOKUP(AD145,Données!$O$16:$Q$65,3,FALSE)</f>
        <v>#N/A</v>
      </c>
      <c r="CH145" s="72" t="e">
        <f>VLOOKUP(AE145,Données!$O$16:$Q$65,3,FALSE)</f>
        <v>#N/A</v>
      </c>
      <c r="CI145" s="72" t="e">
        <f>VLOOKUP(AF145,Données!$O$16:$Q$65,3,FALSE)</f>
        <v>#N/A</v>
      </c>
      <c r="CJ145" s="72" t="e">
        <f>VLOOKUP(AG145,Données!$O$16:$Q$65,3,FALSE)</f>
        <v>#N/A</v>
      </c>
      <c r="CK145" s="72" t="e">
        <f>VLOOKUP(AH145,Données!$O$16:$Q$65,3,FALSE)</f>
        <v>#N/A</v>
      </c>
      <c r="CL145" s="50"/>
      <c r="CM145" s="44"/>
      <c r="CN145" s="50"/>
      <c r="CO145" s="50"/>
      <c r="CP145" s="50"/>
      <c r="CQ145" s="51"/>
    </row>
    <row r="146" spans="1:95" ht="13.5" thickBot="1" x14ac:dyDescent="0.25">
      <c r="A146" s="44" t="e">
        <f>VLOOKUP(C146,Section!C107:D264,2,FALSE)</f>
        <v>#N/A</v>
      </c>
      <c r="B146" s="204">
        <f>Données!I88</f>
        <v>0</v>
      </c>
      <c r="C146" s="201">
        <f>Données!$J88</f>
        <v>0</v>
      </c>
      <c r="D146" s="248"/>
      <c r="E146" s="248"/>
      <c r="F146" s="248"/>
      <c r="G146" s="248"/>
      <c r="H146" s="248"/>
      <c r="I146" s="248"/>
      <c r="J146" s="248"/>
      <c r="K146" s="248"/>
      <c r="L146" s="248"/>
      <c r="M146" s="248"/>
      <c r="N146" s="248"/>
      <c r="O146" s="248"/>
      <c r="P146" s="248"/>
      <c r="Q146" s="248"/>
      <c r="R146" s="248"/>
      <c r="S146" s="248"/>
      <c r="T146" s="248"/>
      <c r="U146" s="248"/>
      <c r="V146" s="248"/>
      <c r="W146" s="248"/>
      <c r="X146" s="248"/>
      <c r="Y146" s="248"/>
      <c r="Z146" s="248"/>
      <c r="AA146" s="248"/>
      <c r="AB146" s="248"/>
      <c r="AC146" s="248"/>
      <c r="AD146" s="248"/>
      <c r="AE146" s="248"/>
      <c r="AF146" s="248"/>
      <c r="AG146" s="248"/>
      <c r="AH146" s="248"/>
      <c r="AJ146" s="89">
        <f t="shared" si="35"/>
        <v>0</v>
      </c>
      <c r="AK146" s="89">
        <f t="shared" si="36"/>
        <v>0</v>
      </c>
      <c r="AL146" s="89">
        <f t="shared" si="37"/>
        <v>0</v>
      </c>
      <c r="AM146" s="23">
        <f t="shared" si="38"/>
        <v>0</v>
      </c>
      <c r="AN146" s="103">
        <f t="shared" si="39"/>
        <v>0</v>
      </c>
      <c r="AO146" s="103">
        <f t="shared" si="40"/>
        <v>0</v>
      </c>
      <c r="AP146" s="105">
        <f t="shared" si="41"/>
        <v>0</v>
      </c>
      <c r="AQ146" s="106">
        <f t="shared" si="42"/>
        <v>0</v>
      </c>
      <c r="AR146" s="105">
        <f t="shared" si="43"/>
        <v>0</v>
      </c>
      <c r="AS146" s="105">
        <f t="shared" si="44"/>
        <v>0</v>
      </c>
      <c r="AT146" s="50"/>
      <c r="AU146" s="50"/>
      <c r="AV146" s="50"/>
      <c r="AW146" s="112">
        <f t="shared" si="46"/>
        <v>0</v>
      </c>
      <c r="AX146" s="112">
        <f t="shared" si="46"/>
        <v>0</v>
      </c>
      <c r="AY146" s="112">
        <f t="shared" si="46"/>
        <v>0</v>
      </c>
      <c r="AZ146" s="112">
        <f t="shared" si="46"/>
        <v>0</v>
      </c>
      <c r="BA146" s="112">
        <f t="shared" si="46"/>
        <v>0</v>
      </c>
      <c r="BB146" s="112">
        <f t="shared" si="46"/>
        <v>0</v>
      </c>
      <c r="BC146" s="112">
        <f t="shared" si="46"/>
        <v>0</v>
      </c>
      <c r="BD146" s="50"/>
      <c r="BE146" s="50"/>
      <c r="BF146" s="50"/>
      <c r="BG146" s="72" t="e">
        <f>VLOOKUP(D146,Données!$O$16:$Q$65,3,FALSE)</f>
        <v>#N/A</v>
      </c>
      <c r="BH146" s="72" t="e">
        <f>VLOOKUP(E146,Données!$O$16:$Q$65,3,FALSE)</f>
        <v>#N/A</v>
      </c>
      <c r="BI146" s="72" t="e">
        <f>VLOOKUP(F146,Données!$O$16:$Q$65,3,FALSE)</f>
        <v>#N/A</v>
      </c>
      <c r="BJ146" s="72" t="e">
        <f>VLOOKUP(G146,Données!$O$16:$Q$65,3,FALSE)</f>
        <v>#N/A</v>
      </c>
      <c r="BK146" s="72" t="e">
        <f>VLOOKUP(H146,Données!$O$16:$Q$65,3,FALSE)</f>
        <v>#N/A</v>
      </c>
      <c r="BL146" s="72" t="e">
        <f>VLOOKUP(I146,Données!$O$16:$Q$65,3,FALSE)</f>
        <v>#N/A</v>
      </c>
      <c r="BM146" s="72" t="e">
        <f>VLOOKUP(J146,Données!$O$16:$Q$65,3,FALSE)</f>
        <v>#N/A</v>
      </c>
      <c r="BN146" s="72" t="e">
        <f>VLOOKUP(K146,Données!$O$16:$Q$65,3,FALSE)</f>
        <v>#N/A</v>
      </c>
      <c r="BO146" s="72" t="e">
        <f>VLOOKUP(L146,Données!$O$16:$Q$65,3,FALSE)</f>
        <v>#N/A</v>
      </c>
      <c r="BP146" s="72" t="e">
        <f>VLOOKUP(M146,Données!$O$16:$Q$65,3,FALSE)</f>
        <v>#N/A</v>
      </c>
      <c r="BQ146" s="72" t="e">
        <f>VLOOKUP(N146,Données!$O$16:$Q$65,3,FALSE)</f>
        <v>#N/A</v>
      </c>
      <c r="BR146" s="72" t="e">
        <f>VLOOKUP(O146,Données!$O$16:$Q$65,3,FALSE)</f>
        <v>#N/A</v>
      </c>
      <c r="BS146" s="72" t="e">
        <f>VLOOKUP(P146,Données!$O$16:$Q$65,3,FALSE)</f>
        <v>#N/A</v>
      </c>
      <c r="BT146" s="72" t="e">
        <f>VLOOKUP(Q146,Données!$O$16:$Q$65,3,FALSE)</f>
        <v>#N/A</v>
      </c>
      <c r="BU146" s="72" t="e">
        <f>VLOOKUP(R146,Données!$O$16:$Q$65,3,FALSE)</f>
        <v>#N/A</v>
      </c>
      <c r="BV146" s="72" t="e">
        <f>VLOOKUP(S146,Données!$O$16:$Q$65,3,FALSE)</f>
        <v>#N/A</v>
      </c>
      <c r="BW146" s="72" t="e">
        <f>VLOOKUP(T146,Données!$O$16:$Q$65,3,FALSE)</f>
        <v>#N/A</v>
      </c>
      <c r="BX146" s="72" t="e">
        <f>VLOOKUP(U146,Données!$O$16:$Q$65,3,FALSE)</f>
        <v>#N/A</v>
      </c>
      <c r="BY146" s="72" t="e">
        <f>VLOOKUP(V146,Données!$O$16:$Q$65,3,FALSE)</f>
        <v>#N/A</v>
      </c>
      <c r="BZ146" s="72" t="e">
        <f>VLOOKUP(W146,Données!$O$16:$Q$65,3,FALSE)</f>
        <v>#N/A</v>
      </c>
      <c r="CA146" s="72" t="e">
        <f>VLOOKUP(X146,Données!$O$16:$Q$65,3,FALSE)</f>
        <v>#N/A</v>
      </c>
      <c r="CB146" s="72" t="e">
        <f>VLOOKUP(Y146,Données!$O$16:$Q$65,3,FALSE)</f>
        <v>#N/A</v>
      </c>
      <c r="CC146" s="72" t="e">
        <f>VLOOKUP(Z146,Données!$O$16:$Q$65,3,FALSE)</f>
        <v>#N/A</v>
      </c>
      <c r="CD146" s="72" t="e">
        <f>VLOOKUP(AA146,Données!$O$16:$Q$65,3,FALSE)</f>
        <v>#N/A</v>
      </c>
      <c r="CE146" s="72" t="e">
        <f>VLOOKUP(AB146,Données!$O$16:$Q$65,3,FALSE)</f>
        <v>#N/A</v>
      </c>
      <c r="CF146" s="72" t="e">
        <f>VLOOKUP(AC146,Données!$O$16:$Q$65,3,FALSE)</f>
        <v>#N/A</v>
      </c>
      <c r="CG146" s="72" t="e">
        <f>VLOOKUP(AD146,Données!$O$16:$Q$65,3,FALSE)</f>
        <v>#N/A</v>
      </c>
      <c r="CH146" s="72" t="e">
        <f>VLOOKUP(AE146,Données!$O$16:$Q$65,3,FALSE)</f>
        <v>#N/A</v>
      </c>
      <c r="CI146" s="72" t="e">
        <f>VLOOKUP(AF146,Données!$O$16:$Q$65,3,FALSE)</f>
        <v>#N/A</v>
      </c>
      <c r="CJ146" s="72" t="e">
        <f>VLOOKUP(AG146,Données!$O$16:$Q$65,3,FALSE)</f>
        <v>#N/A</v>
      </c>
      <c r="CK146" s="72" t="e">
        <f>VLOOKUP(AH146,Données!$O$16:$Q$65,3,FALSE)</f>
        <v>#N/A</v>
      </c>
      <c r="CL146" s="50"/>
      <c r="CM146" s="44"/>
      <c r="CN146" s="50"/>
      <c r="CO146" s="50"/>
      <c r="CP146" s="50"/>
      <c r="CQ146" s="51"/>
    </row>
    <row r="147" spans="1:95" ht="13.5" thickBot="1" x14ac:dyDescent="0.25">
      <c r="A147" s="44" t="e">
        <f>VLOOKUP(C147,Section!C108:D265,2,FALSE)</f>
        <v>#N/A</v>
      </c>
      <c r="B147" s="204">
        <f>Données!I89</f>
        <v>0</v>
      </c>
      <c r="C147" s="201">
        <f>Données!$J89</f>
        <v>0</v>
      </c>
      <c r="D147" s="248"/>
      <c r="E147" s="248"/>
      <c r="F147" s="248"/>
      <c r="G147" s="248"/>
      <c r="H147" s="248"/>
      <c r="I147" s="248"/>
      <c r="J147" s="248"/>
      <c r="K147" s="248"/>
      <c r="L147" s="248"/>
      <c r="M147" s="248"/>
      <c r="N147" s="248"/>
      <c r="O147" s="248"/>
      <c r="P147" s="248"/>
      <c r="Q147" s="248"/>
      <c r="R147" s="248"/>
      <c r="S147" s="248"/>
      <c r="T147" s="248"/>
      <c r="U147" s="248"/>
      <c r="V147" s="248"/>
      <c r="W147" s="248"/>
      <c r="X147" s="248"/>
      <c r="Y147" s="248"/>
      <c r="Z147" s="248"/>
      <c r="AA147" s="248"/>
      <c r="AB147" s="248"/>
      <c r="AC147" s="248"/>
      <c r="AD147" s="248"/>
      <c r="AE147" s="248"/>
      <c r="AF147" s="248"/>
      <c r="AG147" s="248"/>
      <c r="AH147" s="248"/>
      <c r="AJ147" s="89">
        <f t="shared" si="35"/>
        <v>0</v>
      </c>
      <c r="AK147" s="89">
        <f t="shared" si="36"/>
        <v>0</v>
      </c>
      <c r="AL147" s="89">
        <f t="shared" si="37"/>
        <v>0</v>
      </c>
      <c r="AM147" s="23">
        <f t="shared" si="38"/>
        <v>0</v>
      </c>
      <c r="AN147" s="103">
        <f t="shared" si="39"/>
        <v>0</v>
      </c>
      <c r="AO147" s="103">
        <f t="shared" si="40"/>
        <v>0</v>
      </c>
      <c r="AP147" s="105">
        <f t="shared" si="41"/>
        <v>0</v>
      </c>
      <c r="AQ147" s="106">
        <f t="shared" si="42"/>
        <v>0</v>
      </c>
      <c r="AR147" s="105">
        <f t="shared" si="43"/>
        <v>0</v>
      </c>
      <c r="AS147" s="105">
        <f t="shared" si="44"/>
        <v>0</v>
      </c>
      <c r="AT147" s="50"/>
      <c r="AU147" s="50"/>
      <c r="AV147" s="50"/>
      <c r="AW147" s="112">
        <f t="shared" ref="AW147:BC156" si="47">COUNTIF($D147:$AH147,"CS")+COUNTIF($D147:$AH147,"WCS")</f>
        <v>0</v>
      </c>
      <c r="AX147" s="112">
        <f t="shared" si="47"/>
        <v>0</v>
      </c>
      <c r="AY147" s="112">
        <f t="shared" si="47"/>
        <v>0</v>
      </c>
      <c r="AZ147" s="112">
        <f t="shared" si="47"/>
        <v>0</v>
      </c>
      <c r="BA147" s="112">
        <f t="shared" si="47"/>
        <v>0</v>
      </c>
      <c r="BB147" s="112">
        <f t="shared" si="47"/>
        <v>0</v>
      </c>
      <c r="BC147" s="112">
        <f t="shared" si="47"/>
        <v>0</v>
      </c>
      <c r="BD147" s="50"/>
      <c r="BE147" s="50"/>
      <c r="BF147" s="50"/>
      <c r="BG147" s="72" t="e">
        <f>VLOOKUP(D147,Données!$O$16:$Q$65,3,FALSE)</f>
        <v>#N/A</v>
      </c>
      <c r="BH147" s="72" t="e">
        <f>VLOOKUP(E147,Données!$O$16:$Q$65,3,FALSE)</f>
        <v>#N/A</v>
      </c>
      <c r="BI147" s="72" t="e">
        <f>VLOOKUP(F147,Données!$O$16:$Q$65,3,FALSE)</f>
        <v>#N/A</v>
      </c>
      <c r="BJ147" s="72" t="e">
        <f>VLOOKUP(G147,Données!$O$16:$Q$65,3,FALSE)</f>
        <v>#N/A</v>
      </c>
      <c r="BK147" s="72" t="e">
        <f>VLOOKUP(H147,Données!$O$16:$Q$65,3,FALSE)</f>
        <v>#N/A</v>
      </c>
      <c r="BL147" s="72" t="e">
        <f>VLOOKUP(I147,Données!$O$16:$Q$65,3,FALSE)</f>
        <v>#N/A</v>
      </c>
      <c r="BM147" s="72" t="e">
        <f>VLOOKUP(J147,Données!$O$16:$Q$65,3,FALSE)</f>
        <v>#N/A</v>
      </c>
      <c r="BN147" s="72" t="e">
        <f>VLOOKUP(K147,Données!$O$16:$Q$65,3,FALSE)</f>
        <v>#N/A</v>
      </c>
      <c r="BO147" s="72" t="e">
        <f>VLOOKUP(L147,Données!$O$16:$Q$65,3,FALSE)</f>
        <v>#N/A</v>
      </c>
      <c r="BP147" s="72" t="e">
        <f>VLOOKUP(M147,Données!$O$16:$Q$65,3,FALSE)</f>
        <v>#N/A</v>
      </c>
      <c r="BQ147" s="72" t="e">
        <f>VLOOKUP(N147,Données!$O$16:$Q$65,3,FALSE)</f>
        <v>#N/A</v>
      </c>
      <c r="BR147" s="72" t="e">
        <f>VLOOKUP(O147,Données!$O$16:$Q$65,3,FALSE)</f>
        <v>#N/A</v>
      </c>
      <c r="BS147" s="72" t="e">
        <f>VLOOKUP(P147,Données!$O$16:$Q$65,3,FALSE)</f>
        <v>#N/A</v>
      </c>
      <c r="BT147" s="72" t="e">
        <f>VLOOKUP(Q147,Données!$O$16:$Q$65,3,FALSE)</f>
        <v>#N/A</v>
      </c>
      <c r="BU147" s="72" t="e">
        <f>VLOOKUP(R147,Données!$O$16:$Q$65,3,FALSE)</f>
        <v>#N/A</v>
      </c>
      <c r="BV147" s="72" t="e">
        <f>VLOOKUP(S147,Données!$O$16:$Q$65,3,FALSE)</f>
        <v>#N/A</v>
      </c>
      <c r="BW147" s="72" t="e">
        <f>VLOOKUP(T147,Données!$O$16:$Q$65,3,FALSE)</f>
        <v>#N/A</v>
      </c>
      <c r="BX147" s="72" t="e">
        <f>VLOOKUP(U147,Données!$O$16:$Q$65,3,FALSE)</f>
        <v>#N/A</v>
      </c>
      <c r="BY147" s="72" t="e">
        <f>VLOOKUP(V147,Données!$O$16:$Q$65,3,FALSE)</f>
        <v>#N/A</v>
      </c>
      <c r="BZ147" s="72" t="e">
        <f>VLOOKUP(W147,Données!$O$16:$Q$65,3,FALSE)</f>
        <v>#N/A</v>
      </c>
      <c r="CA147" s="72" t="e">
        <f>VLOOKUP(X147,Données!$O$16:$Q$65,3,FALSE)</f>
        <v>#N/A</v>
      </c>
      <c r="CB147" s="72" t="e">
        <f>VLOOKUP(Y147,Données!$O$16:$Q$65,3,FALSE)</f>
        <v>#N/A</v>
      </c>
      <c r="CC147" s="72" t="e">
        <f>VLOOKUP(Z147,Données!$O$16:$Q$65,3,FALSE)</f>
        <v>#N/A</v>
      </c>
      <c r="CD147" s="72" t="e">
        <f>VLOOKUP(AA147,Données!$O$16:$Q$65,3,FALSE)</f>
        <v>#N/A</v>
      </c>
      <c r="CE147" s="72" t="e">
        <f>VLOOKUP(AB147,Données!$O$16:$Q$65,3,FALSE)</f>
        <v>#N/A</v>
      </c>
      <c r="CF147" s="72" t="e">
        <f>VLOOKUP(AC147,Données!$O$16:$Q$65,3,FALSE)</f>
        <v>#N/A</v>
      </c>
      <c r="CG147" s="72" t="e">
        <f>VLOOKUP(AD147,Données!$O$16:$Q$65,3,FALSE)</f>
        <v>#N/A</v>
      </c>
      <c r="CH147" s="72" t="e">
        <f>VLOOKUP(AE147,Données!$O$16:$Q$65,3,FALSE)</f>
        <v>#N/A</v>
      </c>
      <c r="CI147" s="72" t="e">
        <f>VLOOKUP(AF147,Données!$O$16:$Q$65,3,FALSE)</f>
        <v>#N/A</v>
      </c>
      <c r="CJ147" s="72" t="e">
        <f>VLOOKUP(AG147,Données!$O$16:$Q$65,3,FALSE)</f>
        <v>#N/A</v>
      </c>
      <c r="CK147" s="72" t="e">
        <f>VLOOKUP(AH147,Données!$O$16:$Q$65,3,FALSE)</f>
        <v>#N/A</v>
      </c>
      <c r="CL147" s="50"/>
      <c r="CM147" s="44"/>
      <c r="CN147" s="50"/>
      <c r="CO147" s="50"/>
      <c r="CP147" s="50"/>
      <c r="CQ147" s="51"/>
    </row>
    <row r="148" spans="1:95" ht="13.5" thickBot="1" x14ac:dyDescent="0.25">
      <c r="A148" s="44" t="e">
        <f>VLOOKUP(C148,Section!C108:D266,2,FALSE)</f>
        <v>#N/A</v>
      </c>
      <c r="B148" s="200">
        <f>Données!I90</f>
        <v>0</v>
      </c>
      <c r="C148" s="201">
        <f>Données!$J90</f>
        <v>0</v>
      </c>
      <c r="D148" s="248"/>
      <c r="E148" s="248"/>
      <c r="F148" s="248"/>
      <c r="G148" s="248"/>
      <c r="H148" s="248"/>
      <c r="I148" s="248"/>
      <c r="J148" s="248"/>
      <c r="K148" s="248"/>
      <c r="L148" s="248"/>
      <c r="M148" s="248"/>
      <c r="N148" s="248"/>
      <c r="O148" s="248"/>
      <c r="P148" s="248"/>
      <c r="Q148" s="248"/>
      <c r="R148" s="248"/>
      <c r="S148" s="248"/>
      <c r="T148" s="248"/>
      <c r="U148" s="248"/>
      <c r="V148" s="248"/>
      <c r="W148" s="248"/>
      <c r="X148" s="248"/>
      <c r="Y148" s="248"/>
      <c r="Z148" s="248"/>
      <c r="AA148" s="248"/>
      <c r="AB148" s="248"/>
      <c r="AC148" s="248"/>
      <c r="AD148" s="248"/>
      <c r="AE148" s="248"/>
      <c r="AF148" s="248"/>
      <c r="AG148" s="248"/>
      <c r="AH148" s="248"/>
      <c r="AJ148" s="89">
        <f t="shared" si="35"/>
        <v>0</v>
      </c>
      <c r="AK148" s="89">
        <f t="shared" si="36"/>
        <v>0</v>
      </c>
      <c r="AL148" s="89">
        <f t="shared" si="37"/>
        <v>0</v>
      </c>
      <c r="AM148" s="23">
        <f t="shared" si="38"/>
        <v>0</v>
      </c>
      <c r="AN148" s="103">
        <f t="shared" si="39"/>
        <v>0</v>
      </c>
      <c r="AO148" s="103">
        <f t="shared" si="40"/>
        <v>0</v>
      </c>
      <c r="AP148" s="105">
        <f t="shared" si="41"/>
        <v>0</v>
      </c>
      <c r="AQ148" s="106">
        <f t="shared" si="42"/>
        <v>0</v>
      </c>
      <c r="AR148" s="105">
        <f t="shared" si="43"/>
        <v>0</v>
      </c>
      <c r="AS148" s="105">
        <f t="shared" si="44"/>
        <v>0</v>
      </c>
      <c r="AT148" s="50"/>
      <c r="AU148" s="50"/>
      <c r="AV148" s="50"/>
      <c r="AW148" s="112">
        <f t="shared" si="47"/>
        <v>0</v>
      </c>
      <c r="AX148" s="112">
        <f t="shared" si="47"/>
        <v>0</v>
      </c>
      <c r="AY148" s="112">
        <f t="shared" si="47"/>
        <v>0</v>
      </c>
      <c r="AZ148" s="112">
        <f t="shared" si="47"/>
        <v>0</v>
      </c>
      <c r="BA148" s="112">
        <f t="shared" si="47"/>
        <v>0</v>
      </c>
      <c r="BB148" s="112">
        <f t="shared" si="47"/>
        <v>0</v>
      </c>
      <c r="BC148" s="112">
        <f t="shared" si="47"/>
        <v>0</v>
      </c>
      <c r="BD148" s="50"/>
      <c r="BE148" s="50"/>
      <c r="BF148" s="50"/>
      <c r="BG148" s="72" t="e">
        <f>VLOOKUP(D148,Données!$O$16:$Q$65,3,FALSE)</f>
        <v>#N/A</v>
      </c>
      <c r="BH148" s="72" t="e">
        <f>VLOOKUP(E148,Données!$O$16:$Q$65,3,FALSE)</f>
        <v>#N/A</v>
      </c>
      <c r="BI148" s="72" t="e">
        <f>VLOOKUP(F148,Données!$O$16:$Q$65,3,FALSE)</f>
        <v>#N/A</v>
      </c>
      <c r="BJ148" s="72" t="e">
        <f>VLOOKUP(G148,Données!$O$16:$Q$65,3,FALSE)</f>
        <v>#N/A</v>
      </c>
      <c r="BK148" s="72" t="e">
        <f>VLOOKUP(H148,Données!$O$16:$Q$65,3,FALSE)</f>
        <v>#N/A</v>
      </c>
      <c r="BL148" s="72" t="e">
        <f>VLOOKUP(I148,Données!$O$16:$Q$65,3,FALSE)</f>
        <v>#N/A</v>
      </c>
      <c r="BM148" s="72" t="e">
        <f>VLOOKUP(J148,Données!$O$16:$Q$65,3,FALSE)</f>
        <v>#N/A</v>
      </c>
      <c r="BN148" s="72" t="e">
        <f>VLOOKUP(K148,Données!$O$16:$Q$65,3,FALSE)</f>
        <v>#N/A</v>
      </c>
      <c r="BO148" s="72" t="e">
        <f>VLOOKUP(L148,Données!$O$16:$Q$65,3,FALSE)</f>
        <v>#N/A</v>
      </c>
      <c r="BP148" s="72" t="e">
        <f>VLOOKUP(M148,Données!$O$16:$Q$65,3,FALSE)</f>
        <v>#N/A</v>
      </c>
      <c r="BQ148" s="72" t="e">
        <f>VLOOKUP(N148,Données!$O$16:$Q$65,3,FALSE)</f>
        <v>#N/A</v>
      </c>
      <c r="BR148" s="72" t="e">
        <f>VLOOKUP(O148,Données!$O$16:$Q$65,3,FALSE)</f>
        <v>#N/A</v>
      </c>
      <c r="BS148" s="72" t="e">
        <f>VLOOKUP(P148,Données!$O$16:$Q$65,3,FALSE)</f>
        <v>#N/A</v>
      </c>
      <c r="BT148" s="72" t="e">
        <f>VLOOKUP(Q148,Données!$O$16:$Q$65,3,FALSE)</f>
        <v>#N/A</v>
      </c>
      <c r="BU148" s="72" t="e">
        <f>VLOOKUP(R148,Données!$O$16:$Q$65,3,FALSE)</f>
        <v>#N/A</v>
      </c>
      <c r="BV148" s="72" t="e">
        <f>VLOOKUP(S148,Données!$O$16:$Q$65,3,FALSE)</f>
        <v>#N/A</v>
      </c>
      <c r="BW148" s="72" t="e">
        <f>VLOOKUP(T148,Données!$O$16:$Q$65,3,FALSE)</f>
        <v>#N/A</v>
      </c>
      <c r="BX148" s="72" t="e">
        <f>VLOOKUP(U148,Données!$O$16:$Q$65,3,FALSE)</f>
        <v>#N/A</v>
      </c>
      <c r="BY148" s="72" t="e">
        <f>VLOOKUP(V148,Données!$O$16:$Q$65,3,FALSE)</f>
        <v>#N/A</v>
      </c>
      <c r="BZ148" s="72" t="e">
        <f>VLOOKUP(W148,Données!$O$16:$Q$65,3,FALSE)</f>
        <v>#N/A</v>
      </c>
      <c r="CA148" s="72" t="e">
        <f>VLOOKUP(X148,Données!$O$16:$Q$65,3,FALSE)</f>
        <v>#N/A</v>
      </c>
      <c r="CB148" s="72" t="e">
        <f>VLOOKUP(Y148,Données!$O$16:$Q$65,3,FALSE)</f>
        <v>#N/A</v>
      </c>
      <c r="CC148" s="72" t="e">
        <f>VLOOKUP(Z148,Données!$O$16:$Q$65,3,FALSE)</f>
        <v>#N/A</v>
      </c>
      <c r="CD148" s="72" t="e">
        <f>VLOOKUP(AA148,Données!$O$16:$Q$65,3,FALSE)</f>
        <v>#N/A</v>
      </c>
      <c r="CE148" s="72" t="e">
        <f>VLOOKUP(AB148,Données!$O$16:$Q$65,3,FALSE)</f>
        <v>#N/A</v>
      </c>
      <c r="CF148" s="72" t="e">
        <f>VLOOKUP(AC148,Données!$O$16:$Q$65,3,FALSE)</f>
        <v>#N/A</v>
      </c>
      <c r="CG148" s="72" t="e">
        <f>VLOOKUP(AD148,Données!$O$16:$Q$65,3,FALSE)</f>
        <v>#N/A</v>
      </c>
      <c r="CH148" s="72" t="e">
        <f>VLOOKUP(AE148,Données!$O$16:$Q$65,3,FALSE)</f>
        <v>#N/A</v>
      </c>
      <c r="CI148" s="72" t="e">
        <f>VLOOKUP(AF148,Données!$O$16:$Q$65,3,FALSE)</f>
        <v>#N/A</v>
      </c>
      <c r="CJ148" s="72" t="e">
        <f>VLOOKUP(AG148,Données!$O$16:$Q$65,3,FALSE)</f>
        <v>#N/A</v>
      </c>
      <c r="CK148" s="72" t="e">
        <f>VLOOKUP(AH148,Données!$O$16:$Q$65,3,FALSE)</f>
        <v>#N/A</v>
      </c>
      <c r="CL148" s="50"/>
      <c r="CM148" s="44"/>
      <c r="CN148" s="50"/>
      <c r="CO148" s="50"/>
      <c r="CP148" s="50"/>
      <c r="CQ148" s="51"/>
    </row>
    <row r="149" spans="1:95" ht="13.5" thickBot="1" x14ac:dyDescent="0.25">
      <c r="A149" s="44" t="e">
        <f>VLOOKUP(C149,Section!C108:D267,2,FALSE)</f>
        <v>#N/A</v>
      </c>
      <c r="B149" s="205">
        <f>Données!I91</f>
        <v>0</v>
      </c>
      <c r="C149" s="206">
        <f>Données!$J91</f>
        <v>0</v>
      </c>
      <c r="D149" s="248"/>
      <c r="E149" s="248"/>
      <c r="F149" s="248"/>
      <c r="G149" s="248"/>
      <c r="H149" s="248"/>
      <c r="I149" s="248"/>
      <c r="J149" s="248"/>
      <c r="K149" s="248"/>
      <c r="L149" s="248"/>
      <c r="M149" s="248"/>
      <c r="N149" s="248"/>
      <c r="O149" s="248"/>
      <c r="P149" s="248"/>
      <c r="Q149" s="248"/>
      <c r="R149" s="248"/>
      <c r="S149" s="248"/>
      <c r="T149" s="248"/>
      <c r="U149" s="248"/>
      <c r="V149" s="248"/>
      <c r="W149" s="248"/>
      <c r="X149" s="248"/>
      <c r="Y149" s="248"/>
      <c r="Z149" s="248"/>
      <c r="AA149" s="248"/>
      <c r="AB149" s="248"/>
      <c r="AC149" s="248"/>
      <c r="AD149" s="248"/>
      <c r="AE149" s="248"/>
      <c r="AF149" s="248"/>
      <c r="AG149" s="248"/>
      <c r="AH149" s="248"/>
      <c r="AJ149" s="89">
        <f t="shared" si="35"/>
        <v>0</v>
      </c>
      <c r="AK149" s="89">
        <f t="shared" si="36"/>
        <v>0</v>
      </c>
      <c r="AL149" s="89">
        <f t="shared" si="37"/>
        <v>0</v>
      </c>
      <c r="AM149" s="23">
        <f t="shared" si="38"/>
        <v>0</v>
      </c>
      <c r="AN149" s="103">
        <f t="shared" si="39"/>
        <v>0</v>
      </c>
      <c r="AO149" s="103">
        <f t="shared" si="40"/>
        <v>0</v>
      </c>
      <c r="AP149" s="105">
        <f t="shared" si="41"/>
        <v>0</v>
      </c>
      <c r="AQ149" s="106">
        <f t="shared" si="42"/>
        <v>0</v>
      </c>
      <c r="AR149" s="105">
        <f t="shared" si="43"/>
        <v>0</v>
      </c>
      <c r="AS149" s="105">
        <f t="shared" si="44"/>
        <v>0</v>
      </c>
      <c r="AT149" s="50"/>
      <c r="AU149" s="50"/>
      <c r="AV149" s="50"/>
      <c r="AW149" s="112">
        <f t="shared" si="47"/>
        <v>0</v>
      </c>
      <c r="AX149" s="112">
        <f t="shared" si="47"/>
        <v>0</v>
      </c>
      <c r="AY149" s="112">
        <f t="shared" si="47"/>
        <v>0</v>
      </c>
      <c r="AZ149" s="112">
        <f t="shared" si="47"/>
        <v>0</v>
      </c>
      <c r="BA149" s="112">
        <f t="shared" si="47"/>
        <v>0</v>
      </c>
      <c r="BB149" s="112">
        <f t="shared" si="47"/>
        <v>0</v>
      </c>
      <c r="BC149" s="112">
        <f t="shared" si="47"/>
        <v>0</v>
      </c>
      <c r="BD149" s="50"/>
      <c r="BE149" s="50"/>
      <c r="BF149" s="50"/>
      <c r="BG149" s="72" t="e">
        <f>VLOOKUP(D149,Données!$O$16:$Q$65,3,FALSE)</f>
        <v>#N/A</v>
      </c>
      <c r="BH149" s="72" t="e">
        <f>VLOOKUP(E149,Données!$O$16:$Q$65,3,FALSE)</f>
        <v>#N/A</v>
      </c>
      <c r="BI149" s="72" t="e">
        <f>VLOOKUP(F149,Données!$O$16:$Q$65,3,FALSE)</f>
        <v>#N/A</v>
      </c>
      <c r="BJ149" s="72" t="e">
        <f>VLOOKUP(G149,Données!$O$16:$Q$65,3,FALSE)</f>
        <v>#N/A</v>
      </c>
      <c r="BK149" s="72" t="e">
        <f>VLOOKUP(H149,Données!$O$16:$Q$65,3,FALSE)</f>
        <v>#N/A</v>
      </c>
      <c r="BL149" s="72" t="e">
        <f>VLOOKUP(I149,Données!$O$16:$Q$65,3,FALSE)</f>
        <v>#N/A</v>
      </c>
      <c r="BM149" s="72" t="e">
        <f>VLOOKUP(J149,Données!$O$16:$Q$65,3,FALSE)</f>
        <v>#N/A</v>
      </c>
      <c r="BN149" s="72" t="e">
        <f>VLOOKUP(K149,Données!$O$16:$Q$65,3,FALSE)</f>
        <v>#N/A</v>
      </c>
      <c r="BO149" s="72" t="e">
        <f>VLOOKUP(L149,Données!$O$16:$Q$65,3,FALSE)</f>
        <v>#N/A</v>
      </c>
      <c r="BP149" s="72" t="e">
        <f>VLOOKUP(M149,Données!$O$16:$Q$65,3,FALSE)</f>
        <v>#N/A</v>
      </c>
      <c r="BQ149" s="72" t="e">
        <f>VLOOKUP(N149,Données!$O$16:$Q$65,3,FALSE)</f>
        <v>#N/A</v>
      </c>
      <c r="BR149" s="72" t="e">
        <f>VLOOKUP(O149,Données!$O$16:$Q$65,3,FALSE)</f>
        <v>#N/A</v>
      </c>
      <c r="BS149" s="72" t="e">
        <f>VLOOKUP(P149,Données!$O$16:$Q$65,3,FALSE)</f>
        <v>#N/A</v>
      </c>
      <c r="BT149" s="72" t="e">
        <f>VLOOKUP(Q149,Données!$O$16:$Q$65,3,FALSE)</f>
        <v>#N/A</v>
      </c>
      <c r="BU149" s="72" t="e">
        <f>VLOOKUP(R149,Données!$O$16:$Q$65,3,FALSE)</f>
        <v>#N/A</v>
      </c>
      <c r="BV149" s="72" t="e">
        <f>VLOOKUP(S149,Données!$O$16:$Q$65,3,FALSE)</f>
        <v>#N/A</v>
      </c>
      <c r="BW149" s="72" t="e">
        <f>VLOOKUP(T149,Données!$O$16:$Q$65,3,FALSE)</f>
        <v>#N/A</v>
      </c>
      <c r="BX149" s="72" t="e">
        <f>VLOOKUP(U149,Données!$O$16:$Q$65,3,FALSE)</f>
        <v>#N/A</v>
      </c>
      <c r="BY149" s="72" t="e">
        <f>VLOOKUP(V149,Données!$O$16:$Q$65,3,FALSE)</f>
        <v>#N/A</v>
      </c>
      <c r="BZ149" s="72" t="e">
        <f>VLOOKUP(W149,Données!$O$16:$Q$65,3,FALSE)</f>
        <v>#N/A</v>
      </c>
      <c r="CA149" s="72" t="e">
        <f>VLOOKUP(X149,Données!$O$16:$Q$65,3,FALSE)</f>
        <v>#N/A</v>
      </c>
      <c r="CB149" s="72" t="e">
        <f>VLOOKUP(Y149,Données!$O$16:$Q$65,3,FALSE)</f>
        <v>#N/A</v>
      </c>
      <c r="CC149" s="72" t="e">
        <f>VLOOKUP(Z149,Données!$O$16:$Q$65,3,FALSE)</f>
        <v>#N/A</v>
      </c>
      <c r="CD149" s="72" t="e">
        <f>VLOOKUP(AA149,Données!$O$16:$Q$65,3,FALSE)</f>
        <v>#N/A</v>
      </c>
      <c r="CE149" s="72" t="e">
        <f>VLOOKUP(AB149,Données!$O$16:$Q$65,3,FALSE)</f>
        <v>#N/A</v>
      </c>
      <c r="CF149" s="72" t="e">
        <f>VLOOKUP(AC149,Données!$O$16:$Q$65,3,FALSE)</f>
        <v>#N/A</v>
      </c>
      <c r="CG149" s="72" t="e">
        <f>VLOOKUP(AD149,Données!$O$16:$Q$65,3,FALSE)</f>
        <v>#N/A</v>
      </c>
      <c r="CH149" s="72" t="e">
        <f>VLOOKUP(AE149,Données!$O$16:$Q$65,3,FALSE)</f>
        <v>#N/A</v>
      </c>
      <c r="CI149" s="72" t="e">
        <f>VLOOKUP(AF149,Données!$O$16:$Q$65,3,FALSE)</f>
        <v>#N/A</v>
      </c>
      <c r="CJ149" s="72" t="e">
        <f>VLOOKUP(AG149,Données!$O$16:$Q$65,3,FALSE)</f>
        <v>#N/A</v>
      </c>
      <c r="CK149" s="72" t="e">
        <f>VLOOKUP(AH149,Données!$O$16:$Q$65,3,FALSE)</f>
        <v>#N/A</v>
      </c>
      <c r="CL149" s="50"/>
      <c r="CM149" s="44"/>
      <c r="CN149" s="50"/>
      <c r="CO149" s="50"/>
      <c r="CP149" s="50"/>
      <c r="CQ149" s="51"/>
    </row>
    <row r="150" spans="1:95" ht="13.5" thickBot="1" x14ac:dyDescent="0.25">
      <c r="A150" s="44" t="e">
        <f>VLOOKUP(C150,Section!C108:D268,2,FALSE)</f>
        <v>#N/A</v>
      </c>
      <c r="B150" s="395">
        <f>Données!I92</f>
        <v>0</v>
      </c>
      <c r="C150" s="396">
        <f>Données!$J92</f>
        <v>0</v>
      </c>
      <c r="D150" s="292"/>
      <c r="E150" s="248"/>
      <c r="F150" s="248"/>
      <c r="G150" s="248"/>
      <c r="H150" s="248"/>
      <c r="I150" s="248"/>
      <c r="J150" s="248"/>
      <c r="K150" s="248"/>
      <c r="L150" s="248"/>
      <c r="M150" s="248"/>
      <c r="N150" s="248"/>
      <c r="O150" s="248"/>
      <c r="P150" s="248"/>
      <c r="Q150" s="248"/>
      <c r="R150" s="248"/>
      <c r="S150" s="248"/>
      <c r="T150" s="248"/>
      <c r="U150" s="248"/>
      <c r="V150" s="248"/>
      <c r="W150" s="248"/>
      <c r="X150" s="248"/>
      <c r="Y150" s="248"/>
      <c r="Z150" s="248"/>
      <c r="AA150" s="248"/>
      <c r="AB150" s="248"/>
      <c r="AC150" s="248"/>
      <c r="AD150" s="248"/>
      <c r="AE150" s="248"/>
      <c r="AF150" s="248"/>
      <c r="AG150" s="248"/>
      <c r="AH150" s="248"/>
      <c r="AJ150" s="89">
        <f t="shared" si="35"/>
        <v>0</v>
      </c>
      <c r="AK150" s="89">
        <f t="shared" si="36"/>
        <v>0</v>
      </c>
      <c r="AL150" s="89">
        <f t="shared" si="37"/>
        <v>0</v>
      </c>
      <c r="AM150" s="23">
        <f t="shared" si="38"/>
        <v>0</v>
      </c>
      <c r="AN150" s="103">
        <f t="shared" si="39"/>
        <v>0</v>
      </c>
      <c r="AO150" s="103">
        <f t="shared" si="40"/>
        <v>0</v>
      </c>
      <c r="AP150" s="105">
        <f t="shared" si="41"/>
        <v>0</v>
      </c>
      <c r="AQ150" s="106">
        <f t="shared" si="42"/>
        <v>0</v>
      </c>
      <c r="AR150" s="105">
        <f t="shared" si="43"/>
        <v>0</v>
      </c>
      <c r="AS150" s="105">
        <f t="shared" si="44"/>
        <v>0</v>
      </c>
      <c r="AT150" s="50"/>
      <c r="AU150" s="50"/>
      <c r="AV150" s="50"/>
      <c r="AW150" s="112">
        <f t="shared" si="47"/>
        <v>0</v>
      </c>
      <c r="AX150" s="112">
        <f t="shared" si="47"/>
        <v>0</v>
      </c>
      <c r="AY150" s="112">
        <f t="shared" si="47"/>
        <v>0</v>
      </c>
      <c r="AZ150" s="112">
        <f t="shared" si="47"/>
        <v>0</v>
      </c>
      <c r="BA150" s="112">
        <f t="shared" si="47"/>
        <v>0</v>
      </c>
      <c r="BB150" s="112">
        <f t="shared" si="47"/>
        <v>0</v>
      </c>
      <c r="BC150" s="112">
        <f t="shared" si="47"/>
        <v>0</v>
      </c>
      <c r="BD150" s="50"/>
      <c r="BE150" s="50"/>
      <c r="BF150" s="50"/>
      <c r="BG150" s="72" t="e">
        <f>VLOOKUP(D150,Données!$O$16:$Q$65,3,FALSE)</f>
        <v>#N/A</v>
      </c>
      <c r="BH150" s="72" t="e">
        <f>VLOOKUP(E150,Données!$O$16:$Q$65,3,FALSE)</f>
        <v>#N/A</v>
      </c>
      <c r="BI150" s="72" t="e">
        <f>VLOOKUP(F150,Données!$O$16:$Q$65,3,FALSE)</f>
        <v>#N/A</v>
      </c>
      <c r="BJ150" s="72" t="e">
        <f>VLOOKUP(G150,Données!$O$16:$Q$65,3,FALSE)</f>
        <v>#N/A</v>
      </c>
      <c r="BK150" s="72" t="e">
        <f>VLOOKUP(H150,Données!$O$16:$Q$65,3,FALSE)</f>
        <v>#N/A</v>
      </c>
      <c r="BL150" s="72" t="e">
        <f>VLOOKUP(I150,Données!$O$16:$Q$65,3,FALSE)</f>
        <v>#N/A</v>
      </c>
      <c r="BM150" s="72" t="e">
        <f>VLOOKUP(J150,Données!$O$16:$Q$65,3,FALSE)</f>
        <v>#N/A</v>
      </c>
      <c r="BN150" s="72" t="e">
        <f>VLOOKUP(K150,Données!$O$16:$Q$65,3,FALSE)</f>
        <v>#N/A</v>
      </c>
      <c r="BO150" s="72" t="e">
        <f>VLOOKUP(L150,Données!$O$16:$Q$65,3,FALSE)</f>
        <v>#N/A</v>
      </c>
      <c r="BP150" s="72" t="e">
        <f>VLOOKUP(M150,Données!$O$16:$Q$65,3,FALSE)</f>
        <v>#N/A</v>
      </c>
      <c r="BQ150" s="72" t="e">
        <f>VLOOKUP(N150,Données!$O$16:$Q$65,3,FALSE)</f>
        <v>#N/A</v>
      </c>
      <c r="BR150" s="72" t="e">
        <f>VLOOKUP(O150,Données!$O$16:$Q$65,3,FALSE)</f>
        <v>#N/A</v>
      </c>
      <c r="BS150" s="72" t="e">
        <f>VLOOKUP(P150,Données!$O$16:$Q$65,3,FALSE)</f>
        <v>#N/A</v>
      </c>
      <c r="BT150" s="72" t="e">
        <f>VLOOKUP(Q150,Données!$O$16:$Q$65,3,FALSE)</f>
        <v>#N/A</v>
      </c>
      <c r="BU150" s="72" t="e">
        <f>VLOOKUP(R150,Données!$O$16:$Q$65,3,FALSE)</f>
        <v>#N/A</v>
      </c>
      <c r="BV150" s="72" t="e">
        <f>VLOOKUP(S150,Données!$O$16:$Q$65,3,FALSE)</f>
        <v>#N/A</v>
      </c>
      <c r="BW150" s="72" t="e">
        <f>VLOOKUP(T150,Données!$O$16:$Q$65,3,FALSE)</f>
        <v>#N/A</v>
      </c>
      <c r="BX150" s="72" t="e">
        <f>VLOOKUP(U150,Données!$O$16:$Q$65,3,FALSE)</f>
        <v>#N/A</v>
      </c>
      <c r="BY150" s="72" t="e">
        <f>VLOOKUP(V150,Données!$O$16:$Q$65,3,FALSE)</f>
        <v>#N/A</v>
      </c>
      <c r="BZ150" s="72" t="e">
        <f>VLOOKUP(W150,Données!$O$16:$Q$65,3,FALSE)</f>
        <v>#N/A</v>
      </c>
      <c r="CA150" s="72" t="e">
        <f>VLOOKUP(X150,Données!$O$16:$Q$65,3,FALSE)</f>
        <v>#N/A</v>
      </c>
      <c r="CB150" s="72" t="e">
        <f>VLOOKUP(Y150,Données!$O$16:$Q$65,3,FALSE)</f>
        <v>#N/A</v>
      </c>
      <c r="CC150" s="72" t="e">
        <f>VLOOKUP(Z150,Données!$O$16:$Q$65,3,FALSE)</f>
        <v>#N/A</v>
      </c>
      <c r="CD150" s="72" t="e">
        <f>VLOOKUP(AA150,Données!$O$16:$Q$65,3,FALSE)</f>
        <v>#N/A</v>
      </c>
      <c r="CE150" s="72" t="e">
        <f>VLOOKUP(AB150,Données!$O$16:$Q$65,3,FALSE)</f>
        <v>#N/A</v>
      </c>
      <c r="CF150" s="72" t="e">
        <f>VLOOKUP(AC150,Données!$O$16:$Q$65,3,FALSE)</f>
        <v>#N/A</v>
      </c>
      <c r="CG150" s="72" t="e">
        <f>VLOOKUP(AD150,Données!$O$16:$Q$65,3,FALSE)</f>
        <v>#N/A</v>
      </c>
      <c r="CH150" s="72" t="e">
        <f>VLOOKUP(AE150,Données!$O$16:$Q$65,3,FALSE)</f>
        <v>#N/A</v>
      </c>
      <c r="CI150" s="72" t="e">
        <f>VLOOKUP(AF150,Données!$O$16:$Q$65,3,FALSE)</f>
        <v>#N/A</v>
      </c>
      <c r="CJ150" s="72" t="e">
        <f>VLOOKUP(AG150,Données!$O$16:$Q$65,3,FALSE)</f>
        <v>#N/A</v>
      </c>
      <c r="CK150" s="72" t="e">
        <f>VLOOKUP(AH150,Données!$O$16:$Q$65,3,FALSE)</f>
        <v>#N/A</v>
      </c>
      <c r="CL150" s="50"/>
      <c r="CM150" s="44"/>
      <c r="CN150" s="50"/>
      <c r="CO150" s="50"/>
      <c r="CP150" s="50"/>
      <c r="CQ150" s="51"/>
    </row>
    <row r="151" spans="1:95" ht="13.5" thickBot="1" x14ac:dyDescent="0.25">
      <c r="A151" s="44" t="e">
        <f>VLOOKUP(C151,Section!C109:D269,2,FALSE)</f>
        <v>#N/A</v>
      </c>
      <c r="B151" s="11">
        <f>Données!I93</f>
        <v>0</v>
      </c>
      <c r="C151" s="21">
        <f>Données!$J93</f>
        <v>0</v>
      </c>
      <c r="D151" s="292"/>
      <c r="E151" s="248"/>
      <c r="F151" s="248"/>
      <c r="G151" s="248"/>
      <c r="H151" s="248"/>
      <c r="I151" s="248"/>
      <c r="J151" s="248"/>
      <c r="K151" s="248"/>
      <c r="L151" s="248"/>
      <c r="M151" s="248"/>
      <c r="N151" s="248"/>
      <c r="O151" s="248"/>
      <c r="P151" s="248"/>
      <c r="Q151" s="248"/>
      <c r="R151" s="248"/>
      <c r="S151" s="248"/>
      <c r="T151" s="248"/>
      <c r="U151" s="248"/>
      <c r="V151" s="248"/>
      <c r="W151" s="248"/>
      <c r="X151" s="248"/>
      <c r="Y151" s="248"/>
      <c r="Z151" s="248"/>
      <c r="AA151" s="248"/>
      <c r="AB151" s="248"/>
      <c r="AC151" s="248"/>
      <c r="AD151" s="248"/>
      <c r="AE151" s="248"/>
      <c r="AF151" s="248"/>
      <c r="AG151" s="248"/>
      <c r="AH151" s="248"/>
      <c r="AJ151" s="89">
        <f t="shared" si="35"/>
        <v>0</v>
      </c>
      <c r="AK151" s="89">
        <f t="shared" si="36"/>
        <v>0</v>
      </c>
      <c r="AL151" s="89">
        <f t="shared" si="37"/>
        <v>0</v>
      </c>
      <c r="AM151" s="23">
        <f t="shared" si="38"/>
        <v>0</v>
      </c>
      <c r="AN151" s="103">
        <f t="shared" si="39"/>
        <v>0</v>
      </c>
      <c r="AO151" s="103">
        <f t="shared" si="40"/>
        <v>0</v>
      </c>
      <c r="AP151" s="105">
        <f t="shared" si="41"/>
        <v>0</v>
      </c>
      <c r="AQ151" s="106">
        <f t="shared" si="42"/>
        <v>0</v>
      </c>
      <c r="AR151" s="105">
        <f t="shared" si="43"/>
        <v>0</v>
      </c>
      <c r="AS151" s="105">
        <f t="shared" si="44"/>
        <v>0</v>
      </c>
      <c r="AT151" s="50"/>
      <c r="AU151" s="50"/>
      <c r="AV151" s="50"/>
      <c r="AW151" s="112">
        <f t="shared" si="47"/>
        <v>0</v>
      </c>
      <c r="AX151" s="112">
        <f t="shared" si="47"/>
        <v>0</v>
      </c>
      <c r="AY151" s="112">
        <f t="shared" si="47"/>
        <v>0</v>
      </c>
      <c r="AZ151" s="112">
        <f t="shared" si="47"/>
        <v>0</v>
      </c>
      <c r="BA151" s="112">
        <f t="shared" si="47"/>
        <v>0</v>
      </c>
      <c r="BB151" s="112">
        <f t="shared" si="47"/>
        <v>0</v>
      </c>
      <c r="BC151" s="112">
        <f t="shared" si="47"/>
        <v>0</v>
      </c>
      <c r="BD151" s="50"/>
      <c r="BE151" s="50"/>
      <c r="BF151" s="50"/>
      <c r="BG151" s="72" t="e">
        <f>VLOOKUP(D151,Données!$O$16:$Q$65,3,FALSE)</f>
        <v>#N/A</v>
      </c>
      <c r="BH151" s="72" t="e">
        <f>VLOOKUP(E151,Données!$O$16:$Q$65,3,FALSE)</f>
        <v>#N/A</v>
      </c>
      <c r="BI151" s="72" t="e">
        <f>VLOOKUP(F151,Données!$O$16:$Q$65,3,FALSE)</f>
        <v>#N/A</v>
      </c>
      <c r="BJ151" s="72" t="e">
        <f>VLOOKUP(G151,Données!$O$16:$Q$65,3,FALSE)</f>
        <v>#N/A</v>
      </c>
      <c r="BK151" s="72" t="e">
        <f>VLOOKUP(H151,Données!$O$16:$Q$65,3,FALSE)</f>
        <v>#N/A</v>
      </c>
      <c r="BL151" s="72" t="e">
        <f>VLOOKUP(I151,Données!$O$16:$Q$65,3,FALSE)</f>
        <v>#N/A</v>
      </c>
      <c r="BM151" s="72" t="e">
        <f>VLOOKUP(J151,Données!$O$16:$Q$65,3,FALSE)</f>
        <v>#N/A</v>
      </c>
      <c r="BN151" s="72" t="e">
        <f>VLOOKUP(K151,Données!$O$16:$Q$65,3,FALSE)</f>
        <v>#N/A</v>
      </c>
      <c r="BO151" s="72" t="e">
        <f>VLOOKUP(L151,Données!$O$16:$Q$65,3,FALSE)</f>
        <v>#N/A</v>
      </c>
      <c r="BP151" s="72" t="e">
        <f>VLOOKUP(M151,Données!$O$16:$Q$65,3,FALSE)</f>
        <v>#N/A</v>
      </c>
      <c r="BQ151" s="72" t="e">
        <f>VLOOKUP(N151,Données!$O$16:$Q$65,3,FALSE)</f>
        <v>#N/A</v>
      </c>
      <c r="BR151" s="72" t="e">
        <f>VLOOKUP(O151,Données!$O$16:$Q$65,3,FALSE)</f>
        <v>#N/A</v>
      </c>
      <c r="BS151" s="72" t="e">
        <f>VLOOKUP(P151,Données!$O$16:$Q$65,3,FALSE)</f>
        <v>#N/A</v>
      </c>
      <c r="BT151" s="72" t="e">
        <f>VLOOKUP(Q151,Données!$O$16:$Q$65,3,FALSE)</f>
        <v>#N/A</v>
      </c>
      <c r="BU151" s="72" t="e">
        <f>VLOOKUP(R151,Données!$O$16:$Q$65,3,FALSE)</f>
        <v>#N/A</v>
      </c>
      <c r="BV151" s="72" t="e">
        <f>VLOOKUP(S151,Données!$O$16:$Q$65,3,FALSE)</f>
        <v>#N/A</v>
      </c>
      <c r="BW151" s="72" t="e">
        <f>VLOOKUP(T151,Données!$O$16:$Q$65,3,FALSE)</f>
        <v>#N/A</v>
      </c>
      <c r="BX151" s="72" t="e">
        <f>VLOOKUP(U151,Données!$O$16:$Q$65,3,FALSE)</f>
        <v>#N/A</v>
      </c>
      <c r="BY151" s="72" t="e">
        <f>VLOOKUP(V151,Données!$O$16:$Q$65,3,FALSE)</f>
        <v>#N/A</v>
      </c>
      <c r="BZ151" s="72" t="e">
        <f>VLOOKUP(W151,Données!$O$16:$Q$65,3,FALSE)</f>
        <v>#N/A</v>
      </c>
      <c r="CA151" s="72" t="e">
        <f>VLOOKUP(X151,Données!$O$16:$Q$65,3,FALSE)</f>
        <v>#N/A</v>
      </c>
      <c r="CB151" s="72" t="e">
        <f>VLOOKUP(Y151,Données!$O$16:$Q$65,3,FALSE)</f>
        <v>#N/A</v>
      </c>
      <c r="CC151" s="72" t="e">
        <f>VLOOKUP(Z151,Données!$O$16:$Q$65,3,FALSE)</f>
        <v>#N/A</v>
      </c>
      <c r="CD151" s="72" t="e">
        <f>VLOOKUP(AA151,Données!$O$16:$Q$65,3,FALSE)</f>
        <v>#N/A</v>
      </c>
      <c r="CE151" s="72" t="e">
        <f>VLOOKUP(AB151,Données!$O$16:$Q$65,3,FALSE)</f>
        <v>#N/A</v>
      </c>
      <c r="CF151" s="72" t="e">
        <f>VLOOKUP(AC151,Données!$O$16:$Q$65,3,FALSE)</f>
        <v>#N/A</v>
      </c>
      <c r="CG151" s="72" t="e">
        <f>VLOOKUP(AD151,Données!$O$16:$Q$65,3,FALSE)</f>
        <v>#N/A</v>
      </c>
      <c r="CH151" s="72" t="e">
        <f>VLOOKUP(AE151,Données!$O$16:$Q$65,3,FALSE)</f>
        <v>#N/A</v>
      </c>
      <c r="CI151" s="72" t="e">
        <f>VLOOKUP(AF151,Données!$O$16:$Q$65,3,FALSE)</f>
        <v>#N/A</v>
      </c>
      <c r="CJ151" s="72" t="e">
        <f>VLOOKUP(AG151,Données!$O$16:$Q$65,3,FALSE)</f>
        <v>#N/A</v>
      </c>
      <c r="CK151" s="72" t="e">
        <f>VLOOKUP(AH151,Données!$O$16:$Q$65,3,FALSE)</f>
        <v>#N/A</v>
      </c>
      <c r="CL151" s="50"/>
      <c r="CM151" s="44"/>
      <c r="CN151" s="50"/>
      <c r="CO151" s="50"/>
      <c r="CP151" s="50"/>
      <c r="CQ151" s="51"/>
    </row>
    <row r="152" spans="1:95" ht="13.5" thickBot="1" x14ac:dyDescent="0.25">
      <c r="A152" s="44" t="e">
        <f>VLOOKUP(C152,Section!C110:D270,2,FALSE)</f>
        <v>#N/A</v>
      </c>
      <c r="B152" s="11">
        <f>Données!I94</f>
        <v>0</v>
      </c>
      <c r="C152" s="21">
        <f>Données!$J94</f>
        <v>0</v>
      </c>
      <c r="D152" s="248"/>
      <c r="E152" s="248"/>
      <c r="F152" s="248"/>
      <c r="G152" s="248"/>
      <c r="H152" s="248"/>
      <c r="I152" s="248"/>
      <c r="J152" s="248"/>
      <c r="K152" s="248"/>
      <c r="L152" s="248"/>
      <c r="M152" s="248"/>
      <c r="N152" s="248"/>
      <c r="O152" s="248"/>
      <c r="P152" s="248"/>
      <c r="Q152" s="248"/>
      <c r="R152" s="248"/>
      <c r="S152" s="248"/>
      <c r="T152" s="248"/>
      <c r="U152" s="248"/>
      <c r="V152" s="248"/>
      <c r="W152" s="248"/>
      <c r="X152" s="248"/>
      <c r="Y152" s="248"/>
      <c r="Z152" s="248"/>
      <c r="AA152" s="248"/>
      <c r="AB152" s="248"/>
      <c r="AC152" s="248"/>
      <c r="AD152" s="248"/>
      <c r="AE152" s="248"/>
      <c r="AF152" s="248"/>
      <c r="AG152" s="248"/>
      <c r="AH152" s="248"/>
      <c r="AJ152" s="89">
        <f t="shared" si="35"/>
        <v>0</v>
      </c>
      <c r="AK152" s="89">
        <f t="shared" si="36"/>
        <v>0</v>
      </c>
      <c r="AL152" s="89">
        <f t="shared" si="37"/>
        <v>0</v>
      </c>
      <c r="AM152" s="23">
        <f t="shared" si="38"/>
        <v>0</v>
      </c>
      <c r="AN152" s="103">
        <f t="shared" si="39"/>
        <v>0</v>
      </c>
      <c r="AO152" s="103">
        <f t="shared" si="40"/>
        <v>0</v>
      </c>
      <c r="AP152" s="105">
        <f t="shared" si="41"/>
        <v>0</v>
      </c>
      <c r="AQ152" s="106">
        <f t="shared" si="42"/>
        <v>0</v>
      </c>
      <c r="AR152" s="105">
        <f t="shared" si="43"/>
        <v>0</v>
      </c>
      <c r="AS152" s="105">
        <f t="shared" si="44"/>
        <v>0</v>
      </c>
      <c r="AT152" s="50"/>
      <c r="AU152" s="50"/>
      <c r="AV152" s="50"/>
      <c r="AW152" s="112">
        <f t="shared" si="47"/>
        <v>0</v>
      </c>
      <c r="AX152" s="112">
        <f t="shared" si="47"/>
        <v>0</v>
      </c>
      <c r="AY152" s="112">
        <f t="shared" si="47"/>
        <v>0</v>
      </c>
      <c r="AZ152" s="112">
        <f t="shared" si="47"/>
        <v>0</v>
      </c>
      <c r="BA152" s="112">
        <f t="shared" si="47"/>
        <v>0</v>
      </c>
      <c r="BB152" s="112">
        <f t="shared" si="47"/>
        <v>0</v>
      </c>
      <c r="BC152" s="112">
        <f t="shared" si="47"/>
        <v>0</v>
      </c>
      <c r="BD152" s="50"/>
      <c r="BE152" s="50"/>
      <c r="BF152" s="50"/>
      <c r="BG152" s="72" t="e">
        <f>VLOOKUP(D152,Données!$O$16:$Q$65,3,FALSE)</f>
        <v>#N/A</v>
      </c>
      <c r="BH152" s="72" t="e">
        <f>VLOOKUP(E152,Données!$O$16:$Q$65,3,FALSE)</f>
        <v>#N/A</v>
      </c>
      <c r="BI152" s="72" t="e">
        <f>VLOOKUP(F152,Données!$O$16:$Q$65,3,FALSE)</f>
        <v>#N/A</v>
      </c>
      <c r="BJ152" s="72" t="e">
        <f>VLOOKUP(G152,Données!$O$16:$Q$65,3,FALSE)</f>
        <v>#N/A</v>
      </c>
      <c r="BK152" s="72" t="e">
        <f>VLOOKUP(H152,Données!$O$16:$Q$65,3,FALSE)</f>
        <v>#N/A</v>
      </c>
      <c r="BL152" s="72" t="e">
        <f>VLOOKUP(I152,Données!$O$16:$Q$65,3,FALSE)</f>
        <v>#N/A</v>
      </c>
      <c r="BM152" s="72" t="e">
        <f>VLOOKUP(J152,Données!$O$16:$Q$65,3,FALSE)</f>
        <v>#N/A</v>
      </c>
      <c r="BN152" s="72" t="e">
        <f>VLOOKUP(K152,Données!$O$16:$Q$65,3,FALSE)</f>
        <v>#N/A</v>
      </c>
      <c r="BO152" s="72" t="e">
        <f>VLOOKUP(L152,Données!$O$16:$Q$65,3,FALSE)</f>
        <v>#N/A</v>
      </c>
      <c r="BP152" s="72" t="e">
        <f>VLOOKUP(M152,Données!$O$16:$Q$65,3,FALSE)</f>
        <v>#N/A</v>
      </c>
      <c r="BQ152" s="72" t="e">
        <f>VLOOKUP(N152,Données!$O$16:$Q$65,3,FALSE)</f>
        <v>#N/A</v>
      </c>
      <c r="BR152" s="72" t="e">
        <f>VLOOKUP(O152,Données!$O$16:$Q$65,3,FALSE)</f>
        <v>#N/A</v>
      </c>
      <c r="BS152" s="72" t="e">
        <f>VLOOKUP(P152,Données!$O$16:$Q$65,3,FALSE)</f>
        <v>#N/A</v>
      </c>
      <c r="BT152" s="72" t="e">
        <f>VLOOKUP(Q152,Données!$O$16:$Q$65,3,FALSE)</f>
        <v>#N/A</v>
      </c>
      <c r="BU152" s="72" t="e">
        <f>VLOOKUP(R152,Données!$O$16:$Q$65,3,FALSE)</f>
        <v>#N/A</v>
      </c>
      <c r="BV152" s="72" t="e">
        <f>VLOOKUP(S152,Données!$O$16:$Q$65,3,FALSE)</f>
        <v>#N/A</v>
      </c>
      <c r="BW152" s="72" t="e">
        <f>VLOOKUP(T152,Données!$O$16:$Q$65,3,FALSE)</f>
        <v>#N/A</v>
      </c>
      <c r="BX152" s="72" t="e">
        <f>VLOOKUP(U152,Données!$O$16:$Q$65,3,FALSE)</f>
        <v>#N/A</v>
      </c>
      <c r="BY152" s="72" t="e">
        <f>VLOOKUP(V152,Données!$O$16:$Q$65,3,FALSE)</f>
        <v>#N/A</v>
      </c>
      <c r="BZ152" s="72" t="e">
        <f>VLOOKUP(W152,Données!$O$16:$Q$65,3,FALSE)</f>
        <v>#N/A</v>
      </c>
      <c r="CA152" s="72" t="e">
        <f>VLOOKUP(X152,Données!$O$16:$Q$65,3,FALSE)</f>
        <v>#N/A</v>
      </c>
      <c r="CB152" s="72" t="e">
        <f>VLOOKUP(Y152,Données!$O$16:$Q$65,3,FALSE)</f>
        <v>#N/A</v>
      </c>
      <c r="CC152" s="72" t="e">
        <f>VLOOKUP(Z152,Données!$O$16:$Q$65,3,FALSE)</f>
        <v>#N/A</v>
      </c>
      <c r="CD152" s="72" t="e">
        <f>VLOOKUP(AA152,Données!$O$16:$Q$65,3,FALSE)</f>
        <v>#N/A</v>
      </c>
      <c r="CE152" s="72" t="e">
        <f>VLOOKUP(AB152,Données!$O$16:$Q$65,3,FALSE)</f>
        <v>#N/A</v>
      </c>
      <c r="CF152" s="72" t="e">
        <f>VLOOKUP(AC152,Données!$O$16:$Q$65,3,FALSE)</f>
        <v>#N/A</v>
      </c>
      <c r="CG152" s="72" t="e">
        <f>VLOOKUP(AD152,Données!$O$16:$Q$65,3,FALSE)</f>
        <v>#N/A</v>
      </c>
      <c r="CH152" s="72" t="e">
        <f>VLOOKUP(AE152,Données!$O$16:$Q$65,3,FALSE)</f>
        <v>#N/A</v>
      </c>
      <c r="CI152" s="72" t="e">
        <f>VLOOKUP(AF152,Données!$O$16:$Q$65,3,FALSE)</f>
        <v>#N/A</v>
      </c>
      <c r="CJ152" s="72" t="e">
        <f>VLOOKUP(AG152,Données!$O$16:$Q$65,3,FALSE)</f>
        <v>#N/A</v>
      </c>
      <c r="CK152" s="72" t="e">
        <f>VLOOKUP(AH152,Données!$O$16:$Q$65,3,FALSE)</f>
        <v>#N/A</v>
      </c>
      <c r="CL152" s="50"/>
      <c r="CM152" s="44"/>
      <c r="CN152" s="50"/>
      <c r="CO152" s="50"/>
      <c r="CP152" s="50"/>
      <c r="CQ152" s="51"/>
    </row>
    <row r="153" spans="1:95" ht="13.5" thickBot="1" x14ac:dyDescent="0.25">
      <c r="A153" s="44" t="e">
        <f>VLOOKUP(C153,Section!C111:D271,2,FALSE)</f>
        <v>#N/A</v>
      </c>
      <c r="B153" s="11">
        <f>Données!I95</f>
        <v>0</v>
      </c>
      <c r="C153" s="21">
        <f>Données!$J95</f>
        <v>0</v>
      </c>
      <c r="D153" s="292"/>
      <c r="E153" s="248"/>
      <c r="F153" s="248"/>
      <c r="G153" s="248"/>
      <c r="H153" s="248"/>
      <c r="I153" s="248"/>
      <c r="J153" s="248"/>
      <c r="K153" s="248"/>
      <c r="L153" s="248"/>
      <c r="M153" s="248"/>
      <c r="N153" s="248"/>
      <c r="O153" s="248"/>
      <c r="P153" s="248"/>
      <c r="Q153" s="248"/>
      <c r="R153" s="248"/>
      <c r="S153" s="248"/>
      <c r="T153" s="248"/>
      <c r="U153" s="248"/>
      <c r="V153" s="248"/>
      <c r="W153" s="248"/>
      <c r="X153" s="248"/>
      <c r="Y153" s="248"/>
      <c r="Z153" s="248"/>
      <c r="AA153" s="248"/>
      <c r="AB153" s="248"/>
      <c r="AC153" s="248"/>
      <c r="AD153" s="248"/>
      <c r="AE153" s="248"/>
      <c r="AF153" s="248"/>
      <c r="AG153" s="248"/>
      <c r="AH153" s="248"/>
      <c r="AJ153" s="89">
        <f t="shared" si="35"/>
        <v>0</v>
      </c>
      <c r="AK153" s="89">
        <f t="shared" si="36"/>
        <v>0</v>
      </c>
      <c r="AL153" s="89">
        <f t="shared" si="37"/>
        <v>0</v>
      </c>
      <c r="AM153" s="23">
        <f t="shared" si="38"/>
        <v>0</v>
      </c>
      <c r="AN153" s="103">
        <f t="shared" si="39"/>
        <v>0</v>
      </c>
      <c r="AO153" s="103">
        <f t="shared" si="40"/>
        <v>0</v>
      </c>
      <c r="AP153" s="105">
        <f t="shared" si="41"/>
        <v>0</v>
      </c>
      <c r="AQ153" s="106">
        <f t="shared" si="42"/>
        <v>0</v>
      </c>
      <c r="AR153" s="105">
        <f t="shared" si="43"/>
        <v>0</v>
      </c>
      <c r="AS153" s="105">
        <f t="shared" si="44"/>
        <v>0</v>
      </c>
      <c r="AT153" s="50"/>
      <c r="AU153" s="50"/>
      <c r="AV153" s="50"/>
      <c r="AW153" s="112">
        <f t="shared" si="47"/>
        <v>0</v>
      </c>
      <c r="AX153" s="112">
        <f t="shared" si="47"/>
        <v>0</v>
      </c>
      <c r="AY153" s="112">
        <f t="shared" si="47"/>
        <v>0</v>
      </c>
      <c r="AZ153" s="112">
        <f t="shared" si="47"/>
        <v>0</v>
      </c>
      <c r="BA153" s="112">
        <f t="shared" si="47"/>
        <v>0</v>
      </c>
      <c r="BB153" s="112">
        <f t="shared" si="47"/>
        <v>0</v>
      </c>
      <c r="BC153" s="112">
        <f t="shared" si="47"/>
        <v>0</v>
      </c>
      <c r="BD153" s="50"/>
      <c r="BE153" s="50"/>
      <c r="BF153" s="50"/>
      <c r="BG153" s="72" t="e">
        <f>VLOOKUP(D153,Données!$O$16:$Q$65,3,FALSE)</f>
        <v>#N/A</v>
      </c>
      <c r="BH153" s="72" t="e">
        <f>VLOOKUP(E153,Données!$O$16:$Q$65,3,FALSE)</f>
        <v>#N/A</v>
      </c>
      <c r="BI153" s="72" t="e">
        <f>VLOOKUP(F153,Données!$O$16:$Q$65,3,FALSE)</f>
        <v>#N/A</v>
      </c>
      <c r="BJ153" s="72" t="e">
        <f>VLOOKUP(G153,Données!$O$16:$Q$65,3,FALSE)</f>
        <v>#N/A</v>
      </c>
      <c r="BK153" s="72" t="e">
        <f>VLOOKUP(H153,Données!$O$16:$Q$65,3,FALSE)</f>
        <v>#N/A</v>
      </c>
      <c r="BL153" s="72" t="e">
        <f>VLOOKUP(I153,Données!$O$16:$Q$65,3,FALSE)</f>
        <v>#N/A</v>
      </c>
      <c r="BM153" s="72" t="e">
        <f>VLOOKUP(J153,Données!$O$16:$Q$65,3,FALSE)</f>
        <v>#N/A</v>
      </c>
      <c r="BN153" s="72" t="e">
        <f>VLOOKUP(K153,Données!$O$16:$Q$65,3,FALSE)</f>
        <v>#N/A</v>
      </c>
      <c r="BO153" s="72" t="e">
        <f>VLOOKUP(L153,Données!$O$16:$Q$65,3,FALSE)</f>
        <v>#N/A</v>
      </c>
      <c r="BP153" s="72" t="e">
        <f>VLOOKUP(M153,Données!$O$16:$Q$65,3,FALSE)</f>
        <v>#N/A</v>
      </c>
      <c r="BQ153" s="72" t="e">
        <f>VLOOKUP(N153,Données!$O$16:$Q$65,3,FALSE)</f>
        <v>#N/A</v>
      </c>
      <c r="BR153" s="72" t="e">
        <f>VLOOKUP(O153,Données!$O$16:$Q$65,3,FALSE)</f>
        <v>#N/A</v>
      </c>
      <c r="BS153" s="72" t="e">
        <f>VLOOKUP(P153,Données!$O$16:$Q$65,3,FALSE)</f>
        <v>#N/A</v>
      </c>
      <c r="BT153" s="72" t="e">
        <f>VLOOKUP(Q153,Données!$O$16:$Q$65,3,FALSE)</f>
        <v>#N/A</v>
      </c>
      <c r="BU153" s="72" t="e">
        <f>VLOOKUP(R153,Données!$O$16:$Q$65,3,FALSE)</f>
        <v>#N/A</v>
      </c>
      <c r="BV153" s="72" t="e">
        <f>VLOOKUP(S153,Données!$O$16:$Q$65,3,FALSE)</f>
        <v>#N/A</v>
      </c>
      <c r="BW153" s="72" t="e">
        <f>VLOOKUP(T153,Données!$O$16:$Q$65,3,FALSE)</f>
        <v>#N/A</v>
      </c>
      <c r="BX153" s="72" t="e">
        <f>VLOOKUP(U153,Données!$O$16:$Q$65,3,FALSE)</f>
        <v>#N/A</v>
      </c>
      <c r="BY153" s="72" t="e">
        <f>VLOOKUP(V153,Données!$O$16:$Q$65,3,FALSE)</f>
        <v>#N/A</v>
      </c>
      <c r="BZ153" s="72" t="e">
        <f>VLOOKUP(W153,Données!$O$16:$Q$65,3,FALSE)</f>
        <v>#N/A</v>
      </c>
      <c r="CA153" s="72" t="e">
        <f>VLOOKUP(X153,Données!$O$16:$Q$65,3,FALSE)</f>
        <v>#N/A</v>
      </c>
      <c r="CB153" s="72" t="e">
        <f>VLOOKUP(Y153,Données!$O$16:$Q$65,3,FALSE)</f>
        <v>#N/A</v>
      </c>
      <c r="CC153" s="72" t="e">
        <f>VLOOKUP(Z153,Données!$O$16:$Q$65,3,FALSE)</f>
        <v>#N/A</v>
      </c>
      <c r="CD153" s="72" t="e">
        <f>VLOOKUP(AA153,Données!$O$16:$Q$65,3,FALSE)</f>
        <v>#N/A</v>
      </c>
      <c r="CE153" s="72" t="e">
        <f>VLOOKUP(AB153,Données!$O$16:$Q$65,3,FALSE)</f>
        <v>#N/A</v>
      </c>
      <c r="CF153" s="72" t="e">
        <f>VLOOKUP(AC153,Données!$O$16:$Q$65,3,FALSE)</f>
        <v>#N/A</v>
      </c>
      <c r="CG153" s="72" t="e">
        <f>VLOOKUP(AD153,Données!$O$16:$Q$65,3,FALSE)</f>
        <v>#N/A</v>
      </c>
      <c r="CH153" s="72" t="e">
        <f>VLOOKUP(AE153,Données!$O$16:$Q$65,3,FALSE)</f>
        <v>#N/A</v>
      </c>
      <c r="CI153" s="72" t="e">
        <f>VLOOKUP(AF153,Données!$O$16:$Q$65,3,FALSE)</f>
        <v>#N/A</v>
      </c>
      <c r="CJ153" s="72" t="e">
        <f>VLOOKUP(AG153,Données!$O$16:$Q$65,3,FALSE)</f>
        <v>#N/A</v>
      </c>
      <c r="CK153" s="72" t="e">
        <f>VLOOKUP(AH153,Données!$O$16:$Q$65,3,FALSE)</f>
        <v>#N/A</v>
      </c>
      <c r="CL153" s="50"/>
      <c r="CM153" s="44"/>
      <c r="CN153" s="50"/>
      <c r="CO153" s="50"/>
      <c r="CP153" s="50"/>
      <c r="CQ153" s="51"/>
    </row>
    <row r="154" spans="1:95" ht="13.5" thickBot="1" x14ac:dyDescent="0.25">
      <c r="A154" s="44" t="e">
        <f>VLOOKUP(C154,Section!C112:D272,2,FALSE)</f>
        <v>#N/A</v>
      </c>
      <c r="B154" s="207">
        <f>Données!I96</f>
        <v>0</v>
      </c>
      <c r="C154" s="208">
        <f>Données!$J96</f>
        <v>0</v>
      </c>
      <c r="D154" s="272"/>
      <c r="E154" s="248"/>
      <c r="F154" s="248"/>
      <c r="G154" s="248"/>
      <c r="H154" s="248"/>
      <c r="I154" s="248"/>
      <c r="J154" s="248"/>
      <c r="K154" s="248"/>
      <c r="L154" s="248"/>
      <c r="M154" s="248"/>
      <c r="N154" s="248"/>
      <c r="O154" s="248"/>
      <c r="P154" s="248"/>
      <c r="Q154" s="248"/>
      <c r="R154" s="248"/>
      <c r="S154" s="248"/>
      <c r="T154" s="248"/>
      <c r="U154" s="248"/>
      <c r="V154" s="248"/>
      <c r="W154" s="248"/>
      <c r="X154" s="248"/>
      <c r="Y154" s="248"/>
      <c r="Z154" s="248"/>
      <c r="AA154" s="248"/>
      <c r="AB154" s="248"/>
      <c r="AC154" s="248"/>
      <c r="AD154" s="248"/>
      <c r="AE154" s="248"/>
      <c r="AF154" s="248"/>
      <c r="AG154" s="248"/>
      <c r="AH154" s="252"/>
      <c r="AJ154" s="89">
        <f t="shared" si="35"/>
        <v>0</v>
      </c>
      <c r="AK154" s="89">
        <f t="shared" si="36"/>
        <v>0</v>
      </c>
      <c r="AL154" s="89">
        <f t="shared" si="37"/>
        <v>0</v>
      </c>
      <c r="AM154" s="23">
        <f t="shared" si="38"/>
        <v>0</v>
      </c>
      <c r="AN154" s="103">
        <f t="shared" si="39"/>
        <v>0</v>
      </c>
      <c r="AO154" s="103">
        <f t="shared" si="40"/>
        <v>0</v>
      </c>
      <c r="AP154" s="105">
        <f t="shared" si="41"/>
        <v>0</v>
      </c>
      <c r="AQ154" s="106">
        <f t="shared" si="42"/>
        <v>0</v>
      </c>
      <c r="AR154" s="105">
        <f t="shared" si="43"/>
        <v>0</v>
      </c>
      <c r="AS154" s="105">
        <f t="shared" si="44"/>
        <v>0</v>
      </c>
      <c r="AT154" s="50"/>
      <c r="AU154" s="50"/>
      <c r="AV154" s="50"/>
      <c r="AW154" s="112">
        <f t="shared" si="47"/>
        <v>0</v>
      </c>
      <c r="AX154" s="112">
        <f t="shared" si="47"/>
        <v>0</v>
      </c>
      <c r="AY154" s="112">
        <f t="shared" si="47"/>
        <v>0</v>
      </c>
      <c r="AZ154" s="112">
        <f t="shared" si="47"/>
        <v>0</v>
      </c>
      <c r="BA154" s="112">
        <f t="shared" si="47"/>
        <v>0</v>
      </c>
      <c r="BB154" s="112">
        <f t="shared" si="47"/>
        <v>0</v>
      </c>
      <c r="BC154" s="112">
        <f t="shared" si="47"/>
        <v>0</v>
      </c>
      <c r="BD154" s="50"/>
      <c r="BE154" s="50"/>
      <c r="BF154" s="50"/>
      <c r="BG154" s="72" t="e">
        <f>VLOOKUP(D154,Données!$O$16:$Q$65,3,FALSE)</f>
        <v>#N/A</v>
      </c>
      <c r="BH154" s="72" t="e">
        <f>VLOOKUP(E154,Données!$O$16:$Q$65,3,FALSE)</f>
        <v>#N/A</v>
      </c>
      <c r="BI154" s="72" t="e">
        <f>VLOOKUP(F154,Données!$O$16:$Q$65,3,FALSE)</f>
        <v>#N/A</v>
      </c>
      <c r="BJ154" s="72" t="e">
        <f>VLOOKUP(G154,Données!$O$16:$Q$65,3,FALSE)</f>
        <v>#N/A</v>
      </c>
      <c r="BK154" s="72" t="e">
        <f>VLOOKUP(H154,Données!$O$16:$Q$65,3,FALSE)</f>
        <v>#N/A</v>
      </c>
      <c r="BL154" s="72" t="e">
        <f>VLOOKUP(I154,Données!$O$16:$Q$65,3,FALSE)</f>
        <v>#N/A</v>
      </c>
      <c r="BM154" s="72" t="e">
        <f>VLOOKUP(J154,Données!$O$16:$Q$65,3,FALSE)</f>
        <v>#N/A</v>
      </c>
      <c r="BN154" s="72" t="e">
        <f>VLOOKUP(K154,Données!$O$16:$Q$65,3,FALSE)</f>
        <v>#N/A</v>
      </c>
      <c r="BO154" s="72" t="e">
        <f>VLOOKUP(L154,Données!$O$16:$Q$65,3,FALSE)</f>
        <v>#N/A</v>
      </c>
      <c r="BP154" s="72" t="e">
        <f>VLOOKUP(M154,Données!$O$16:$Q$65,3,FALSE)</f>
        <v>#N/A</v>
      </c>
      <c r="BQ154" s="72" t="e">
        <f>VLOOKUP(N154,Données!$O$16:$Q$65,3,FALSE)</f>
        <v>#N/A</v>
      </c>
      <c r="BR154" s="72" t="e">
        <f>VLOOKUP(O154,Données!$O$16:$Q$65,3,FALSE)</f>
        <v>#N/A</v>
      </c>
      <c r="BS154" s="72" t="e">
        <f>VLOOKUP(P154,Données!$O$16:$Q$65,3,FALSE)</f>
        <v>#N/A</v>
      </c>
      <c r="BT154" s="72" t="e">
        <f>VLOOKUP(Q154,Données!$O$16:$Q$65,3,FALSE)</f>
        <v>#N/A</v>
      </c>
      <c r="BU154" s="72" t="e">
        <f>VLOOKUP(R154,Données!$O$16:$Q$65,3,FALSE)</f>
        <v>#N/A</v>
      </c>
      <c r="BV154" s="72" t="e">
        <f>VLOOKUP(S154,Données!$O$16:$Q$65,3,FALSE)</f>
        <v>#N/A</v>
      </c>
      <c r="BW154" s="72" t="e">
        <f>VLOOKUP(T154,Données!$O$16:$Q$65,3,FALSE)</f>
        <v>#N/A</v>
      </c>
      <c r="BX154" s="72" t="e">
        <f>VLOOKUP(U154,Données!$O$16:$Q$65,3,FALSE)</f>
        <v>#N/A</v>
      </c>
      <c r="BY154" s="72" t="e">
        <f>VLOOKUP(V154,Données!$O$16:$Q$65,3,FALSE)</f>
        <v>#N/A</v>
      </c>
      <c r="BZ154" s="72" t="e">
        <f>VLOOKUP(W154,Données!$O$16:$Q$65,3,FALSE)</f>
        <v>#N/A</v>
      </c>
      <c r="CA154" s="72" t="e">
        <f>VLOOKUP(X154,Données!$O$16:$Q$65,3,FALSE)</f>
        <v>#N/A</v>
      </c>
      <c r="CB154" s="72" t="e">
        <f>VLOOKUP(Y154,Données!$O$16:$Q$65,3,FALSE)</f>
        <v>#N/A</v>
      </c>
      <c r="CC154" s="72" t="e">
        <f>VLOOKUP(Z154,Données!$O$16:$Q$65,3,FALSE)</f>
        <v>#N/A</v>
      </c>
      <c r="CD154" s="72" t="e">
        <f>VLOOKUP(AA154,Données!$O$16:$Q$65,3,FALSE)</f>
        <v>#N/A</v>
      </c>
      <c r="CE154" s="72" t="e">
        <f>VLOOKUP(AB154,Données!$O$16:$Q$65,3,FALSE)</f>
        <v>#N/A</v>
      </c>
      <c r="CF154" s="72" t="e">
        <f>VLOOKUP(AC154,Données!$O$16:$Q$65,3,FALSE)</f>
        <v>#N/A</v>
      </c>
      <c r="CG154" s="72" t="e">
        <f>VLOOKUP(AD154,Données!$O$16:$Q$65,3,FALSE)</f>
        <v>#N/A</v>
      </c>
      <c r="CH154" s="72" t="e">
        <f>VLOOKUP(AE154,Données!$O$16:$Q$65,3,FALSE)</f>
        <v>#N/A</v>
      </c>
      <c r="CI154" s="72" t="e">
        <f>VLOOKUP(AF154,Données!$O$16:$Q$65,3,FALSE)</f>
        <v>#N/A</v>
      </c>
      <c r="CJ154" s="72" t="e">
        <f>VLOOKUP(AG154,Données!$O$16:$Q$65,3,FALSE)</f>
        <v>#N/A</v>
      </c>
      <c r="CK154" s="72" t="e">
        <f>VLOOKUP(AH154,Données!$O$16:$Q$65,3,FALSE)</f>
        <v>#N/A</v>
      </c>
      <c r="CL154" s="50"/>
      <c r="CM154" s="44"/>
      <c r="CN154" s="50"/>
      <c r="CO154" s="50"/>
      <c r="CP154" s="50"/>
      <c r="CQ154" s="51"/>
    </row>
    <row r="155" spans="1:95" ht="13.5" thickBot="1" x14ac:dyDescent="0.25">
      <c r="A155" s="44" t="e">
        <f>VLOOKUP(C155,Section!C113:D273,2,FALSE)</f>
        <v>#N/A</v>
      </c>
      <c r="B155" s="207">
        <f>Données!I97</f>
        <v>0</v>
      </c>
      <c r="C155" s="208">
        <f>Données!$J97</f>
        <v>0</v>
      </c>
      <c r="D155" s="272"/>
      <c r="E155" s="248"/>
      <c r="F155" s="248"/>
      <c r="G155" s="248"/>
      <c r="H155" s="248"/>
      <c r="I155" s="248"/>
      <c r="J155" s="248"/>
      <c r="K155" s="248"/>
      <c r="L155" s="248"/>
      <c r="M155" s="248"/>
      <c r="N155" s="248"/>
      <c r="O155" s="248"/>
      <c r="P155" s="248"/>
      <c r="Q155" s="248"/>
      <c r="R155" s="248"/>
      <c r="S155" s="248"/>
      <c r="T155" s="248"/>
      <c r="U155" s="248"/>
      <c r="V155" s="248"/>
      <c r="W155" s="248"/>
      <c r="X155" s="248"/>
      <c r="Y155" s="248"/>
      <c r="Z155" s="248"/>
      <c r="AA155" s="248"/>
      <c r="AB155" s="248"/>
      <c r="AC155" s="248"/>
      <c r="AD155" s="248"/>
      <c r="AE155" s="248"/>
      <c r="AF155" s="248"/>
      <c r="AG155" s="248"/>
      <c r="AH155" s="252"/>
      <c r="AJ155" s="89">
        <f t="shared" si="35"/>
        <v>0</v>
      </c>
      <c r="AK155" s="89">
        <f t="shared" si="36"/>
        <v>0</v>
      </c>
      <c r="AL155" s="89">
        <f t="shared" si="37"/>
        <v>0</v>
      </c>
      <c r="AM155" s="23">
        <f t="shared" si="38"/>
        <v>0</v>
      </c>
      <c r="AN155" s="103">
        <f t="shared" si="39"/>
        <v>0</v>
      </c>
      <c r="AO155" s="103">
        <f t="shared" si="40"/>
        <v>0</v>
      </c>
      <c r="AP155" s="105">
        <f t="shared" si="41"/>
        <v>0</v>
      </c>
      <c r="AQ155" s="106">
        <f t="shared" si="42"/>
        <v>0</v>
      </c>
      <c r="AR155" s="105">
        <f t="shared" si="43"/>
        <v>0</v>
      </c>
      <c r="AS155" s="105">
        <f t="shared" si="44"/>
        <v>0</v>
      </c>
      <c r="AT155" s="50"/>
      <c r="AU155" s="50"/>
      <c r="AV155" s="50"/>
      <c r="AW155" s="112">
        <f t="shared" si="47"/>
        <v>0</v>
      </c>
      <c r="AX155" s="112">
        <f t="shared" si="47"/>
        <v>0</v>
      </c>
      <c r="AY155" s="112">
        <f t="shared" si="47"/>
        <v>0</v>
      </c>
      <c r="AZ155" s="112">
        <f t="shared" si="47"/>
        <v>0</v>
      </c>
      <c r="BA155" s="112">
        <f t="shared" si="47"/>
        <v>0</v>
      </c>
      <c r="BB155" s="112">
        <f t="shared" si="47"/>
        <v>0</v>
      </c>
      <c r="BC155" s="112">
        <f t="shared" si="47"/>
        <v>0</v>
      </c>
      <c r="BD155" s="50"/>
      <c r="BE155" s="50"/>
      <c r="BF155" s="50"/>
      <c r="BG155" s="72" t="e">
        <f>VLOOKUP(D155,Données!$O$16:$Q$65,3,FALSE)</f>
        <v>#N/A</v>
      </c>
      <c r="BH155" s="72" t="e">
        <f>VLOOKUP(E155,Données!$O$16:$Q$65,3,FALSE)</f>
        <v>#N/A</v>
      </c>
      <c r="BI155" s="72" t="e">
        <f>VLOOKUP(F155,Données!$O$16:$Q$65,3,FALSE)</f>
        <v>#N/A</v>
      </c>
      <c r="BJ155" s="72" t="e">
        <f>VLOOKUP(G155,Données!$O$16:$Q$65,3,FALSE)</f>
        <v>#N/A</v>
      </c>
      <c r="BK155" s="72" t="e">
        <f>VLOOKUP(H155,Données!$O$16:$Q$65,3,FALSE)</f>
        <v>#N/A</v>
      </c>
      <c r="BL155" s="72" t="e">
        <f>VLOOKUP(I155,Données!$O$16:$Q$65,3,FALSE)</f>
        <v>#N/A</v>
      </c>
      <c r="BM155" s="72" t="e">
        <f>VLOOKUP(J155,Données!$O$16:$Q$65,3,FALSE)</f>
        <v>#N/A</v>
      </c>
      <c r="BN155" s="72" t="e">
        <f>VLOOKUP(K155,Données!$O$16:$Q$65,3,FALSE)</f>
        <v>#N/A</v>
      </c>
      <c r="BO155" s="72" t="e">
        <f>VLOOKUP(L155,Données!$O$16:$Q$65,3,FALSE)</f>
        <v>#N/A</v>
      </c>
      <c r="BP155" s="72" t="e">
        <f>VLOOKUP(M155,Données!$O$16:$Q$65,3,FALSE)</f>
        <v>#N/A</v>
      </c>
      <c r="BQ155" s="72" t="e">
        <f>VLOOKUP(N155,Données!$O$16:$Q$65,3,FALSE)</f>
        <v>#N/A</v>
      </c>
      <c r="BR155" s="72" t="e">
        <f>VLOOKUP(O155,Données!$O$16:$Q$65,3,FALSE)</f>
        <v>#N/A</v>
      </c>
      <c r="BS155" s="72" t="e">
        <f>VLOOKUP(P155,Données!$O$16:$Q$65,3,FALSE)</f>
        <v>#N/A</v>
      </c>
      <c r="BT155" s="72" t="e">
        <f>VLOOKUP(Q155,Données!$O$16:$Q$65,3,FALSE)</f>
        <v>#N/A</v>
      </c>
      <c r="BU155" s="72" t="e">
        <f>VLOOKUP(R155,Données!$O$16:$Q$65,3,FALSE)</f>
        <v>#N/A</v>
      </c>
      <c r="BV155" s="72" t="e">
        <f>VLOOKUP(S155,Données!$O$16:$Q$65,3,FALSE)</f>
        <v>#N/A</v>
      </c>
      <c r="BW155" s="72" t="e">
        <f>VLOOKUP(T155,Données!$O$16:$Q$65,3,FALSE)</f>
        <v>#N/A</v>
      </c>
      <c r="BX155" s="72" t="e">
        <f>VLOOKUP(U155,Données!$O$16:$Q$65,3,FALSE)</f>
        <v>#N/A</v>
      </c>
      <c r="BY155" s="72" t="e">
        <f>VLOOKUP(V155,Données!$O$16:$Q$65,3,FALSE)</f>
        <v>#N/A</v>
      </c>
      <c r="BZ155" s="72" t="e">
        <f>VLOOKUP(W155,Données!$O$16:$Q$65,3,FALSE)</f>
        <v>#N/A</v>
      </c>
      <c r="CA155" s="72" t="e">
        <f>VLOOKUP(X155,Données!$O$16:$Q$65,3,FALSE)</f>
        <v>#N/A</v>
      </c>
      <c r="CB155" s="72" t="e">
        <f>VLOOKUP(Y155,Données!$O$16:$Q$65,3,FALSE)</f>
        <v>#N/A</v>
      </c>
      <c r="CC155" s="72" t="e">
        <f>VLOOKUP(Z155,Données!$O$16:$Q$65,3,FALSE)</f>
        <v>#N/A</v>
      </c>
      <c r="CD155" s="72" t="e">
        <f>VLOOKUP(AA155,Données!$O$16:$Q$65,3,FALSE)</f>
        <v>#N/A</v>
      </c>
      <c r="CE155" s="72" t="e">
        <f>VLOOKUP(AB155,Données!$O$16:$Q$65,3,FALSE)</f>
        <v>#N/A</v>
      </c>
      <c r="CF155" s="72" t="e">
        <f>VLOOKUP(AC155,Données!$O$16:$Q$65,3,FALSE)</f>
        <v>#N/A</v>
      </c>
      <c r="CG155" s="72" t="e">
        <f>VLOOKUP(AD155,Données!$O$16:$Q$65,3,FALSE)</f>
        <v>#N/A</v>
      </c>
      <c r="CH155" s="72" t="e">
        <f>VLOOKUP(AE155,Données!$O$16:$Q$65,3,FALSE)</f>
        <v>#N/A</v>
      </c>
      <c r="CI155" s="72" t="e">
        <f>VLOOKUP(AF155,Données!$O$16:$Q$65,3,FALSE)</f>
        <v>#N/A</v>
      </c>
      <c r="CJ155" s="72" t="e">
        <f>VLOOKUP(AG155,Données!$O$16:$Q$65,3,FALSE)</f>
        <v>#N/A</v>
      </c>
      <c r="CK155" s="72" t="e">
        <f>VLOOKUP(AH155,Données!$O$16:$Q$65,3,FALSE)</f>
        <v>#N/A</v>
      </c>
      <c r="CL155" s="50"/>
      <c r="CM155" s="44"/>
    </row>
    <row r="156" spans="1:95" x14ac:dyDescent="0.2">
      <c r="A156" s="44" t="e">
        <f>VLOOKUP(C156,Section!C114:D274,2,FALSE)</f>
        <v>#N/A</v>
      </c>
      <c r="B156" s="207">
        <f>Données!I98</f>
        <v>0</v>
      </c>
      <c r="C156" s="208">
        <f>Données!$J98</f>
        <v>0</v>
      </c>
      <c r="D156" s="291"/>
      <c r="E156" s="248"/>
      <c r="F156" s="248"/>
      <c r="G156" s="248"/>
      <c r="H156" s="248"/>
      <c r="I156" s="248"/>
      <c r="J156" s="248"/>
      <c r="K156" s="248"/>
      <c r="L156" s="248"/>
      <c r="M156" s="248"/>
      <c r="N156" s="248"/>
      <c r="O156" s="248"/>
      <c r="P156" s="248"/>
      <c r="Q156" s="248"/>
      <c r="R156" s="248"/>
      <c r="S156" s="248"/>
      <c r="T156" s="248"/>
      <c r="U156" s="248"/>
      <c r="V156" s="248"/>
      <c r="W156" s="248"/>
      <c r="X156" s="248"/>
      <c r="Y156" s="248"/>
      <c r="Z156" s="248"/>
      <c r="AA156" s="248"/>
      <c r="AB156" s="248"/>
      <c r="AC156" s="248"/>
      <c r="AD156" s="248"/>
      <c r="AE156" s="248"/>
      <c r="AF156" s="248"/>
      <c r="AG156" s="248"/>
      <c r="AH156" s="252"/>
      <c r="AJ156" s="89">
        <f t="shared" si="35"/>
        <v>0</v>
      </c>
      <c r="AK156" s="89">
        <f t="shared" si="36"/>
        <v>0</v>
      </c>
      <c r="AL156" s="89">
        <f t="shared" si="37"/>
        <v>0</v>
      </c>
      <c r="AM156" s="23">
        <f t="shared" si="38"/>
        <v>0</v>
      </c>
      <c r="AN156" s="103">
        <f t="shared" si="39"/>
        <v>0</v>
      </c>
      <c r="AO156" s="103">
        <f t="shared" si="40"/>
        <v>0</v>
      </c>
      <c r="AP156" s="105">
        <f t="shared" si="41"/>
        <v>0</v>
      </c>
      <c r="AQ156" s="106">
        <f t="shared" si="42"/>
        <v>0</v>
      </c>
      <c r="AR156" s="105">
        <f t="shared" si="43"/>
        <v>0</v>
      </c>
      <c r="AS156" s="105">
        <f t="shared" si="44"/>
        <v>0</v>
      </c>
      <c r="AW156" s="112">
        <f t="shared" si="47"/>
        <v>0</v>
      </c>
      <c r="AX156" s="112">
        <f t="shared" si="47"/>
        <v>0</v>
      </c>
      <c r="AY156" s="112">
        <f t="shared" si="47"/>
        <v>0</v>
      </c>
      <c r="AZ156" s="112">
        <f t="shared" si="47"/>
        <v>0</v>
      </c>
      <c r="BA156" s="112">
        <f t="shared" si="47"/>
        <v>0</v>
      </c>
      <c r="BB156" s="112">
        <f t="shared" si="47"/>
        <v>0</v>
      </c>
      <c r="BC156" s="112">
        <f t="shared" si="47"/>
        <v>0</v>
      </c>
      <c r="BG156" s="72" t="e">
        <f>VLOOKUP(D156,Données!$O$16:$Q$65,3,FALSE)</f>
        <v>#N/A</v>
      </c>
      <c r="BH156" s="72" t="e">
        <f>VLOOKUP(E156,Données!$O$16:$Q$65,3,FALSE)</f>
        <v>#N/A</v>
      </c>
      <c r="BI156" s="72" t="e">
        <f>VLOOKUP(F156,Données!$O$16:$Q$65,3,FALSE)</f>
        <v>#N/A</v>
      </c>
      <c r="BJ156" s="72" t="e">
        <f>VLOOKUP(G156,Données!$O$16:$Q$65,3,FALSE)</f>
        <v>#N/A</v>
      </c>
      <c r="BK156" s="72" t="e">
        <f>VLOOKUP(H156,Données!$O$16:$Q$65,3,FALSE)</f>
        <v>#N/A</v>
      </c>
      <c r="BL156" s="72" t="e">
        <f>VLOOKUP(I156,Données!$O$16:$Q$65,3,FALSE)</f>
        <v>#N/A</v>
      </c>
      <c r="BM156" s="72" t="e">
        <f>VLOOKUP(J156,Données!$O$16:$Q$65,3,FALSE)</f>
        <v>#N/A</v>
      </c>
      <c r="BN156" s="72" t="e">
        <f>VLOOKUP(K156,Données!$O$16:$Q$65,3,FALSE)</f>
        <v>#N/A</v>
      </c>
      <c r="BO156" s="72" t="e">
        <f>VLOOKUP(L156,Données!$O$16:$Q$65,3,FALSE)</f>
        <v>#N/A</v>
      </c>
      <c r="BP156" s="72" t="e">
        <f>VLOOKUP(M156,Données!$O$16:$Q$65,3,FALSE)</f>
        <v>#N/A</v>
      </c>
      <c r="BQ156" s="72" t="e">
        <f>VLOOKUP(N156,Données!$O$16:$Q$65,3,FALSE)</f>
        <v>#N/A</v>
      </c>
      <c r="BR156" s="72" t="e">
        <f>VLOOKUP(O156,Données!$O$16:$Q$65,3,FALSE)</f>
        <v>#N/A</v>
      </c>
      <c r="BS156" s="72" t="e">
        <f>VLOOKUP(P156,Données!$O$16:$Q$65,3,FALSE)</f>
        <v>#N/A</v>
      </c>
      <c r="BT156" s="72" t="e">
        <f>VLOOKUP(Q156,Données!$O$16:$Q$65,3,FALSE)</f>
        <v>#N/A</v>
      </c>
      <c r="BU156" s="72" t="e">
        <f>VLOOKUP(R156,Données!$O$16:$Q$65,3,FALSE)</f>
        <v>#N/A</v>
      </c>
      <c r="BV156" s="72" t="e">
        <f>VLOOKUP(S156,Données!$O$16:$Q$65,3,FALSE)</f>
        <v>#N/A</v>
      </c>
      <c r="BW156" s="72" t="e">
        <f>VLOOKUP(T156,Données!$O$16:$Q$65,3,FALSE)</f>
        <v>#N/A</v>
      </c>
      <c r="BX156" s="72" t="e">
        <f>VLOOKUP(U156,Données!$O$16:$Q$65,3,FALSE)</f>
        <v>#N/A</v>
      </c>
      <c r="BY156" s="72" t="e">
        <f>VLOOKUP(V156,Données!$O$16:$Q$65,3,FALSE)</f>
        <v>#N/A</v>
      </c>
      <c r="BZ156" s="72" t="e">
        <f>VLOOKUP(W156,Données!$O$16:$Q$65,3,FALSE)</f>
        <v>#N/A</v>
      </c>
      <c r="CA156" s="72" t="e">
        <f>VLOOKUP(X156,Données!$O$16:$Q$65,3,FALSE)</f>
        <v>#N/A</v>
      </c>
      <c r="CB156" s="72" t="e">
        <f>VLOOKUP(Y156,Données!$O$16:$Q$65,3,FALSE)</f>
        <v>#N/A</v>
      </c>
      <c r="CC156" s="72" t="e">
        <f>VLOOKUP(Z156,Données!$O$16:$Q$65,3,FALSE)</f>
        <v>#N/A</v>
      </c>
      <c r="CD156" s="72" t="e">
        <f>VLOOKUP(AA156,Données!$O$16:$Q$65,3,FALSE)</f>
        <v>#N/A</v>
      </c>
      <c r="CE156" s="72" t="e">
        <f>VLOOKUP(AB156,Données!$O$16:$Q$65,3,FALSE)</f>
        <v>#N/A</v>
      </c>
      <c r="CF156" s="72" t="e">
        <f>VLOOKUP(AC156,Données!$O$16:$Q$65,3,FALSE)</f>
        <v>#N/A</v>
      </c>
      <c r="CG156" s="72" t="e">
        <f>VLOOKUP(AD156,Données!$O$16:$Q$65,3,FALSE)</f>
        <v>#N/A</v>
      </c>
      <c r="CH156" s="72" t="e">
        <f>VLOOKUP(AE156,Données!$O$16:$Q$65,3,FALSE)</f>
        <v>#N/A</v>
      </c>
      <c r="CI156" s="72" t="e">
        <f>VLOOKUP(AF156,Données!$O$16:$Q$65,3,FALSE)</f>
        <v>#N/A</v>
      </c>
      <c r="CJ156" s="72" t="e">
        <f>VLOOKUP(AG156,Données!$O$16:$Q$65,3,FALSE)</f>
        <v>#N/A</v>
      </c>
      <c r="CK156" s="72" t="e">
        <f>VLOOKUP(AH156,Données!$O$16:$Q$65,3,FALSE)</f>
        <v>#N/A</v>
      </c>
      <c r="CM156" s="41"/>
      <c r="CQ156" s="41"/>
    </row>
    <row r="157" spans="1:95" ht="11.25" x14ac:dyDescent="0.2">
      <c r="A157" s="41"/>
      <c r="B157" s="41"/>
      <c r="C157" s="41"/>
      <c r="F157" s="41"/>
      <c r="AJ157" s="41"/>
      <c r="AK157" s="41"/>
      <c r="AL157" s="41"/>
      <c r="AM157" s="41"/>
      <c r="AN157" s="41"/>
      <c r="AO157" s="41"/>
      <c r="AP157" s="41"/>
      <c r="AQ157" s="41"/>
      <c r="CM157" s="41"/>
      <c r="CQ157" s="41"/>
    </row>
    <row r="158" spans="1:95" ht="11.25" x14ac:dyDescent="0.2">
      <c r="A158" s="41"/>
      <c r="B158" s="41"/>
      <c r="C158" s="41"/>
      <c r="F158" s="41"/>
      <c r="AJ158" s="41"/>
      <c r="AK158" s="41"/>
      <c r="AL158" s="41"/>
      <c r="AM158" s="41"/>
      <c r="AN158" s="41"/>
      <c r="AO158" s="41"/>
      <c r="AP158" s="41"/>
      <c r="AQ158" s="41"/>
    </row>
    <row r="159" spans="1:95" x14ac:dyDescent="0.2">
      <c r="AS159" s="110"/>
    </row>
    <row r="160" spans="1:95" x14ac:dyDescent="0.2">
      <c r="D160" s="506" t="str">
        <f>A1</f>
        <v>1/Janvier/2014</v>
      </c>
      <c r="E160" s="506">
        <f>D160+1</f>
        <v>41641</v>
      </c>
      <c r="F160" s="506">
        <f t="shared" ref="F160:AH160" si="48">E160+1</f>
        <v>41642</v>
      </c>
      <c r="G160" s="506">
        <f t="shared" si="48"/>
        <v>41643</v>
      </c>
      <c r="H160" s="506">
        <f t="shared" si="48"/>
        <v>41644</v>
      </c>
      <c r="I160" s="506">
        <f t="shared" si="48"/>
        <v>41645</v>
      </c>
      <c r="J160" s="506">
        <f t="shared" si="48"/>
        <v>41646</v>
      </c>
      <c r="K160" s="506">
        <f t="shared" si="48"/>
        <v>41647</v>
      </c>
      <c r="L160" s="506">
        <f t="shared" si="48"/>
        <v>41648</v>
      </c>
      <c r="M160" s="506">
        <f t="shared" si="48"/>
        <v>41649</v>
      </c>
      <c r="N160" s="506">
        <f t="shared" si="48"/>
        <v>41650</v>
      </c>
      <c r="O160" s="506">
        <f t="shared" si="48"/>
        <v>41651</v>
      </c>
      <c r="P160" s="506">
        <f t="shared" si="48"/>
        <v>41652</v>
      </c>
      <c r="Q160" s="506">
        <f t="shared" si="48"/>
        <v>41653</v>
      </c>
      <c r="R160" s="506">
        <f t="shared" si="48"/>
        <v>41654</v>
      </c>
      <c r="S160" s="506">
        <f t="shared" si="48"/>
        <v>41655</v>
      </c>
      <c r="T160" s="506">
        <f t="shared" si="48"/>
        <v>41656</v>
      </c>
      <c r="U160" s="506">
        <f t="shared" si="48"/>
        <v>41657</v>
      </c>
      <c r="V160" s="506">
        <f t="shared" si="48"/>
        <v>41658</v>
      </c>
      <c r="W160" s="506">
        <f t="shared" si="48"/>
        <v>41659</v>
      </c>
      <c r="X160" s="506">
        <f t="shared" si="48"/>
        <v>41660</v>
      </c>
      <c r="Y160" s="506">
        <f t="shared" si="48"/>
        <v>41661</v>
      </c>
      <c r="Z160" s="506">
        <f t="shared" si="48"/>
        <v>41662</v>
      </c>
      <c r="AA160" s="506">
        <f t="shared" si="48"/>
        <v>41663</v>
      </c>
      <c r="AB160" s="506">
        <f t="shared" si="48"/>
        <v>41664</v>
      </c>
      <c r="AC160" s="506">
        <f t="shared" si="48"/>
        <v>41665</v>
      </c>
      <c r="AD160" s="506">
        <f t="shared" si="48"/>
        <v>41666</v>
      </c>
      <c r="AE160" s="506">
        <f t="shared" si="48"/>
        <v>41667</v>
      </c>
      <c r="AF160" s="506">
        <f>IF(MONTH(AE160+1)=MONTH(D160),AE160+1,"")</f>
        <v>41668</v>
      </c>
      <c r="AG160" s="506">
        <f>IF(AF160="","",AF160+1)</f>
        <v>41669</v>
      </c>
      <c r="AH160" s="506">
        <f>IF(AG160="","",AG160+1)</f>
        <v>41670</v>
      </c>
      <c r="AS160" s="111" t="s">
        <v>120</v>
      </c>
      <c r="CQ160" s="41"/>
    </row>
    <row r="161" spans="1:95" x14ac:dyDescent="0.2">
      <c r="C161" s="77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S161" s="111">
        <f>SUM(AS10:AS157)</f>
        <v>2</v>
      </c>
      <c r="CQ161" s="41"/>
    </row>
    <row r="162" spans="1:95" x14ac:dyDescent="0.2">
      <c r="C162" s="77" t="s">
        <v>99</v>
      </c>
      <c r="D162" s="78">
        <f>(COUNTIF(D10:D156,"FCS"))</f>
        <v>1</v>
      </c>
      <c r="E162" s="78">
        <f>(COUNTIF(E10:E156,"CS"))</f>
        <v>1</v>
      </c>
      <c r="F162" s="78">
        <f>(COUNTIF(F10:F156,"CS"))</f>
        <v>1</v>
      </c>
      <c r="G162" s="78">
        <f>(COUNTIF(G10:G156,"WCS"))</f>
        <v>1</v>
      </c>
      <c r="H162" s="78">
        <f>(COUNTIF(H10:H156,"WCS"))</f>
        <v>1</v>
      </c>
      <c r="I162" s="78">
        <f>(COUNTIF(I10:I156,"CS"))</f>
        <v>1</v>
      </c>
      <c r="J162" s="78">
        <f>(COUNTIF(J10:J156,"CS"))</f>
        <v>1</v>
      </c>
      <c r="K162" s="78">
        <f>(COUNTIF(K10:K156,"CS"))</f>
        <v>1</v>
      </c>
      <c r="L162" s="78">
        <f>(COUNTIF(L10:L156,"CS"))</f>
        <v>1</v>
      </c>
      <c r="M162" s="78">
        <f>(COUNTIF(M10:M156,"CS"))</f>
        <v>1</v>
      </c>
      <c r="N162" s="78">
        <f>(COUNTIF(N10:N156,"WCS"))</f>
        <v>1</v>
      </c>
      <c r="O162" s="78">
        <f>(COUNTIF(O10:O156,"WCS"))</f>
        <v>1</v>
      </c>
      <c r="P162" s="78">
        <f>(COUNTIF(P10:P156,"CS"))</f>
        <v>1</v>
      </c>
      <c r="Q162" s="78">
        <f>(COUNTIF(Q10:Q156,"CS"))</f>
        <v>1</v>
      </c>
      <c r="R162" s="78">
        <f>(COUNTIF(R10:R156,"CS"))</f>
        <v>1</v>
      </c>
      <c r="S162" s="78">
        <f>(COUNTIF(S10:S156,"CS"))</f>
        <v>1</v>
      </c>
      <c r="T162" s="78">
        <f>(COUNTIF(T10:T156,"CS"))</f>
        <v>1</v>
      </c>
      <c r="U162" s="78">
        <f>(COUNTIF(U10:U156,"WCS"))</f>
        <v>1</v>
      </c>
      <c r="V162" s="78">
        <f>(COUNTIF(V10:V156,"WCS"))</f>
        <v>1</v>
      </c>
      <c r="W162" s="78">
        <f>(COUNTIF(W10:W156,"CS"))</f>
        <v>1</v>
      </c>
      <c r="X162" s="78">
        <f>(COUNTIF(X10:X156,"CS"))</f>
        <v>1</v>
      </c>
      <c r="Y162" s="78">
        <f>(COUNTIF(Y10:Y156,"CS"))</f>
        <v>1</v>
      </c>
      <c r="Z162" s="78">
        <f>(COUNTIF(Z10:Z156,"CS"))</f>
        <v>1</v>
      </c>
      <c r="AA162" s="78">
        <f>(COUNTIF(AA10:AA156,"CS"))</f>
        <v>1</v>
      </c>
      <c r="AB162" s="78">
        <f>(COUNTIF(AB10:AB156,"WCS"))</f>
        <v>1</v>
      </c>
      <c r="AC162" s="78">
        <f>(COUNTIF(AC10:AC156,"WCS"))</f>
        <v>1</v>
      </c>
      <c r="AD162" s="78">
        <f>(COUNTIF(AD10:AD156,"CS"))</f>
        <v>1</v>
      </c>
      <c r="AE162" s="78">
        <f>(COUNTIF(AE10:AE156,"CS"))</f>
        <v>1</v>
      </c>
      <c r="AF162" s="78">
        <f>(COUNTIF(AF10:AF156,"CS"))</f>
        <v>1</v>
      </c>
      <c r="AG162" s="78">
        <f>(COUNTIF(AG10:AG156,"CS"))</f>
        <v>1</v>
      </c>
      <c r="AH162" s="78">
        <f>(COUNTIF(AH10:AH156,"CS"))</f>
        <v>1</v>
      </c>
      <c r="CQ162" s="41"/>
    </row>
    <row r="163" spans="1:95" x14ac:dyDescent="0.2">
      <c r="C163" s="77" t="s">
        <v>18</v>
      </c>
      <c r="D163" s="78">
        <f>(COUNTIF(D10:D156,"FV0"))</f>
        <v>2</v>
      </c>
      <c r="E163" s="78">
        <f>(COUNTIF(E10:E156,"V0"))</f>
        <v>2</v>
      </c>
      <c r="F163" s="78">
        <f>(COUNTIF(F10:F156,"V0"))</f>
        <v>2</v>
      </c>
      <c r="G163" s="78">
        <f>(COUNTIF(G10:G156,"W0"))</f>
        <v>2</v>
      </c>
      <c r="H163" s="78">
        <f>(COUNTIF(H10:H156,"W0"))</f>
        <v>2</v>
      </c>
      <c r="I163" s="78">
        <f>(COUNTIF(I10:I156,"V0"))</f>
        <v>2</v>
      </c>
      <c r="J163" s="78">
        <f>(COUNTIF(J10:J156,"V0"))</f>
        <v>2</v>
      </c>
      <c r="K163" s="78">
        <f>(COUNTIF(K10:K156,"V0"))</f>
        <v>2</v>
      </c>
      <c r="L163" s="78">
        <f>(COUNTIF(L10:L156,"V0"))</f>
        <v>2</v>
      </c>
      <c r="M163" s="78">
        <f>(COUNTIF(M10:M156,"V0"))</f>
        <v>2</v>
      </c>
      <c r="N163" s="78">
        <f>(COUNTIF(N10:N156,"W0"))</f>
        <v>2</v>
      </c>
      <c r="O163" s="78">
        <f>(COUNTIF(O10:O156,"W0"))</f>
        <v>2</v>
      </c>
      <c r="P163" s="78">
        <f>(COUNTIF(P10:P156,"V0"))</f>
        <v>2</v>
      </c>
      <c r="Q163" s="78">
        <f>(COUNTIF(Q10:Q156,"V0"))</f>
        <v>2</v>
      </c>
      <c r="R163" s="78">
        <f>(COUNTIF(R10:R156,"V0"))</f>
        <v>2</v>
      </c>
      <c r="S163" s="78">
        <f>(COUNTIF(S10:S156,"V0"))</f>
        <v>2</v>
      </c>
      <c r="T163" s="78">
        <f>(COUNTIF(T10:T156,"V0"))</f>
        <v>2</v>
      </c>
      <c r="U163" s="78">
        <f>(COUNTIF(U10:U156,"W0"))</f>
        <v>2</v>
      </c>
      <c r="V163" s="78">
        <f>(COUNTIF(V10:V156,"W0"))</f>
        <v>2</v>
      </c>
      <c r="W163" s="78">
        <f>(COUNTIF(W10:W156,"V0"))</f>
        <v>2</v>
      </c>
      <c r="X163" s="78">
        <f>(COUNTIF(X10:X156,"V0"))</f>
        <v>2</v>
      </c>
      <c r="Y163" s="78">
        <f>(COUNTIF(Y10:Y156,"V0"))</f>
        <v>2</v>
      </c>
      <c r="Z163" s="78">
        <f>(COUNTIF(Z10:Z156,"V0"))</f>
        <v>2</v>
      </c>
      <c r="AA163" s="78">
        <f>(COUNTIF(AA10:AA156,"V0"))</f>
        <v>2</v>
      </c>
      <c r="AB163" s="78">
        <f>(COUNTIF(AB10:AB156,"W0"))</f>
        <v>2</v>
      </c>
      <c r="AC163" s="78">
        <f>(COUNTIF(AC10:AC156,"W0"))</f>
        <v>2</v>
      </c>
      <c r="AD163" s="78">
        <f>(COUNTIF(AD10:AD156,"V0"))</f>
        <v>2</v>
      </c>
      <c r="AE163" s="78">
        <f>(COUNTIF(AE10:AE156,"V0"))</f>
        <v>2</v>
      </c>
      <c r="AF163" s="78">
        <f>(COUNTIF(AF10:AF156,"V0"))</f>
        <v>2</v>
      </c>
      <c r="AG163" s="78">
        <f>(COUNTIF(AG10:AG156,"V0"))</f>
        <v>2</v>
      </c>
      <c r="AH163" s="78">
        <f>(COUNTIF(AH10:AH156,"V0"))</f>
        <v>2</v>
      </c>
      <c r="CQ163" s="41"/>
    </row>
    <row r="164" spans="1:95" x14ac:dyDescent="0.2">
      <c r="C164" s="77" t="s">
        <v>23</v>
      </c>
      <c r="D164" s="78">
        <f>(COUNTIF(D12:D159,"FV1"))</f>
        <v>2</v>
      </c>
      <c r="E164" s="78">
        <f>(COUNTIF(E10:E156,"V1"))</f>
        <v>2</v>
      </c>
      <c r="F164" s="78">
        <f>(COUNTIF(F10:F156,"V1"))</f>
        <v>2</v>
      </c>
      <c r="G164" s="78">
        <f>(COUNTIF(G10:G156,"w1"))</f>
        <v>2</v>
      </c>
      <c r="H164" s="78">
        <f>(COUNTIF(H10:H156,"w1"))</f>
        <v>2</v>
      </c>
      <c r="I164" s="78">
        <f>(COUNTIF(I10:I156,"V1"))</f>
        <v>2</v>
      </c>
      <c r="J164" s="78">
        <f>(COUNTIF(J10:J156,"v1"))</f>
        <v>2</v>
      </c>
      <c r="K164" s="78">
        <f>(COUNTIF(K10:K156,"v1"))</f>
        <v>2</v>
      </c>
      <c r="L164" s="78">
        <f>(COUNTIF(L10:L156,"v1"))</f>
        <v>2</v>
      </c>
      <c r="M164" s="78">
        <f>(COUNTIF(M10:M156,"v1"))</f>
        <v>2</v>
      </c>
      <c r="N164" s="78">
        <f>(COUNTIF(N10:N156,"w1"))</f>
        <v>2</v>
      </c>
      <c r="O164" s="78">
        <f>(COUNTIF(O10:O156,"w1"))</f>
        <v>2</v>
      </c>
      <c r="P164" s="78">
        <f>(COUNTIF(P10:P156,"v1"))</f>
        <v>2</v>
      </c>
      <c r="Q164" s="78">
        <f>(COUNTIF(Q10:Q156,"v1"))</f>
        <v>2</v>
      </c>
      <c r="R164" s="78">
        <f>(COUNTIF(R10:R156,"v1"))</f>
        <v>2</v>
      </c>
      <c r="S164" s="78">
        <f>(COUNTIF(S10:S156,"v1"))</f>
        <v>2</v>
      </c>
      <c r="T164" s="78">
        <f>(COUNTIF(T10:T156,"v1"))</f>
        <v>2</v>
      </c>
      <c r="U164" s="78">
        <f>(COUNTIF(U10:U156,"w1"))</f>
        <v>2</v>
      </c>
      <c r="V164" s="78">
        <f>(COUNTIF(V10:V156,"w1"))</f>
        <v>2</v>
      </c>
      <c r="W164" s="78">
        <f>(COUNTIF(W10:W156,"v1"))</f>
        <v>2</v>
      </c>
      <c r="X164" s="78">
        <f>(COUNTIF(X10:X156,"v1"))</f>
        <v>2</v>
      </c>
      <c r="Y164" s="78">
        <f>(COUNTIF(Y10:Y156,"v1"))</f>
        <v>2</v>
      </c>
      <c r="Z164" s="78">
        <f>(COUNTIF(Z10:Z156,"v1"))</f>
        <v>2</v>
      </c>
      <c r="AA164" s="78">
        <f>(COUNTIF(AA10:AA156,"v1"))</f>
        <v>2</v>
      </c>
      <c r="AB164" s="78">
        <f>(COUNTIF(AB10:AB156,"w1"))</f>
        <v>2</v>
      </c>
      <c r="AC164" s="78">
        <f>(COUNTIF(AC10:AC156,"w1"))</f>
        <v>2</v>
      </c>
      <c r="AD164" s="78">
        <f>(COUNTIF(AD10:AD156,"v1"))</f>
        <v>2</v>
      </c>
      <c r="AE164" s="78">
        <f>(COUNTIF(AE10:AE156,"v1"))</f>
        <v>2</v>
      </c>
      <c r="AF164" s="78">
        <f>(COUNTIF(AF10:AF156,"v1"))</f>
        <v>2</v>
      </c>
      <c r="AG164" s="78">
        <f>(COUNTIF(AG10:AG156,"v1"))</f>
        <v>2</v>
      </c>
      <c r="AH164" s="78">
        <f>(COUNTIF(AH10:AH156,"v1"))</f>
        <v>2</v>
      </c>
      <c r="CQ164" s="41"/>
    </row>
    <row r="165" spans="1:95" x14ac:dyDescent="0.2">
      <c r="C165" s="77" t="s">
        <v>26</v>
      </c>
      <c r="D165" s="78">
        <f>(COUNTIF(D13:D160,"FV2"))</f>
        <v>2</v>
      </c>
      <c r="E165" s="78">
        <f>(COUNTIF(E10:E156,"V2"))</f>
        <v>2</v>
      </c>
      <c r="F165" s="78">
        <f>(COUNTIF(F10:F156,"V2"))</f>
        <v>2</v>
      </c>
      <c r="G165" s="78">
        <f>(COUNTIF(G10:G156,"w2"))</f>
        <v>2</v>
      </c>
      <c r="H165" s="78">
        <f>(COUNTIF(H10:H156,"w2"))</f>
        <v>2</v>
      </c>
      <c r="I165" s="78">
        <f>(COUNTIF(I11:I157,"V2"))</f>
        <v>2</v>
      </c>
      <c r="J165" s="78">
        <f>(COUNTIF(J10:J156,"V2"))</f>
        <v>2</v>
      </c>
      <c r="K165" s="78">
        <f>(COUNTIF(K10:K156,"V2"))</f>
        <v>2</v>
      </c>
      <c r="L165" s="78">
        <f>(COUNTIF(L10:L156,"V2"))</f>
        <v>2</v>
      </c>
      <c r="M165" s="78">
        <f>(COUNTIF(M10:M156,"V2"))</f>
        <v>2</v>
      </c>
      <c r="N165" s="78">
        <f>(COUNTIF(N10:N156,"w2"))</f>
        <v>2</v>
      </c>
      <c r="O165" s="78">
        <f>(COUNTIF(O10:O156,"w2"))</f>
        <v>2</v>
      </c>
      <c r="P165" s="78">
        <f>(COUNTIF(P10:P156,"V2"))</f>
        <v>2</v>
      </c>
      <c r="Q165" s="78">
        <f>(COUNTIF(Q10:Q156,"V2"))</f>
        <v>2</v>
      </c>
      <c r="R165" s="78">
        <f>(COUNTIF(R10:R156,"V2"))</f>
        <v>2</v>
      </c>
      <c r="S165" s="78">
        <f>(COUNTIF(S10:S156,"V2"))</f>
        <v>2</v>
      </c>
      <c r="T165" s="78">
        <f>(COUNTIF(T10:T156,"V2"))</f>
        <v>2</v>
      </c>
      <c r="U165" s="78">
        <f>(COUNTIF(U10:U156,"w2"))</f>
        <v>2</v>
      </c>
      <c r="V165" s="78">
        <f>(COUNTIF(V10:V156,"w2"))</f>
        <v>2</v>
      </c>
      <c r="W165" s="78">
        <f>(COUNTIF(W10:W156,"V2"))</f>
        <v>2</v>
      </c>
      <c r="X165" s="78">
        <f>(COUNTIF(X10:X156,"V2"))</f>
        <v>2</v>
      </c>
      <c r="Y165" s="78">
        <f>(COUNTIF(Y10:Y156,"V2"))</f>
        <v>2</v>
      </c>
      <c r="Z165" s="78">
        <f>(COUNTIF(Z10:Z156,"V2"))</f>
        <v>2</v>
      </c>
      <c r="AA165" s="78">
        <f>(COUNTIF(AA10:AA156,"V2"))</f>
        <v>2</v>
      </c>
      <c r="AB165" s="78">
        <f>(COUNTIF(AB10:AB156,"w2"))</f>
        <v>2</v>
      </c>
      <c r="AC165" s="78">
        <f>(COUNTIF(AC10:AC156,"w2"))</f>
        <v>2</v>
      </c>
      <c r="AD165" s="78">
        <f>(COUNTIF(AD10:AD156,"V2"))</f>
        <v>2</v>
      </c>
      <c r="AE165" s="78">
        <f>(COUNTIF(AE10:AE156,"V2"))</f>
        <v>2</v>
      </c>
      <c r="AF165" s="78">
        <f>(COUNTIF(AF10:AF156,"V2"))</f>
        <v>2</v>
      </c>
      <c r="AG165" s="78">
        <f>(COUNTIF(AG10:AG156,"V2"))</f>
        <v>2</v>
      </c>
      <c r="AH165" s="78">
        <f>(COUNTIF(AH10:AH156,"V2"))</f>
        <v>2</v>
      </c>
      <c r="CQ165" s="41"/>
    </row>
    <row r="166" spans="1:95" x14ac:dyDescent="0.2">
      <c r="C166" s="77" t="s">
        <v>32</v>
      </c>
      <c r="D166" s="78">
        <f>(COUNTIF(D14:D161,"FSN"))</f>
        <v>3</v>
      </c>
      <c r="E166" s="78">
        <f>(COUNTIF(E10:E156,"SN1"))</f>
        <v>3</v>
      </c>
      <c r="F166" s="78">
        <f>(COUNTIF(F10:F156,"SN1"))</f>
        <v>3</v>
      </c>
      <c r="G166" s="78">
        <f>(COUNTIF(G10:G156,"WSN"))</f>
        <v>3</v>
      </c>
      <c r="H166" s="78">
        <f>(COUNTIF(H10:H156,"WSN"))</f>
        <v>3</v>
      </c>
      <c r="I166" s="78">
        <f>(COUNTIF(I10:I156,"SN1"))</f>
        <v>3</v>
      </c>
      <c r="J166" s="78">
        <f>(COUNTIF(J10:J156,"SN1"))</f>
        <v>3</v>
      </c>
      <c r="K166" s="78">
        <f>(COUNTIF(K10:K156,"SN1"))</f>
        <v>3</v>
      </c>
      <c r="L166" s="78">
        <f>(COUNTIF(L10:L156,"SN1"))</f>
        <v>3</v>
      </c>
      <c r="M166" s="78">
        <f>(COUNTIF(M10:M156,"SN1"))</f>
        <v>3</v>
      </c>
      <c r="N166" s="78">
        <f>(COUNTIF(N10:N156,"WSN"))</f>
        <v>3</v>
      </c>
      <c r="O166" s="78">
        <f>(COUNTIF(O10:O156,"WSN"))</f>
        <v>3</v>
      </c>
      <c r="P166" s="78">
        <f>(COUNTIF(P10:P156,"SN1"))</f>
        <v>3</v>
      </c>
      <c r="Q166" s="78">
        <f>(COUNTIF(Q10:Q156,"SN1"))</f>
        <v>3</v>
      </c>
      <c r="R166" s="78">
        <f>(COUNTIF(R10:R156,"SN1"))</f>
        <v>3</v>
      </c>
      <c r="S166" s="78">
        <f>(COUNTIF(S10:S156,"SN1"))</f>
        <v>3</v>
      </c>
      <c r="T166" s="78">
        <f>(COUNTIF(T10:T156,"SN1"))</f>
        <v>3</v>
      </c>
      <c r="U166" s="78">
        <f>(COUNTIF(U10:U156,"WSN"))</f>
        <v>3</v>
      </c>
      <c r="V166" s="78">
        <f>(COUNTIF(V10:V156,"WSN"))</f>
        <v>3</v>
      </c>
      <c r="W166" s="78">
        <f>(COUNTIF(W10:W156,"SN1"))</f>
        <v>3</v>
      </c>
      <c r="X166" s="78">
        <f>(COUNTIF(X10:X156,"SN1"))</f>
        <v>3</v>
      </c>
      <c r="Y166" s="78">
        <f>(COUNTIF(Y10:Y156,"SN1"))</f>
        <v>3</v>
      </c>
      <c r="Z166" s="78">
        <f>(COUNTIF(Z10:Z156,"SN1"))</f>
        <v>3</v>
      </c>
      <c r="AA166" s="78">
        <f>(COUNTIF(AA10:AA156,"SN1"))</f>
        <v>3</v>
      </c>
      <c r="AB166" s="78">
        <f>(COUNTIF(AB10:AB156,"WSN"))</f>
        <v>3</v>
      </c>
      <c r="AC166" s="78">
        <f>(COUNTIF(AC10:AC156,"WSN"))</f>
        <v>3</v>
      </c>
      <c r="AD166" s="78">
        <f>(COUNTIF(AD10:AD156,"SN1"))</f>
        <v>3</v>
      </c>
      <c r="AE166" s="78">
        <f>(COUNTIF(AE10:AE156,"SN1"))</f>
        <v>3</v>
      </c>
      <c r="AF166" s="78">
        <f>(COUNTIF(AF10:AF156,"SN1"))</f>
        <v>3</v>
      </c>
      <c r="AG166" s="78">
        <f>(COUNTIF(AG10:AG156,"SN1"))</f>
        <v>3</v>
      </c>
      <c r="AH166" s="78">
        <f>(COUNTIF(AH10:AH156,"SN1"))</f>
        <v>3</v>
      </c>
      <c r="CQ166" s="41"/>
    </row>
    <row r="167" spans="1:95" x14ac:dyDescent="0.2">
      <c r="C167" s="77" t="s">
        <v>100</v>
      </c>
      <c r="D167" s="78">
        <f>(COUNTIF(D15:D162,"E"))</f>
        <v>0</v>
      </c>
      <c r="E167" s="78">
        <f t="shared" ref="E167:AH167" si="49">(COUNTIF(E10:E156,"E"))</f>
        <v>0</v>
      </c>
      <c r="F167" s="78">
        <f t="shared" si="49"/>
        <v>0</v>
      </c>
      <c r="G167" s="78">
        <f t="shared" si="49"/>
        <v>0</v>
      </c>
      <c r="H167" s="78">
        <f t="shared" si="49"/>
        <v>0</v>
      </c>
      <c r="I167" s="78">
        <f t="shared" si="49"/>
        <v>4</v>
      </c>
      <c r="J167" s="78">
        <f t="shared" si="49"/>
        <v>4</v>
      </c>
      <c r="K167" s="78">
        <f t="shared" si="49"/>
        <v>4</v>
      </c>
      <c r="L167" s="78">
        <f t="shared" si="49"/>
        <v>6</v>
      </c>
      <c r="M167" s="78">
        <f t="shared" si="49"/>
        <v>4</v>
      </c>
      <c r="N167" s="78">
        <f t="shared" si="49"/>
        <v>0</v>
      </c>
      <c r="O167" s="78">
        <f t="shared" si="49"/>
        <v>0</v>
      </c>
      <c r="P167" s="78">
        <f t="shared" si="49"/>
        <v>4</v>
      </c>
      <c r="Q167" s="78">
        <f t="shared" si="49"/>
        <v>4</v>
      </c>
      <c r="R167" s="78">
        <f t="shared" si="49"/>
        <v>4</v>
      </c>
      <c r="S167" s="78">
        <f t="shared" si="49"/>
        <v>4</v>
      </c>
      <c r="T167" s="78">
        <f t="shared" si="49"/>
        <v>4</v>
      </c>
      <c r="U167" s="78">
        <f t="shared" si="49"/>
        <v>0</v>
      </c>
      <c r="V167" s="78">
        <f t="shared" si="49"/>
        <v>0</v>
      </c>
      <c r="W167" s="78">
        <f t="shared" si="49"/>
        <v>4</v>
      </c>
      <c r="X167" s="78">
        <f t="shared" si="49"/>
        <v>4</v>
      </c>
      <c r="Y167" s="78">
        <f t="shared" si="49"/>
        <v>4</v>
      </c>
      <c r="Z167" s="78">
        <f t="shared" si="49"/>
        <v>4</v>
      </c>
      <c r="AA167" s="78">
        <f t="shared" si="49"/>
        <v>4</v>
      </c>
      <c r="AB167" s="78">
        <f t="shared" si="49"/>
        <v>0</v>
      </c>
      <c r="AC167" s="78">
        <f t="shared" si="49"/>
        <v>0</v>
      </c>
      <c r="AD167" s="78">
        <f t="shared" si="49"/>
        <v>4</v>
      </c>
      <c r="AE167" s="78">
        <f t="shared" si="49"/>
        <v>4</v>
      </c>
      <c r="AF167" s="78">
        <f t="shared" si="49"/>
        <v>4</v>
      </c>
      <c r="AG167" s="78">
        <f t="shared" si="49"/>
        <v>4</v>
      </c>
      <c r="AH167" s="78">
        <f t="shared" si="49"/>
        <v>4</v>
      </c>
      <c r="CQ167" s="41"/>
    </row>
    <row r="168" spans="1:95" x14ac:dyDescent="0.2">
      <c r="C168" s="77" t="s">
        <v>30</v>
      </c>
      <c r="D168" s="78">
        <f>(COUNTIF(D15:D163,"FPC"))</f>
        <v>2</v>
      </c>
      <c r="E168" s="78">
        <f>(COUNTIF(E10:E156,"PC"))</f>
        <v>2</v>
      </c>
      <c r="F168" s="78">
        <f>(COUNTIF(F10:F156,"PC"))</f>
        <v>2</v>
      </c>
      <c r="G168" s="78">
        <f>(COUNTIF(G10:G156,"WPC"))</f>
        <v>2</v>
      </c>
      <c r="H168" s="78">
        <f>(COUNTIF(H10:H156,"WPC"))</f>
        <v>2</v>
      </c>
      <c r="I168" s="78">
        <f>(COUNTIF(I10:I156,"PC"))</f>
        <v>2</v>
      </c>
      <c r="J168" s="78">
        <f>(COUNTIF(J10:J156,"PC"))</f>
        <v>2</v>
      </c>
      <c r="K168" s="78">
        <f>(COUNTIF(K10:K156,"PC"))</f>
        <v>2</v>
      </c>
      <c r="L168" s="78">
        <f>(COUNTIF(L10:L156,"PC"))</f>
        <v>2</v>
      </c>
      <c r="M168" s="78">
        <f>(COUNTIF(M10:M156,"PC"))</f>
        <v>2</v>
      </c>
      <c r="N168" s="78">
        <f>(COUNTIF(N10:N156,"WPC"))</f>
        <v>2</v>
      </c>
      <c r="O168" s="78">
        <f>(COUNTIF(O10:O156,"WPC"))</f>
        <v>2</v>
      </c>
      <c r="P168" s="78">
        <f>(COUNTIF(P10:P156,"PC"))</f>
        <v>2</v>
      </c>
      <c r="Q168" s="78">
        <f>(COUNTIF(Q10:Q156,"PC"))</f>
        <v>2</v>
      </c>
      <c r="R168" s="78">
        <f>(COUNTIF(R10:R156,"PC"))</f>
        <v>2</v>
      </c>
      <c r="S168" s="78">
        <f>(COUNTIF(S10:S156,"PC"))</f>
        <v>2</v>
      </c>
      <c r="T168" s="78">
        <f>(COUNTIF(T10:T156,"PC"))</f>
        <v>2</v>
      </c>
      <c r="U168" s="78">
        <f>(COUNTIF(U10:U156,"WPC"))</f>
        <v>2</v>
      </c>
      <c r="V168" s="78">
        <f>(COUNTIF(V10:V156,"WPC"))</f>
        <v>2</v>
      </c>
      <c r="W168" s="78">
        <f>(COUNTIF(W10:W156,"PC"))</f>
        <v>2</v>
      </c>
      <c r="X168" s="78">
        <f>(COUNTIF(X10:X156,"PC"))</f>
        <v>2</v>
      </c>
      <c r="Y168" s="78">
        <f>(COUNTIF(Y10:Y156,"PC"))</f>
        <v>2</v>
      </c>
      <c r="Z168" s="78">
        <f>(COUNTIF(Z10:Z156,"PC"))</f>
        <v>2</v>
      </c>
      <c r="AA168" s="78">
        <f>(COUNTIF(AA10:AA156,"PC"))</f>
        <v>2</v>
      </c>
      <c r="AB168" s="78">
        <f>(COUNTIF(AB10:AB156,"WPC"))</f>
        <v>2</v>
      </c>
      <c r="AC168" s="78">
        <f>(COUNTIF(AC10:AC156,"WPC"))</f>
        <v>2</v>
      </c>
      <c r="AD168" s="78">
        <f>(COUNTIF(AD10:AD156,"PC"))</f>
        <v>2</v>
      </c>
      <c r="AE168" s="78">
        <f>(COUNTIF(AE10:AE156,"PC"))</f>
        <v>2</v>
      </c>
      <c r="AF168" s="78">
        <f>(COUNTIF(AF10:AF156,"PC"))</f>
        <v>2</v>
      </c>
      <c r="AG168" s="78">
        <f>(COUNTIF(AG10:AG156,"PC"))</f>
        <v>2</v>
      </c>
      <c r="AH168" s="78">
        <f>(COUNTIF(AH10:AH156,"PC"))</f>
        <v>2</v>
      </c>
      <c r="CQ168" s="41"/>
    </row>
    <row r="169" spans="1:95" x14ac:dyDescent="0.2">
      <c r="C169" s="77" t="s">
        <v>55</v>
      </c>
      <c r="D169" s="78">
        <f t="shared" ref="D169:AH169" si="50">(COUNTIF(D10:D156,"VSA"))</f>
        <v>0</v>
      </c>
      <c r="E169" s="78">
        <f t="shared" si="50"/>
        <v>0</v>
      </c>
      <c r="F169" s="78">
        <f t="shared" si="50"/>
        <v>0</v>
      </c>
      <c r="G169" s="78">
        <f t="shared" si="50"/>
        <v>0</v>
      </c>
      <c r="H169" s="78">
        <f t="shared" si="50"/>
        <v>0</v>
      </c>
      <c r="I169" s="78">
        <f t="shared" si="50"/>
        <v>1</v>
      </c>
      <c r="J169" s="78">
        <f t="shared" si="50"/>
        <v>1</v>
      </c>
      <c r="K169" s="78">
        <f t="shared" si="50"/>
        <v>1</v>
      </c>
      <c r="L169" s="78">
        <f t="shared" si="50"/>
        <v>1</v>
      </c>
      <c r="M169" s="78">
        <f t="shared" si="50"/>
        <v>1</v>
      </c>
      <c r="N169" s="78">
        <f t="shared" si="50"/>
        <v>0</v>
      </c>
      <c r="O169" s="78">
        <f t="shared" si="50"/>
        <v>0</v>
      </c>
      <c r="P169" s="78">
        <f t="shared" si="50"/>
        <v>1</v>
      </c>
      <c r="Q169" s="78">
        <f t="shared" si="50"/>
        <v>1</v>
      </c>
      <c r="R169" s="78">
        <f t="shared" si="50"/>
        <v>1</v>
      </c>
      <c r="S169" s="78">
        <f t="shared" si="50"/>
        <v>1</v>
      </c>
      <c r="T169" s="78">
        <f t="shared" si="50"/>
        <v>1</v>
      </c>
      <c r="U169" s="78">
        <f t="shared" si="50"/>
        <v>0</v>
      </c>
      <c r="V169" s="78">
        <f t="shared" si="50"/>
        <v>0</v>
      </c>
      <c r="W169" s="78">
        <f t="shared" si="50"/>
        <v>1</v>
      </c>
      <c r="X169" s="78">
        <f t="shared" si="50"/>
        <v>1</v>
      </c>
      <c r="Y169" s="78">
        <f t="shared" si="50"/>
        <v>1</v>
      </c>
      <c r="Z169" s="78">
        <f t="shared" si="50"/>
        <v>1</v>
      </c>
      <c r="AA169" s="78">
        <f t="shared" si="50"/>
        <v>1</v>
      </c>
      <c r="AB169" s="78">
        <f t="shared" si="50"/>
        <v>0</v>
      </c>
      <c r="AC169" s="78">
        <f t="shared" si="50"/>
        <v>0</v>
      </c>
      <c r="AD169" s="78">
        <f t="shared" si="50"/>
        <v>1</v>
      </c>
      <c r="AE169" s="78">
        <f t="shared" si="50"/>
        <v>1</v>
      </c>
      <c r="AF169" s="78">
        <f t="shared" si="50"/>
        <v>1</v>
      </c>
      <c r="AG169" s="78">
        <f t="shared" si="50"/>
        <v>1</v>
      </c>
      <c r="AH169" s="78">
        <f t="shared" si="50"/>
        <v>1</v>
      </c>
      <c r="CQ169" s="41"/>
    </row>
    <row r="170" spans="1:95" x14ac:dyDescent="0.2">
      <c r="C170" s="77" t="s">
        <v>210</v>
      </c>
      <c r="D170" s="78">
        <f t="shared" ref="D170:AH170" si="51">(COUNTIF(D10:D156,"A+"))</f>
        <v>0</v>
      </c>
      <c r="E170" s="78">
        <f t="shared" si="51"/>
        <v>0</v>
      </c>
      <c r="F170" s="78">
        <f t="shared" si="51"/>
        <v>0</v>
      </c>
      <c r="G170" s="78">
        <f t="shared" si="51"/>
        <v>0</v>
      </c>
      <c r="H170" s="78">
        <f t="shared" si="51"/>
        <v>0</v>
      </c>
      <c r="I170" s="78">
        <f t="shared" si="51"/>
        <v>8</v>
      </c>
      <c r="J170" s="78">
        <f t="shared" si="51"/>
        <v>8</v>
      </c>
      <c r="K170" s="78">
        <f t="shared" si="51"/>
        <v>8</v>
      </c>
      <c r="L170" s="78">
        <f t="shared" si="51"/>
        <v>8</v>
      </c>
      <c r="M170" s="78">
        <f t="shared" si="51"/>
        <v>8</v>
      </c>
      <c r="N170" s="78">
        <f t="shared" si="51"/>
        <v>0</v>
      </c>
      <c r="O170" s="78">
        <f t="shared" si="51"/>
        <v>0</v>
      </c>
      <c r="P170" s="78">
        <f t="shared" si="51"/>
        <v>8</v>
      </c>
      <c r="Q170" s="78">
        <f t="shared" si="51"/>
        <v>8</v>
      </c>
      <c r="R170" s="78">
        <f t="shared" si="51"/>
        <v>8</v>
      </c>
      <c r="S170" s="78">
        <f t="shared" si="51"/>
        <v>8</v>
      </c>
      <c r="T170" s="78">
        <f t="shared" si="51"/>
        <v>8</v>
      </c>
      <c r="U170" s="78">
        <f t="shared" si="51"/>
        <v>0</v>
      </c>
      <c r="V170" s="78">
        <f t="shared" si="51"/>
        <v>0</v>
      </c>
      <c r="W170" s="78">
        <f t="shared" si="51"/>
        <v>8</v>
      </c>
      <c r="X170" s="78">
        <f t="shared" si="51"/>
        <v>8</v>
      </c>
      <c r="Y170" s="78">
        <f t="shared" si="51"/>
        <v>8</v>
      </c>
      <c r="Z170" s="78">
        <f t="shared" si="51"/>
        <v>8</v>
      </c>
      <c r="AA170" s="78">
        <f t="shared" si="51"/>
        <v>8</v>
      </c>
      <c r="AB170" s="78">
        <f t="shared" si="51"/>
        <v>0</v>
      </c>
      <c r="AC170" s="78">
        <f t="shared" si="51"/>
        <v>0</v>
      </c>
      <c r="AD170" s="78">
        <f t="shared" si="51"/>
        <v>8</v>
      </c>
      <c r="AE170" s="78">
        <f t="shared" si="51"/>
        <v>8</v>
      </c>
      <c r="AF170" s="78">
        <f t="shared" si="51"/>
        <v>8</v>
      </c>
      <c r="AG170" s="78">
        <f t="shared" si="51"/>
        <v>8</v>
      </c>
      <c r="AH170" s="78">
        <f t="shared" si="51"/>
        <v>8</v>
      </c>
      <c r="CQ170" s="41"/>
    </row>
    <row r="171" spans="1:95" x14ac:dyDescent="0.2">
      <c r="C171" s="77" t="s">
        <v>201</v>
      </c>
      <c r="D171" s="78">
        <f t="shared" ref="D171:AH171" si="52">(COUNTIF(D10:D156,"SB"))</f>
        <v>0</v>
      </c>
      <c r="E171" s="78">
        <f t="shared" si="52"/>
        <v>0</v>
      </c>
      <c r="F171" s="78">
        <f t="shared" si="52"/>
        <v>0</v>
      </c>
      <c r="G171" s="78">
        <f t="shared" si="52"/>
        <v>0</v>
      </c>
      <c r="H171" s="78">
        <f t="shared" si="52"/>
        <v>0</v>
      </c>
      <c r="I171" s="78">
        <f t="shared" si="52"/>
        <v>1</v>
      </c>
      <c r="J171" s="78">
        <f t="shared" si="52"/>
        <v>1</v>
      </c>
      <c r="K171" s="78">
        <f t="shared" si="52"/>
        <v>1</v>
      </c>
      <c r="L171" s="78">
        <f t="shared" si="52"/>
        <v>1</v>
      </c>
      <c r="M171" s="78">
        <f t="shared" si="52"/>
        <v>1</v>
      </c>
      <c r="N171" s="78">
        <f t="shared" si="52"/>
        <v>0</v>
      </c>
      <c r="O171" s="78">
        <f t="shared" si="52"/>
        <v>0</v>
      </c>
      <c r="P171" s="78">
        <f t="shared" si="52"/>
        <v>1</v>
      </c>
      <c r="Q171" s="78">
        <f t="shared" si="52"/>
        <v>2</v>
      </c>
      <c r="R171" s="78">
        <f t="shared" si="52"/>
        <v>2</v>
      </c>
      <c r="S171" s="78">
        <f t="shared" si="52"/>
        <v>2</v>
      </c>
      <c r="T171" s="78">
        <f t="shared" si="52"/>
        <v>2</v>
      </c>
      <c r="U171" s="78">
        <f t="shared" si="52"/>
        <v>0</v>
      </c>
      <c r="V171" s="78">
        <f t="shared" si="52"/>
        <v>0</v>
      </c>
      <c r="W171" s="78">
        <f t="shared" si="52"/>
        <v>2</v>
      </c>
      <c r="X171" s="78">
        <f t="shared" si="52"/>
        <v>1</v>
      </c>
      <c r="Y171" s="78">
        <f t="shared" si="52"/>
        <v>0</v>
      </c>
      <c r="Z171" s="78">
        <f t="shared" si="52"/>
        <v>0</v>
      </c>
      <c r="AA171" s="78">
        <f t="shared" si="52"/>
        <v>0</v>
      </c>
      <c r="AB171" s="78">
        <f t="shared" si="52"/>
        <v>0</v>
      </c>
      <c r="AC171" s="78">
        <f t="shared" si="52"/>
        <v>0</v>
      </c>
      <c r="AD171" s="78">
        <f t="shared" si="52"/>
        <v>0</v>
      </c>
      <c r="AE171" s="78">
        <f t="shared" si="52"/>
        <v>0</v>
      </c>
      <c r="AF171" s="78">
        <f t="shared" si="52"/>
        <v>0</v>
      </c>
      <c r="AG171" s="78">
        <f t="shared" si="52"/>
        <v>0</v>
      </c>
      <c r="AH171" s="78">
        <f t="shared" si="52"/>
        <v>0</v>
      </c>
      <c r="CQ171" s="41"/>
    </row>
    <row r="172" spans="1:95" x14ac:dyDescent="0.2">
      <c r="CQ172" s="41"/>
    </row>
    <row r="173" spans="1:95" x14ac:dyDescent="0.2">
      <c r="C173" s="79" t="s">
        <v>101</v>
      </c>
      <c r="D173" s="78">
        <f>SUM(D162:D171)</f>
        <v>12</v>
      </c>
      <c r="E173" s="78">
        <f t="shared" ref="E173:AH173" si="53">SUM(E162:E171)</f>
        <v>12</v>
      </c>
      <c r="F173" s="78">
        <f t="shared" si="53"/>
        <v>12</v>
      </c>
      <c r="G173" s="78">
        <f t="shared" si="53"/>
        <v>12</v>
      </c>
      <c r="H173" s="78">
        <f t="shared" si="53"/>
        <v>12</v>
      </c>
      <c r="I173" s="78">
        <f t="shared" si="53"/>
        <v>26</v>
      </c>
      <c r="J173" s="78">
        <f t="shared" si="53"/>
        <v>26</v>
      </c>
      <c r="K173" s="78">
        <f t="shared" si="53"/>
        <v>26</v>
      </c>
      <c r="L173" s="78">
        <f t="shared" si="53"/>
        <v>28</v>
      </c>
      <c r="M173" s="78">
        <f t="shared" si="53"/>
        <v>26</v>
      </c>
      <c r="N173" s="78">
        <f t="shared" si="53"/>
        <v>12</v>
      </c>
      <c r="O173" s="78">
        <f t="shared" si="53"/>
        <v>12</v>
      </c>
      <c r="P173" s="78">
        <f t="shared" si="53"/>
        <v>26</v>
      </c>
      <c r="Q173" s="78">
        <f t="shared" si="53"/>
        <v>27</v>
      </c>
      <c r="R173" s="78">
        <f t="shared" si="53"/>
        <v>27</v>
      </c>
      <c r="S173" s="78">
        <f t="shared" si="53"/>
        <v>27</v>
      </c>
      <c r="T173" s="78">
        <f t="shared" si="53"/>
        <v>27</v>
      </c>
      <c r="U173" s="78">
        <f t="shared" si="53"/>
        <v>12</v>
      </c>
      <c r="V173" s="78">
        <f t="shared" si="53"/>
        <v>12</v>
      </c>
      <c r="W173" s="78">
        <f t="shared" si="53"/>
        <v>27</v>
      </c>
      <c r="X173" s="78">
        <f t="shared" si="53"/>
        <v>26</v>
      </c>
      <c r="Y173" s="78">
        <f t="shared" si="53"/>
        <v>25</v>
      </c>
      <c r="Z173" s="78">
        <f t="shared" si="53"/>
        <v>25</v>
      </c>
      <c r="AA173" s="78">
        <f t="shared" si="53"/>
        <v>25</v>
      </c>
      <c r="AB173" s="78">
        <f t="shared" si="53"/>
        <v>12</v>
      </c>
      <c r="AC173" s="78">
        <f t="shared" si="53"/>
        <v>12</v>
      </c>
      <c r="AD173" s="78">
        <f t="shared" si="53"/>
        <v>25</v>
      </c>
      <c r="AE173" s="78">
        <f t="shared" si="53"/>
        <v>25</v>
      </c>
      <c r="AF173" s="78">
        <f t="shared" si="53"/>
        <v>25</v>
      </c>
      <c r="AG173" s="78">
        <f t="shared" si="53"/>
        <v>25</v>
      </c>
      <c r="AH173" s="78">
        <f t="shared" si="53"/>
        <v>25</v>
      </c>
      <c r="CQ173" s="41"/>
    </row>
    <row r="174" spans="1:95" x14ac:dyDescent="0.2">
      <c r="B174" s="121"/>
      <c r="C174" s="122"/>
      <c r="D174" s="123"/>
      <c r="E174" s="123"/>
      <c r="F174" s="12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  <c r="AD174" s="123"/>
      <c r="AE174" s="123"/>
      <c r="AF174" s="123"/>
      <c r="AG174" s="123"/>
      <c r="AH174" s="123"/>
      <c r="CQ174" s="41"/>
    </row>
    <row r="175" spans="1:95" x14ac:dyDescent="0.2">
      <c r="B175" s="121"/>
      <c r="C175" s="77" t="s">
        <v>115</v>
      </c>
      <c r="D175" s="78">
        <f>(COUNTIF(D9:D155,"PC2"))</f>
        <v>0</v>
      </c>
      <c r="E175" s="78">
        <f t="shared" ref="E175:AH175" si="54">(COUNTIF(E9:E155,"SN2"))</f>
        <v>0</v>
      </c>
      <c r="F175" s="78">
        <f t="shared" si="54"/>
        <v>0</v>
      </c>
      <c r="G175" s="78">
        <f t="shared" si="54"/>
        <v>0</v>
      </c>
      <c r="H175" s="78">
        <f t="shared" si="54"/>
        <v>0</v>
      </c>
      <c r="I175" s="78">
        <f t="shared" si="54"/>
        <v>0</v>
      </c>
      <c r="J175" s="78">
        <f t="shared" si="54"/>
        <v>0</v>
      </c>
      <c r="K175" s="78">
        <f t="shared" si="54"/>
        <v>0</v>
      </c>
      <c r="L175" s="78">
        <f t="shared" si="54"/>
        <v>2</v>
      </c>
      <c r="M175" s="78">
        <f t="shared" si="54"/>
        <v>0</v>
      </c>
      <c r="N175" s="78">
        <f t="shared" si="54"/>
        <v>0</v>
      </c>
      <c r="O175" s="78">
        <f t="shared" si="54"/>
        <v>0</v>
      </c>
      <c r="P175" s="78">
        <f t="shared" si="54"/>
        <v>0</v>
      </c>
      <c r="Q175" s="78">
        <f t="shared" si="54"/>
        <v>0</v>
      </c>
      <c r="R175" s="78">
        <f t="shared" si="54"/>
        <v>0</v>
      </c>
      <c r="S175" s="78">
        <f t="shared" si="54"/>
        <v>0</v>
      </c>
      <c r="T175" s="78">
        <f t="shared" si="54"/>
        <v>0</v>
      </c>
      <c r="U175" s="78">
        <f t="shared" si="54"/>
        <v>0</v>
      </c>
      <c r="V175" s="78">
        <f t="shared" si="54"/>
        <v>0</v>
      </c>
      <c r="W175" s="78">
        <f t="shared" si="54"/>
        <v>0</v>
      </c>
      <c r="X175" s="78">
        <f t="shared" si="54"/>
        <v>3</v>
      </c>
      <c r="Y175" s="78">
        <f t="shared" si="54"/>
        <v>0</v>
      </c>
      <c r="Z175" s="78">
        <f t="shared" si="54"/>
        <v>0</v>
      </c>
      <c r="AA175" s="78">
        <f t="shared" si="54"/>
        <v>0</v>
      </c>
      <c r="AB175" s="78">
        <f t="shared" si="54"/>
        <v>0</v>
      </c>
      <c r="AC175" s="78">
        <f t="shared" si="54"/>
        <v>0</v>
      </c>
      <c r="AD175" s="78">
        <f t="shared" si="54"/>
        <v>1</v>
      </c>
      <c r="AE175" s="78">
        <f t="shared" si="54"/>
        <v>1</v>
      </c>
      <c r="AF175" s="78">
        <f t="shared" si="54"/>
        <v>1</v>
      </c>
      <c r="AG175" s="78">
        <f t="shared" si="54"/>
        <v>0</v>
      </c>
      <c r="AH175" s="78">
        <f t="shared" si="54"/>
        <v>0</v>
      </c>
      <c r="AJ175" s="80">
        <f>SUM(D175:AH175)</f>
        <v>8</v>
      </c>
      <c r="AT175" s="124"/>
      <c r="AU175" s="124"/>
      <c r="AV175" s="124"/>
      <c r="BD175" s="124"/>
      <c r="BE175" s="124"/>
      <c r="BF175" s="124"/>
      <c r="CL175" s="124"/>
      <c r="CM175" s="120"/>
      <c r="CQ175" s="41"/>
    </row>
    <row r="176" spans="1:95" x14ac:dyDescent="0.2">
      <c r="A176" s="120"/>
      <c r="C176" s="77" t="s">
        <v>34</v>
      </c>
      <c r="D176" s="78">
        <f>(COUNTIF(D10:D156,"SN2"))</f>
        <v>0</v>
      </c>
      <c r="E176" s="78">
        <f t="shared" ref="E176:AH176" si="55">(COUNTIF(E10:E156,"SN2"))</f>
        <v>0</v>
      </c>
      <c r="F176" s="78">
        <f t="shared" si="55"/>
        <v>0</v>
      </c>
      <c r="G176" s="78">
        <f t="shared" si="55"/>
        <v>0</v>
      </c>
      <c r="H176" s="78">
        <f t="shared" si="55"/>
        <v>0</v>
      </c>
      <c r="I176" s="78">
        <f t="shared" si="55"/>
        <v>0</v>
      </c>
      <c r="J176" s="78">
        <f t="shared" si="55"/>
        <v>0</v>
      </c>
      <c r="K176" s="78">
        <f t="shared" si="55"/>
        <v>0</v>
      </c>
      <c r="L176" s="78">
        <f t="shared" si="55"/>
        <v>2</v>
      </c>
      <c r="M176" s="78">
        <f t="shared" si="55"/>
        <v>0</v>
      </c>
      <c r="N176" s="78">
        <f t="shared" si="55"/>
        <v>0</v>
      </c>
      <c r="O176" s="78">
        <f t="shared" si="55"/>
        <v>0</v>
      </c>
      <c r="P176" s="78">
        <f t="shared" si="55"/>
        <v>0</v>
      </c>
      <c r="Q176" s="78">
        <f t="shared" si="55"/>
        <v>0</v>
      </c>
      <c r="R176" s="78">
        <f t="shared" si="55"/>
        <v>0</v>
      </c>
      <c r="S176" s="78">
        <f t="shared" si="55"/>
        <v>0</v>
      </c>
      <c r="T176" s="78">
        <f t="shared" si="55"/>
        <v>0</v>
      </c>
      <c r="U176" s="78">
        <f t="shared" si="55"/>
        <v>0</v>
      </c>
      <c r="V176" s="78">
        <f t="shared" si="55"/>
        <v>0</v>
      </c>
      <c r="W176" s="78">
        <f t="shared" si="55"/>
        <v>0</v>
      </c>
      <c r="X176" s="78">
        <f t="shared" si="55"/>
        <v>3</v>
      </c>
      <c r="Y176" s="78">
        <f t="shared" si="55"/>
        <v>0</v>
      </c>
      <c r="Z176" s="78">
        <f t="shared" si="55"/>
        <v>0</v>
      </c>
      <c r="AA176" s="78">
        <f t="shared" si="55"/>
        <v>0</v>
      </c>
      <c r="AB176" s="78">
        <f t="shared" si="55"/>
        <v>0</v>
      </c>
      <c r="AC176" s="78">
        <f t="shared" si="55"/>
        <v>0</v>
      </c>
      <c r="AD176" s="78">
        <f t="shared" si="55"/>
        <v>1</v>
      </c>
      <c r="AE176" s="78">
        <f t="shared" si="55"/>
        <v>1</v>
      </c>
      <c r="AF176" s="78">
        <f t="shared" si="55"/>
        <v>1</v>
      </c>
      <c r="AG176" s="78">
        <f t="shared" si="55"/>
        <v>0</v>
      </c>
      <c r="AH176" s="78">
        <f t="shared" si="55"/>
        <v>0</v>
      </c>
      <c r="AI176" s="124"/>
      <c r="AJ176" s="80">
        <f t="shared" ref="AJ176:AJ183" si="56">SUM(D176:AH176)</f>
        <v>8</v>
      </c>
      <c r="AK176" s="125"/>
      <c r="AL176" s="125"/>
      <c r="AM176" s="125"/>
      <c r="AN176" s="125"/>
      <c r="AO176" s="125"/>
      <c r="AP176" s="119"/>
      <c r="AQ176" s="119"/>
      <c r="AR176" s="124"/>
      <c r="AS176" s="124"/>
      <c r="BG176" s="124"/>
      <c r="BH176" s="124"/>
      <c r="BI176" s="124"/>
      <c r="BJ176" s="124"/>
      <c r="BK176" s="124"/>
      <c r="BL176" s="124"/>
      <c r="BM176" s="124"/>
      <c r="BN176" s="124"/>
      <c r="BO176" s="124"/>
      <c r="BP176" s="124"/>
      <c r="BQ176" s="124"/>
      <c r="BR176" s="124"/>
      <c r="BS176" s="124"/>
      <c r="BT176" s="124"/>
      <c r="BU176" s="124"/>
      <c r="BV176" s="124"/>
      <c r="BW176" s="124"/>
      <c r="BX176" s="124"/>
      <c r="BY176" s="124"/>
      <c r="BZ176" s="124"/>
      <c r="CA176" s="124"/>
      <c r="CB176" s="124"/>
      <c r="CC176" s="124"/>
      <c r="CD176" s="124"/>
      <c r="CE176" s="124"/>
      <c r="CF176" s="124"/>
      <c r="CG176" s="124"/>
      <c r="CH176" s="124"/>
      <c r="CI176" s="124"/>
      <c r="CJ176" s="124"/>
      <c r="CK176" s="124"/>
      <c r="CQ176" s="41"/>
    </row>
    <row r="177" spans="1:256" x14ac:dyDescent="0.2">
      <c r="C177" s="77" t="s">
        <v>102</v>
      </c>
      <c r="D177" s="78">
        <f t="shared" ref="D177:AH177" si="57">(COUNTIF(D10:D157,"A"))</f>
        <v>0</v>
      </c>
      <c r="E177" s="78">
        <f t="shared" si="57"/>
        <v>0</v>
      </c>
      <c r="F177" s="78">
        <f t="shared" si="57"/>
        <v>0</v>
      </c>
      <c r="G177" s="78">
        <f t="shared" si="57"/>
        <v>0</v>
      </c>
      <c r="H177" s="78">
        <f t="shared" si="57"/>
        <v>0</v>
      </c>
      <c r="I177" s="78">
        <f t="shared" si="57"/>
        <v>21</v>
      </c>
      <c r="J177" s="78">
        <f t="shared" si="57"/>
        <v>26</v>
      </c>
      <c r="K177" s="78">
        <f t="shared" si="57"/>
        <v>29</v>
      </c>
      <c r="L177" s="78">
        <f t="shared" si="57"/>
        <v>19</v>
      </c>
      <c r="M177" s="78">
        <f t="shared" si="57"/>
        <v>21</v>
      </c>
      <c r="N177" s="78">
        <f t="shared" si="57"/>
        <v>0</v>
      </c>
      <c r="O177" s="78">
        <f t="shared" si="57"/>
        <v>0</v>
      </c>
      <c r="P177" s="78">
        <f t="shared" si="57"/>
        <v>13</v>
      </c>
      <c r="Q177" s="78">
        <f t="shared" si="57"/>
        <v>12</v>
      </c>
      <c r="R177" s="78">
        <f t="shared" si="57"/>
        <v>13</v>
      </c>
      <c r="S177" s="78">
        <f t="shared" si="57"/>
        <v>10</v>
      </c>
      <c r="T177" s="78">
        <f t="shared" si="57"/>
        <v>10</v>
      </c>
      <c r="U177" s="78">
        <f t="shared" si="57"/>
        <v>0</v>
      </c>
      <c r="V177" s="78">
        <f t="shared" si="57"/>
        <v>0</v>
      </c>
      <c r="W177" s="78">
        <f t="shared" si="57"/>
        <v>11</v>
      </c>
      <c r="X177" s="78">
        <f t="shared" si="57"/>
        <v>42</v>
      </c>
      <c r="Y177" s="78">
        <f t="shared" si="57"/>
        <v>16</v>
      </c>
      <c r="Z177" s="78">
        <f t="shared" si="57"/>
        <v>14</v>
      </c>
      <c r="AA177" s="78">
        <f t="shared" si="57"/>
        <v>10</v>
      </c>
      <c r="AB177" s="78">
        <f t="shared" si="57"/>
        <v>0</v>
      </c>
      <c r="AC177" s="78">
        <f t="shared" si="57"/>
        <v>0</v>
      </c>
      <c r="AD177" s="78">
        <f t="shared" si="57"/>
        <v>10</v>
      </c>
      <c r="AE177" s="78">
        <f t="shared" si="57"/>
        <v>9</v>
      </c>
      <c r="AF177" s="78">
        <f t="shared" si="57"/>
        <v>11</v>
      </c>
      <c r="AG177" s="78">
        <f t="shared" si="57"/>
        <v>13</v>
      </c>
      <c r="AH177" s="78">
        <f t="shared" si="57"/>
        <v>8</v>
      </c>
      <c r="AJ177" s="80">
        <f t="shared" si="56"/>
        <v>318</v>
      </c>
      <c r="AW177" s="124"/>
      <c r="AX177" s="124"/>
      <c r="AY177" s="124"/>
      <c r="AZ177" s="124"/>
      <c r="BA177" s="124"/>
      <c r="BB177" s="124"/>
      <c r="BC177" s="124"/>
      <c r="CN177" s="124"/>
    </row>
    <row r="178" spans="1:256" x14ac:dyDescent="0.2">
      <c r="C178" s="77" t="s">
        <v>40</v>
      </c>
      <c r="D178" s="78">
        <f t="shared" ref="D178:AH178" si="58">(COUNTIF(D10:D159,"As"))</f>
        <v>0</v>
      </c>
      <c r="E178" s="78">
        <f t="shared" si="58"/>
        <v>0</v>
      </c>
      <c r="F178" s="78">
        <f t="shared" si="58"/>
        <v>0</v>
      </c>
      <c r="G178" s="78">
        <f t="shared" si="58"/>
        <v>0</v>
      </c>
      <c r="H178" s="78">
        <f t="shared" si="58"/>
        <v>0</v>
      </c>
      <c r="I178" s="78">
        <f t="shared" si="58"/>
        <v>16</v>
      </c>
      <c r="J178" s="78">
        <f t="shared" si="58"/>
        <v>17</v>
      </c>
      <c r="K178" s="78">
        <f t="shared" si="58"/>
        <v>15</v>
      </c>
      <c r="L178" s="78">
        <f t="shared" si="58"/>
        <v>19</v>
      </c>
      <c r="M178" s="78">
        <f t="shared" si="58"/>
        <v>23</v>
      </c>
      <c r="N178" s="78">
        <f t="shared" si="58"/>
        <v>0</v>
      </c>
      <c r="O178" s="78">
        <f t="shared" si="58"/>
        <v>0</v>
      </c>
      <c r="P178" s="78">
        <f t="shared" si="58"/>
        <v>27</v>
      </c>
      <c r="Q178" s="78">
        <f t="shared" si="58"/>
        <v>27</v>
      </c>
      <c r="R178" s="78">
        <f t="shared" si="58"/>
        <v>24</v>
      </c>
      <c r="S178" s="78">
        <f t="shared" si="58"/>
        <v>27</v>
      </c>
      <c r="T178" s="78">
        <f t="shared" si="58"/>
        <v>26</v>
      </c>
      <c r="U178" s="78">
        <f t="shared" si="58"/>
        <v>0</v>
      </c>
      <c r="V178" s="78">
        <f t="shared" si="58"/>
        <v>0</v>
      </c>
      <c r="W178" s="78">
        <f t="shared" si="58"/>
        <v>29</v>
      </c>
      <c r="X178" s="78">
        <f t="shared" si="58"/>
        <v>1</v>
      </c>
      <c r="Y178" s="78">
        <f t="shared" si="58"/>
        <v>31</v>
      </c>
      <c r="Z178" s="78">
        <f t="shared" si="58"/>
        <v>32</v>
      </c>
      <c r="AA178" s="78">
        <f t="shared" si="58"/>
        <v>34</v>
      </c>
      <c r="AB178" s="78">
        <f t="shared" si="58"/>
        <v>0</v>
      </c>
      <c r="AC178" s="78">
        <f t="shared" si="58"/>
        <v>0</v>
      </c>
      <c r="AD178" s="78">
        <f t="shared" si="58"/>
        <v>26</v>
      </c>
      <c r="AE178" s="78">
        <f t="shared" si="58"/>
        <v>24</v>
      </c>
      <c r="AF178" s="78">
        <f t="shared" si="58"/>
        <v>24</v>
      </c>
      <c r="AG178" s="78">
        <f t="shared" si="58"/>
        <v>23</v>
      </c>
      <c r="AH178" s="78">
        <f t="shared" si="58"/>
        <v>28</v>
      </c>
      <c r="AJ178" s="80">
        <f t="shared" si="56"/>
        <v>473</v>
      </c>
    </row>
    <row r="179" spans="1:256" x14ac:dyDescent="0.2">
      <c r="C179" s="77" t="s">
        <v>103</v>
      </c>
      <c r="D179" s="78">
        <f>(COUNTIF($D$11:D$161,"Mi"))</f>
        <v>0</v>
      </c>
      <c r="E179" s="78">
        <f t="shared" ref="E179:AH179" si="59">(COUNTIF(E10:E160,"Mi"))</f>
        <v>0</v>
      </c>
      <c r="F179" s="78">
        <f t="shared" si="59"/>
        <v>0</v>
      </c>
      <c r="G179" s="78">
        <f t="shared" si="59"/>
        <v>0</v>
      </c>
      <c r="H179" s="78">
        <f t="shared" si="59"/>
        <v>0</v>
      </c>
      <c r="I179" s="78">
        <f t="shared" si="59"/>
        <v>0</v>
      </c>
      <c r="J179" s="78">
        <f t="shared" si="59"/>
        <v>0</v>
      </c>
      <c r="K179" s="78">
        <f t="shared" si="59"/>
        <v>0</v>
      </c>
      <c r="L179" s="78">
        <f t="shared" si="59"/>
        <v>0</v>
      </c>
      <c r="M179" s="78">
        <f t="shared" si="59"/>
        <v>0</v>
      </c>
      <c r="N179" s="78">
        <f t="shared" si="59"/>
        <v>0</v>
      </c>
      <c r="O179" s="78">
        <f t="shared" si="59"/>
        <v>0</v>
      </c>
      <c r="P179" s="78">
        <f t="shared" si="59"/>
        <v>1</v>
      </c>
      <c r="Q179" s="78">
        <f t="shared" si="59"/>
        <v>1</v>
      </c>
      <c r="R179" s="78">
        <f t="shared" si="59"/>
        <v>2</v>
      </c>
      <c r="S179" s="78">
        <f t="shared" si="59"/>
        <v>1</v>
      </c>
      <c r="T179" s="78">
        <f t="shared" si="59"/>
        <v>1</v>
      </c>
      <c r="U179" s="78">
        <f t="shared" si="59"/>
        <v>0</v>
      </c>
      <c r="V179" s="78">
        <f t="shared" si="59"/>
        <v>0</v>
      </c>
      <c r="W179" s="78">
        <f t="shared" si="59"/>
        <v>0</v>
      </c>
      <c r="X179" s="78">
        <f t="shared" si="59"/>
        <v>0</v>
      </c>
      <c r="Y179" s="78">
        <f t="shared" si="59"/>
        <v>0</v>
      </c>
      <c r="Z179" s="78">
        <f t="shared" si="59"/>
        <v>0</v>
      </c>
      <c r="AA179" s="78">
        <f t="shared" si="59"/>
        <v>0</v>
      </c>
      <c r="AB179" s="78">
        <f t="shared" si="59"/>
        <v>0</v>
      </c>
      <c r="AC179" s="78">
        <f t="shared" si="59"/>
        <v>0</v>
      </c>
      <c r="AD179" s="78">
        <f t="shared" si="59"/>
        <v>0</v>
      </c>
      <c r="AE179" s="78">
        <f t="shared" si="59"/>
        <v>0</v>
      </c>
      <c r="AF179" s="78">
        <f t="shared" si="59"/>
        <v>0</v>
      </c>
      <c r="AG179" s="78">
        <f t="shared" si="59"/>
        <v>0</v>
      </c>
      <c r="AH179" s="78">
        <f t="shared" si="59"/>
        <v>0</v>
      </c>
      <c r="AJ179" s="80">
        <f t="shared" si="56"/>
        <v>6</v>
      </c>
    </row>
    <row r="180" spans="1:256" x14ac:dyDescent="0.2">
      <c r="C180" s="77" t="s">
        <v>104</v>
      </c>
      <c r="D180" s="78">
        <f>(COUNTIF(D$11:D$161,"S"))</f>
        <v>0</v>
      </c>
      <c r="E180" s="78">
        <f>(COUNTIF(E$10:E$161,"S"))</f>
        <v>0</v>
      </c>
      <c r="F180" s="78">
        <f>(COUNTIF(F$10:F$161,"S"))</f>
        <v>0</v>
      </c>
      <c r="G180" s="78">
        <f t="shared" ref="G180:V180" si="60">(COUNTIF(G$11:G$161,"S"))</f>
        <v>0</v>
      </c>
      <c r="H180" s="78">
        <f t="shared" si="60"/>
        <v>0</v>
      </c>
      <c r="I180" s="78">
        <f t="shared" si="60"/>
        <v>1</v>
      </c>
      <c r="J180" s="78">
        <f t="shared" si="60"/>
        <v>1</v>
      </c>
      <c r="K180" s="78">
        <f t="shared" si="60"/>
        <v>1</v>
      </c>
      <c r="L180" s="78">
        <f t="shared" si="60"/>
        <v>1</v>
      </c>
      <c r="M180" s="78">
        <f t="shared" si="60"/>
        <v>1</v>
      </c>
      <c r="N180" s="78">
        <f t="shared" si="60"/>
        <v>0</v>
      </c>
      <c r="O180" s="78">
        <f t="shared" si="60"/>
        <v>0</v>
      </c>
      <c r="P180" s="78">
        <f t="shared" si="60"/>
        <v>1</v>
      </c>
      <c r="Q180" s="78">
        <f t="shared" si="60"/>
        <v>3</v>
      </c>
      <c r="R180" s="78">
        <f t="shared" si="60"/>
        <v>3</v>
      </c>
      <c r="S180" s="78">
        <f t="shared" si="60"/>
        <v>3</v>
      </c>
      <c r="T180" s="78">
        <f t="shared" si="60"/>
        <v>3</v>
      </c>
      <c r="U180" s="78">
        <f t="shared" si="60"/>
        <v>0</v>
      </c>
      <c r="V180" s="78">
        <f t="shared" si="60"/>
        <v>0</v>
      </c>
      <c r="W180" s="78">
        <f>(COUNTIF(W$12:W$161,"S"))</f>
        <v>2</v>
      </c>
      <c r="X180" s="78">
        <f>(COUNTIF(X$12:X$161,"S"))</f>
        <v>2</v>
      </c>
      <c r="Y180" s="78">
        <f>(COUNTIF(Y$12:Y$161,"S"))</f>
        <v>2</v>
      </c>
      <c r="Z180" s="78">
        <f>(COUNTIF(Z$12:Z$161,"S"))</f>
        <v>2</v>
      </c>
      <c r="AA180" s="78">
        <f>(COUNTIF(AA$12:AA$161,"S"))</f>
        <v>2</v>
      </c>
      <c r="AB180" s="78">
        <f>(COUNTIF(AB$11:AB$161,"S"))</f>
        <v>0</v>
      </c>
      <c r="AC180" s="78">
        <f>(COUNTIF(AC$11:AC$161,"S"))</f>
        <v>0</v>
      </c>
      <c r="AD180" s="78">
        <f>(COUNTIF(AD$12:AD$161,"S"))</f>
        <v>3</v>
      </c>
      <c r="AE180" s="78">
        <f>(COUNTIF(AE$12:AE$161,"S"))</f>
        <v>3</v>
      </c>
      <c r="AF180" s="78">
        <f>(COUNTIF(AF$12:AF$161,"S"))</f>
        <v>3</v>
      </c>
      <c r="AG180" s="78">
        <f>(COUNTIF(AG$12:AG$161,"S"))</f>
        <v>4</v>
      </c>
      <c r="AH180" s="78">
        <f>(COUNTIF(AH$12:AH$161,"S"))</f>
        <v>4</v>
      </c>
      <c r="AJ180" s="80">
        <f t="shared" si="56"/>
        <v>45</v>
      </c>
    </row>
    <row r="181" spans="1:256" x14ac:dyDescent="0.2">
      <c r="C181" s="77" t="s">
        <v>105</v>
      </c>
      <c r="D181" s="78">
        <f>(COUNTIF(D$11:D$161,"OX"))</f>
        <v>0</v>
      </c>
      <c r="E181" s="78">
        <f>(COUNTIF(E$10:E$161,"OX"))</f>
        <v>6</v>
      </c>
      <c r="F181" s="78">
        <f>(COUNTIF(F$10:F$161,"OX"))</f>
        <v>6</v>
      </c>
      <c r="G181" s="78">
        <f t="shared" ref="G181:V181" si="61">(COUNTIF(G$11:G$161,"OX"))</f>
        <v>0</v>
      </c>
      <c r="H181" s="78">
        <f t="shared" si="61"/>
        <v>0</v>
      </c>
      <c r="I181" s="78">
        <f t="shared" si="61"/>
        <v>6</v>
      </c>
      <c r="J181" s="78">
        <f t="shared" si="61"/>
        <v>6</v>
      </c>
      <c r="K181" s="78">
        <f t="shared" si="61"/>
        <v>7</v>
      </c>
      <c r="L181" s="78">
        <f t="shared" si="61"/>
        <v>7</v>
      </c>
      <c r="M181" s="78">
        <f t="shared" si="61"/>
        <v>7</v>
      </c>
      <c r="N181" s="78">
        <f t="shared" si="61"/>
        <v>0</v>
      </c>
      <c r="O181" s="78">
        <f t="shared" si="61"/>
        <v>0</v>
      </c>
      <c r="P181" s="78">
        <f t="shared" si="61"/>
        <v>7</v>
      </c>
      <c r="Q181" s="78">
        <f t="shared" si="61"/>
        <v>7</v>
      </c>
      <c r="R181" s="78">
        <f t="shared" si="61"/>
        <v>7</v>
      </c>
      <c r="S181" s="78">
        <f t="shared" si="61"/>
        <v>7</v>
      </c>
      <c r="T181" s="78">
        <f t="shared" si="61"/>
        <v>7</v>
      </c>
      <c r="U181" s="78">
        <f t="shared" si="61"/>
        <v>0</v>
      </c>
      <c r="V181" s="78">
        <f t="shared" si="61"/>
        <v>0</v>
      </c>
      <c r="W181" s="78">
        <f>(COUNTIF(W$12:W$161,"OX"))</f>
        <v>7</v>
      </c>
      <c r="X181" s="78">
        <f>(COUNTIF(X$12:X$161,"OX"))</f>
        <v>7</v>
      </c>
      <c r="Y181" s="78">
        <f>(COUNTIF(Y$12:Y$161,"OX"))</f>
        <v>7</v>
      </c>
      <c r="Z181" s="78">
        <f>(COUNTIF(Z$12:Z$161,"OX"))</f>
        <v>7</v>
      </c>
      <c r="AA181" s="78">
        <f>(COUNTIF(AA$12:AA$161,"OX"))</f>
        <v>7</v>
      </c>
      <c r="AB181" s="78">
        <f>(COUNTIF(AB$11:AB$161,"OX"))</f>
        <v>0</v>
      </c>
      <c r="AC181" s="78">
        <f>(COUNTIF(AC$11:AC$161,"OX"))</f>
        <v>0</v>
      </c>
      <c r="AD181" s="78">
        <f>(COUNTIF(AD$12:AD$161,"OX"))</f>
        <v>8</v>
      </c>
      <c r="AE181" s="78">
        <f>(COUNTIF(AE$12:AE$161,"OX"))</f>
        <v>8</v>
      </c>
      <c r="AF181" s="78">
        <f>(COUNTIF(AF$12:AF$161,"OX"))</f>
        <v>8</v>
      </c>
      <c r="AG181" s="78">
        <f>(COUNTIF(AG$12:AG$161,"OX"))</f>
        <v>8</v>
      </c>
      <c r="AH181" s="78">
        <f>(COUNTIF(AH$12:AH$161,"OX"))</f>
        <v>8</v>
      </c>
      <c r="AJ181" s="80">
        <f t="shared" si="56"/>
        <v>155</v>
      </c>
    </row>
    <row r="182" spans="1:256" x14ac:dyDescent="0.2">
      <c r="C182" s="77" t="s">
        <v>96</v>
      </c>
      <c r="D182" s="78">
        <f>(COUNTIF(D$11:D$161,"D"))</f>
        <v>0</v>
      </c>
      <c r="E182" s="78">
        <f>(COUNTIF(E$10:E$161,"D"))</f>
        <v>72</v>
      </c>
      <c r="F182" s="78">
        <f>(COUNTIF(F$10:F$161,"D"))</f>
        <v>71</v>
      </c>
      <c r="G182" s="78">
        <f t="shared" ref="G182:V182" si="62">(COUNTIF(G$11:G$161,"D"))</f>
        <v>0</v>
      </c>
      <c r="H182" s="78">
        <f t="shared" si="62"/>
        <v>0</v>
      </c>
      <c r="I182" s="78">
        <f t="shared" si="62"/>
        <v>12</v>
      </c>
      <c r="J182" s="78">
        <f t="shared" si="62"/>
        <v>10</v>
      </c>
      <c r="K182" s="78">
        <f t="shared" si="62"/>
        <v>8</v>
      </c>
      <c r="L182" s="78">
        <f t="shared" si="62"/>
        <v>9</v>
      </c>
      <c r="M182" s="78">
        <f t="shared" si="62"/>
        <v>9</v>
      </c>
      <c r="N182" s="78">
        <f t="shared" si="62"/>
        <v>0</v>
      </c>
      <c r="O182" s="78">
        <f t="shared" si="62"/>
        <v>0</v>
      </c>
      <c r="P182" s="78">
        <f t="shared" si="62"/>
        <v>10</v>
      </c>
      <c r="Q182" s="78">
        <f t="shared" si="62"/>
        <v>8</v>
      </c>
      <c r="R182" s="78">
        <f t="shared" si="62"/>
        <v>7</v>
      </c>
      <c r="S182" s="78">
        <f t="shared" si="62"/>
        <v>8</v>
      </c>
      <c r="T182" s="78">
        <f t="shared" si="62"/>
        <v>8</v>
      </c>
      <c r="U182" s="78">
        <f t="shared" si="62"/>
        <v>0</v>
      </c>
      <c r="V182" s="78">
        <f t="shared" si="62"/>
        <v>0</v>
      </c>
      <c r="W182" s="78">
        <f>(COUNTIF(W$12:W$161,"D"))</f>
        <v>5</v>
      </c>
      <c r="X182" s="78">
        <f>(COUNTIF(X$12:X$161,"D"))</f>
        <v>5</v>
      </c>
      <c r="Y182" s="78">
        <f>(COUNTIF(Y$12:Y$161,"D"))</f>
        <v>6</v>
      </c>
      <c r="Z182" s="78">
        <f>(COUNTIF(Z$12:Z$161,"D"))</f>
        <v>5</v>
      </c>
      <c r="AA182" s="78">
        <f>(COUNTIF(AA$12:AA$161,"D"))</f>
        <v>7</v>
      </c>
      <c r="AB182" s="78">
        <f>(COUNTIF(AB$11:AB$161,"D"))</f>
        <v>0</v>
      </c>
      <c r="AC182" s="78">
        <f>(COUNTIF(AC$11:AC$161,"D"))</f>
        <v>0</v>
      </c>
      <c r="AD182" s="78">
        <f>(COUNTIF(AD$12:AD$161,"D"))</f>
        <v>14</v>
      </c>
      <c r="AE182" s="78">
        <f>(COUNTIF(AE$12:AE$161,"D"))</f>
        <v>14</v>
      </c>
      <c r="AF182" s="78">
        <f>(COUNTIF(AF$12:AF$161,"D"))</f>
        <v>12</v>
      </c>
      <c r="AG182" s="78">
        <f>(COUNTIF(AG$12:AG$161,"D"))</f>
        <v>11</v>
      </c>
      <c r="AH182" s="78">
        <f>(COUNTIF(AH$12:AH$161,"D"))</f>
        <v>13</v>
      </c>
      <c r="AJ182" s="80">
        <f t="shared" si="56"/>
        <v>324</v>
      </c>
    </row>
    <row r="183" spans="1:256" s="124" customFormat="1" x14ac:dyDescent="0.2">
      <c r="A183" s="39"/>
      <c r="B183" s="40"/>
      <c r="C183" s="77" t="s">
        <v>41</v>
      </c>
      <c r="D183" s="78">
        <f>(COUNTIF(D$11:D$161,"P"))</f>
        <v>0</v>
      </c>
      <c r="E183" s="78">
        <f>(COUNTIF(E$10:E$161,"P"))</f>
        <v>0</v>
      </c>
      <c r="F183" s="78">
        <f>(COUNTIF(F$10:F$161,"P"))</f>
        <v>0</v>
      </c>
      <c r="G183" s="78">
        <f t="shared" ref="G183:V183" si="63">(COUNTIF(G$11:G$161,"P"))</f>
        <v>0</v>
      </c>
      <c r="H183" s="78">
        <f t="shared" si="63"/>
        <v>0</v>
      </c>
      <c r="I183" s="78">
        <f t="shared" si="63"/>
        <v>3</v>
      </c>
      <c r="J183" s="78">
        <f t="shared" si="63"/>
        <v>3</v>
      </c>
      <c r="K183" s="78">
        <f t="shared" si="63"/>
        <v>3</v>
      </c>
      <c r="L183" s="78">
        <f t="shared" si="63"/>
        <v>3</v>
      </c>
      <c r="M183" s="78">
        <f t="shared" si="63"/>
        <v>3</v>
      </c>
      <c r="N183" s="78">
        <f t="shared" si="63"/>
        <v>0</v>
      </c>
      <c r="O183" s="78">
        <f t="shared" si="63"/>
        <v>0</v>
      </c>
      <c r="P183" s="78">
        <f t="shared" si="63"/>
        <v>5</v>
      </c>
      <c r="Q183" s="78">
        <f t="shared" si="63"/>
        <v>5</v>
      </c>
      <c r="R183" s="78">
        <f t="shared" si="63"/>
        <v>5</v>
      </c>
      <c r="S183" s="78">
        <f t="shared" si="63"/>
        <v>5</v>
      </c>
      <c r="T183" s="78">
        <f t="shared" si="63"/>
        <v>5</v>
      </c>
      <c r="U183" s="78">
        <f t="shared" si="63"/>
        <v>0</v>
      </c>
      <c r="V183" s="78">
        <f t="shared" si="63"/>
        <v>0</v>
      </c>
      <c r="W183" s="78">
        <f>(COUNTIF(W$12:W$161,"P"))</f>
        <v>4</v>
      </c>
      <c r="X183" s="78">
        <f>(COUNTIF(X$12:X$161,"P"))</f>
        <v>4</v>
      </c>
      <c r="Y183" s="78">
        <f>(COUNTIF(Y$12:Y$161,"P"))</f>
        <v>3</v>
      </c>
      <c r="Z183" s="78">
        <f>(COUNTIF(Z$12:Z$161,"P"))</f>
        <v>3</v>
      </c>
      <c r="AA183" s="78">
        <f>(COUNTIF(AA$12:AA$161,"P"))</f>
        <v>3</v>
      </c>
      <c r="AB183" s="78">
        <f>(COUNTIF(AB$11:AB$161,"P"))</f>
        <v>0</v>
      </c>
      <c r="AC183" s="78">
        <f>(COUNTIF(AC$11:AC$161,"P"))</f>
        <v>0</v>
      </c>
      <c r="AD183" s="78">
        <f>(COUNTIF(AD$12:AD$161,"P"))</f>
        <v>3</v>
      </c>
      <c r="AE183" s="78">
        <f>(COUNTIF(AE$12:AE$161,"P"))</f>
        <v>3</v>
      </c>
      <c r="AF183" s="78">
        <f>(COUNTIF(AF$12:AF$161,"P"))</f>
        <v>3</v>
      </c>
      <c r="AG183" s="78">
        <f>(COUNTIF(AG$12:AG$161,"P"))</f>
        <v>3</v>
      </c>
      <c r="AH183" s="78">
        <f>(COUNTIF(AH$12:AH$161,"P"))</f>
        <v>3</v>
      </c>
      <c r="AI183" s="41"/>
      <c r="AJ183" s="80">
        <f t="shared" si="56"/>
        <v>72</v>
      </c>
      <c r="AK183" s="80"/>
      <c r="AL183" s="80"/>
      <c r="AM183" s="80"/>
      <c r="AN183" s="80"/>
      <c r="AO183" s="80"/>
      <c r="AP183" s="81"/>
      <c r="AQ183" s="8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39"/>
      <c r="CN183" s="41"/>
      <c r="CQ183" s="126"/>
      <c r="IV183" s="41"/>
    </row>
    <row r="184" spans="1:256" x14ac:dyDescent="0.2">
      <c r="C184" s="127" t="s">
        <v>130</v>
      </c>
      <c r="D184" s="128">
        <f>(COUNTIF(D8:D174,"PC+"))</f>
        <v>0</v>
      </c>
      <c r="E184" s="128">
        <f t="shared" ref="E184:AH184" si="64">(COUNTIF(E8:E174,"PC2"))</f>
        <v>0</v>
      </c>
      <c r="F184" s="128">
        <f t="shared" si="64"/>
        <v>0</v>
      </c>
      <c r="G184" s="128">
        <f t="shared" si="64"/>
        <v>0</v>
      </c>
      <c r="H184" s="128">
        <f t="shared" si="64"/>
        <v>0</v>
      </c>
      <c r="I184" s="128">
        <f t="shared" si="64"/>
        <v>0</v>
      </c>
      <c r="J184" s="128">
        <f t="shared" si="64"/>
        <v>0</v>
      </c>
      <c r="K184" s="128">
        <f t="shared" si="64"/>
        <v>0</v>
      </c>
      <c r="L184" s="128">
        <f t="shared" si="64"/>
        <v>0</v>
      </c>
      <c r="M184" s="128">
        <f t="shared" si="64"/>
        <v>0</v>
      </c>
      <c r="N184" s="128">
        <f t="shared" si="64"/>
        <v>0</v>
      </c>
      <c r="O184" s="128">
        <f t="shared" si="64"/>
        <v>0</v>
      </c>
      <c r="P184" s="128">
        <f t="shared" si="64"/>
        <v>0</v>
      </c>
      <c r="Q184" s="128">
        <f t="shared" si="64"/>
        <v>0</v>
      </c>
      <c r="R184" s="128">
        <f t="shared" si="64"/>
        <v>0</v>
      </c>
      <c r="S184" s="128">
        <f t="shared" si="64"/>
        <v>1</v>
      </c>
      <c r="T184" s="128">
        <f t="shared" si="64"/>
        <v>0</v>
      </c>
      <c r="U184" s="128">
        <f t="shared" si="64"/>
        <v>0</v>
      </c>
      <c r="V184" s="128">
        <f t="shared" si="64"/>
        <v>0</v>
      </c>
      <c r="W184" s="128">
        <f t="shared" si="64"/>
        <v>0</v>
      </c>
      <c r="X184" s="128">
        <f t="shared" si="64"/>
        <v>0</v>
      </c>
      <c r="Y184" s="128">
        <f t="shared" si="64"/>
        <v>0</v>
      </c>
      <c r="Z184" s="128">
        <f t="shared" si="64"/>
        <v>0</v>
      </c>
      <c r="AA184" s="128">
        <f t="shared" si="64"/>
        <v>0</v>
      </c>
      <c r="AB184" s="128">
        <f t="shared" si="64"/>
        <v>0</v>
      </c>
      <c r="AC184" s="128">
        <f t="shared" si="64"/>
        <v>0</v>
      </c>
      <c r="AD184" s="128">
        <f t="shared" si="64"/>
        <v>0</v>
      </c>
      <c r="AE184" s="128">
        <f t="shared" si="64"/>
        <v>0</v>
      </c>
      <c r="AF184" s="128">
        <f t="shared" si="64"/>
        <v>0</v>
      </c>
      <c r="AG184" s="128">
        <f t="shared" si="64"/>
        <v>0</v>
      </c>
      <c r="AH184" s="128">
        <f t="shared" si="64"/>
        <v>0</v>
      </c>
    </row>
    <row r="185" spans="1:256" x14ac:dyDescent="0.2">
      <c r="C185" s="127" t="s">
        <v>131</v>
      </c>
      <c r="D185" s="128">
        <f t="shared" ref="D185:AH185" si="65">(COUNTIF(D9:D176,"SN2"))</f>
        <v>0</v>
      </c>
      <c r="E185" s="128">
        <f t="shared" si="65"/>
        <v>0</v>
      </c>
      <c r="F185" s="128">
        <f t="shared" si="65"/>
        <v>0</v>
      </c>
      <c r="G185" s="128">
        <f t="shared" si="65"/>
        <v>0</v>
      </c>
      <c r="H185" s="128">
        <f t="shared" si="65"/>
        <v>0</v>
      </c>
      <c r="I185" s="128">
        <f t="shared" si="65"/>
        <v>0</v>
      </c>
      <c r="J185" s="128">
        <f t="shared" si="65"/>
        <v>0</v>
      </c>
      <c r="K185" s="128">
        <f t="shared" si="65"/>
        <v>0</v>
      </c>
      <c r="L185" s="128">
        <f t="shared" si="65"/>
        <v>2</v>
      </c>
      <c r="M185" s="128">
        <f t="shared" si="65"/>
        <v>0</v>
      </c>
      <c r="N185" s="128">
        <f t="shared" si="65"/>
        <v>0</v>
      </c>
      <c r="O185" s="128">
        <f t="shared" si="65"/>
        <v>0</v>
      </c>
      <c r="P185" s="128">
        <f t="shared" si="65"/>
        <v>0</v>
      </c>
      <c r="Q185" s="128">
        <f t="shared" si="65"/>
        <v>0</v>
      </c>
      <c r="R185" s="128">
        <f t="shared" si="65"/>
        <v>0</v>
      </c>
      <c r="S185" s="128">
        <f t="shared" si="65"/>
        <v>0</v>
      </c>
      <c r="T185" s="128">
        <f t="shared" si="65"/>
        <v>0</v>
      </c>
      <c r="U185" s="128">
        <f t="shared" si="65"/>
        <v>0</v>
      </c>
      <c r="V185" s="128">
        <f t="shared" si="65"/>
        <v>0</v>
      </c>
      <c r="W185" s="128">
        <f t="shared" si="65"/>
        <v>0</v>
      </c>
      <c r="X185" s="128">
        <f t="shared" si="65"/>
        <v>3</v>
      </c>
      <c r="Y185" s="128">
        <f t="shared" si="65"/>
        <v>0</v>
      </c>
      <c r="Z185" s="128">
        <f t="shared" si="65"/>
        <v>0</v>
      </c>
      <c r="AA185" s="128">
        <f t="shared" si="65"/>
        <v>0</v>
      </c>
      <c r="AB185" s="128">
        <f t="shared" si="65"/>
        <v>0</v>
      </c>
      <c r="AC185" s="128">
        <f t="shared" si="65"/>
        <v>0</v>
      </c>
      <c r="AD185" s="128">
        <f t="shared" si="65"/>
        <v>1</v>
      </c>
      <c r="AE185" s="128">
        <f t="shared" si="65"/>
        <v>1</v>
      </c>
      <c r="AF185" s="128">
        <f t="shared" si="65"/>
        <v>1</v>
      </c>
      <c r="AG185" s="128">
        <f t="shared" si="65"/>
        <v>0</v>
      </c>
      <c r="AH185" s="128">
        <f t="shared" si="65"/>
        <v>0</v>
      </c>
    </row>
    <row r="200" spans="3:10" x14ac:dyDescent="0.2">
      <c r="D200" s="41" t="s">
        <v>241</v>
      </c>
      <c r="G200" s="41" t="s">
        <v>253</v>
      </c>
      <c r="J200" s="41" t="s">
        <v>262</v>
      </c>
    </row>
    <row r="202" spans="3:10" x14ac:dyDescent="0.2">
      <c r="C202" s="293" t="s">
        <v>99</v>
      </c>
      <c r="D202" s="41" t="s">
        <v>242</v>
      </c>
      <c r="G202" s="41" t="s">
        <v>254</v>
      </c>
      <c r="J202" s="41" t="s">
        <v>263</v>
      </c>
    </row>
    <row r="203" spans="3:10" x14ac:dyDescent="0.2">
      <c r="C203" s="293" t="s">
        <v>18</v>
      </c>
      <c r="D203" s="41" t="s">
        <v>243</v>
      </c>
      <c r="G203" s="41" t="s">
        <v>255</v>
      </c>
      <c r="J203" s="41" t="s">
        <v>264</v>
      </c>
    </row>
    <row r="204" spans="3:10" x14ac:dyDescent="0.2">
      <c r="C204" s="293" t="s">
        <v>23</v>
      </c>
      <c r="D204" s="41" t="s">
        <v>244</v>
      </c>
      <c r="G204" s="41" t="s">
        <v>256</v>
      </c>
      <c r="J204" s="41" t="s">
        <v>265</v>
      </c>
    </row>
    <row r="205" spans="3:10" x14ac:dyDescent="0.2">
      <c r="C205" s="293" t="s">
        <v>26</v>
      </c>
      <c r="D205" s="41" t="s">
        <v>245</v>
      </c>
      <c r="G205" s="41" t="s">
        <v>257</v>
      </c>
      <c r="J205" s="41" t="s">
        <v>266</v>
      </c>
    </row>
    <row r="206" spans="3:10" x14ac:dyDescent="0.2">
      <c r="C206" s="293" t="s">
        <v>32</v>
      </c>
      <c r="D206" s="41" t="s">
        <v>246</v>
      </c>
      <c r="G206" s="41" t="s">
        <v>258</v>
      </c>
      <c r="J206" s="41" t="s">
        <v>267</v>
      </c>
    </row>
    <row r="207" spans="3:10" x14ac:dyDescent="0.2">
      <c r="C207" s="293" t="s">
        <v>100</v>
      </c>
      <c r="D207" s="41" t="s">
        <v>247</v>
      </c>
      <c r="G207" s="296" t="s">
        <v>259</v>
      </c>
      <c r="J207" s="296" t="s">
        <v>259</v>
      </c>
    </row>
    <row r="208" spans="3:10" x14ac:dyDescent="0.2">
      <c r="C208" s="293" t="s">
        <v>30</v>
      </c>
      <c r="D208" s="41" t="s">
        <v>248</v>
      </c>
      <c r="G208" s="41" t="s">
        <v>260</v>
      </c>
      <c r="J208" s="41" t="s">
        <v>268</v>
      </c>
    </row>
    <row r="209" spans="3:10" x14ac:dyDescent="0.2">
      <c r="C209" s="293" t="s">
        <v>55</v>
      </c>
      <c r="D209" s="41" t="s">
        <v>251</v>
      </c>
      <c r="G209" s="296" t="s">
        <v>259</v>
      </c>
      <c r="J209" s="296" t="s">
        <v>259</v>
      </c>
    </row>
    <row r="210" spans="3:10" x14ac:dyDescent="0.2">
      <c r="C210" s="293" t="s">
        <v>210</v>
      </c>
      <c r="D210" s="41" t="s">
        <v>249</v>
      </c>
      <c r="G210" s="296" t="s">
        <v>259</v>
      </c>
      <c r="J210" s="296" t="s">
        <v>259</v>
      </c>
    </row>
    <row r="211" spans="3:10" x14ac:dyDescent="0.2">
      <c r="C211" s="293" t="s">
        <v>201</v>
      </c>
      <c r="D211" s="41" t="s">
        <v>250</v>
      </c>
      <c r="G211" s="296" t="s">
        <v>259</v>
      </c>
      <c r="J211" s="296" t="s">
        <v>259</v>
      </c>
    </row>
    <row r="212" spans="3:10" x14ac:dyDescent="0.2">
      <c r="C212" s="294"/>
    </row>
    <row r="213" spans="3:10" x14ac:dyDescent="0.2">
      <c r="C213" s="295" t="s">
        <v>101</v>
      </c>
      <c r="D213" s="296" t="s">
        <v>252</v>
      </c>
      <c r="G213" s="296" t="s">
        <v>261</v>
      </c>
      <c r="J213" s="296" t="s">
        <v>261</v>
      </c>
    </row>
  </sheetData>
  <sheetProtection selectLockedCells="1"/>
  <autoFilter ref="A10:A157"/>
  <mergeCells count="18">
    <mergeCell ref="Y5:AA5"/>
    <mergeCell ref="AJ3:AN3"/>
    <mergeCell ref="B61:C61"/>
    <mergeCell ref="AJ61:AN61"/>
    <mergeCell ref="B60:C60"/>
    <mergeCell ref="AD5:AF5"/>
    <mergeCell ref="AJ2:AN2"/>
    <mergeCell ref="AJ4:AN4"/>
    <mergeCell ref="B7:C7"/>
    <mergeCell ref="B8:C8"/>
    <mergeCell ref="AJ8:AN8"/>
    <mergeCell ref="D6:H6"/>
    <mergeCell ref="I6:O6"/>
    <mergeCell ref="P6:V6"/>
    <mergeCell ref="W6:AC6"/>
    <mergeCell ref="AD6:AH6"/>
    <mergeCell ref="I5:M5"/>
    <mergeCell ref="P5:T5"/>
  </mergeCells>
  <phoneticPr fontId="3" type="noConversion"/>
  <conditionalFormatting sqref="H8:K8 P8:S8 X8:AA8 AF8:AH8">
    <cfRule type="cellIs" dxfId="52" priority="100" stopIfTrue="1" operator="equal">
      <formula>"S"</formula>
    </cfRule>
    <cfRule type="cellIs" dxfId="51" priority="101" stopIfTrue="1" operator="equal">
      <formula>"D"</formula>
    </cfRule>
  </conditionalFormatting>
  <conditionalFormatting sqref="D9:AH9">
    <cfRule type="cellIs" dxfId="50" priority="118" stopIfTrue="1" operator="equal">
      <formula>1</formula>
    </cfRule>
    <cfRule type="cellIs" dxfId="49" priority="119" stopIfTrue="1" operator="equal">
      <formula>0</formula>
    </cfRule>
  </conditionalFormatting>
  <conditionalFormatting sqref="D162:G162 I162:M162 P162:T162 W162:AA162 AD162:AH162">
    <cfRule type="cellIs" dxfId="48" priority="56" stopIfTrue="1" operator="notEqual">
      <formula>1</formula>
    </cfRule>
    <cfRule type="cellIs" dxfId="47" priority="57" stopIfTrue="1" operator="equal">
      <formula>1</formula>
    </cfRule>
  </conditionalFormatting>
  <conditionalFormatting sqref="D164:G165 D168:G168 D163:F163 I163:AH163 I164:M165 P164:T165 W164:AA165 AD164:AH165 I168:M168 P168:T168 W168:AA168 AD168:AH168">
    <cfRule type="cellIs" dxfId="46" priority="54" stopIfTrue="1" operator="notEqual">
      <formula>2</formula>
    </cfRule>
    <cfRule type="cellIs" dxfId="45" priority="55" stopIfTrue="1" operator="equal">
      <formula>2</formula>
    </cfRule>
  </conditionalFormatting>
  <conditionalFormatting sqref="D166:G166 I166:M166 P166:T166 W166:AA166 AD166:AH166">
    <cfRule type="cellIs" dxfId="44" priority="52" stopIfTrue="1" operator="notEqual">
      <formula>3</formula>
    </cfRule>
    <cfRule type="cellIs" dxfId="43" priority="53" stopIfTrue="1" operator="equal">
      <formula>3</formula>
    </cfRule>
  </conditionalFormatting>
  <conditionalFormatting sqref="D167:G167 I167:M167 P167:T167 W167:AA167 AD167:AH167">
    <cfRule type="cellIs" dxfId="42" priority="50" stopIfTrue="1" operator="notEqual">
      <formula>4</formula>
    </cfRule>
    <cfRule type="cellIs" dxfId="41" priority="51" stopIfTrue="1" operator="equal">
      <formula>4</formula>
    </cfRule>
  </conditionalFormatting>
  <conditionalFormatting sqref="AB162:AC162 U162:V162 N162:O162 H162">
    <cfRule type="cellIs" dxfId="40" priority="48" stopIfTrue="1" operator="notEqual">
      <formula>1</formula>
    </cfRule>
    <cfRule type="cellIs" dxfId="39" priority="49" stopIfTrue="1" operator="equal">
      <formula>1</formula>
    </cfRule>
  </conditionalFormatting>
  <conditionalFormatting sqref="AB164:AC165 AB168:AC168 U164:V165 U168:V168 N164:O165 N168:O168 H164:H165 H168">
    <cfRule type="cellIs" dxfId="38" priority="46" stopIfTrue="1" operator="notEqual">
      <formula>2</formula>
    </cfRule>
    <cfRule type="cellIs" dxfId="37" priority="47" stopIfTrue="1" operator="equal">
      <formula>2</formula>
    </cfRule>
  </conditionalFormatting>
  <conditionalFormatting sqref="AB166:AC166 U166:V166 N166:O166 H166">
    <cfRule type="cellIs" dxfId="36" priority="44" stopIfTrue="1" operator="notEqual">
      <formula>3</formula>
    </cfRule>
    <cfRule type="cellIs" dxfId="35" priority="45" stopIfTrue="1" operator="equal">
      <formula>3</formula>
    </cfRule>
  </conditionalFormatting>
  <conditionalFormatting sqref="AB167:AC167 U167:V167 N167:O167 H167">
    <cfRule type="cellIs" dxfId="34" priority="42" stopIfTrue="1" operator="notEqual">
      <formula>4</formula>
    </cfRule>
    <cfRule type="cellIs" dxfId="33" priority="43" stopIfTrue="1" operator="equal">
      <formula>4</formula>
    </cfRule>
  </conditionalFormatting>
  <conditionalFormatting sqref="D169:AH169">
    <cfRule type="cellIs" dxfId="32" priority="40" stopIfTrue="1" operator="notEqual">
      <formula>1</formula>
    </cfRule>
    <cfRule type="cellIs" dxfId="31" priority="41" stopIfTrue="1" operator="equal">
      <formula>1</formula>
    </cfRule>
  </conditionalFormatting>
  <conditionalFormatting sqref="D170:AH171">
    <cfRule type="cellIs" dxfId="30" priority="38" stopIfTrue="1" operator="notEqual">
      <formula>8</formula>
    </cfRule>
    <cfRule type="cellIs" dxfId="29" priority="39" stopIfTrue="1" operator="equal">
      <formula>8</formula>
    </cfRule>
  </conditionalFormatting>
  <conditionalFormatting sqref="D171:AH171">
    <cfRule type="cellIs" dxfId="28" priority="36" stopIfTrue="1" operator="notEqual">
      <formula>1</formula>
    </cfRule>
    <cfRule type="cellIs" dxfId="27" priority="37" stopIfTrue="1" operator="equal">
      <formula>1</formula>
    </cfRule>
  </conditionalFormatting>
  <conditionalFormatting sqref="D7:AH7">
    <cfRule type="containsText" dxfId="26" priority="34" stopIfTrue="1" operator="containsText" text="D">
      <formula>NOT(ISERROR(SEARCH("D",D7)))</formula>
    </cfRule>
    <cfRule type="containsText" dxfId="25" priority="35" stopIfTrue="1" operator="containsText" text="S">
      <formula>NOT(ISERROR(SEARCH("S",D7)))</formula>
    </cfRule>
  </conditionalFormatting>
  <conditionalFormatting sqref="G163:H163">
    <cfRule type="cellIs" dxfId="24" priority="28" stopIfTrue="1" operator="notEqual">
      <formula>2</formula>
    </cfRule>
    <cfRule type="cellIs" dxfId="23" priority="29" stopIfTrue="1" operator="equal">
      <formula>2</formula>
    </cfRule>
  </conditionalFormatting>
  <conditionalFormatting sqref="E11">
    <cfRule type="expression" dxfId="22" priority="15" stopIfTrue="1">
      <formula>BD11="P"</formula>
    </cfRule>
    <cfRule type="expression" dxfId="21" priority="16" stopIfTrue="1">
      <formula>BD11="T"</formula>
    </cfRule>
    <cfRule type="expression" dxfId="20" priority="17" stopIfTrue="1">
      <formula>BD11="A"</formula>
    </cfRule>
  </conditionalFormatting>
  <conditionalFormatting sqref="F11">
    <cfRule type="expression" dxfId="19" priority="12" stopIfTrue="1">
      <formula>BE11="P"</formula>
    </cfRule>
    <cfRule type="expression" dxfId="18" priority="13" stopIfTrue="1">
      <formula>BE11="T"</formula>
    </cfRule>
    <cfRule type="expression" dxfId="17" priority="14" stopIfTrue="1">
      <formula>BE11="A"</formula>
    </cfRule>
  </conditionalFormatting>
  <conditionalFormatting sqref="D113:E113 D10:D11 D87:V87 Z110 H113 D13:M13 G14:I14 D16:L16 N16:O17 D14:E14 D18:P19 X20:X21 AB105:AC105 D21:T21 D17:I17 D110:V110 U16:AH16 Y20:AH20 D12:AH12 AB87:AH87 G10:AH11 N113:AH113 D123:AC123 AE123:AF123 AH123 D105:Z105 T13:AA13 R16 Y18 Q18:U18 D111:AH112 AB110:AH110 P17:AH17 D106:AH109 D88:AH104 N14:AH14 AB18:AH19 D15:AH15 U19:Z19 D20:W20 D22:AH86 D114:AH122 D124:AH156">
    <cfRule type="expression" dxfId="16" priority="2152">
      <formula>AND($C10&lt;&gt;0,D10="",OR(COUNTIF(Fériés,D$160)&gt;0,WEEKDAY(D$160,2)&gt;5))</formula>
    </cfRule>
  </conditionalFormatting>
  <conditionalFormatting sqref="AG123">
    <cfRule type="expression" dxfId="15" priority="2225">
      <formula>AND($C123&lt;&gt;0,AG123="",OR(COUNTIF(Fériés,AD$160)&gt;0,WEEKDAY(AD$160,2)&gt;5))</formula>
    </cfRule>
  </conditionalFormatting>
  <conditionalFormatting sqref="W87:X87 AA87">
    <cfRule type="expression" dxfId="14" priority="2273">
      <formula>AND($C110&lt;&gt;0,W87="",OR(COUNTIF(Fériés,W$160)&gt;0,WEEKDAY(W$160,2)&gt;5))</formula>
    </cfRule>
  </conditionalFormatting>
  <conditionalFormatting sqref="W110 Y110">
    <cfRule type="expression" dxfId="13" priority="2275">
      <formula>AND($C87&lt;&gt;0,W110="",OR(COUNTIF(Fériés,W$160)&gt;0,WEEKDAY(W$160,2)&gt;5))</formula>
    </cfRule>
  </conditionalFormatting>
  <conditionalFormatting sqref="AA110">
    <cfRule type="expression" dxfId="12" priority="2276">
      <formula>AND($C110&lt;&gt;0,AA110="",OR(COUNTIF(Fériés,Y$160)&gt;0,WEEKDAY(Y$160,2)&gt;5))</formula>
    </cfRule>
  </conditionalFormatting>
  <conditionalFormatting sqref="F113">
    <cfRule type="expression" dxfId="11" priority="2277">
      <formula>AND($C113&lt;&gt;0,F113="",OR(COUNTIF(Fériés,I$160)&gt;0,WEEKDAY(I$160,2)&gt;5))</formula>
    </cfRule>
  </conditionalFormatting>
  <conditionalFormatting sqref="AA105 AD105:AH105">
    <cfRule type="expression" dxfId="10" priority="2292">
      <formula>AND($C105&lt;&gt;0,AA105="",OR(COUNTIF(Fériés,W$160)&gt;0,WEEKDAY(W$160,2)&gt;5))</formula>
    </cfRule>
  </conditionalFormatting>
  <conditionalFormatting sqref="X110">
    <cfRule type="expression" dxfId="9" priority="2">
      <formula>AND($C110&lt;&gt;0,X110="",OR(COUNTIF(Fériés,X$160)&gt;0,WEEKDAY(X$160,2)&gt;5))</formula>
    </cfRule>
  </conditionalFormatting>
  <conditionalFormatting sqref="P16:Q16 M16 S16">
    <cfRule type="expression" dxfId="8" priority="2516">
      <formula>AND($C16&lt;&gt;0,M16="",OR(COUNTIF(Fériés,N$160)&gt;0,WEEKDAY(N$160,2)&gt;5))</formula>
    </cfRule>
  </conditionalFormatting>
  <conditionalFormatting sqref="J17:M17 U21:W21 Y21:AA21">
    <cfRule type="expression" dxfId="7" priority="2519">
      <formula>AND($C14&lt;&gt;0,J17="",OR(COUNTIF(Fériés,J$160)&gt;0,WEEKDAY(J$160,2)&gt;5))</formula>
    </cfRule>
  </conditionalFormatting>
  <conditionalFormatting sqref="W18:X18 Z18:AA18">
    <cfRule type="expression" dxfId="6" priority="2522">
      <formula>AND($C21&lt;&gt;0,W18="",OR(COUNTIF(Fériés,W$160)&gt;0,WEEKDAY(W$160,2)&gt;5))</formula>
    </cfRule>
  </conditionalFormatting>
  <conditionalFormatting sqref="N13:P13">
    <cfRule type="expression" dxfId="5" priority="2524">
      <formula>AND($C17&lt;&gt;0,N13="",OR(COUNTIF(Fériés,N$160)&gt;0,WEEKDAY(N$160,2)&gt;5))</formula>
    </cfRule>
  </conditionalFormatting>
  <conditionalFormatting sqref="AB13:AH13">
    <cfRule type="expression" dxfId="4" priority="2525">
      <formula>AND($C21&lt;&gt;0,AB13="",OR(COUNTIF(Fériés,AB$160)&gt;0,WEEKDAY(AB$160,2)&gt;5))</formula>
    </cfRule>
  </conditionalFormatting>
  <conditionalFormatting sqref="E10:F10">
    <cfRule type="expression" dxfId="3" priority="2526">
      <formula>AND($C11&lt;&gt;0,E10="",OR(COUNTIF(Fériés,E$160)&gt;0,WEEKDAY(E$160,2)&gt;5))</formula>
    </cfRule>
  </conditionalFormatting>
  <conditionalFormatting sqref="Q19:T19 AA19">
    <cfRule type="expression" dxfId="2" priority="2527">
      <formula>AND($C13&lt;&gt;0,Q19="",OR(COUNTIF(Fériés,Q$160)&gt;0,WEEKDAY(Q$160,2)&gt;5))</formula>
    </cfRule>
  </conditionalFormatting>
  <conditionalFormatting sqref="AD21:AH21">
    <cfRule type="expression" dxfId="1" priority="2528">
      <formula>AND($C13&lt;&gt;0,AD21="",OR(COUNTIF(Fériés,AD$160)&gt;0,WEEKDAY(AD$160,2)&gt;5))</formula>
    </cfRule>
  </conditionalFormatting>
  <conditionalFormatting sqref="F14">
    <cfRule type="expression" dxfId="0" priority="2529">
      <formula>AND($C14&lt;&gt;0,F14="",OR(COUNTIF(Fériés,E$160)&gt;0,WEEKDAY(E$160,2)&gt;5))</formula>
    </cfRule>
  </conditionalFormatting>
  <dataValidations count="2">
    <dataValidation type="list" allowBlank="1" showErrorMessage="1" sqref="CR28 CO25 CS25:IV25">
      <formula1>$CP$8:$CP$51</formula1>
    </dataValidation>
    <dataValidation type="list" allowBlank="1" showInputMessage="1" showErrorMessage="1" sqref="P14:AH15 P16:S16 J11:M13 U19:AH20 T13:AH13 N10:AH12 AD21:AH21 N13:P13 I10:M10 U21:AA21 H113 G87:X87 AA87 N113:AA113 U18 N14:O17 G88:AA112 AD121:AG122 P17:T17 AE123:AG123 W18:AH18 AB121:AC123 G63:AH86 U16:AH17 D10:H57 I11:I57 J15:M57 N18:T57 U22:AH57 AB87:AH120 G114:AA156 D63:F156 AH121:AH156 AB124:AG156">
      <formula1>ListeSansVide</formula1>
    </dataValidation>
  </dataValidations>
  <pageMargins left="0.23622047244094491" right="0.23622047244094491" top="0.35433070866141736" bottom="0.35433070866141736" header="0.31496062992125984" footer="0.31496062992125984"/>
  <pageSetup paperSize="9" scale="95" firstPageNumber="0" fitToHeight="0" orientation="landscape" horizontalDpi="300" verticalDpi="300" r:id="rId1"/>
  <headerFooter alignWithMargins="0"/>
  <rowBreaks count="1" manualBreakCount="1">
    <brk id="92" max="16383" man="1"/>
  </rowBreaks>
  <cellWatches>
    <cellWatch r="L102"/>
    <cellWatch r="S18"/>
  </cellWatche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Données</vt:lpstr>
      <vt:lpstr>Section</vt:lpstr>
      <vt:lpstr>Janvier</vt:lpstr>
      <vt:lpstr>An</vt:lpstr>
      <vt:lpstr>D</vt:lpstr>
      <vt:lpstr>Fériés</vt:lpstr>
      <vt:lpstr>ListePostes</vt:lpstr>
      <vt:lpstr>Paques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cp:lastPrinted>2014-01-09T09:19:14Z</cp:lastPrinted>
  <dcterms:created xsi:type="dcterms:W3CDTF">2012-01-09T09:13:07Z</dcterms:created>
  <dcterms:modified xsi:type="dcterms:W3CDTF">2014-02-10T16:52:27Z</dcterms:modified>
</cp:coreProperties>
</file>