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35" windowWidth="18855" windowHeight="844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18" i="1" l="1"/>
  <c r="F19" i="1"/>
  <c r="F10" i="1"/>
  <c r="F15" i="1"/>
  <c r="F2" i="1"/>
  <c r="F5" i="1"/>
  <c r="F4" i="1"/>
  <c r="D9" i="1"/>
  <c r="D15" i="1" s="1"/>
  <c r="C15" i="1"/>
  <c r="C9" i="1"/>
  <c r="C11" i="1"/>
  <c r="G4" i="1" s="1"/>
  <c r="H4" i="1" l="1"/>
  <c r="D11" i="1"/>
  <c r="G5" i="1" s="1"/>
  <c r="H5" i="1" l="1"/>
  <c r="I10" i="1" s="1"/>
  <c r="F14" i="1"/>
  <c r="F9" i="1"/>
</calcChain>
</file>

<file path=xl/sharedStrings.xml><?xml version="1.0" encoding="utf-8"?>
<sst xmlns="http://schemas.openxmlformats.org/spreadsheetml/2006/main" count="13" uniqueCount="13">
  <si>
    <t>Compte de résultat différentiel</t>
  </si>
  <si>
    <t>Chiffre d'affaires</t>
  </si>
  <si>
    <t>Coûts variables</t>
  </si>
  <si>
    <t>Marge sur coûts variables</t>
  </si>
  <si>
    <t>Taux de marge sur couûts variables</t>
  </si>
  <si>
    <t>Coûts fixes</t>
  </si>
  <si>
    <t>Résultat d'exploitation</t>
  </si>
  <si>
    <t>Seuil de rentabilité</t>
  </si>
  <si>
    <t>Point mort (en jours)</t>
  </si>
  <si>
    <t>Commentaire:</t>
  </si>
  <si>
    <t>Voici ce que j'arrive à faire…</t>
  </si>
  <si>
    <t>Voici ce que je souhaiterai réaliser…</t>
  </si>
  <si>
    <t>http://forum.excel-pratique.com/excel/commentaire-automatique-formats-date-et-monetaire-t53005.html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</si>
</sst>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2" xfId="0" applyBorder="1" applyAlignment="1">
      <alignment horizontal="center" vertical="center"/>
    </xf>
    <xf numFmtId="44" fontId="0" fillId="0" borderId="2" xfId="1" applyFont="1" applyBorder="1" applyAlignment="1">
      <alignment horizontal="center" vertical="center"/>
    </xf>
    <xf numFmtId="44" fontId="0" fillId="0" borderId="3" xfId="1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4" fontId="0" fillId="0" borderId="1" xfId="0" applyNumberFormat="1" applyBorder="1" applyAlignment="1">
      <alignment horizontal="center" vertical="center"/>
    </xf>
    <xf numFmtId="44" fontId="0" fillId="0" borderId="3" xfId="0" applyNumberFormat="1" applyBorder="1" applyAlignment="1">
      <alignment horizontal="center" vertical="center"/>
    </xf>
    <xf numFmtId="0" fontId="0" fillId="0" borderId="1" xfId="0" applyBorder="1"/>
    <xf numFmtId="44" fontId="0" fillId="0" borderId="1" xfId="1" applyFont="1" applyBorder="1" applyAlignment="1">
      <alignment horizontal="center" vertical="center"/>
    </xf>
    <xf numFmtId="10" fontId="0" fillId="0" borderId="1" xfId="2" applyNumberFormat="1" applyFont="1" applyBorder="1" applyAlignment="1">
      <alignment horizontal="right" vertical="center"/>
    </xf>
    <xf numFmtId="0" fontId="3" fillId="0" borderId="0" xfId="0" applyFont="1"/>
    <xf numFmtId="14" fontId="4" fillId="0" borderId="0" xfId="0" applyNumberFormat="1" applyFont="1"/>
    <xf numFmtId="14" fontId="0" fillId="0" borderId="0" xfId="0" applyNumberFormat="1" applyAlignment="1">
      <alignment horizontal="left"/>
    </xf>
    <xf numFmtId="0" fontId="5" fillId="0" borderId="0" xfId="0" applyFont="1"/>
    <xf numFmtId="0" fontId="6" fillId="0" borderId="0" xfId="0" applyFont="1"/>
    <xf numFmtId="0" fontId="0" fillId="2" borderId="0" xfId="0" applyFill="1"/>
    <xf numFmtId="0" fontId="0" fillId="2" borderId="0" xfId="0" applyFill="1" applyAlignment="1">
      <alignment horizontal="center" vertical="center"/>
    </xf>
    <xf numFmtId="14" fontId="0" fillId="2" borderId="0" xfId="0" applyNumberFormat="1" applyFill="1" applyAlignment="1">
      <alignment horizontal="left"/>
    </xf>
    <xf numFmtId="0" fontId="7" fillId="0" borderId="0" xfId="3"/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</xdr:colOff>
      <xdr:row>22</xdr:row>
      <xdr:rowOff>142875</xdr:rowOff>
    </xdr:from>
    <xdr:to>
      <xdr:col>8</xdr:col>
      <xdr:colOff>1038225</xdr:colOff>
      <xdr:row>29</xdr:row>
      <xdr:rowOff>38100</xdr:rowOff>
    </xdr:to>
    <xdr:sp macro="" textlink="">
      <xdr:nvSpPr>
        <xdr:cNvPr id="2" name="ZoneTexte 1"/>
        <xdr:cNvSpPr txBox="1"/>
      </xdr:nvSpPr>
      <xdr:spPr>
        <a:xfrm>
          <a:off x="4295775" y="4371975"/>
          <a:ext cx="4962525" cy="1228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</a:t>
          </a:r>
          <a:r>
            <a:rPr lang="fr-FR" sz="1100" baseline="0"/>
            <a:t> le format des nombres</a:t>
          </a:r>
        </a:p>
        <a:p>
          <a:r>
            <a:rPr lang="fr-FR" sz="1100" baseline="0"/>
            <a:t>Modification de la cellule G5 en format comptabilité et 0 décimale</a:t>
          </a:r>
        </a:p>
        <a:p>
          <a:r>
            <a:rPr lang="fr-FR" sz="1100" baseline="0"/>
            <a:t>Récupération du format de</a:t>
          </a:r>
          <a:r>
            <a:rPr lang="fr-FR" sz="1100"/>
            <a:t> cellule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Modification de la cellule G5 en format comptabilité et 2 décimales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  <xdr:twoCellAnchor editAs="oneCell">
    <xdr:from>
      <xdr:col>10</xdr:col>
      <xdr:colOff>733425</xdr:colOff>
      <xdr:row>5</xdr:row>
      <xdr:rowOff>38100</xdr:rowOff>
    </xdr:from>
    <xdr:to>
      <xdr:col>17</xdr:col>
      <xdr:colOff>694663</xdr:colOff>
      <xdr:row>28</xdr:row>
      <xdr:rowOff>123263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49025" y="1000125"/>
          <a:ext cx="5295238" cy="44952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mentaire-automatique-formats-date-et-monetaire-t5300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9"/>
  <sheetViews>
    <sheetView showGridLines="0" tabSelected="1" workbookViewId="0">
      <selection activeCell="M1" sqref="M1"/>
    </sheetView>
  </sheetViews>
  <sheetFormatPr baseColWidth="10" defaultRowHeight="15" x14ac:dyDescent="0.25"/>
  <cols>
    <col min="1" max="1" width="4.5703125" customWidth="1"/>
    <col min="2" max="2" width="32.85546875" customWidth="1"/>
    <col min="3" max="4" width="12.85546875" bestFit="1" customWidth="1"/>
    <col min="5" max="5" width="2.7109375" customWidth="1"/>
    <col min="7" max="8" width="23" style="1" customWidth="1"/>
    <col min="9" max="9" width="23" customWidth="1"/>
  </cols>
  <sheetData>
    <row r="1" spans="2:13" x14ac:dyDescent="0.25">
      <c r="M1" s="26" t="s">
        <v>12</v>
      </c>
    </row>
    <row r="2" spans="2:13" x14ac:dyDescent="0.25">
      <c r="F2" s="19">
        <f>DATE(D3,1,1)</f>
        <v>41640</v>
      </c>
    </row>
    <row r="3" spans="2:13" ht="15.75" x14ac:dyDescent="0.25">
      <c r="B3" s="7" t="s">
        <v>0</v>
      </c>
      <c r="C3" s="8">
        <v>2013</v>
      </c>
      <c r="D3" s="8">
        <v>2014</v>
      </c>
      <c r="G3" s="8" t="s">
        <v>7</v>
      </c>
      <c r="H3" s="10" t="s">
        <v>8</v>
      </c>
    </row>
    <row r="4" spans="2:13" x14ac:dyDescent="0.25">
      <c r="B4" s="2"/>
      <c r="C4" s="4"/>
      <c r="D4" s="4"/>
      <c r="F4" s="11">
        <f>C3</f>
        <v>2013</v>
      </c>
      <c r="G4" s="13">
        <f>C13/C11</f>
        <v>40540.54054054054</v>
      </c>
      <c r="H4" s="12">
        <f>ROUND(G4*360/C5,0)+1</f>
        <v>147</v>
      </c>
    </row>
    <row r="5" spans="2:13" x14ac:dyDescent="0.25">
      <c r="B5" s="15" t="s">
        <v>1</v>
      </c>
      <c r="C5" s="16">
        <v>100000</v>
      </c>
      <c r="D5" s="16">
        <v>125000</v>
      </c>
      <c r="F5" s="9">
        <f>D3</f>
        <v>2014</v>
      </c>
      <c r="G5" s="14">
        <f>D13/D11</f>
        <v>43604.651162790702</v>
      </c>
      <c r="H5" s="12">
        <f>ROUND(G5*360/D5,0)+1</f>
        <v>127</v>
      </c>
    </row>
    <row r="6" spans="2:13" x14ac:dyDescent="0.25">
      <c r="B6" s="2"/>
      <c r="C6" s="5"/>
      <c r="D6" s="5"/>
    </row>
    <row r="7" spans="2:13" ht="15.75" x14ac:dyDescent="0.25">
      <c r="B7" s="2" t="s">
        <v>2</v>
      </c>
      <c r="C7" s="5">
        <v>63000</v>
      </c>
      <c r="D7" s="5">
        <v>82000</v>
      </c>
      <c r="F7" s="18" t="s">
        <v>9</v>
      </c>
    </row>
    <row r="8" spans="2:13" ht="15.75" x14ac:dyDescent="0.25">
      <c r="B8" s="2"/>
      <c r="C8" s="5"/>
      <c r="D8" s="5"/>
      <c r="F8" s="21" t="s">
        <v>10</v>
      </c>
    </row>
    <row r="9" spans="2:13" x14ac:dyDescent="0.25">
      <c r="B9" s="2" t="s">
        <v>3</v>
      </c>
      <c r="C9" s="5">
        <f>+C5-C7</f>
        <v>37000</v>
      </c>
      <c r="D9" s="5">
        <f>+D5-D7</f>
        <v>43000</v>
      </c>
      <c r="F9" t="str">
        <f>"Le seuil de rentabilité pour "&amp;D3&amp;" est de "&amp;ROUND(G5,0)&amp;"€. Soit un écart de "&amp;ABS(ROUND(G5-G4,0))&amp;"€ à la "&amp;IF(G5&gt;G4,"hausse","baisse")&amp;" par rapport à "&amp;C3&amp;"."</f>
        <v>Le seuil de rentabilité pour 2014 est de 43605€. Soit un écart de 3064€ à la hausse par rapport à 2013.</v>
      </c>
    </row>
    <row r="10" spans="2:13" x14ac:dyDescent="0.25">
      <c r="B10" s="2"/>
      <c r="C10" s="5"/>
      <c r="D10" s="5"/>
      <c r="F10" t="str">
        <f>"Le point mort sera atteint théoriquement le………………."</f>
        <v>Le point mort sera atteint théoriquement le……………….</v>
      </c>
      <c r="I10" s="20">
        <f>F2+H5</f>
        <v>41767</v>
      </c>
    </row>
    <row r="11" spans="2:13" x14ac:dyDescent="0.25">
      <c r="B11" s="15" t="s">
        <v>4</v>
      </c>
      <c r="C11" s="17">
        <f>+C9/C5</f>
        <v>0.37</v>
      </c>
      <c r="D11" s="17">
        <f>+D9/D5</f>
        <v>0.34399999999999997</v>
      </c>
    </row>
    <row r="12" spans="2:13" x14ac:dyDescent="0.25">
      <c r="B12" s="2"/>
      <c r="C12" s="5"/>
      <c r="D12" s="5"/>
    </row>
    <row r="13" spans="2:13" ht="15.75" x14ac:dyDescent="0.25">
      <c r="B13" s="15" t="s">
        <v>5</v>
      </c>
      <c r="C13" s="16">
        <v>15000</v>
      </c>
      <c r="D13" s="16">
        <v>15000</v>
      </c>
      <c r="F13" s="22" t="s">
        <v>11</v>
      </c>
    </row>
    <row r="14" spans="2:13" x14ac:dyDescent="0.25">
      <c r="B14" s="2"/>
      <c r="C14" s="5"/>
      <c r="D14" s="5"/>
      <c r="F14" t="str">
        <f>"Le seuil de rentabilité pour "&amp;D3&amp;" est de 43 605 €. Soit un écart de 3 064 € à la "&amp;IF(G5&gt;G4,"hausse","baisse")&amp;" par rapport à "&amp;C3&amp;"."</f>
        <v>Le seuil de rentabilité pour 2014 est de 43 605 €. Soit un écart de 3 064 € à la hausse par rapport à 2013.</v>
      </c>
    </row>
    <row r="15" spans="2:13" x14ac:dyDescent="0.25">
      <c r="B15" s="3" t="s">
        <v>6</v>
      </c>
      <c r="C15" s="6">
        <f>+C9-C13</f>
        <v>22000</v>
      </c>
      <c r="D15" s="6">
        <f>+D9-D13</f>
        <v>28000</v>
      </c>
      <c r="F15" t="str">
        <f>"Le point mort sera atteint théoriquement le 08 mai 2014."</f>
        <v>Le point mort sera atteint théoriquement le 08 mai 2014.</v>
      </c>
    </row>
    <row r="18" spans="6:10" x14ac:dyDescent="0.25">
      <c r="F18" s="23" t="str">
        <f>"Le seuil de rentabilité pour "&amp;D3&amp;" est de "&amp;TEXT(ROUND(G5,0),"_-* # ##0 €_-;-* # ##0 €_-;_-* ""-"" €_-;_-@_-")&amp;". Soit un écart de "&amp;TEXT(ABS(ROUND(G5-G4,0)),"_-* # ##0 €_-;-* # ##0 €_-;_-* ""-"" €_-;_-@_-")&amp;"à la "&amp;IF(G5&gt;G4,"hausse","baisse")&amp;" par rapport à "&amp;C3&amp;"."</f>
        <v>Le seuil de rentabilité pour 2014 est de  43 605 € . Soit un écart de  3 064 € à la hausse par rapport à 2013.</v>
      </c>
      <c r="G18" s="24"/>
      <c r="H18" s="24"/>
      <c r="I18" s="23"/>
      <c r="J18" s="23"/>
    </row>
    <row r="19" spans="6:10" x14ac:dyDescent="0.25">
      <c r="F19" s="23" t="str">
        <f>"Le point mort sera atteint théoriquement le "&amp; TEXT(F2+H5,"jj mmmm aaaa")</f>
        <v>Le point mort sera atteint théoriquement le 08 mai 2014</v>
      </c>
      <c r="G19" s="24"/>
      <c r="H19" s="24"/>
      <c r="I19" s="25"/>
      <c r="J19" s="23"/>
    </row>
  </sheetData>
  <hyperlinks>
    <hyperlink ref="M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Jeffrey</dc:creator>
  <cp:lastModifiedBy>Michel</cp:lastModifiedBy>
  <dcterms:created xsi:type="dcterms:W3CDTF">2014-07-02T20:19:27Z</dcterms:created>
  <dcterms:modified xsi:type="dcterms:W3CDTF">2014-07-02T23:23:12Z</dcterms:modified>
</cp:coreProperties>
</file>