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00000000-0000-0000-0000-000000000000}"/>
  <workbookPr codeName="ThisWorkbook" defaultThemeVersion="124226"/>
  <bookViews>
    <workbookView xWindow="9600" yWindow="-15" windowWidth="9645" windowHeight="8730" tabRatio="417" activeTab="4"/>
  </bookViews>
  <sheets>
    <sheet name="SALADES VERTES LEGERES" sheetId="720" r:id="rId1"/>
    <sheet name="VIANDES" sheetId="1556" r:id="rId2"/>
    <sheet name="ROTI DE PORC" sheetId="1555" r:id="rId3"/>
    <sheet name="SALADE D'AGRUMES ET MAIS" sheetId="1414" r:id="rId4"/>
    <sheet name="Feuil3" sheetId="1554" r:id="rId5"/>
  </sheets>
  <definedNames>
    <definedName name="b_crudités" localSheetId="2">#REF!</definedName>
    <definedName name="b_crudités" localSheetId="1">#REF!</definedName>
    <definedName name="b_crudités">#REF!</definedName>
    <definedName name="GEMRCN" localSheetId="2">#REF!</definedName>
    <definedName name="GEMRCN" localSheetId="1">#REF!</definedName>
    <definedName name="GEMRCN">#REF!</definedName>
    <definedName name="GRAMMAGES_GEMRCN" localSheetId="2">#REF!</definedName>
    <definedName name="GRAMMAGES_GEMRCN" localSheetId="1">#REF!</definedName>
    <definedName name="GRAMMAGES_GEMRCN">#REF!</definedName>
    <definedName name="NOM_CLIENT" localSheetId="2">#REF!</definedName>
    <definedName name="NOM_CLIENT" localSheetId="1">#REF!</definedName>
    <definedName name="NOM_CLIENT">#REF!</definedName>
    <definedName name="s" localSheetId="2">#REF!</definedName>
    <definedName name="s" localSheetId="1">#REF!</definedName>
    <definedName name="s">#REF!</definedName>
    <definedName name="S1_" localSheetId="2">#REF!</definedName>
    <definedName name="S1_" localSheetId="1">#REF!</definedName>
    <definedName name="S1_">#REF!</definedName>
    <definedName name="S2_" localSheetId="2">#REF!</definedName>
    <definedName name="S2_" localSheetId="1">#REF!</definedName>
    <definedName name="S2_">#REF!</definedName>
    <definedName name="S3_" localSheetId="2">#REF!</definedName>
    <definedName name="S3_" localSheetId="1">#REF!</definedName>
    <definedName name="S3_">#REF!</definedName>
    <definedName name="S4_" localSheetId="2">#REF!</definedName>
    <definedName name="S4_" localSheetId="1">#REF!</definedName>
    <definedName name="S4_">#REF!</definedName>
    <definedName name="S5_" localSheetId="2">#REF!</definedName>
    <definedName name="S5_" localSheetId="1">#REF!</definedName>
    <definedName name="S5_">#REF!</definedName>
    <definedName name="SOMMAIRE_FICHES_TECHNIQUES">#REF!</definedName>
    <definedName name="TABLE_DE_CONVERSION_CODE_ET_PRIX" localSheetId="2">#REF!</definedName>
    <definedName name="TABLE_DE_CONVERSION_CODE_ET_PRIX" localSheetId="1">#REF!</definedName>
    <definedName name="TABLE_DE_CONVERSION_CODE_ET_PRIX">#REF!</definedName>
  </definedNames>
  <calcPr calcId="114210"/>
</workbook>
</file>

<file path=xl/calcChain.xml><?xml version="1.0" encoding="utf-8"?>
<calcChain xmlns="http://schemas.openxmlformats.org/spreadsheetml/2006/main">
  <c r="L13" i="1554"/>
  <c r="M13"/>
  <c r="N13"/>
  <c r="O13"/>
  <c r="P13"/>
  <c r="Q13"/>
  <c r="R13"/>
  <c r="S13"/>
  <c r="T13"/>
  <c r="A6" i="720"/>
  <c r="B13" i="1554"/>
  <c r="B6" i="720"/>
  <c r="C13" i="1554"/>
  <c r="C6" i="720"/>
  <c r="D13" i="1554"/>
  <c r="D6" i="720"/>
  <c r="E13" i="1554"/>
  <c r="E6" i="720"/>
  <c r="F13" i="1554"/>
  <c r="F6" i="720"/>
  <c r="G13" i="1554"/>
  <c r="G6" i="720"/>
  <c r="H13" i="1554"/>
  <c r="H6" i="720"/>
  <c r="I13" i="1554"/>
  <c r="I6" i="720"/>
  <c r="J13" i="1554"/>
  <c r="A6" i="1556"/>
  <c r="B6"/>
  <c r="C6"/>
  <c r="D6"/>
  <c r="E6"/>
  <c r="F6"/>
  <c r="G6"/>
  <c r="H6"/>
  <c r="I6"/>
  <c r="B16" i="1554"/>
  <c r="C16"/>
  <c r="D16"/>
  <c r="E16"/>
  <c r="F16"/>
  <c r="G16"/>
  <c r="H16"/>
  <c r="I16"/>
  <c r="J16"/>
  <c r="O34" i="1555"/>
  <c r="O29"/>
  <c r="O28"/>
  <c r="O27"/>
  <c r="O32"/>
  <c r="I25"/>
  <c r="H25"/>
  <c r="G12"/>
  <c r="F12"/>
  <c r="E12"/>
  <c r="D12"/>
  <c r="C12"/>
  <c r="G11"/>
  <c r="F11"/>
  <c r="E11"/>
  <c r="D11"/>
  <c r="C11"/>
  <c r="G10"/>
  <c r="F10"/>
  <c r="E10"/>
  <c r="D10"/>
  <c r="C10"/>
  <c r="G9"/>
  <c r="F9"/>
  <c r="E9"/>
  <c r="D9"/>
  <c r="C9"/>
  <c r="K8"/>
  <c r="K9"/>
  <c r="G8"/>
  <c r="G25"/>
  <c r="G5"/>
  <c r="F8"/>
  <c r="F25"/>
  <c r="F5"/>
  <c r="E8"/>
  <c r="E25"/>
  <c r="E5"/>
  <c r="D8"/>
  <c r="D25"/>
  <c r="D5"/>
  <c r="C8"/>
  <c r="C25"/>
  <c r="C5"/>
  <c r="K5"/>
  <c r="I5"/>
  <c r="H5"/>
  <c r="A3"/>
  <c r="N2"/>
  <c r="U17" i="1554"/>
  <c r="K17"/>
  <c r="U14"/>
  <c r="K14"/>
  <c r="U11"/>
  <c r="K11"/>
  <c r="U8"/>
  <c r="K8"/>
  <c r="V5"/>
  <c r="U5"/>
  <c r="T5"/>
  <c r="S5"/>
  <c r="R5"/>
  <c r="Q5"/>
  <c r="P5"/>
  <c r="O5"/>
  <c r="N5"/>
  <c r="J5"/>
  <c r="I5"/>
  <c r="H5"/>
  <c r="G5"/>
  <c r="F5"/>
  <c r="E5"/>
  <c r="D5"/>
  <c r="K5"/>
  <c r="B5"/>
  <c r="T4"/>
  <c r="S4"/>
  <c r="R4"/>
  <c r="Q4"/>
  <c r="P4"/>
  <c r="O4"/>
  <c r="U4"/>
  <c r="N4"/>
  <c r="K4"/>
  <c r="M3"/>
  <c r="C3"/>
  <c r="A3"/>
  <c r="C2"/>
  <c r="A2"/>
  <c r="A1"/>
  <c r="L9" i="1555"/>
  <c r="O9"/>
  <c r="K10"/>
  <c r="L8"/>
  <c r="O8"/>
  <c r="L5" i="1554"/>
  <c r="L10" i="1555"/>
  <c r="O10"/>
  <c r="K11"/>
  <c r="B7" i="1554"/>
  <c r="C7"/>
  <c r="L11" i="1555"/>
  <c r="O11"/>
  <c r="K12"/>
  <c r="G12" i="1414"/>
  <c r="F12"/>
  <c r="E12"/>
  <c r="D12"/>
  <c r="C12"/>
  <c r="G11"/>
  <c r="F11"/>
  <c r="E11"/>
  <c r="D11"/>
  <c r="C11"/>
  <c r="I25"/>
  <c r="H25"/>
  <c r="K13" i="1555"/>
  <c r="L12"/>
  <c r="O12"/>
  <c r="O34" i="1414"/>
  <c r="O29"/>
  <c r="O28"/>
  <c r="O27"/>
  <c r="G10"/>
  <c r="F10"/>
  <c r="E10"/>
  <c r="D10"/>
  <c r="C10"/>
  <c r="G9"/>
  <c r="F9"/>
  <c r="E9"/>
  <c r="D9"/>
  <c r="C9"/>
  <c r="K8"/>
  <c r="K9"/>
  <c r="G8"/>
  <c r="F8"/>
  <c r="E8"/>
  <c r="D8"/>
  <c r="C8"/>
  <c r="K5"/>
  <c r="A3"/>
  <c r="N2"/>
  <c r="K14" i="1555"/>
  <c r="L13"/>
  <c r="O13"/>
  <c r="D25" i="1414"/>
  <c r="F25"/>
  <c r="C25"/>
  <c r="E25"/>
  <c r="G25"/>
  <c r="O32"/>
  <c r="K10"/>
  <c r="L9"/>
  <c r="L8"/>
  <c r="K15" i="1555"/>
  <c r="L14"/>
  <c r="O14"/>
  <c r="L10" i="1414"/>
  <c r="K11"/>
  <c r="K16" i="1555"/>
  <c r="L15"/>
  <c r="O15"/>
  <c r="O9" i="1414"/>
  <c r="O8"/>
  <c r="L11"/>
  <c r="O11"/>
  <c r="K12"/>
  <c r="K17" i="1555"/>
  <c r="L16"/>
  <c r="O16"/>
  <c r="F5" i="1414"/>
  <c r="G7" i="1554"/>
  <c r="O10" i="1414"/>
  <c r="C5"/>
  <c r="D7" i="1554"/>
  <c r="G5" i="1414"/>
  <c r="H7" i="1554"/>
  <c r="D5" i="1414"/>
  <c r="E7" i="1554"/>
  <c r="H5" i="1414"/>
  <c r="I7" i="1554"/>
  <c r="L12" i="1414"/>
  <c r="O12"/>
  <c r="K13"/>
  <c r="E5"/>
  <c r="F7" i="1554"/>
  <c r="I5" i="1414"/>
  <c r="J7" i="1554"/>
  <c r="K18" i="1555"/>
  <c r="L17"/>
  <c r="O17"/>
  <c r="K14" i="1414"/>
  <c r="L13"/>
  <c r="O13"/>
  <c r="K19" i="1555"/>
  <c r="L18"/>
  <c r="O18"/>
  <c r="K15" i="1414"/>
  <c r="L14"/>
  <c r="O14"/>
  <c r="K20" i="1555"/>
  <c r="L19"/>
  <c r="O19"/>
  <c r="K16" i="1414"/>
  <c r="L15"/>
  <c r="O15"/>
  <c r="K21" i="1555"/>
  <c r="L20"/>
  <c r="O20"/>
  <c r="K17" i="1414"/>
  <c r="L16"/>
  <c r="O16"/>
  <c r="K22" i="1555"/>
  <c r="L21"/>
  <c r="O21"/>
  <c r="K18" i="1414"/>
  <c r="L17"/>
  <c r="O17"/>
  <c r="K23" i="1555"/>
  <c r="L22"/>
  <c r="O22"/>
  <c r="K19" i="1414"/>
  <c r="L18"/>
  <c r="O18"/>
  <c r="K24" i="1555"/>
  <c r="L23"/>
  <c r="O23"/>
  <c r="K20" i="1414"/>
  <c r="L19"/>
  <c r="O19"/>
  <c r="L24" i="1555"/>
  <c r="O24"/>
  <c r="K25"/>
  <c r="L25"/>
  <c r="O25"/>
  <c r="O30"/>
  <c r="O31"/>
  <c r="O33"/>
  <c r="O35"/>
  <c r="O36"/>
  <c r="K21" i="1414"/>
  <c r="L20"/>
  <c r="O20"/>
  <c r="K22"/>
  <c r="L21"/>
  <c r="O21"/>
  <c r="K23"/>
  <c r="L22"/>
  <c r="O22"/>
  <c r="K24"/>
  <c r="L23"/>
  <c r="O23"/>
  <c r="K25"/>
  <c r="L25"/>
  <c r="O25"/>
  <c r="L24"/>
  <c r="O24"/>
  <c r="O30"/>
  <c r="O31"/>
  <c r="O33"/>
  <c r="O35"/>
  <c r="O36"/>
</calcChain>
</file>

<file path=xl/comments1.xml><?xml version="1.0" encoding="utf-8"?>
<comments xmlns="http://schemas.openxmlformats.org/spreadsheetml/2006/main">
  <authors>
    <author>Auteur</author>
  </authors>
  <commentList>
    <comment ref="M3" authorId="0">
      <text>
        <r>
          <rPr>
            <b/>
            <sz val="8"/>
            <color indexed="81"/>
            <rFont val="Tahoma"/>
            <family val="2"/>
          </rPr>
          <t>Typologie Ex:  
1 = Maternelle</t>
        </r>
        <r>
          <rPr>
            <sz val="8"/>
            <color indexed="81"/>
            <rFont val="Tahoma"/>
            <family val="2"/>
          </rPr>
          <t xml:space="preserve">
</t>
        </r>
      </text>
    </comment>
    <comment ref="A5" authorId="0">
      <text>
        <r>
          <rPr>
            <sz val="8"/>
            <color indexed="81"/>
            <rFont val="Tahoma"/>
            <family val="2"/>
          </rPr>
          <t xml:space="preserve">LETTRE CORESPONDANT AU PLAN ALIMENTAIRE GEMRCN
</t>
        </r>
      </text>
    </comment>
    <comment ref="P6" authorId="0">
      <text>
        <r>
          <rPr>
            <b/>
            <sz val="8"/>
            <color indexed="10"/>
            <rFont val="Tahoma"/>
            <family val="2"/>
          </rPr>
          <t>Noter les nombres de portions par typologie de convive</t>
        </r>
        <r>
          <rPr>
            <sz val="8"/>
            <color indexed="81"/>
            <rFont val="Tahoma"/>
            <family val="2"/>
          </rPr>
          <t xml:space="preserve">
</t>
        </r>
      </text>
    </comment>
    <comment ref="N37" authorId="0">
      <text>
        <r>
          <rPr>
            <b/>
            <sz val="8"/>
            <color indexed="81"/>
            <rFont val="Tahoma"/>
            <family val="2"/>
          </rPr>
          <t xml:space="preserve">Auteur:
</t>
        </r>
      </text>
    </comment>
  </commentList>
</comments>
</file>

<file path=xl/comments2.xml><?xml version="1.0" encoding="utf-8"?>
<comments xmlns="http://schemas.openxmlformats.org/spreadsheetml/2006/main">
  <authors>
    <author>Auteur</author>
  </authors>
  <commentList>
    <comment ref="M3" authorId="0">
      <text>
        <r>
          <rPr>
            <b/>
            <sz val="8"/>
            <color indexed="81"/>
            <rFont val="Tahoma"/>
            <family val="2"/>
          </rPr>
          <t>Typologie Ex:  
1 = Maternelle</t>
        </r>
        <r>
          <rPr>
            <sz val="8"/>
            <color indexed="81"/>
            <rFont val="Tahoma"/>
            <family val="2"/>
          </rPr>
          <t xml:space="preserve">
</t>
        </r>
      </text>
    </comment>
    <comment ref="A5" authorId="0">
      <text>
        <r>
          <rPr>
            <sz val="8"/>
            <color indexed="81"/>
            <rFont val="Tahoma"/>
            <family val="2"/>
          </rPr>
          <t xml:space="preserve">LETTRE CORESPONDANT AU PLAN ALIMENTAIRE GEMRCN
</t>
        </r>
      </text>
    </comment>
    <comment ref="P6" authorId="0">
      <text>
        <r>
          <rPr>
            <b/>
            <sz val="8"/>
            <color indexed="10"/>
            <rFont val="Tahoma"/>
            <family val="2"/>
          </rPr>
          <t>Noter les nombres de portions par typologie de convive</t>
        </r>
        <r>
          <rPr>
            <sz val="8"/>
            <color indexed="81"/>
            <rFont val="Tahoma"/>
            <family val="2"/>
          </rPr>
          <t xml:space="preserve">
</t>
        </r>
      </text>
    </comment>
    <comment ref="N37" authorId="0">
      <text>
        <r>
          <rPr>
            <b/>
            <sz val="8"/>
            <color indexed="81"/>
            <rFont val="Tahoma"/>
            <family val="2"/>
          </rPr>
          <t xml:space="preserve">Auteur:
</t>
        </r>
      </text>
    </comment>
  </commentList>
</comments>
</file>

<file path=xl/comments3.xml><?xml version="1.0" encoding="utf-8"?>
<comments xmlns="http://schemas.openxmlformats.org/spreadsheetml/2006/main">
  <authors>
    <author>Utilisateur Windows</author>
  </authors>
  <commentList>
    <comment ref="D4" authorId="0">
      <text>
        <r>
          <rPr>
            <b/>
            <sz val="8"/>
            <color indexed="81"/>
            <rFont val="Tahoma"/>
            <family val="2"/>
          </rPr>
          <t xml:space="preserve">Noter le nombre de couverts pour du lundi au vendredi
</t>
        </r>
        <r>
          <rPr>
            <sz val="8"/>
            <color indexed="81"/>
            <rFont val="Tahoma"/>
            <family val="2"/>
          </rPr>
          <t xml:space="preserve">
</t>
        </r>
      </text>
    </comment>
    <comment ref="B7" authorId="0">
      <text>
        <r>
          <rPr>
            <b/>
            <sz val="8"/>
            <color indexed="81"/>
            <rFont val="Tahoma"/>
            <family val="2"/>
          </rPr>
          <t>Récupérer la base de la fiche technique en "Collage spécial"</t>
        </r>
        <r>
          <rPr>
            <sz val="8"/>
            <color indexed="81"/>
            <rFont val="Tahoma"/>
            <family val="2"/>
          </rPr>
          <t xml:space="preserve">
</t>
        </r>
      </text>
    </comment>
    <comment ref="D8" authorId="0">
      <text>
        <r>
          <rPr>
            <b/>
            <sz val="8"/>
            <color indexed="81"/>
            <rFont val="Tahoma"/>
            <family val="2"/>
          </rPr>
          <t>Noter nombre de portions prévues</t>
        </r>
      </text>
    </comment>
    <comment ref="N8" authorId="0">
      <text>
        <r>
          <rPr>
            <b/>
            <sz val="8"/>
            <color indexed="81"/>
            <rFont val="Tahoma"/>
            <family val="2"/>
          </rPr>
          <t>Noter nombre de portions prévues</t>
        </r>
      </text>
    </comment>
  </commentList>
</comments>
</file>

<file path=xl/sharedStrings.xml><?xml version="1.0" encoding="utf-8"?>
<sst xmlns="http://schemas.openxmlformats.org/spreadsheetml/2006/main" count="216" uniqueCount="72">
  <si>
    <t>CODE MERCURIALE</t>
  </si>
  <si>
    <t>INGREDIENTS</t>
  </si>
  <si>
    <t>X</t>
  </si>
  <si>
    <t>Coût Matière Fiche</t>
  </si>
  <si>
    <t>Coût Matière / Personne</t>
  </si>
  <si>
    <t>Coût Annexe / Personne</t>
  </si>
  <si>
    <t>PAIN</t>
  </si>
  <si>
    <t>REPAS DU PERSONNEL</t>
  </si>
  <si>
    <t>PERTES</t>
  </si>
  <si>
    <t>PR HT</t>
  </si>
  <si>
    <t>PRIX DE REVIENT HT</t>
  </si>
  <si>
    <t>PRIX DE REVIENT TTC</t>
  </si>
  <si>
    <t>COMMENTAIRES</t>
  </si>
  <si>
    <t>PRIX UNITAIRE MERCURIALE AU</t>
  </si>
  <si>
    <t>P.T.U</t>
  </si>
  <si>
    <t>Ratio MP %</t>
  </si>
  <si>
    <t>Prim 2</t>
  </si>
  <si>
    <t>Colle 3</t>
  </si>
  <si>
    <t>Ado 4</t>
  </si>
  <si>
    <t>Agé 5</t>
  </si>
  <si>
    <t>Adu 6</t>
  </si>
  <si>
    <t>Unité</t>
  </si>
  <si>
    <t>Fiche technique  N°</t>
  </si>
  <si>
    <t>QTE TOTALE</t>
  </si>
  <si>
    <t xml:space="preserve">Mater 1 </t>
  </si>
  <si>
    <t>Noter total CVTS</t>
  </si>
  <si>
    <t>PRIX PORTION</t>
  </si>
  <si>
    <t>P.U.</t>
  </si>
  <si>
    <t>HORS D'ŒUVRE</t>
  </si>
  <si>
    <t>GEMRCN</t>
  </si>
  <si>
    <t>Nombres de portions</t>
  </si>
  <si>
    <t>Lettrage GEMRCN</t>
  </si>
  <si>
    <t>Mercuriale n°</t>
  </si>
  <si>
    <t>KG</t>
  </si>
  <si>
    <t>SALADE VERTE LEGERE</t>
  </si>
  <si>
    <t>B</t>
  </si>
  <si>
    <t>3.00%</t>
  </si>
  <si>
    <t xml:space="preserve">Noter quantités pour 10 PERSONNES </t>
  </si>
  <si>
    <t>Prix unitaire par typologie</t>
  </si>
  <si>
    <t>Noter n° correspondant à la typologie</t>
  </si>
  <si>
    <t>SALADES LEGERES</t>
  </si>
  <si>
    <t>REDACTEUR</t>
  </si>
  <si>
    <t>G</t>
  </si>
  <si>
    <t>SALADE D'AGRUMES ET MAIS</t>
  </si>
  <si>
    <t>POIDS TOTAL DE LA RECETTE POUR 10 PERS</t>
  </si>
  <si>
    <t>a</t>
  </si>
  <si>
    <t>b</t>
  </si>
  <si>
    <t>c</t>
  </si>
  <si>
    <t>d</t>
  </si>
  <si>
    <t>e</t>
  </si>
  <si>
    <t>f</t>
  </si>
  <si>
    <t>g</t>
  </si>
  <si>
    <t>h</t>
  </si>
  <si>
    <t>j</t>
  </si>
  <si>
    <t>k</t>
  </si>
  <si>
    <t>S1</t>
  </si>
  <si>
    <t>Du</t>
  </si>
  <si>
    <t>Au</t>
  </si>
  <si>
    <t>Nbr CVTS PREVUS</t>
  </si>
  <si>
    <t>NB ENTREES LUNDI MIDI</t>
  </si>
  <si>
    <t>NB ENTREES MARDI MIDI</t>
  </si>
  <si>
    <t>MIDI</t>
  </si>
  <si>
    <t>LUNDI</t>
  </si>
  <si>
    <t>MARDI</t>
  </si>
  <si>
    <t>ENTREES</t>
  </si>
  <si>
    <t>PREVUS</t>
  </si>
  <si>
    <t>% tx prise prévu</t>
  </si>
  <si>
    <t>~</t>
  </si>
  <si>
    <t>ROTI DE PORC</t>
  </si>
  <si>
    <t>VIANDES DE PORC</t>
  </si>
  <si>
    <t>VIANDE DE PORC</t>
  </si>
  <si>
    <t>http://forum.excel-pratique.com/post135275.html#p135275</t>
  </si>
</sst>
</file>

<file path=xl/styles.xml><?xml version="1.0" encoding="utf-8"?>
<styleSheet xmlns="http://schemas.openxmlformats.org/spreadsheetml/2006/main">
  <numFmts count="6">
    <numFmt numFmtId="164" formatCode="0.000"/>
    <numFmt numFmtId="165" formatCode="[$-40C]d\-mmm\-yy;@"/>
    <numFmt numFmtId="166" formatCode="yy/mm/dd\ hh:mm:ss"/>
    <numFmt numFmtId="167" formatCode="dddd\ dd\ mmmm"/>
    <numFmt numFmtId="168" formatCode="dddd\ dd\ mmmm\ "/>
    <numFmt numFmtId="169" formatCode="0.0%"/>
  </numFmts>
  <fonts count="60">
    <font>
      <sz val="11"/>
      <color theme="1"/>
      <name val="Calibri"/>
      <family val="2"/>
      <scheme val="minor"/>
    </font>
    <font>
      <sz val="11"/>
      <color indexed="8"/>
      <name val="Arial"/>
      <family val="2"/>
    </font>
    <font>
      <sz val="10"/>
      <color indexed="8"/>
      <name val="Arial"/>
      <family val="2"/>
    </font>
    <font>
      <b/>
      <sz val="11"/>
      <color indexed="8"/>
      <name val="Calibri"/>
      <family val="2"/>
    </font>
    <font>
      <b/>
      <sz val="11"/>
      <color indexed="8"/>
      <name val="Arial"/>
      <family val="2"/>
    </font>
    <font>
      <sz val="11"/>
      <color indexed="9"/>
      <name val="Arial"/>
      <family val="2"/>
    </font>
    <font>
      <sz val="9"/>
      <color indexed="9"/>
      <name val="Arial"/>
      <family val="2"/>
    </font>
    <font>
      <sz val="8"/>
      <color indexed="81"/>
      <name val="Tahoma"/>
      <family val="2"/>
    </font>
    <font>
      <b/>
      <sz val="8"/>
      <color indexed="81"/>
      <name val="Tahoma"/>
      <family val="2"/>
    </font>
    <font>
      <sz val="18"/>
      <color indexed="8"/>
      <name val="Arial"/>
      <family val="2"/>
    </font>
    <font>
      <b/>
      <sz val="8"/>
      <color indexed="8"/>
      <name val="Arial"/>
      <family val="2"/>
    </font>
    <font>
      <sz val="8"/>
      <color indexed="9"/>
      <name val="Arial"/>
      <family val="2"/>
    </font>
    <font>
      <sz val="10"/>
      <color indexed="9"/>
      <name val="Arial"/>
      <family val="2"/>
    </font>
    <font>
      <sz val="8"/>
      <color indexed="8"/>
      <name val="Arial"/>
      <family val="2"/>
    </font>
    <font>
      <b/>
      <sz val="8"/>
      <name val="Arial"/>
      <family val="2"/>
    </font>
    <font>
      <sz val="8"/>
      <color indexed="8"/>
      <name val="Calibri"/>
      <family val="2"/>
    </font>
    <font>
      <b/>
      <sz val="7"/>
      <color indexed="8"/>
      <name val="Arial"/>
      <family val="2"/>
    </font>
    <font>
      <sz val="7"/>
      <color indexed="8"/>
      <name val="Calibri"/>
      <family val="2"/>
    </font>
    <font>
      <sz val="10"/>
      <name val="Arial"/>
      <family val="2"/>
    </font>
    <font>
      <b/>
      <sz val="10"/>
      <name val="Arial"/>
      <family val="2"/>
    </font>
    <font>
      <sz val="6"/>
      <color indexed="17"/>
      <name val="Arial"/>
      <family val="2"/>
    </font>
    <font>
      <sz val="6"/>
      <color indexed="9"/>
      <name val="Arial"/>
      <family val="2"/>
    </font>
    <font>
      <sz val="7"/>
      <color indexed="9"/>
      <name val="Arial"/>
      <family val="2"/>
    </font>
    <font>
      <sz val="6"/>
      <name val="Arial"/>
      <family val="2"/>
    </font>
    <font>
      <b/>
      <sz val="10"/>
      <color indexed="8"/>
      <name val="Arial"/>
      <family val="2"/>
    </font>
    <font>
      <b/>
      <sz val="11"/>
      <name val="Arial"/>
      <family val="2"/>
    </font>
    <font>
      <b/>
      <sz val="11"/>
      <name val="Calibri"/>
      <family val="2"/>
    </font>
    <font>
      <b/>
      <sz val="20"/>
      <color indexed="10"/>
      <name val="Arial"/>
      <family val="2"/>
    </font>
    <font>
      <b/>
      <sz val="9"/>
      <color indexed="60"/>
      <name val="Arial"/>
      <family val="2"/>
    </font>
    <font>
      <b/>
      <sz val="11"/>
      <color indexed="60"/>
      <name val="Calibri"/>
      <family val="2"/>
    </font>
    <font>
      <b/>
      <sz val="7"/>
      <color indexed="60"/>
      <name val="Arial"/>
      <family val="2"/>
    </font>
    <font>
      <b/>
      <sz val="14"/>
      <color indexed="9"/>
      <name val="Arial"/>
      <family val="2"/>
    </font>
    <font>
      <sz val="20"/>
      <color indexed="8"/>
      <name val="Arial"/>
      <family val="2"/>
    </font>
    <font>
      <sz val="9"/>
      <color indexed="8"/>
      <name val="Arial"/>
      <family val="2"/>
    </font>
    <font>
      <sz val="10"/>
      <name val="Arial"/>
      <family val="2"/>
    </font>
    <font>
      <sz val="9"/>
      <color indexed="8"/>
      <name val="Calibri"/>
      <family val="2"/>
    </font>
    <font>
      <b/>
      <sz val="9"/>
      <name val="Arial"/>
      <family val="2"/>
    </font>
    <font>
      <sz val="6"/>
      <color indexed="8"/>
      <name val="Calibri"/>
      <family val="2"/>
    </font>
    <font>
      <b/>
      <sz val="12"/>
      <color indexed="8"/>
      <name val="Calibri"/>
      <family val="2"/>
    </font>
    <font>
      <b/>
      <sz val="9"/>
      <color indexed="8"/>
      <name val="Arial"/>
      <family val="2"/>
    </font>
    <font>
      <sz val="9"/>
      <name val="Arial"/>
      <family val="2"/>
    </font>
    <font>
      <b/>
      <sz val="7"/>
      <name val="Arial"/>
      <family val="2"/>
    </font>
    <font>
      <b/>
      <sz val="8"/>
      <color indexed="10"/>
      <name val="Tahoma"/>
      <family val="2"/>
    </font>
    <font>
      <b/>
      <sz val="14"/>
      <color indexed="10"/>
      <name val="Calibri"/>
      <family val="2"/>
    </font>
    <font>
      <sz val="8"/>
      <color indexed="8"/>
      <name val="Arial"/>
      <family val="2"/>
    </font>
    <font>
      <b/>
      <sz val="7"/>
      <color indexed="8"/>
      <name val="Calibri"/>
      <family val="2"/>
    </font>
    <font>
      <b/>
      <sz val="12"/>
      <name val="Arial"/>
      <family val="2"/>
    </font>
    <font>
      <sz val="11"/>
      <name val="Calibri"/>
      <family val="2"/>
    </font>
    <font>
      <b/>
      <sz val="11"/>
      <color indexed="13"/>
      <name val="Arial"/>
      <family val="2"/>
    </font>
    <font>
      <b/>
      <sz val="9"/>
      <color indexed="60"/>
      <name val="Calibri"/>
      <family val="2"/>
    </font>
    <font>
      <sz val="11"/>
      <color indexed="50"/>
      <name val="Calibri"/>
      <family val="2"/>
    </font>
    <font>
      <sz val="6"/>
      <color indexed="8"/>
      <name val="Arial"/>
      <family val="2"/>
    </font>
    <font>
      <sz val="7"/>
      <name val="Arial"/>
      <family val="2"/>
    </font>
    <font>
      <b/>
      <sz val="14"/>
      <name val="Arial"/>
      <family val="2"/>
    </font>
    <font>
      <sz val="10"/>
      <name val="Arial"/>
      <family val="2"/>
    </font>
    <font>
      <sz val="9"/>
      <color indexed="12"/>
      <name val="Arial"/>
      <family val="2"/>
    </font>
    <font>
      <sz val="9"/>
      <color indexed="13"/>
      <name val="Arial"/>
      <family val="2"/>
    </font>
    <font>
      <sz val="8"/>
      <name val="Calibri"/>
      <family val="2"/>
    </font>
    <font>
      <u/>
      <sz val="11"/>
      <color theme="10"/>
      <name val="Calibri"/>
      <family val="2"/>
    </font>
    <font>
      <sz val="11"/>
      <color theme="1"/>
      <name val="Arial"/>
      <family val="2"/>
    </font>
  </fonts>
  <fills count="13">
    <fill>
      <patternFill patternType="none"/>
    </fill>
    <fill>
      <patternFill patternType="gray125"/>
    </fill>
    <fill>
      <patternFill patternType="solid">
        <fgColor indexed="40"/>
        <bgColor indexed="64"/>
      </patternFill>
    </fill>
    <fill>
      <patternFill patternType="solid">
        <fgColor indexed="17"/>
        <bgColor indexed="64"/>
      </patternFill>
    </fill>
    <fill>
      <patternFill patternType="solid">
        <fgColor indexed="13"/>
        <bgColor indexed="64"/>
      </patternFill>
    </fill>
    <fill>
      <patternFill patternType="solid">
        <fgColor indexed="53"/>
        <bgColor indexed="64"/>
      </patternFill>
    </fill>
    <fill>
      <patternFill patternType="solid">
        <fgColor indexed="36"/>
        <bgColor indexed="64"/>
      </patternFill>
    </fill>
    <fill>
      <patternFill patternType="solid">
        <fgColor indexed="22"/>
        <bgColor indexed="64"/>
      </patternFill>
    </fill>
    <fill>
      <patternFill patternType="solid">
        <fgColor indexed="51"/>
        <bgColor indexed="64"/>
      </patternFill>
    </fill>
    <fill>
      <patternFill patternType="solid">
        <fgColor indexed="26"/>
        <bgColor indexed="64"/>
      </patternFill>
    </fill>
    <fill>
      <patternFill patternType="solid">
        <fgColor indexed="9"/>
        <bgColor indexed="64"/>
      </patternFill>
    </fill>
    <fill>
      <patternFill patternType="solid">
        <fgColor indexed="11"/>
        <bgColor indexed="64"/>
      </patternFill>
    </fill>
    <fill>
      <patternFill patternType="solid">
        <fgColor indexed="50"/>
        <bgColor indexed="64"/>
      </patternFill>
    </fill>
  </fills>
  <borders count="61">
    <border>
      <left/>
      <right/>
      <top/>
      <bottom/>
      <diagonal/>
    </border>
    <border>
      <left style="double">
        <color indexed="64"/>
      </left>
      <right/>
      <top style="double">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right/>
      <top/>
      <bottom style="double">
        <color indexed="64"/>
      </bottom>
      <diagonal/>
    </border>
    <border>
      <left/>
      <right/>
      <top style="double">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double">
        <color indexed="64"/>
      </left>
      <right style="medium">
        <color indexed="64"/>
      </right>
      <top style="double">
        <color indexed="64"/>
      </top>
      <bottom style="double">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style="double">
        <color indexed="64"/>
      </right>
      <top/>
      <bottom style="double">
        <color indexed="64"/>
      </bottom>
      <diagonal/>
    </border>
    <border>
      <left style="double">
        <color indexed="64"/>
      </left>
      <right style="double">
        <color indexed="64"/>
      </right>
      <top style="double">
        <color indexed="64"/>
      </top>
      <bottom style="double">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double">
        <color indexed="64"/>
      </left>
      <right style="double">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s>
  <cellStyleXfs count="969">
    <xf numFmtId="0" fontId="0" fillId="0" borderId="0"/>
    <xf numFmtId="0" fontId="58" fillId="0" borderId="0" applyNumberFormat="0" applyFill="0" applyBorder="0" applyAlignment="0" applyProtection="0">
      <alignment vertical="top"/>
      <protection locked="0"/>
    </xf>
    <xf numFmtId="0" fontId="34"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34"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54" fillId="0" borderId="0"/>
    <xf numFmtId="0" fontId="18" fillId="0" borderId="0"/>
    <xf numFmtId="0" fontId="34"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cellStyleXfs>
  <cellXfs count="274">
    <xf numFmtId="0" fontId="0" fillId="0" borderId="0" xfId="0"/>
    <xf numFmtId="0" fontId="58" fillId="0" borderId="0" xfId="1" applyAlignment="1" applyProtection="1"/>
    <xf numFmtId="0" fontId="37" fillId="0" borderId="1" xfId="0" applyFont="1" applyBorder="1" applyAlignment="1">
      <alignment horizontal="center" vertical="center" wrapText="1"/>
    </xf>
    <xf numFmtId="0" fontId="6" fillId="2"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18" fillId="5" borderId="3" xfId="0" applyFont="1" applyFill="1" applyBorder="1" applyAlignment="1">
      <alignment horizontal="center" vertical="center" wrapText="1"/>
    </xf>
    <xf numFmtId="0" fontId="18" fillId="6" borderId="3" xfId="0" applyFont="1" applyFill="1" applyBorder="1" applyAlignment="1">
      <alignment horizontal="center" vertical="center" wrapText="1"/>
    </xf>
    <xf numFmtId="0" fontId="19" fillId="7" borderId="3" xfId="0" applyFont="1" applyFill="1" applyBorder="1" applyAlignment="1">
      <alignment horizontal="center" vertical="center" wrapText="1"/>
    </xf>
    <xf numFmtId="0" fontId="19" fillId="8" borderId="4" xfId="0" applyFont="1" applyFill="1" applyBorder="1" applyAlignment="1">
      <alignment horizontal="center" vertical="center" wrapText="1"/>
    </xf>
    <xf numFmtId="0" fontId="35" fillId="0" borderId="0" xfId="0" applyFont="1" applyBorder="1" applyAlignment="1">
      <alignment horizontal="center"/>
    </xf>
    <xf numFmtId="0" fontId="35" fillId="0" borderId="0" xfId="0" applyFont="1" applyBorder="1"/>
    <xf numFmtId="0" fontId="35" fillId="0" borderId="5" xfId="0" applyFont="1" applyBorder="1" applyAlignment="1">
      <alignment horizontal="center"/>
    </xf>
    <xf numFmtId="0" fontId="0" fillId="0" borderId="6" xfId="0" applyBorder="1"/>
    <xf numFmtId="0" fontId="19" fillId="8" borderId="7" xfId="0" applyFont="1" applyFill="1" applyBorder="1" applyAlignment="1">
      <alignment horizontal="center" vertical="center" wrapText="1"/>
    </xf>
    <xf numFmtId="0" fontId="35" fillId="0" borderId="0" xfId="0" applyFont="1"/>
    <xf numFmtId="164" fontId="24" fillId="4" borderId="8" xfId="0" applyNumberFormat="1" applyFont="1" applyFill="1" applyBorder="1" applyAlignment="1" applyProtection="1">
      <alignment horizontal="center" vertical="center" wrapText="1"/>
    </xf>
    <xf numFmtId="0" fontId="0" fillId="0" borderId="9" xfId="0" applyBorder="1" applyProtection="1"/>
    <xf numFmtId="165" fontId="44" fillId="0" borderId="9" xfId="0" applyNumberFormat="1" applyFont="1" applyBorder="1" applyAlignment="1" applyProtection="1">
      <alignment vertical="center"/>
    </xf>
    <xf numFmtId="0" fontId="25" fillId="9" borderId="10" xfId="0" applyFont="1" applyFill="1" applyBorder="1" applyAlignment="1" applyProtection="1">
      <alignment horizontal="center" vertical="center" wrapText="1"/>
      <protection locked="0"/>
    </xf>
    <xf numFmtId="0" fontId="41" fillId="0" borderId="11" xfId="0" applyFont="1" applyBorder="1" applyAlignment="1">
      <alignment horizontal="center" vertical="center" wrapText="1"/>
    </xf>
    <xf numFmtId="0" fontId="45" fillId="0" borderId="11" xfId="0" applyFont="1" applyBorder="1" applyAlignment="1">
      <alignment horizontal="center" wrapText="1"/>
    </xf>
    <xf numFmtId="0" fontId="43" fillId="0" borderId="11" xfId="0" applyFont="1" applyBorder="1" applyAlignment="1" applyProtection="1">
      <alignment horizontal="center" vertical="center"/>
    </xf>
    <xf numFmtId="164" fontId="14" fillId="10" borderId="12" xfId="0" applyNumberFormat="1" applyFont="1" applyFill="1" applyBorder="1" applyAlignment="1" applyProtection="1">
      <alignment horizontal="center" vertical="center" wrapText="1"/>
    </xf>
    <xf numFmtId="1" fontId="14" fillId="0" borderId="12" xfId="0" applyNumberFormat="1" applyFont="1" applyBorder="1" applyAlignment="1" applyProtection="1">
      <alignment horizontal="left" vertical="center" wrapText="1"/>
    </xf>
    <xf numFmtId="2" fontId="35" fillId="0" borderId="13" xfId="0" applyNumberFormat="1" applyFont="1" applyBorder="1" applyAlignment="1">
      <alignment horizontal="center" vertical="center"/>
    </xf>
    <xf numFmtId="2" fontId="35" fillId="0" borderId="12" xfId="0" applyNumberFormat="1" applyFont="1" applyBorder="1" applyAlignment="1">
      <alignment horizontal="center" vertical="center"/>
    </xf>
    <xf numFmtId="2" fontId="35" fillId="0" borderId="14" xfId="0" applyNumberFormat="1" applyFont="1" applyBorder="1" applyAlignment="1">
      <alignment horizontal="center" vertical="center"/>
    </xf>
    <xf numFmtId="2" fontId="35" fillId="0" borderId="15" xfId="0" applyNumberFormat="1" applyFont="1" applyBorder="1" applyAlignment="1">
      <alignment horizontal="center" vertical="center"/>
    </xf>
    <xf numFmtId="2" fontId="35" fillId="0" borderId="16" xfId="0" applyNumberFormat="1" applyFont="1" applyBorder="1" applyAlignment="1">
      <alignment horizontal="center" vertical="center"/>
    </xf>
    <xf numFmtId="2" fontId="35" fillId="0" borderId="17" xfId="0" applyNumberFormat="1" applyFont="1" applyBorder="1" applyAlignment="1">
      <alignment horizontal="center" vertical="center"/>
    </xf>
    <xf numFmtId="2" fontId="35" fillId="0" borderId="18" xfId="0" applyNumberFormat="1" applyFont="1" applyBorder="1"/>
    <xf numFmtId="2" fontId="35" fillId="0" borderId="19" xfId="0" applyNumberFormat="1" applyFont="1" applyBorder="1"/>
    <xf numFmtId="2" fontId="35" fillId="0" borderId="20" xfId="0" applyNumberFormat="1" applyFont="1" applyBorder="1"/>
    <xf numFmtId="2" fontId="35" fillId="0" borderId="21" xfId="0" applyNumberFormat="1" applyFont="1" applyBorder="1"/>
    <xf numFmtId="2" fontId="35" fillId="0" borderId="22" xfId="0" applyNumberFormat="1" applyFont="1" applyBorder="1"/>
    <xf numFmtId="164" fontId="0" fillId="0" borderId="0" xfId="0" applyNumberFormat="1"/>
    <xf numFmtId="0" fontId="24" fillId="0" borderId="12" xfId="0" applyFont="1" applyBorder="1" applyAlignment="1">
      <alignment horizontal="left" vertical="center" wrapText="1"/>
    </xf>
    <xf numFmtId="0" fontId="2" fillId="0" borderId="12" xfId="0" applyFont="1" applyBorder="1" applyAlignment="1">
      <alignment horizontal="center" vertical="center" wrapText="1"/>
    </xf>
    <xf numFmtId="0" fontId="0" fillId="11" borderId="23" xfId="0" applyFill="1" applyBorder="1" applyAlignment="1">
      <alignment horizontal="center" vertical="center" wrapText="1"/>
    </xf>
    <xf numFmtId="164" fontId="15" fillId="0" borderId="24" xfId="0" applyNumberFormat="1" applyFont="1" applyBorder="1"/>
    <xf numFmtId="0" fontId="15" fillId="0" borderId="25" xfId="0" applyFont="1" applyBorder="1"/>
    <xf numFmtId="0" fontId="13" fillId="0" borderId="25" xfId="0" applyFont="1"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164" fontId="15" fillId="0" borderId="27" xfId="0" applyNumberFormat="1" applyFont="1" applyBorder="1"/>
    <xf numFmtId="0" fontId="15" fillId="0" borderId="0" xfId="0" applyFont="1" applyBorder="1"/>
    <xf numFmtId="0" fontId="13" fillId="0" borderId="0"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0" xfId="0" applyFont="1" applyBorder="1" applyAlignment="1">
      <alignment horizontal="left" vertical="center" wrapText="1"/>
    </xf>
    <xf numFmtId="0" fontId="13" fillId="0" borderId="9" xfId="0" applyFont="1" applyBorder="1" applyAlignment="1">
      <alignment horizontal="left" vertical="center" wrapText="1"/>
    </xf>
    <xf numFmtId="164" fontId="13" fillId="0" borderId="27" xfId="0" applyNumberFormat="1" applyFont="1" applyBorder="1"/>
    <xf numFmtId="0" fontId="13" fillId="0" borderId="0" xfId="0" applyFont="1" applyBorder="1"/>
    <xf numFmtId="0" fontId="0" fillId="0" borderId="9" xfId="0" applyBorder="1" applyAlignment="1">
      <alignment horizontal="left" vertical="top" wrapText="1"/>
    </xf>
    <xf numFmtId="0" fontId="0" fillId="0" borderId="0" xfId="0" applyBorder="1" applyAlignment="1">
      <alignment horizontal="left" vertical="top" wrapText="1"/>
    </xf>
    <xf numFmtId="164" fontId="13" fillId="0" borderId="28" xfId="0" applyNumberFormat="1" applyFont="1" applyBorder="1"/>
    <xf numFmtId="0" fontId="13" fillId="0" borderId="29" xfId="0" applyFont="1" applyBorder="1"/>
    <xf numFmtId="0" fontId="13" fillId="0" borderId="29" xfId="0" applyFont="1" applyBorder="1" applyAlignment="1">
      <alignment horizontal="left" vertical="center" wrapText="1"/>
    </xf>
    <xf numFmtId="0" fontId="13" fillId="0" borderId="30" xfId="0" applyFont="1" applyBorder="1" applyAlignment="1">
      <alignment horizontal="left" vertical="center" wrapText="1"/>
    </xf>
    <xf numFmtId="164" fontId="24" fillId="4" borderId="31" xfId="0" applyNumberFormat="1" applyFont="1" applyFill="1" applyBorder="1" applyAlignment="1">
      <alignment horizontal="center" vertical="center" wrapText="1"/>
    </xf>
    <xf numFmtId="0" fontId="0" fillId="0" borderId="27" xfId="0" applyBorder="1" applyAlignment="1">
      <alignment horizontal="left" vertical="top" wrapText="1"/>
    </xf>
    <xf numFmtId="164" fontId="24" fillId="4" borderId="8" xfId="0" applyNumberFormat="1" applyFont="1" applyFill="1" applyBorder="1" applyAlignment="1">
      <alignment horizontal="center" vertical="center" wrapText="1"/>
    </xf>
    <xf numFmtId="2" fontId="0" fillId="0" borderId="32" xfId="0" applyNumberFormat="1" applyBorder="1" applyAlignment="1">
      <alignment horizontal="center" vertical="center" wrapText="1"/>
    </xf>
    <xf numFmtId="0" fontId="0" fillId="0" borderId="28" xfId="0" applyBorder="1" applyAlignment="1">
      <alignment horizontal="left" vertical="top" wrapText="1"/>
    </xf>
    <xf numFmtId="0" fontId="0" fillId="0" borderId="29" xfId="0" applyBorder="1" applyAlignment="1">
      <alignment horizontal="left" vertical="top" wrapText="1"/>
    </xf>
    <xf numFmtId="0" fontId="13" fillId="0" borderId="30" xfId="0" applyFont="1" applyBorder="1" applyAlignment="1">
      <alignment horizontal="left" vertical="top" wrapText="1"/>
    </xf>
    <xf numFmtId="164" fontId="24" fillId="4" borderId="33" xfId="0" applyNumberFormat="1" applyFont="1" applyFill="1" applyBorder="1" applyAlignment="1">
      <alignment horizontal="center" vertical="center" wrapText="1"/>
    </xf>
    <xf numFmtId="164" fontId="10" fillId="0" borderId="7" xfId="0" applyNumberFormat="1" applyFont="1" applyBorder="1" applyAlignment="1">
      <alignment horizontal="center" vertical="center" wrapText="1"/>
    </xf>
    <xf numFmtId="164" fontId="13" fillId="0" borderId="34" xfId="0" applyNumberFormat="1" applyFont="1" applyBorder="1" applyAlignment="1">
      <alignment horizontal="center" vertical="center" wrapText="1"/>
    </xf>
    <xf numFmtId="164" fontId="10" fillId="0" borderId="34" xfId="0" applyNumberFormat="1" applyFont="1" applyBorder="1" applyAlignment="1">
      <alignment horizontal="center" vertical="center" wrapText="1"/>
    </xf>
    <xf numFmtId="164" fontId="10" fillId="0" borderId="35" xfId="0" applyNumberFormat="1" applyFont="1" applyBorder="1" applyAlignment="1">
      <alignment horizontal="center" vertical="center" wrapText="1"/>
    </xf>
    <xf numFmtId="0" fontId="13" fillId="0" borderId="35" xfId="0" applyFont="1" applyBorder="1" applyAlignment="1">
      <alignment horizontal="center" vertical="center" wrapText="1"/>
    </xf>
    <xf numFmtId="0" fontId="2" fillId="0" borderId="36" xfId="0" applyFont="1" applyBorder="1" applyAlignment="1">
      <alignment horizontal="left" vertical="center" wrapText="1"/>
    </xf>
    <xf numFmtId="0" fontId="2" fillId="0" borderId="36" xfId="0" applyFont="1" applyBorder="1" applyAlignment="1">
      <alignment horizontal="center" vertical="center" wrapText="1"/>
    </xf>
    <xf numFmtId="164" fontId="10" fillId="0" borderId="8" xfId="0" applyNumberFormat="1" applyFont="1" applyBorder="1" applyAlignment="1">
      <alignment horizontal="center" vertical="center" wrapText="1"/>
    </xf>
    <xf numFmtId="164" fontId="10" fillId="0" borderId="37" xfId="0" applyNumberFormat="1" applyFont="1" applyBorder="1" applyAlignment="1">
      <alignment horizontal="center" vertical="center" wrapText="1"/>
    </xf>
    <xf numFmtId="0" fontId="13" fillId="0" borderId="12" xfId="0" applyFont="1" applyBorder="1" applyAlignment="1">
      <alignment horizontal="center" vertical="center" wrapText="1"/>
    </xf>
    <xf numFmtId="0" fontId="2" fillId="0" borderId="38" xfId="0" applyFont="1" applyBorder="1" applyAlignment="1">
      <alignment horizontal="left" vertical="center" wrapText="1"/>
    </xf>
    <xf numFmtId="2" fontId="2" fillId="0" borderId="38" xfId="0" applyNumberFormat="1" applyFont="1" applyBorder="1" applyAlignment="1">
      <alignment horizontal="center" vertical="center" wrapText="1"/>
    </xf>
    <xf numFmtId="164" fontId="10" fillId="0" borderId="33" xfId="0" applyNumberFormat="1" applyFont="1" applyBorder="1" applyAlignment="1">
      <alignment horizontal="center" vertical="center" wrapText="1"/>
    </xf>
    <xf numFmtId="164" fontId="10" fillId="0" borderId="39" xfId="0" applyNumberFormat="1" applyFont="1" applyBorder="1" applyAlignment="1">
      <alignment horizontal="center" vertical="center" wrapText="1"/>
    </xf>
    <xf numFmtId="0" fontId="13" fillId="0" borderId="40" xfId="0" applyFont="1" applyBorder="1" applyAlignment="1">
      <alignment horizontal="center" vertical="center" wrapText="1"/>
    </xf>
    <xf numFmtId="0" fontId="2" fillId="0" borderId="41" xfId="0" applyFont="1" applyBorder="1" applyAlignment="1">
      <alignment horizontal="left" vertical="center" wrapText="1"/>
    </xf>
    <xf numFmtId="164" fontId="2" fillId="0" borderId="38" xfId="0" applyNumberFormat="1" applyFont="1" applyBorder="1" applyAlignment="1">
      <alignment horizontal="center" vertical="center" wrapText="1"/>
    </xf>
    <xf numFmtId="164" fontId="13" fillId="4" borderId="31" xfId="0" applyNumberFormat="1" applyFont="1" applyFill="1" applyBorder="1" applyAlignment="1">
      <alignment horizontal="center" vertical="center" wrapText="1"/>
    </xf>
    <xf numFmtId="164" fontId="10" fillId="4" borderId="16" xfId="0" applyNumberFormat="1" applyFont="1" applyFill="1" applyBorder="1" applyAlignment="1">
      <alignment horizontal="center" vertical="center" wrapText="1"/>
    </xf>
    <xf numFmtId="0" fontId="13" fillId="4" borderId="42"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6" xfId="0" applyFont="1" applyFill="1" applyBorder="1" applyAlignment="1">
      <alignment horizontal="center" vertical="center" wrapText="1"/>
    </xf>
    <xf numFmtId="0" fontId="2" fillId="4" borderId="16" xfId="0" applyFont="1" applyFill="1" applyBorder="1" applyAlignment="1">
      <alignment horizontal="left" vertical="center" wrapText="1"/>
    </xf>
    <xf numFmtId="0" fontId="2" fillId="4" borderId="38" xfId="0" applyFont="1" applyFill="1" applyBorder="1" applyAlignment="1">
      <alignment horizontal="center" vertical="center" wrapText="1"/>
    </xf>
    <xf numFmtId="0" fontId="0" fillId="0" borderId="12" xfId="0" applyBorder="1"/>
    <xf numFmtId="164" fontId="10" fillId="0" borderId="12" xfId="0" applyNumberFormat="1" applyFont="1" applyBorder="1" applyAlignment="1">
      <alignment horizontal="center" vertical="center" wrapText="1"/>
    </xf>
    <xf numFmtId="164" fontId="14" fillId="10" borderId="12" xfId="0" applyNumberFormat="1" applyFont="1" applyFill="1" applyBorder="1" applyAlignment="1">
      <alignment horizontal="center" vertical="center" wrapText="1"/>
    </xf>
    <xf numFmtId="0" fontId="2" fillId="0" borderId="12" xfId="0" applyFont="1" applyBorder="1" applyAlignment="1">
      <alignment horizontal="left" vertical="center" wrapText="1"/>
    </xf>
    <xf numFmtId="0" fontId="19" fillId="0" borderId="12" xfId="0" applyFont="1" applyBorder="1" applyAlignment="1">
      <alignment horizontal="left" vertical="center" wrapText="1"/>
    </xf>
    <xf numFmtId="1" fontId="19" fillId="0" borderId="12" xfId="0" applyNumberFormat="1" applyFont="1" applyBorder="1" applyAlignment="1">
      <alignment horizontal="left" vertical="center" wrapText="1"/>
    </xf>
    <xf numFmtId="1" fontId="2" fillId="0" borderId="38" xfId="0" applyNumberFormat="1" applyFont="1" applyBorder="1" applyAlignment="1">
      <alignment horizontal="left" vertical="center" wrapText="1"/>
    </xf>
    <xf numFmtId="164" fontId="14" fillId="10" borderId="12" xfId="0" applyNumberFormat="1" applyFont="1" applyFill="1" applyBorder="1" applyAlignment="1">
      <alignment horizontal="left" vertical="center" wrapText="1"/>
    </xf>
    <xf numFmtId="1" fontId="14" fillId="0" borderId="12" xfId="0" applyNumberFormat="1" applyFont="1" applyBorder="1" applyAlignment="1">
      <alignment horizontal="left" vertical="center" wrapText="1"/>
    </xf>
    <xf numFmtId="164" fontId="5" fillId="10" borderId="43" xfId="0" applyNumberFormat="1" applyFont="1" applyFill="1" applyBorder="1" applyAlignment="1">
      <alignment horizontal="center" vertical="center" wrapText="1"/>
    </xf>
    <xf numFmtId="0" fontId="11" fillId="10" borderId="44" xfId="0" applyFont="1" applyFill="1" applyBorder="1" applyAlignment="1">
      <alignment horizontal="center" vertical="center" wrapText="1"/>
    </xf>
    <xf numFmtId="0" fontId="11" fillId="10" borderId="45" xfId="0" applyFont="1" applyFill="1" applyBorder="1" applyAlignment="1">
      <alignment horizontal="center" vertical="center" wrapText="1"/>
    </xf>
    <xf numFmtId="0" fontId="22" fillId="10" borderId="43" xfId="0" applyFont="1" applyFill="1" applyBorder="1" applyAlignment="1">
      <alignment horizontal="center" vertical="center" wrapText="1"/>
    </xf>
    <xf numFmtId="0" fontId="5" fillId="10" borderId="44" xfId="0" applyFont="1" applyFill="1" applyBorder="1" applyAlignment="1">
      <alignment horizontal="center" vertical="center" wrapText="1"/>
    </xf>
    <xf numFmtId="0" fontId="21" fillId="10" borderId="44" xfId="0" applyFont="1" applyFill="1" applyBorder="1" applyAlignment="1">
      <alignment horizontal="center" vertical="center" wrapText="1"/>
    </xf>
    <xf numFmtId="0" fontId="12" fillId="10" borderId="44" xfId="0" applyFont="1" applyFill="1" applyBorder="1" applyAlignment="1">
      <alignment horizontal="left" vertical="center" wrapText="1"/>
    </xf>
    <xf numFmtId="0" fontId="12" fillId="10" borderId="46" xfId="0" applyFont="1" applyFill="1" applyBorder="1" applyAlignment="1">
      <alignment horizontal="left" vertical="center" wrapText="1"/>
    </xf>
    <xf numFmtId="164" fontId="5" fillId="12" borderId="47" xfId="0" applyNumberFormat="1" applyFont="1" applyFill="1" applyBorder="1" applyAlignment="1">
      <alignment horizontal="center" vertical="center" wrapText="1"/>
    </xf>
    <xf numFmtId="0" fontId="5" fillId="12" borderId="48" xfId="0" applyFont="1" applyFill="1" applyBorder="1" applyAlignment="1">
      <alignment horizontal="center" vertical="center" wrapText="1"/>
    </xf>
    <xf numFmtId="0" fontId="11" fillId="12" borderId="48" xfId="0" applyFont="1" applyFill="1" applyBorder="1" applyAlignment="1">
      <alignment horizontal="center" vertical="center" wrapText="1"/>
    </xf>
    <xf numFmtId="0" fontId="22" fillId="12" borderId="48" xfId="0" applyFont="1" applyFill="1" applyBorder="1" applyAlignment="1">
      <alignment horizontal="center" vertical="center" wrapText="1"/>
    </xf>
    <xf numFmtId="0" fontId="21" fillId="12" borderId="49" xfId="0" applyFont="1" applyFill="1" applyBorder="1" applyAlignment="1">
      <alignment horizontal="center" vertical="center" wrapText="1"/>
    </xf>
    <xf numFmtId="0" fontId="19" fillId="7" borderId="35" xfId="0" applyFont="1" applyFill="1" applyBorder="1" applyAlignment="1">
      <alignment horizontal="center" vertical="center" wrapText="1"/>
    </xf>
    <xf numFmtId="0" fontId="18" fillId="6" borderId="35" xfId="0" applyFont="1" applyFill="1" applyBorder="1" applyAlignment="1">
      <alignment horizontal="center" vertical="center" wrapText="1"/>
    </xf>
    <xf numFmtId="0" fontId="18" fillId="5" borderId="35" xfId="0" applyFont="1" applyFill="1" applyBorder="1" applyAlignment="1">
      <alignment horizontal="center" vertical="center" wrapText="1"/>
    </xf>
    <xf numFmtId="0" fontId="18" fillId="4" borderId="35" xfId="0" applyFont="1" applyFill="1" applyBorder="1" applyAlignment="1">
      <alignment horizontal="center" vertical="center" wrapText="1"/>
    </xf>
    <xf numFmtId="0" fontId="12" fillId="3" borderId="35" xfId="0" applyFont="1" applyFill="1" applyBorder="1" applyAlignment="1">
      <alignment horizontal="center" vertical="center" wrapText="1"/>
    </xf>
    <xf numFmtId="0" fontId="6" fillId="2" borderId="36" xfId="0" applyFont="1" applyFill="1" applyBorder="1" applyAlignment="1">
      <alignment horizontal="center" vertical="center" wrapText="1"/>
    </xf>
    <xf numFmtId="0" fontId="48" fillId="10" borderId="27" xfId="0" applyFont="1" applyFill="1" applyBorder="1" applyAlignment="1">
      <alignment horizontal="center" vertical="center" wrapText="1"/>
    </xf>
    <xf numFmtId="0" fontId="0" fillId="0" borderId="24" xfId="0" applyBorder="1"/>
    <xf numFmtId="0" fontId="47" fillId="10" borderId="50" xfId="0" applyFont="1" applyFill="1" applyBorder="1" applyAlignment="1">
      <alignment vertical="center" wrapText="1"/>
    </xf>
    <xf numFmtId="0" fontId="47" fillId="10" borderId="51" xfId="0" applyFont="1" applyFill="1" applyBorder="1" applyAlignment="1">
      <alignment horizontal="center" vertical="center" wrapText="1"/>
    </xf>
    <xf numFmtId="0" fontId="50" fillId="10" borderId="0" xfId="0" applyFont="1" applyFill="1" applyBorder="1" applyAlignment="1">
      <alignment horizontal="center" vertical="center" wrapText="1"/>
    </xf>
    <xf numFmtId="0" fontId="9" fillId="10" borderId="51" xfId="0" applyFont="1" applyFill="1" applyBorder="1" applyAlignment="1">
      <alignment horizontal="center" vertical="center" wrapText="1"/>
    </xf>
    <xf numFmtId="0" fontId="0" fillId="0" borderId="11" xfId="0" applyBorder="1" applyAlignment="1">
      <alignment horizontal="center" vertical="center" wrapText="1"/>
    </xf>
    <xf numFmtId="0" fontId="0" fillId="0" borderId="50" xfId="0" applyBorder="1" applyAlignment="1">
      <alignment horizontal="center"/>
    </xf>
    <xf numFmtId="0" fontId="3" fillId="0" borderId="30" xfId="0" applyFont="1" applyBorder="1" applyAlignment="1">
      <alignment horizontal="center"/>
    </xf>
    <xf numFmtId="1" fontId="2" fillId="0" borderId="38" xfId="0" applyNumberFormat="1" applyFont="1" applyBorder="1" applyAlignment="1" applyProtection="1">
      <alignment horizontal="left" vertical="center" wrapText="1"/>
    </xf>
    <xf numFmtId="0" fontId="26" fillId="4" borderId="52" xfId="0" applyFont="1" applyFill="1" applyBorder="1" applyAlignment="1" applyProtection="1">
      <alignment horizontal="center" vertical="center" wrapText="1"/>
      <protection locked="0"/>
    </xf>
    <xf numFmtId="0" fontId="58" fillId="0" borderId="11" xfId="1" applyBorder="1" applyAlignment="1" applyProtection="1">
      <alignment horizontal="center"/>
      <protection locked="0"/>
    </xf>
    <xf numFmtId="164" fontId="40" fillId="10" borderId="12" xfId="0" applyNumberFormat="1" applyFont="1" applyFill="1" applyBorder="1" applyAlignment="1">
      <alignment horizontal="center" vertical="center"/>
    </xf>
    <xf numFmtId="0" fontId="31" fillId="12" borderId="11" xfId="0" applyFont="1" applyFill="1" applyBorder="1" applyAlignment="1">
      <alignment horizontal="left" vertical="center" wrapText="1"/>
    </xf>
    <xf numFmtId="0" fontId="21" fillId="12" borderId="26" xfId="0" applyFont="1" applyFill="1" applyBorder="1" applyAlignment="1">
      <alignment horizontal="left" vertical="center" wrapText="1"/>
    </xf>
    <xf numFmtId="0" fontId="23" fillId="10" borderId="44" xfId="0" applyFont="1" applyFill="1" applyBorder="1" applyAlignment="1" applyProtection="1">
      <alignment horizontal="center" vertical="center" wrapText="1"/>
      <protection locked="0"/>
    </xf>
    <xf numFmtId="0" fontId="20" fillId="10" borderId="53" xfId="0" applyFont="1" applyFill="1" applyBorder="1" applyAlignment="1">
      <alignment horizontal="center" vertical="center" wrapText="1"/>
    </xf>
    <xf numFmtId="0" fontId="48" fillId="10" borderId="51" xfId="0" applyFont="1" applyFill="1" applyBorder="1" applyAlignment="1">
      <alignment horizontal="center" vertical="center" wrapText="1"/>
    </xf>
    <xf numFmtId="0" fontId="48" fillId="10" borderId="54" xfId="0" applyFont="1" applyFill="1" applyBorder="1" applyAlignment="1">
      <alignment horizontal="center" vertical="center" wrapText="1"/>
    </xf>
    <xf numFmtId="164" fontId="10" fillId="10" borderId="8" xfId="0" applyNumberFormat="1" applyFont="1" applyFill="1" applyBorder="1" applyAlignment="1">
      <alignment horizontal="center" vertical="center" wrapText="1"/>
    </xf>
    <xf numFmtId="0" fontId="13" fillId="10" borderId="12" xfId="0" applyFont="1" applyFill="1" applyBorder="1" applyAlignment="1">
      <alignment horizontal="center" vertical="center" wrapText="1"/>
    </xf>
    <xf numFmtId="1" fontId="14" fillId="0" borderId="12" xfId="0" applyNumberFormat="1" applyFont="1" applyBorder="1" applyAlignment="1">
      <alignment vertical="center" wrapText="1"/>
    </xf>
    <xf numFmtId="1" fontId="13" fillId="0" borderId="38" xfId="0" applyNumberFormat="1" applyFont="1" applyBorder="1" applyAlignment="1">
      <alignment vertical="center" wrapText="1"/>
    </xf>
    <xf numFmtId="0" fontId="0" fillId="0" borderId="51" xfId="0" applyBorder="1" applyAlignment="1">
      <alignment horizontal="center" vertical="center" wrapText="1"/>
    </xf>
    <xf numFmtId="0" fontId="0" fillId="0" borderId="0" xfId="0" applyProtection="1"/>
    <xf numFmtId="0" fontId="0" fillId="0" borderId="12" xfId="0" applyBorder="1" applyAlignment="1">
      <alignment horizontal="center"/>
    </xf>
    <xf numFmtId="0" fontId="40" fillId="10" borderId="11" xfId="0" applyFont="1" applyFill="1" applyBorder="1" applyAlignment="1">
      <alignment horizontal="center" vertical="center" wrapText="1"/>
    </xf>
    <xf numFmtId="0" fontId="35" fillId="0" borderId="50" xfId="0" applyFont="1" applyBorder="1" applyAlignment="1">
      <alignment horizontal="center" vertical="center"/>
    </xf>
    <xf numFmtId="164" fontId="13" fillId="0" borderId="38" xfId="0" applyNumberFormat="1" applyFont="1" applyBorder="1" applyAlignment="1">
      <alignment horizontal="center" vertical="center" wrapText="1"/>
    </xf>
    <xf numFmtId="164" fontId="13" fillId="0" borderId="12" xfId="0" applyNumberFormat="1" applyFont="1" applyBorder="1" applyAlignment="1">
      <alignment horizontal="center" vertical="center" wrapText="1"/>
    </xf>
    <xf numFmtId="164" fontId="13" fillId="0" borderId="8" xfId="0" applyNumberFormat="1" applyFont="1" applyBorder="1" applyAlignment="1">
      <alignment horizontal="center" vertical="center" wrapText="1"/>
    </xf>
    <xf numFmtId="0" fontId="0" fillId="0" borderId="12" xfId="0" applyBorder="1" applyAlignment="1"/>
    <xf numFmtId="2" fontId="14" fillId="0" borderId="12" xfId="0" applyNumberFormat="1" applyFont="1" applyBorder="1" applyAlignment="1">
      <alignment horizontal="left" vertical="center" wrapText="1"/>
    </xf>
    <xf numFmtId="2" fontId="41" fillId="10" borderId="12" xfId="0" applyNumberFormat="1" applyFont="1" applyFill="1" applyBorder="1" applyAlignment="1" applyProtection="1">
      <alignment horizontal="center" vertical="center" wrapText="1"/>
    </xf>
    <xf numFmtId="0" fontId="16" fillId="0" borderId="12" xfId="0" applyFont="1" applyBorder="1" applyAlignment="1" applyProtection="1">
      <alignment horizontal="left" vertical="center" wrapText="1"/>
    </xf>
    <xf numFmtId="0" fontId="40" fillId="0" borderId="0" xfId="933" applyFont="1" applyBorder="1" applyAlignment="1" applyProtection="1">
      <alignment horizontal="center"/>
    </xf>
    <xf numFmtId="0" fontId="40" fillId="10" borderId="0" xfId="933" applyFont="1" applyFill="1" applyBorder="1" applyAlignment="1" applyProtection="1">
      <alignment horizontal="center"/>
    </xf>
    <xf numFmtId="0" fontId="58" fillId="10" borderId="0" xfId="1" applyFill="1" applyBorder="1" applyAlignment="1" applyProtection="1">
      <alignment horizontal="center"/>
      <protection locked="0"/>
    </xf>
    <xf numFmtId="0" fontId="36" fillId="10" borderId="0" xfId="933" applyFont="1" applyFill="1" applyBorder="1" applyAlignment="1" applyProtection="1">
      <alignment horizontal="right"/>
    </xf>
    <xf numFmtId="0" fontId="36" fillId="10" borderId="0" xfId="933" applyFont="1" applyFill="1" applyBorder="1" applyAlignment="1" applyProtection="1">
      <alignment horizontal="center"/>
    </xf>
    <xf numFmtId="0" fontId="58" fillId="0" borderId="0" xfId="1" applyBorder="1" applyAlignment="1" applyProtection="1">
      <protection locked="0"/>
    </xf>
    <xf numFmtId="0" fontId="40" fillId="0" borderId="0" xfId="933" applyFont="1" applyProtection="1"/>
    <xf numFmtId="0" fontId="40" fillId="0" borderId="0" xfId="933" applyFont="1" applyBorder="1" applyAlignment="1" applyProtection="1">
      <alignment horizontal="center" vertical="center" wrapText="1"/>
    </xf>
    <xf numFmtId="0" fontId="14" fillId="0" borderId="12" xfId="933" applyFont="1" applyBorder="1" applyAlignment="1" applyProtection="1">
      <alignment horizontal="center" vertical="center" wrapText="1"/>
    </xf>
    <xf numFmtId="0" fontId="36" fillId="0" borderId="12" xfId="933" applyFont="1" applyBorder="1" applyAlignment="1" applyProtection="1">
      <alignment horizontal="center" vertical="center" wrapText="1"/>
    </xf>
    <xf numFmtId="168" fontId="19" fillId="0" borderId="12" xfId="933" applyNumberFormat="1" applyFont="1" applyBorder="1" applyAlignment="1" applyProtection="1">
      <alignment horizontal="center" vertical="center" wrapText="1"/>
    </xf>
    <xf numFmtId="0" fontId="40" fillId="0" borderId="12" xfId="933" applyFont="1" applyBorder="1" applyAlignment="1" applyProtection="1">
      <alignment horizontal="center" vertical="center" wrapText="1"/>
    </xf>
    <xf numFmtId="0" fontId="40" fillId="0" borderId="12" xfId="933" applyFont="1" applyBorder="1" applyAlignment="1" applyProtection="1">
      <alignment horizontal="center"/>
    </xf>
    <xf numFmtId="168" fontId="19" fillId="0" borderId="12" xfId="933" applyNumberFormat="1" applyFont="1" applyBorder="1" applyAlignment="1" applyProtection="1">
      <alignment horizontal="left" vertical="center"/>
    </xf>
    <xf numFmtId="168" fontId="3" fillId="0" borderId="12" xfId="0" applyNumberFormat="1" applyFont="1" applyBorder="1" applyAlignment="1">
      <alignment vertical="center"/>
    </xf>
    <xf numFmtId="167" fontId="14" fillId="0" borderId="12" xfId="933" applyNumberFormat="1" applyFont="1" applyBorder="1" applyAlignment="1" applyProtection="1">
      <alignment horizontal="left" vertical="center"/>
    </xf>
    <xf numFmtId="168" fontId="38" fillId="0" borderId="12" xfId="0" applyNumberFormat="1" applyFont="1" applyBorder="1" applyAlignment="1">
      <alignment vertical="center"/>
    </xf>
    <xf numFmtId="168" fontId="0" fillId="0" borderId="12" xfId="0" applyNumberFormat="1" applyBorder="1" applyAlignment="1">
      <alignment vertical="center"/>
    </xf>
    <xf numFmtId="0" fontId="40" fillId="0" borderId="12" xfId="933" applyFont="1" applyBorder="1" applyAlignment="1" applyProtection="1">
      <alignment horizontal="center" vertical="center"/>
    </xf>
    <xf numFmtId="0" fontId="40" fillId="0" borderId="12" xfId="933" applyFont="1" applyBorder="1" applyAlignment="1" applyProtection="1">
      <alignment horizontal="left" vertical="center"/>
    </xf>
    <xf numFmtId="0" fontId="40" fillId="0" borderId="12" xfId="933" applyFont="1" applyBorder="1" applyProtection="1"/>
    <xf numFmtId="0" fontId="36" fillId="10" borderId="12" xfId="933" applyFont="1" applyFill="1" applyBorder="1" applyAlignment="1" applyProtection="1">
      <alignment horizontal="right" vertical="center" wrapText="1"/>
    </xf>
    <xf numFmtId="0" fontId="36" fillId="7" borderId="12" xfId="933" quotePrefix="1" applyFont="1" applyFill="1" applyBorder="1" applyAlignment="1" applyProtection="1">
      <alignment horizontal="center" vertical="center" wrapText="1"/>
      <protection locked="0"/>
    </xf>
    <xf numFmtId="1" fontId="36" fillId="7" borderId="12" xfId="933" quotePrefix="1" applyNumberFormat="1" applyFont="1" applyFill="1" applyBorder="1" applyAlignment="1" applyProtection="1">
      <alignment horizontal="center" vertical="center" wrapText="1"/>
      <protection locked="0"/>
    </xf>
    <xf numFmtId="0" fontId="36" fillId="10" borderId="12" xfId="933" quotePrefix="1" applyFont="1" applyFill="1" applyBorder="1" applyAlignment="1" applyProtection="1">
      <alignment horizontal="center" vertical="center" wrapText="1"/>
    </xf>
    <xf numFmtId="0" fontId="40" fillId="12" borderId="12" xfId="933" applyFont="1" applyFill="1" applyBorder="1" applyProtection="1"/>
    <xf numFmtId="9" fontId="41" fillId="12" borderId="12" xfId="933" applyNumberFormat="1" applyFont="1" applyFill="1" applyBorder="1" applyAlignment="1" applyProtection="1">
      <alignment horizontal="center" vertical="center" wrapText="1"/>
    </xf>
    <xf numFmtId="0" fontId="36" fillId="12" borderId="12" xfId="933" applyFont="1" applyFill="1" applyBorder="1" applyAlignment="1" applyProtection="1">
      <alignment vertical="center" wrapText="1"/>
    </xf>
    <xf numFmtId="0" fontId="36" fillId="12" borderId="12" xfId="933" quotePrefix="1" applyFont="1" applyFill="1" applyBorder="1" applyAlignment="1" applyProtection="1">
      <alignment horizontal="center" vertical="center" wrapText="1"/>
    </xf>
    <xf numFmtId="9" fontId="36" fillId="12" borderId="12" xfId="933" applyNumberFormat="1" applyFont="1" applyFill="1" applyBorder="1" applyAlignment="1" applyProtection="1">
      <alignment horizontal="center" vertical="center" wrapText="1"/>
    </xf>
    <xf numFmtId="0" fontId="53" fillId="0" borderId="12" xfId="933" applyFont="1" applyBorder="1" applyAlignment="1" applyProtection="1">
      <alignment horizontal="center" vertical="top" wrapText="1"/>
    </xf>
    <xf numFmtId="0" fontId="52" fillId="0" borderId="12" xfId="933" applyFont="1" applyFill="1" applyBorder="1" applyAlignment="1" applyProtection="1">
      <alignment horizontal="center" vertical="center" wrapText="1"/>
    </xf>
    <xf numFmtId="0" fontId="53" fillId="0" borderId="12" xfId="933" applyFont="1" applyBorder="1" applyAlignment="1" applyProtection="1">
      <alignment horizontal="center" vertical="center" wrapText="1"/>
    </xf>
    <xf numFmtId="0" fontId="6" fillId="2" borderId="12" xfId="933" applyFont="1" applyFill="1" applyBorder="1" applyAlignment="1" applyProtection="1">
      <alignment horizontal="center" vertical="center" wrapText="1"/>
    </xf>
    <xf numFmtId="0" fontId="6" fillId="3" borderId="12" xfId="933" applyFont="1" applyFill="1" applyBorder="1" applyAlignment="1" applyProtection="1">
      <alignment horizontal="center" vertical="center" wrapText="1"/>
    </xf>
    <xf numFmtId="0" fontId="40" fillId="4" borderId="12" xfId="933" applyFont="1" applyFill="1" applyBorder="1" applyAlignment="1" applyProtection="1">
      <alignment horizontal="center" vertical="center" wrapText="1"/>
    </xf>
    <xf numFmtId="0" fontId="40" fillId="5" borderId="12" xfId="933" applyFont="1" applyFill="1" applyBorder="1" applyAlignment="1" applyProtection="1">
      <alignment horizontal="center" vertical="center" wrapText="1"/>
    </xf>
    <xf numFmtId="0" fontId="40" fillId="6" borderId="12" xfId="933" applyFont="1" applyFill="1" applyBorder="1" applyAlignment="1" applyProtection="1">
      <alignment horizontal="center" vertical="center" wrapText="1"/>
    </xf>
    <xf numFmtId="0" fontId="36" fillId="7" borderId="12" xfId="933" applyFont="1" applyFill="1" applyBorder="1" applyAlignment="1" applyProtection="1">
      <alignment horizontal="center" vertical="center" wrapText="1"/>
    </xf>
    <xf numFmtId="0" fontId="36" fillId="8" borderId="12" xfId="933" applyFont="1" applyFill="1" applyBorder="1" applyAlignment="1" applyProtection="1">
      <alignment horizontal="center" vertical="center" wrapText="1"/>
    </xf>
    <xf numFmtId="10" fontId="36" fillId="10" borderId="12" xfId="933" applyNumberFormat="1" applyFont="1" applyFill="1" applyBorder="1" applyAlignment="1" applyProtection="1">
      <alignment horizontal="center" vertical="center" wrapText="1"/>
    </xf>
    <xf numFmtId="0" fontId="40" fillId="0" borderId="0" xfId="933" applyFont="1" applyAlignment="1" applyProtection="1">
      <alignment horizontal="center" vertical="top" wrapText="1"/>
    </xf>
    <xf numFmtId="2" fontId="40" fillId="10" borderId="12" xfId="933" applyNumberFormat="1" applyFont="1" applyFill="1" applyBorder="1" applyAlignment="1" applyProtection="1">
      <alignment horizontal="center" vertical="center" wrapText="1"/>
      <protection locked="0"/>
    </xf>
    <xf numFmtId="2" fontId="55" fillId="7" borderId="12" xfId="1" applyNumberFormat="1" applyFont="1" applyFill="1" applyBorder="1" applyAlignment="1" applyProtection="1">
      <alignment horizontal="center" vertical="center" wrapText="1"/>
      <protection locked="0"/>
    </xf>
    <xf numFmtId="2" fontId="33" fillId="0" borderId="12" xfId="0" applyNumberFormat="1" applyFont="1" applyBorder="1" applyAlignment="1" applyProtection="1">
      <alignment horizontal="center" vertical="center"/>
      <protection locked="0"/>
    </xf>
    <xf numFmtId="2" fontId="39" fillId="0" borderId="12" xfId="0" applyNumberFormat="1" applyFont="1" applyBorder="1" applyAlignment="1" applyProtection="1">
      <alignment horizontal="center" vertical="center"/>
      <protection locked="0"/>
    </xf>
    <xf numFmtId="2" fontId="40" fillId="0" borderId="0" xfId="933" applyNumberFormat="1" applyFont="1" applyAlignment="1" applyProtection="1">
      <alignment horizontal="center" vertical="top" wrapText="1"/>
    </xf>
    <xf numFmtId="0" fontId="18" fillId="10" borderId="12" xfId="933" applyFont="1" applyFill="1" applyBorder="1" applyAlignment="1" applyProtection="1">
      <alignment horizontal="center" vertical="center" wrapText="1"/>
    </xf>
    <xf numFmtId="0" fontId="40" fillId="0" borderId="12" xfId="1" applyFont="1" applyBorder="1" applyAlignment="1" applyProtection="1">
      <alignment horizontal="right" vertical="center" wrapText="1"/>
    </xf>
    <xf numFmtId="0" fontId="39" fillId="0" borderId="12" xfId="0" applyFont="1" applyBorder="1" applyAlignment="1" applyProtection="1">
      <alignment horizontal="center" vertical="center"/>
    </xf>
    <xf numFmtId="0" fontId="40" fillId="10" borderId="12" xfId="933" applyFont="1" applyFill="1" applyBorder="1" applyAlignment="1" applyProtection="1">
      <alignment horizontal="center" vertical="center" wrapText="1"/>
    </xf>
    <xf numFmtId="0" fontId="40" fillId="0" borderId="12" xfId="1" applyFont="1" applyBorder="1" applyAlignment="1" applyProtection="1">
      <alignment wrapText="1"/>
    </xf>
    <xf numFmtId="169" fontId="33" fillId="0" borderId="12" xfId="0" applyNumberFormat="1" applyFont="1" applyBorder="1" applyAlignment="1" applyProtection="1">
      <alignment horizontal="center" vertical="center"/>
    </xf>
    <xf numFmtId="10" fontId="33" fillId="0" borderId="12" xfId="0" applyNumberFormat="1" applyFont="1" applyBorder="1" applyAlignment="1" applyProtection="1">
      <alignment horizontal="center" vertical="center"/>
    </xf>
    <xf numFmtId="0" fontId="39" fillId="7" borderId="12" xfId="0" applyFont="1" applyFill="1" applyBorder="1" applyAlignment="1" applyProtection="1">
      <alignment horizontal="center" vertical="center"/>
      <protection locked="0"/>
    </xf>
    <xf numFmtId="0" fontId="40" fillId="0" borderId="12" xfId="1" applyFont="1" applyBorder="1" applyAlignment="1" applyProtection="1">
      <alignment horizontal="center" wrapText="1"/>
    </xf>
    <xf numFmtId="0" fontId="40" fillId="10" borderId="12" xfId="933" applyFont="1" applyFill="1" applyBorder="1" applyAlignment="1" applyProtection="1">
      <alignment horizontal="center" vertical="center" wrapText="1"/>
      <protection locked="0"/>
    </xf>
    <xf numFmtId="0" fontId="40" fillId="0" borderId="0" xfId="933" applyFont="1"/>
    <xf numFmtId="0" fontId="40" fillId="0" borderId="0" xfId="933" applyFont="1" applyAlignment="1">
      <alignment horizontal="center"/>
    </xf>
    <xf numFmtId="0" fontId="56" fillId="4" borderId="12" xfId="933" applyFont="1" applyFill="1" applyBorder="1" applyAlignment="1" applyProtection="1">
      <alignment horizontal="center" vertical="center" wrapText="1"/>
    </xf>
    <xf numFmtId="2" fontId="33" fillId="4" borderId="12" xfId="0" applyNumberFormat="1" applyFont="1" applyFill="1" applyBorder="1" applyAlignment="1" applyProtection="1">
      <alignment horizontal="center" vertical="center"/>
    </xf>
    <xf numFmtId="2" fontId="35" fillId="4" borderId="12" xfId="0" applyNumberFormat="1" applyFont="1" applyFill="1" applyBorder="1" applyAlignment="1">
      <alignment horizontal="center" vertical="center"/>
    </xf>
    <xf numFmtId="2" fontId="35" fillId="4" borderId="14" xfId="0" applyNumberFormat="1" applyFont="1" applyFill="1" applyBorder="1" applyAlignment="1">
      <alignment horizontal="center" vertical="center"/>
    </xf>
    <xf numFmtId="0" fontId="40" fillId="7" borderId="12" xfId="1" applyFont="1" applyFill="1" applyBorder="1" applyAlignment="1" applyProtection="1">
      <alignment wrapText="1"/>
    </xf>
    <xf numFmtId="0" fontId="0" fillId="0" borderId="0" xfId="0" applyAlignment="1">
      <alignment horizontal="center"/>
    </xf>
    <xf numFmtId="0" fontId="0" fillId="0" borderId="0" xfId="0" applyBorder="1" applyAlignment="1">
      <alignment horizontal="center" vertical="center" wrapText="1"/>
    </xf>
    <xf numFmtId="0" fontId="3" fillId="0" borderId="1"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6" xfId="0" applyFont="1" applyBorder="1" applyAlignment="1">
      <alignment horizontal="center" vertical="center" wrapText="1"/>
    </xf>
    <xf numFmtId="14" fontId="10" fillId="0" borderId="26" xfId="0" applyNumberFormat="1" applyFont="1" applyBorder="1" applyAlignment="1">
      <alignment horizontal="center" vertical="center" wrapText="1"/>
    </xf>
    <xf numFmtId="0" fontId="3" fillId="0" borderId="25" xfId="0" applyFont="1" applyBorder="1" applyAlignment="1">
      <alignment horizontal="center" vertical="center" wrapText="1"/>
    </xf>
    <xf numFmtId="0" fontId="3" fillId="0" borderId="24" xfId="0" applyFont="1" applyBorder="1" applyAlignment="1">
      <alignment horizontal="center" vertical="center" wrapText="1"/>
    </xf>
    <xf numFmtId="0" fontId="10" fillId="4" borderId="0" xfId="0" applyFont="1" applyFill="1" applyBorder="1" applyAlignment="1">
      <alignment horizontal="left" vertical="center" wrapText="1"/>
    </xf>
    <xf numFmtId="0" fontId="0" fillId="0" borderId="0" xfId="0" applyBorder="1" applyAlignment="1">
      <alignment horizontal="left" vertical="center" wrapText="1"/>
    </xf>
    <xf numFmtId="0" fontId="0" fillId="0" borderId="32" xfId="0" applyBorder="1" applyAlignment="1">
      <alignment horizontal="left" vertical="center" wrapText="1"/>
    </xf>
    <xf numFmtId="0" fontId="16" fillId="4" borderId="9" xfId="0" applyFont="1" applyFill="1" applyBorder="1" applyAlignment="1">
      <alignment horizontal="right" vertical="center" wrapText="1"/>
    </xf>
    <xf numFmtId="0" fontId="17" fillId="0" borderId="0" xfId="0" applyFont="1" applyBorder="1" applyAlignment="1">
      <alignment horizontal="right" vertical="center" wrapText="1"/>
    </xf>
    <xf numFmtId="0" fontId="0" fillId="0" borderId="0" xfId="0" applyAlignment="1">
      <alignment horizontal="right" vertical="center" wrapText="1"/>
    </xf>
    <xf numFmtId="0" fontId="10" fillId="4" borderId="9" xfId="0" applyFont="1" applyFill="1" applyBorder="1" applyAlignment="1">
      <alignment horizontal="left" vertical="center" wrapText="1"/>
    </xf>
    <xf numFmtId="0" fontId="30" fillId="10" borderId="57" xfId="0" applyFont="1" applyFill="1" applyBorder="1" applyAlignment="1" applyProtection="1">
      <alignment horizontal="left" vertical="center" wrapText="1"/>
      <protection locked="0"/>
    </xf>
    <xf numFmtId="0" fontId="29" fillId="0" borderId="53" xfId="0" applyFont="1" applyBorder="1" applyAlignment="1">
      <alignment vertical="center" wrapText="1"/>
    </xf>
    <xf numFmtId="0" fontId="3" fillId="0" borderId="58" xfId="0" applyFont="1" applyBorder="1" applyAlignment="1">
      <alignment horizontal="left" vertical="top" wrapText="1"/>
    </xf>
    <xf numFmtId="0" fontId="3" fillId="0" borderId="59" xfId="0" applyFont="1" applyBorder="1" applyAlignment="1">
      <alignment horizontal="left" vertical="top" wrapText="1"/>
    </xf>
    <xf numFmtId="0" fontId="28" fillId="10" borderId="57" xfId="0" applyFont="1" applyFill="1" applyBorder="1" applyAlignment="1">
      <alignment horizontal="center" vertical="center" wrapText="1"/>
    </xf>
    <xf numFmtId="0" fontId="29" fillId="10" borderId="53" xfId="0" applyFont="1" applyFill="1" applyBorder="1" applyAlignment="1">
      <alignment horizontal="center" vertical="center" wrapText="1"/>
    </xf>
    <xf numFmtId="0" fontId="29" fillId="10" borderId="45" xfId="0" applyFont="1" applyFill="1" applyBorder="1" applyAlignment="1">
      <alignment horizontal="center" vertical="center" wrapText="1"/>
    </xf>
    <xf numFmtId="0" fontId="10" fillId="0" borderId="30"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28" xfId="0" applyFont="1" applyBorder="1" applyAlignment="1">
      <alignment horizontal="center" vertical="center" wrapText="1"/>
    </xf>
    <xf numFmtId="0" fontId="4" fillId="12" borderId="54" xfId="0" applyFont="1" applyFill="1" applyBorder="1" applyAlignment="1">
      <alignment horizontal="center" vertical="center" wrapText="1"/>
    </xf>
    <xf numFmtId="0" fontId="0" fillId="0" borderId="51" xfId="0" applyFont="1" applyBorder="1" applyAlignment="1">
      <alignment horizontal="center" vertical="center" wrapText="1"/>
    </xf>
    <xf numFmtId="0" fontId="0" fillId="0" borderId="50" xfId="0" applyFont="1" applyBorder="1" applyAlignment="1">
      <alignment horizontal="center" vertical="center" wrapText="1"/>
    </xf>
    <xf numFmtId="0" fontId="10" fillId="4" borderId="30" xfId="0" applyFont="1" applyFill="1" applyBorder="1" applyAlignment="1">
      <alignment horizontal="left" vertical="center" wrapText="1"/>
    </xf>
    <xf numFmtId="0" fontId="0" fillId="0" borderId="29" xfId="0" applyBorder="1" applyAlignment="1">
      <alignment vertical="center" wrapText="1"/>
    </xf>
    <xf numFmtId="0" fontId="0" fillId="0" borderId="60" xfId="0" applyBorder="1" applyAlignment="1">
      <alignment vertical="center" wrapText="1"/>
    </xf>
    <xf numFmtId="0" fontId="3" fillId="0" borderId="54"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50" xfId="0" applyFont="1" applyBorder="1" applyAlignment="1">
      <alignment horizontal="center" vertical="center" wrapText="1"/>
    </xf>
    <xf numFmtId="0" fontId="27" fillId="0" borderId="54" xfId="0" applyFont="1" applyBorder="1" applyAlignment="1" applyProtection="1">
      <alignment horizontal="center" vertical="center" wrapText="1"/>
      <protection locked="0"/>
    </xf>
    <xf numFmtId="0" fontId="0" fillId="0" borderId="51" xfId="0" applyBorder="1" applyAlignment="1" applyProtection="1">
      <alignment horizontal="center" vertical="center" wrapText="1"/>
      <protection locked="0"/>
    </xf>
    <xf numFmtId="0" fontId="0" fillId="0" borderId="50" xfId="0" applyBorder="1" applyAlignment="1" applyProtection="1">
      <alignment horizontal="center" vertical="center" wrapText="1"/>
      <protection locked="0"/>
    </xf>
    <xf numFmtId="0" fontId="32" fillId="10" borderId="54" xfId="0" applyFont="1" applyFill="1" applyBorder="1" applyAlignment="1">
      <alignment horizontal="right" vertical="center" wrapText="1"/>
    </xf>
    <xf numFmtId="0" fontId="0" fillId="0" borderId="51" xfId="0" applyBorder="1" applyAlignment="1">
      <alignment horizontal="right" vertical="center" wrapText="1"/>
    </xf>
    <xf numFmtId="0" fontId="0" fillId="0" borderId="50" xfId="0" applyBorder="1" applyAlignment="1">
      <alignment horizontal="right" vertical="center" wrapText="1"/>
    </xf>
    <xf numFmtId="0" fontId="9" fillId="10" borderId="54" xfId="0" applyFont="1" applyFill="1" applyBorder="1" applyAlignment="1">
      <alignment horizontal="center" vertical="center" wrapText="1"/>
    </xf>
    <xf numFmtId="0" fontId="0" fillId="0" borderId="51" xfId="0" applyBorder="1" applyAlignment="1">
      <alignment horizontal="center" vertical="center" wrapText="1"/>
    </xf>
    <xf numFmtId="0" fontId="0" fillId="0" borderId="50" xfId="0" applyBorder="1" applyAlignment="1">
      <alignment horizontal="center" vertical="center" wrapText="1"/>
    </xf>
    <xf numFmtId="0" fontId="1" fillId="10" borderId="51" xfId="0" applyFont="1" applyFill="1" applyBorder="1" applyAlignment="1">
      <alignment horizontal="center" vertical="center" wrapText="1"/>
    </xf>
    <xf numFmtId="0" fontId="0" fillId="0" borderId="54" xfId="0" applyBorder="1" applyAlignment="1">
      <alignment horizontal="center" vertical="center" wrapText="1"/>
    </xf>
    <xf numFmtId="166" fontId="51" fillId="0" borderId="25" xfId="0" applyNumberFormat="1" applyFont="1" applyBorder="1" applyAlignment="1"/>
    <xf numFmtId="0" fontId="0" fillId="0" borderId="24" xfId="0" applyBorder="1" applyAlignment="1"/>
    <xf numFmtId="0" fontId="49" fillId="10" borderId="51" xfId="0" applyFont="1" applyFill="1" applyBorder="1" applyAlignment="1">
      <alignment horizontal="center" vertical="center" wrapText="1"/>
    </xf>
    <xf numFmtId="0" fontId="29" fillId="0" borderId="51" xfId="0" applyFont="1" applyBorder="1" applyAlignment="1">
      <alignment horizontal="center" vertical="center" wrapText="1"/>
    </xf>
    <xf numFmtId="0" fontId="36" fillId="0" borderId="12" xfId="933" applyFont="1" applyBorder="1" applyAlignment="1" applyProtection="1">
      <alignment horizontal="center" vertical="center" textRotation="45" wrapText="1"/>
    </xf>
    <xf numFmtId="0" fontId="0" fillId="0" borderId="12" xfId="0" applyBorder="1" applyAlignment="1"/>
    <xf numFmtId="0" fontId="25" fillId="0" borderId="12" xfId="933" applyFont="1" applyBorder="1" applyAlignment="1" applyProtection="1">
      <alignment vertical="top" wrapText="1"/>
    </xf>
    <xf numFmtId="0" fontId="0" fillId="0" borderId="12" xfId="0" applyFont="1" applyBorder="1" applyAlignment="1"/>
    <xf numFmtId="167" fontId="46" fillId="0" borderId="0" xfId="933" applyNumberFormat="1" applyFont="1" applyBorder="1" applyAlignment="1" applyProtection="1">
      <alignment horizontal="left" vertical="center"/>
    </xf>
    <xf numFmtId="0" fontId="38" fillId="0" borderId="0" xfId="0" applyFont="1" applyBorder="1" applyAlignment="1">
      <alignment vertical="center"/>
    </xf>
    <xf numFmtId="0" fontId="40" fillId="0" borderId="12" xfId="933" applyFont="1" applyBorder="1" applyAlignment="1" applyProtection="1">
      <alignment horizontal="left" vertical="center"/>
    </xf>
  </cellXfs>
  <cellStyles count="969">
    <cellStyle name="Lien hypertexte" xfId="1" builtinId="8"/>
    <cellStyle name="Normal" xfId="0" builtinId="0"/>
    <cellStyle name="Normal 10" xfId="2"/>
    <cellStyle name="Normal 10 10" xfId="3"/>
    <cellStyle name="Normal 10 11" xfId="4"/>
    <cellStyle name="Normal 10 12" xfId="5"/>
    <cellStyle name="Normal 10 13" xfId="6"/>
    <cellStyle name="Normal 10 14" xfId="7"/>
    <cellStyle name="Normal 10 15" xfId="8"/>
    <cellStyle name="Normal 10 16" xfId="9"/>
    <cellStyle name="Normal 10 17" xfId="10"/>
    <cellStyle name="Normal 10 18" xfId="11"/>
    <cellStyle name="Normal 10 19" xfId="12"/>
    <cellStyle name="Normal 10 2" xfId="13"/>
    <cellStyle name="Normal 10 20" xfId="14"/>
    <cellStyle name="Normal 10 21" xfId="15"/>
    <cellStyle name="Normal 10 22" xfId="16"/>
    <cellStyle name="Normal 10 23" xfId="17"/>
    <cellStyle name="Normal 10 24" xfId="18"/>
    <cellStyle name="Normal 10 25" xfId="19"/>
    <cellStyle name="Normal 10 26" xfId="20"/>
    <cellStyle name="Normal 10 27" xfId="21"/>
    <cellStyle name="Normal 10 28" xfId="22"/>
    <cellStyle name="Normal 10 29" xfId="23"/>
    <cellStyle name="Normal 10 3" xfId="24"/>
    <cellStyle name="Normal 10 30" xfId="25"/>
    <cellStyle name="Normal 10 31" xfId="26"/>
    <cellStyle name="Normal 10 32" xfId="27"/>
    <cellStyle name="Normal 10 33" xfId="28"/>
    <cellStyle name="Normal 10 34" xfId="29"/>
    <cellStyle name="Normal 10 4" xfId="30"/>
    <cellStyle name="Normal 10 5" xfId="31"/>
    <cellStyle name="Normal 10 6" xfId="32"/>
    <cellStyle name="Normal 10 7" xfId="33"/>
    <cellStyle name="Normal 10 8" xfId="34"/>
    <cellStyle name="Normal 10 9" xfId="35"/>
    <cellStyle name="Normal 2" xfId="36"/>
    <cellStyle name="Normal 2 10" xfId="37"/>
    <cellStyle name="Normal 2 10 10" xfId="38"/>
    <cellStyle name="Normal 2 10 11" xfId="39"/>
    <cellStyle name="Normal 2 10 12" xfId="40"/>
    <cellStyle name="Normal 2 10 13" xfId="41"/>
    <cellStyle name="Normal 2 10 14" xfId="42"/>
    <cellStyle name="Normal 2 10 15" xfId="43"/>
    <cellStyle name="Normal 2 10 16" xfId="44"/>
    <cellStyle name="Normal 2 10 17" xfId="45"/>
    <cellStyle name="Normal 2 10 18" xfId="46"/>
    <cellStyle name="Normal 2 10 19" xfId="47"/>
    <cellStyle name="Normal 2 10 2" xfId="48"/>
    <cellStyle name="Normal 2 10 20" xfId="49"/>
    <cellStyle name="Normal 2 10 21" xfId="50"/>
    <cellStyle name="Normal 2 10 22" xfId="51"/>
    <cellStyle name="Normal 2 10 3" xfId="52"/>
    <cellStyle name="Normal 2 10 4" xfId="53"/>
    <cellStyle name="Normal 2 10 5" xfId="54"/>
    <cellStyle name="Normal 2 10 6" xfId="55"/>
    <cellStyle name="Normal 2 10 7" xfId="56"/>
    <cellStyle name="Normal 2 10 8" xfId="57"/>
    <cellStyle name="Normal 2 10 9" xfId="58"/>
    <cellStyle name="Normal 2 11" xfId="59"/>
    <cellStyle name="Normal 2 11 10" xfId="60"/>
    <cellStyle name="Normal 2 11 11" xfId="61"/>
    <cellStyle name="Normal 2 11 12" xfId="62"/>
    <cellStyle name="Normal 2 11 13" xfId="63"/>
    <cellStyle name="Normal 2 11 14" xfId="64"/>
    <cellStyle name="Normal 2 11 15" xfId="65"/>
    <cellStyle name="Normal 2 11 16" xfId="66"/>
    <cellStyle name="Normal 2 11 17" xfId="67"/>
    <cellStyle name="Normal 2 11 18" xfId="68"/>
    <cellStyle name="Normal 2 11 19" xfId="69"/>
    <cellStyle name="Normal 2 11 2" xfId="70"/>
    <cellStyle name="Normal 2 11 20" xfId="71"/>
    <cellStyle name="Normal 2 11 21" xfId="72"/>
    <cellStyle name="Normal 2 11 22" xfId="73"/>
    <cellStyle name="Normal 2 11 3" xfId="74"/>
    <cellStyle name="Normal 2 11 4" xfId="75"/>
    <cellStyle name="Normal 2 11 5" xfId="76"/>
    <cellStyle name="Normal 2 11 6" xfId="77"/>
    <cellStyle name="Normal 2 11 7" xfId="78"/>
    <cellStyle name="Normal 2 11 8" xfId="79"/>
    <cellStyle name="Normal 2 11 9" xfId="80"/>
    <cellStyle name="Normal 2 12" xfId="81"/>
    <cellStyle name="Normal 2 12 10" xfId="82"/>
    <cellStyle name="Normal 2 12 11" xfId="83"/>
    <cellStyle name="Normal 2 12 12" xfId="84"/>
    <cellStyle name="Normal 2 12 13" xfId="85"/>
    <cellStyle name="Normal 2 12 14" xfId="86"/>
    <cellStyle name="Normal 2 12 15" xfId="87"/>
    <cellStyle name="Normal 2 12 16" xfId="88"/>
    <cellStyle name="Normal 2 12 17" xfId="89"/>
    <cellStyle name="Normal 2 12 18" xfId="90"/>
    <cellStyle name="Normal 2 12 19" xfId="91"/>
    <cellStyle name="Normal 2 12 2" xfId="92"/>
    <cellStyle name="Normal 2 12 20" xfId="93"/>
    <cellStyle name="Normal 2 12 21" xfId="94"/>
    <cellStyle name="Normal 2 12 22" xfId="95"/>
    <cellStyle name="Normal 2 12 3" xfId="96"/>
    <cellStyle name="Normal 2 12 4" xfId="97"/>
    <cellStyle name="Normal 2 12 5" xfId="98"/>
    <cellStyle name="Normal 2 12 6" xfId="99"/>
    <cellStyle name="Normal 2 12 7" xfId="100"/>
    <cellStyle name="Normal 2 12 8" xfId="101"/>
    <cellStyle name="Normal 2 12 9" xfId="102"/>
    <cellStyle name="Normal 2 13" xfId="103"/>
    <cellStyle name="Normal 2 13 10" xfId="104"/>
    <cellStyle name="Normal 2 13 11" xfId="105"/>
    <cellStyle name="Normal 2 13 12" xfId="106"/>
    <cellStyle name="Normal 2 13 13" xfId="107"/>
    <cellStyle name="Normal 2 13 14" xfId="108"/>
    <cellStyle name="Normal 2 13 15" xfId="109"/>
    <cellStyle name="Normal 2 13 16" xfId="110"/>
    <cellStyle name="Normal 2 13 17" xfId="111"/>
    <cellStyle name="Normal 2 13 18" xfId="112"/>
    <cellStyle name="Normal 2 13 19" xfId="113"/>
    <cellStyle name="Normal 2 13 2" xfId="114"/>
    <cellStyle name="Normal 2 13 20" xfId="115"/>
    <cellStyle name="Normal 2 13 21" xfId="116"/>
    <cellStyle name="Normal 2 13 22" xfId="117"/>
    <cellStyle name="Normal 2 13 3" xfId="118"/>
    <cellStyle name="Normal 2 13 4" xfId="119"/>
    <cellStyle name="Normal 2 13 5" xfId="120"/>
    <cellStyle name="Normal 2 13 6" xfId="121"/>
    <cellStyle name="Normal 2 13 7" xfId="122"/>
    <cellStyle name="Normal 2 13 8" xfId="123"/>
    <cellStyle name="Normal 2 13 9" xfId="124"/>
    <cellStyle name="Normal 2 14" xfId="125"/>
    <cellStyle name="Normal 2 15" xfId="126"/>
    <cellStyle name="Normal 2 16" xfId="127"/>
    <cellStyle name="Normal 2 17" xfId="128"/>
    <cellStyle name="Normal 2 18" xfId="129"/>
    <cellStyle name="Normal 2 19" xfId="130"/>
    <cellStyle name="Normal 2 2" xfId="131"/>
    <cellStyle name="Normal 2 2 10" xfId="132"/>
    <cellStyle name="Normal 2 2 11" xfId="133"/>
    <cellStyle name="Normal 2 2 12" xfId="134"/>
    <cellStyle name="Normal 2 2 13" xfId="135"/>
    <cellStyle name="Normal 2 2 14" xfId="136"/>
    <cellStyle name="Normal 2 2 15" xfId="137"/>
    <cellStyle name="Normal 2 2 16" xfId="138"/>
    <cellStyle name="Normal 2 2 17" xfId="139"/>
    <cellStyle name="Normal 2 2 18" xfId="140"/>
    <cellStyle name="Normal 2 2 19" xfId="141"/>
    <cellStyle name="Normal 2 2 2" xfId="142"/>
    <cellStyle name="Normal 2 2 20" xfId="143"/>
    <cellStyle name="Normal 2 2 21" xfId="144"/>
    <cellStyle name="Normal 2 2 22" xfId="145"/>
    <cellStyle name="Normal 2 2 3" xfId="146"/>
    <cellStyle name="Normal 2 2 4" xfId="147"/>
    <cellStyle name="Normal 2 2 5" xfId="148"/>
    <cellStyle name="Normal 2 2 6" xfId="149"/>
    <cellStyle name="Normal 2 2 7" xfId="150"/>
    <cellStyle name="Normal 2 2 8" xfId="151"/>
    <cellStyle name="Normal 2 2 9" xfId="152"/>
    <cellStyle name="Normal 2 20" xfId="153"/>
    <cellStyle name="Normal 2 21" xfId="154"/>
    <cellStyle name="Normal 2 22" xfId="155"/>
    <cellStyle name="Normal 2 23" xfId="156"/>
    <cellStyle name="Normal 2 24" xfId="157"/>
    <cellStyle name="Normal 2 25" xfId="158"/>
    <cellStyle name="Normal 2 26" xfId="159"/>
    <cellStyle name="Normal 2 27" xfId="160"/>
    <cellStyle name="Normal 2 28" xfId="161"/>
    <cellStyle name="Normal 2 29" xfId="162"/>
    <cellStyle name="Normal 2 3" xfId="163"/>
    <cellStyle name="Normal 2 3 10" xfId="164"/>
    <cellStyle name="Normal 2 3 11" xfId="165"/>
    <cellStyle name="Normal 2 3 12" xfId="166"/>
    <cellStyle name="Normal 2 3 13" xfId="167"/>
    <cellStyle name="Normal 2 3 14" xfId="168"/>
    <cellStyle name="Normal 2 3 15" xfId="169"/>
    <cellStyle name="Normal 2 3 16" xfId="170"/>
    <cellStyle name="Normal 2 3 17" xfId="171"/>
    <cellStyle name="Normal 2 3 18" xfId="172"/>
    <cellStyle name="Normal 2 3 19" xfId="173"/>
    <cellStyle name="Normal 2 3 2" xfId="174"/>
    <cellStyle name="Normal 2 3 20" xfId="175"/>
    <cellStyle name="Normal 2 3 21" xfId="176"/>
    <cellStyle name="Normal 2 3 22" xfId="177"/>
    <cellStyle name="Normal 2 3 3" xfId="178"/>
    <cellStyle name="Normal 2 3 4" xfId="179"/>
    <cellStyle name="Normal 2 3 5" xfId="180"/>
    <cellStyle name="Normal 2 3 6" xfId="181"/>
    <cellStyle name="Normal 2 3 7" xfId="182"/>
    <cellStyle name="Normal 2 3 8" xfId="183"/>
    <cellStyle name="Normal 2 3 9" xfId="184"/>
    <cellStyle name="Normal 2 30" xfId="185"/>
    <cellStyle name="Normal 2 31" xfId="186"/>
    <cellStyle name="Normal 2 32" xfId="187"/>
    <cellStyle name="Normal 2 33" xfId="188"/>
    <cellStyle name="Normal 2 34" xfId="189"/>
    <cellStyle name="Normal 2 35" xfId="190"/>
    <cellStyle name="Normal 2 4" xfId="191"/>
    <cellStyle name="Normal 2 4 10" xfId="192"/>
    <cellStyle name="Normal 2 4 11" xfId="193"/>
    <cellStyle name="Normal 2 4 12" xfId="194"/>
    <cellStyle name="Normal 2 4 13" xfId="195"/>
    <cellStyle name="Normal 2 4 14" xfId="196"/>
    <cellStyle name="Normal 2 4 15" xfId="197"/>
    <cellStyle name="Normal 2 4 16" xfId="198"/>
    <cellStyle name="Normal 2 4 17" xfId="199"/>
    <cellStyle name="Normal 2 4 18" xfId="200"/>
    <cellStyle name="Normal 2 4 19" xfId="201"/>
    <cellStyle name="Normal 2 4 2" xfId="202"/>
    <cellStyle name="Normal 2 4 20" xfId="203"/>
    <cellStyle name="Normal 2 4 21" xfId="204"/>
    <cellStyle name="Normal 2 4 22" xfId="205"/>
    <cellStyle name="Normal 2 4 3" xfId="206"/>
    <cellStyle name="Normal 2 4 4" xfId="207"/>
    <cellStyle name="Normal 2 4 5" xfId="208"/>
    <cellStyle name="Normal 2 4 6" xfId="209"/>
    <cellStyle name="Normal 2 4 7" xfId="210"/>
    <cellStyle name="Normal 2 4 8" xfId="211"/>
    <cellStyle name="Normal 2 4 9" xfId="212"/>
    <cellStyle name="Normal 2 5" xfId="213"/>
    <cellStyle name="Normal 2 5 10" xfId="214"/>
    <cellStyle name="Normal 2 5 11" xfId="215"/>
    <cellStyle name="Normal 2 5 12" xfId="216"/>
    <cellStyle name="Normal 2 5 13" xfId="217"/>
    <cellStyle name="Normal 2 5 14" xfId="218"/>
    <cellStyle name="Normal 2 5 15" xfId="219"/>
    <cellStyle name="Normal 2 5 16" xfId="220"/>
    <cellStyle name="Normal 2 5 17" xfId="221"/>
    <cellStyle name="Normal 2 5 18" xfId="222"/>
    <cellStyle name="Normal 2 5 19" xfId="223"/>
    <cellStyle name="Normal 2 5 2" xfId="224"/>
    <cellStyle name="Normal 2 5 20" xfId="225"/>
    <cellStyle name="Normal 2 5 21" xfId="226"/>
    <cellStyle name="Normal 2 5 22" xfId="227"/>
    <cellStyle name="Normal 2 5 3" xfId="228"/>
    <cellStyle name="Normal 2 5 4" xfId="229"/>
    <cellStyle name="Normal 2 5 5" xfId="230"/>
    <cellStyle name="Normal 2 5 6" xfId="231"/>
    <cellStyle name="Normal 2 5 7" xfId="232"/>
    <cellStyle name="Normal 2 5 8" xfId="233"/>
    <cellStyle name="Normal 2 5 9" xfId="234"/>
    <cellStyle name="Normal 2 6" xfId="235"/>
    <cellStyle name="Normal 2 6 10" xfId="236"/>
    <cellStyle name="Normal 2 6 11" xfId="237"/>
    <cellStyle name="Normal 2 6 12" xfId="238"/>
    <cellStyle name="Normal 2 6 13" xfId="239"/>
    <cellStyle name="Normal 2 6 14" xfId="240"/>
    <cellStyle name="Normal 2 6 15" xfId="241"/>
    <cellStyle name="Normal 2 6 16" xfId="242"/>
    <cellStyle name="Normal 2 6 17" xfId="243"/>
    <cellStyle name="Normal 2 6 18" xfId="244"/>
    <cellStyle name="Normal 2 6 19" xfId="245"/>
    <cellStyle name="Normal 2 6 2" xfId="246"/>
    <cellStyle name="Normal 2 6 20" xfId="247"/>
    <cellStyle name="Normal 2 6 21" xfId="248"/>
    <cellStyle name="Normal 2 6 22" xfId="249"/>
    <cellStyle name="Normal 2 6 3" xfId="250"/>
    <cellStyle name="Normal 2 6 4" xfId="251"/>
    <cellStyle name="Normal 2 6 5" xfId="252"/>
    <cellStyle name="Normal 2 6 6" xfId="253"/>
    <cellStyle name="Normal 2 6 7" xfId="254"/>
    <cellStyle name="Normal 2 6 8" xfId="255"/>
    <cellStyle name="Normal 2 6 9" xfId="256"/>
    <cellStyle name="Normal 2 7" xfId="257"/>
    <cellStyle name="Normal 2 7 10" xfId="258"/>
    <cellStyle name="Normal 2 7 11" xfId="259"/>
    <cellStyle name="Normal 2 7 12" xfId="260"/>
    <cellStyle name="Normal 2 7 13" xfId="261"/>
    <cellStyle name="Normal 2 7 14" xfId="262"/>
    <cellStyle name="Normal 2 7 15" xfId="263"/>
    <cellStyle name="Normal 2 7 16" xfId="264"/>
    <cellStyle name="Normal 2 7 17" xfId="265"/>
    <cellStyle name="Normal 2 7 18" xfId="266"/>
    <cellStyle name="Normal 2 7 19" xfId="267"/>
    <cellStyle name="Normal 2 7 2" xfId="268"/>
    <cellStyle name="Normal 2 7 20" xfId="269"/>
    <cellStyle name="Normal 2 7 21" xfId="270"/>
    <cellStyle name="Normal 2 7 22" xfId="271"/>
    <cellStyle name="Normal 2 7 3" xfId="272"/>
    <cellStyle name="Normal 2 7 4" xfId="273"/>
    <cellStyle name="Normal 2 7 5" xfId="274"/>
    <cellStyle name="Normal 2 7 6" xfId="275"/>
    <cellStyle name="Normal 2 7 7" xfId="276"/>
    <cellStyle name="Normal 2 7 8" xfId="277"/>
    <cellStyle name="Normal 2 7 9" xfId="278"/>
    <cellStyle name="Normal 2 8" xfId="279"/>
    <cellStyle name="Normal 2 8 10" xfId="280"/>
    <cellStyle name="Normal 2 8 11" xfId="281"/>
    <cellStyle name="Normal 2 8 12" xfId="282"/>
    <cellStyle name="Normal 2 8 13" xfId="283"/>
    <cellStyle name="Normal 2 8 14" xfId="284"/>
    <cellStyle name="Normal 2 8 15" xfId="285"/>
    <cellStyle name="Normal 2 8 16" xfId="286"/>
    <cellStyle name="Normal 2 8 17" xfId="287"/>
    <cellStyle name="Normal 2 8 18" xfId="288"/>
    <cellStyle name="Normal 2 8 19" xfId="289"/>
    <cellStyle name="Normal 2 8 2" xfId="290"/>
    <cellStyle name="Normal 2 8 20" xfId="291"/>
    <cellStyle name="Normal 2 8 21" xfId="292"/>
    <cellStyle name="Normal 2 8 22" xfId="293"/>
    <cellStyle name="Normal 2 8 3" xfId="294"/>
    <cellStyle name="Normal 2 8 4" xfId="295"/>
    <cellStyle name="Normal 2 8 5" xfId="296"/>
    <cellStyle name="Normal 2 8 6" xfId="297"/>
    <cellStyle name="Normal 2 8 7" xfId="298"/>
    <cellStyle name="Normal 2 8 8" xfId="299"/>
    <cellStyle name="Normal 2 8 9" xfId="300"/>
    <cellStyle name="Normal 2 9" xfId="301"/>
    <cellStyle name="Normal 2 9 10" xfId="302"/>
    <cellStyle name="Normal 2 9 11" xfId="303"/>
    <cellStyle name="Normal 2 9 12" xfId="304"/>
    <cellStyle name="Normal 2 9 13" xfId="305"/>
    <cellStyle name="Normal 2 9 14" xfId="306"/>
    <cellStyle name="Normal 2 9 15" xfId="307"/>
    <cellStyle name="Normal 2 9 16" xfId="308"/>
    <cellStyle name="Normal 2 9 17" xfId="309"/>
    <cellStyle name="Normal 2 9 18" xfId="310"/>
    <cellStyle name="Normal 2 9 19" xfId="311"/>
    <cellStyle name="Normal 2 9 2" xfId="312"/>
    <cellStyle name="Normal 2 9 20" xfId="313"/>
    <cellStyle name="Normal 2 9 21" xfId="314"/>
    <cellStyle name="Normal 2 9 22" xfId="315"/>
    <cellStyle name="Normal 2 9 3" xfId="316"/>
    <cellStyle name="Normal 2 9 4" xfId="317"/>
    <cellStyle name="Normal 2 9 5" xfId="318"/>
    <cellStyle name="Normal 2 9 6" xfId="319"/>
    <cellStyle name="Normal 2 9 7" xfId="320"/>
    <cellStyle name="Normal 2 9 8" xfId="321"/>
    <cellStyle name="Normal 2 9 9" xfId="322"/>
    <cellStyle name="Normal 3" xfId="323"/>
    <cellStyle name="Normal 3 10" xfId="324"/>
    <cellStyle name="Normal 3 10 10" xfId="325"/>
    <cellStyle name="Normal 3 10 11" xfId="326"/>
    <cellStyle name="Normal 3 10 12" xfId="327"/>
    <cellStyle name="Normal 3 10 13" xfId="328"/>
    <cellStyle name="Normal 3 10 14" xfId="329"/>
    <cellStyle name="Normal 3 10 15" xfId="330"/>
    <cellStyle name="Normal 3 10 16" xfId="331"/>
    <cellStyle name="Normal 3 10 17" xfId="332"/>
    <cellStyle name="Normal 3 10 18" xfId="333"/>
    <cellStyle name="Normal 3 10 19" xfId="334"/>
    <cellStyle name="Normal 3 10 2" xfId="335"/>
    <cellStyle name="Normal 3 10 20" xfId="336"/>
    <cellStyle name="Normal 3 10 21" xfId="337"/>
    <cellStyle name="Normal 3 10 22" xfId="338"/>
    <cellStyle name="Normal 3 10 3" xfId="339"/>
    <cellStyle name="Normal 3 10 4" xfId="340"/>
    <cellStyle name="Normal 3 10 5" xfId="341"/>
    <cellStyle name="Normal 3 10 6" xfId="342"/>
    <cellStyle name="Normal 3 10 7" xfId="343"/>
    <cellStyle name="Normal 3 10 8" xfId="344"/>
    <cellStyle name="Normal 3 10 9" xfId="345"/>
    <cellStyle name="Normal 3 11" xfId="346"/>
    <cellStyle name="Normal 3 11 10" xfId="347"/>
    <cellStyle name="Normal 3 11 11" xfId="348"/>
    <cellStyle name="Normal 3 11 12" xfId="349"/>
    <cellStyle name="Normal 3 11 13" xfId="350"/>
    <cellStyle name="Normal 3 11 14" xfId="351"/>
    <cellStyle name="Normal 3 11 15" xfId="352"/>
    <cellStyle name="Normal 3 11 16" xfId="353"/>
    <cellStyle name="Normal 3 11 17" xfId="354"/>
    <cellStyle name="Normal 3 11 18" xfId="355"/>
    <cellStyle name="Normal 3 11 19" xfId="356"/>
    <cellStyle name="Normal 3 11 2" xfId="357"/>
    <cellStyle name="Normal 3 11 20" xfId="358"/>
    <cellStyle name="Normal 3 11 21" xfId="359"/>
    <cellStyle name="Normal 3 11 22" xfId="360"/>
    <cellStyle name="Normal 3 11 3" xfId="361"/>
    <cellStyle name="Normal 3 11 4" xfId="362"/>
    <cellStyle name="Normal 3 11 5" xfId="363"/>
    <cellStyle name="Normal 3 11 6" xfId="364"/>
    <cellStyle name="Normal 3 11 7" xfId="365"/>
    <cellStyle name="Normal 3 11 8" xfId="366"/>
    <cellStyle name="Normal 3 11 9" xfId="367"/>
    <cellStyle name="Normal 3 12" xfId="368"/>
    <cellStyle name="Normal 3 12 10" xfId="369"/>
    <cellStyle name="Normal 3 12 11" xfId="370"/>
    <cellStyle name="Normal 3 12 12" xfId="371"/>
    <cellStyle name="Normal 3 12 13" xfId="372"/>
    <cellStyle name="Normal 3 12 14" xfId="373"/>
    <cellStyle name="Normal 3 12 15" xfId="374"/>
    <cellStyle name="Normal 3 12 16" xfId="375"/>
    <cellStyle name="Normal 3 12 17" xfId="376"/>
    <cellStyle name="Normal 3 12 18" xfId="377"/>
    <cellStyle name="Normal 3 12 19" xfId="378"/>
    <cellStyle name="Normal 3 12 2" xfId="379"/>
    <cellStyle name="Normal 3 12 20" xfId="380"/>
    <cellStyle name="Normal 3 12 21" xfId="381"/>
    <cellStyle name="Normal 3 12 22" xfId="382"/>
    <cellStyle name="Normal 3 12 3" xfId="383"/>
    <cellStyle name="Normal 3 12 4" xfId="384"/>
    <cellStyle name="Normal 3 12 5" xfId="385"/>
    <cellStyle name="Normal 3 12 6" xfId="386"/>
    <cellStyle name="Normal 3 12 7" xfId="387"/>
    <cellStyle name="Normal 3 12 8" xfId="388"/>
    <cellStyle name="Normal 3 12 9" xfId="389"/>
    <cellStyle name="Normal 3 13" xfId="390"/>
    <cellStyle name="Normal 3 13 10" xfId="391"/>
    <cellStyle name="Normal 3 13 11" xfId="392"/>
    <cellStyle name="Normal 3 13 12" xfId="393"/>
    <cellStyle name="Normal 3 13 13" xfId="394"/>
    <cellStyle name="Normal 3 13 14" xfId="395"/>
    <cellStyle name="Normal 3 13 15" xfId="396"/>
    <cellStyle name="Normal 3 13 16" xfId="397"/>
    <cellStyle name="Normal 3 13 17" xfId="398"/>
    <cellStyle name="Normal 3 13 18" xfId="399"/>
    <cellStyle name="Normal 3 13 19" xfId="400"/>
    <cellStyle name="Normal 3 13 2" xfId="401"/>
    <cellStyle name="Normal 3 13 20" xfId="402"/>
    <cellStyle name="Normal 3 13 21" xfId="403"/>
    <cellStyle name="Normal 3 13 22" xfId="404"/>
    <cellStyle name="Normal 3 13 3" xfId="405"/>
    <cellStyle name="Normal 3 13 4" xfId="406"/>
    <cellStyle name="Normal 3 13 5" xfId="407"/>
    <cellStyle name="Normal 3 13 6" xfId="408"/>
    <cellStyle name="Normal 3 13 7" xfId="409"/>
    <cellStyle name="Normal 3 13 8" xfId="410"/>
    <cellStyle name="Normal 3 13 9" xfId="411"/>
    <cellStyle name="Normal 3 14" xfId="412"/>
    <cellStyle name="Normal 3 15" xfId="413"/>
    <cellStyle name="Normal 3 16" xfId="414"/>
    <cellStyle name="Normal 3 17" xfId="415"/>
    <cellStyle name="Normal 3 18" xfId="416"/>
    <cellStyle name="Normal 3 19" xfId="417"/>
    <cellStyle name="Normal 3 2" xfId="418"/>
    <cellStyle name="Normal 3 2 10" xfId="419"/>
    <cellStyle name="Normal 3 2 11" xfId="420"/>
    <cellStyle name="Normal 3 2 12" xfId="421"/>
    <cellStyle name="Normal 3 2 13" xfId="422"/>
    <cellStyle name="Normal 3 2 14" xfId="423"/>
    <cellStyle name="Normal 3 2 15" xfId="424"/>
    <cellStyle name="Normal 3 2 16" xfId="425"/>
    <cellStyle name="Normal 3 2 17" xfId="426"/>
    <cellStyle name="Normal 3 2 18" xfId="427"/>
    <cellStyle name="Normal 3 2 19" xfId="428"/>
    <cellStyle name="Normal 3 2 2" xfId="429"/>
    <cellStyle name="Normal 3 2 20" xfId="430"/>
    <cellStyle name="Normal 3 2 21" xfId="431"/>
    <cellStyle name="Normal 3 2 22" xfId="432"/>
    <cellStyle name="Normal 3 2 3" xfId="433"/>
    <cellStyle name="Normal 3 2 4" xfId="434"/>
    <cellStyle name="Normal 3 2 5" xfId="435"/>
    <cellStyle name="Normal 3 2 6" xfId="436"/>
    <cellStyle name="Normal 3 2 7" xfId="437"/>
    <cellStyle name="Normal 3 2 8" xfId="438"/>
    <cellStyle name="Normal 3 2 9" xfId="439"/>
    <cellStyle name="Normal 3 20" xfId="440"/>
    <cellStyle name="Normal 3 21" xfId="441"/>
    <cellStyle name="Normal 3 22" xfId="442"/>
    <cellStyle name="Normal 3 23" xfId="443"/>
    <cellStyle name="Normal 3 24" xfId="444"/>
    <cellStyle name="Normal 3 25" xfId="445"/>
    <cellStyle name="Normal 3 26" xfId="446"/>
    <cellStyle name="Normal 3 27" xfId="447"/>
    <cellStyle name="Normal 3 28" xfId="448"/>
    <cellStyle name="Normal 3 29" xfId="449"/>
    <cellStyle name="Normal 3 3" xfId="450"/>
    <cellStyle name="Normal 3 3 10" xfId="451"/>
    <cellStyle name="Normal 3 3 11" xfId="452"/>
    <cellStyle name="Normal 3 3 12" xfId="453"/>
    <cellStyle name="Normal 3 3 13" xfId="454"/>
    <cellStyle name="Normal 3 3 14" xfId="455"/>
    <cellStyle name="Normal 3 3 15" xfId="456"/>
    <cellStyle name="Normal 3 3 16" xfId="457"/>
    <cellStyle name="Normal 3 3 17" xfId="458"/>
    <cellStyle name="Normal 3 3 18" xfId="459"/>
    <cellStyle name="Normal 3 3 19" xfId="460"/>
    <cellStyle name="Normal 3 3 2" xfId="461"/>
    <cellStyle name="Normal 3 3 20" xfId="462"/>
    <cellStyle name="Normal 3 3 21" xfId="463"/>
    <cellStyle name="Normal 3 3 22" xfId="464"/>
    <cellStyle name="Normal 3 3 3" xfId="465"/>
    <cellStyle name="Normal 3 3 4" xfId="466"/>
    <cellStyle name="Normal 3 3 5" xfId="467"/>
    <cellStyle name="Normal 3 3 6" xfId="468"/>
    <cellStyle name="Normal 3 3 7" xfId="469"/>
    <cellStyle name="Normal 3 3 8" xfId="470"/>
    <cellStyle name="Normal 3 3 9" xfId="471"/>
    <cellStyle name="Normal 3 30" xfId="472"/>
    <cellStyle name="Normal 3 31" xfId="473"/>
    <cellStyle name="Normal 3 32" xfId="474"/>
    <cellStyle name="Normal 3 33" xfId="475"/>
    <cellStyle name="Normal 3 34" xfId="476"/>
    <cellStyle name="Normal 3 35" xfId="477"/>
    <cellStyle name="Normal 3 4" xfId="478"/>
    <cellStyle name="Normal 3 4 10" xfId="479"/>
    <cellStyle name="Normal 3 4 11" xfId="480"/>
    <cellStyle name="Normal 3 4 12" xfId="481"/>
    <cellStyle name="Normal 3 4 13" xfId="482"/>
    <cellStyle name="Normal 3 4 14" xfId="483"/>
    <cellStyle name="Normal 3 4 15" xfId="484"/>
    <cellStyle name="Normal 3 4 16" xfId="485"/>
    <cellStyle name="Normal 3 4 17" xfId="486"/>
    <cellStyle name="Normal 3 4 18" xfId="487"/>
    <cellStyle name="Normal 3 4 19" xfId="488"/>
    <cellStyle name="Normal 3 4 2" xfId="489"/>
    <cellStyle name="Normal 3 4 20" xfId="490"/>
    <cellStyle name="Normal 3 4 21" xfId="491"/>
    <cellStyle name="Normal 3 4 22" xfId="492"/>
    <cellStyle name="Normal 3 4 3" xfId="493"/>
    <cellStyle name="Normal 3 4 4" xfId="494"/>
    <cellStyle name="Normal 3 4 5" xfId="495"/>
    <cellStyle name="Normal 3 4 6" xfId="496"/>
    <cellStyle name="Normal 3 4 7" xfId="497"/>
    <cellStyle name="Normal 3 4 8" xfId="498"/>
    <cellStyle name="Normal 3 4 9" xfId="499"/>
    <cellStyle name="Normal 3 5" xfId="500"/>
    <cellStyle name="Normal 3 5 10" xfId="501"/>
    <cellStyle name="Normal 3 5 11" xfId="502"/>
    <cellStyle name="Normal 3 5 12" xfId="503"/>
    <cellStyle name="Normal 3 5 13" xfId="504"/>
    <cellStyle name="Normal 3 5 14" xfId="505"/>
    <cellStyle name="Normal 3 5 15" xfId="506"/>
    <cellStyle name="Normal 3 5 16" xfId="507"/>
    <cellStyle name="Normal 3 5 17" xfId="508"/>
    <cellStyle name="Normal 3 5 18" xfId="509"/>
    <cellStyle name="Normal 3 5 19" xfId="510"/>
    <cellStyle name="Normal 3 5 2" xfId="511"/>
    <cellStyle name="Normal 3 5 20" xfId="512"/>
    <cellStyle name="Normal 3 5 21" xfId="513"/>
    <cellStyle name="Normal 3 5 22" xfId="514"/>
    <cellStyle name="Normal 3 5 3" xfId="515"/>
    <cellStyle name="Normal 3 5 4" xfId="516"/>
    <cellStyle name="Normal 3 5 5" xfId="517"/>
    <cellStyle name="Normal 3 5 6" xfId="518"/>
    <cellStyle name="Normal 3 5 7" xfId="519"/>
    <cellStyle name="Normal 3 5 8" xfId="520"/>
    <cellStyle name="Normal 3 5 9" xfId="521"/>
    <cellStyle name="Normal 3 6" xfId="522"/>
    <cellStyle name="Normal 3 6 10" xfId="523"/>
    <cellStyle name="Normal 3 6 11" xfId="524"/>
    <cellStyle name="Normal 3 6 12" xfId="525"/>
    <cellStyle name="Normal 3 6 13" xfId="526"/>
    <cellStyle name="Normal 3 6 14" xfId="527"/>
    <cellStyle name="Normal 3 6 15" xfId="528"/>
    <cellStyle name="Normal 3 6 16" xfId="529"/>
    <cellStyle name="Normal 3 6 17" xfId="530"/>
    <cellStyle name="Normal 3 6 18" xfId="531"/>
    <cellStyle name="Normal 3 6 19" xfId="532"/>
    <cellStyle name="Normal 3 6 2" xfId="533"/>
    <cellStyle name="Normal 3 6 20" xfId="534"/>
    <cellStyle name="Normal 3 6 21" xfId="535"/>
    <cellStyle name="Normal 3 6 22" xfId="536"/>
    <cellStyle name="Normal 3 6 3" xfId="537"/>
    <cellStyle name="Normal 3 6 4" xfId="538"/>
    <cellStyle name="Normal 3 6 5" xfId="539"/>
    <cellStyle name="Normal 3 6 6" xfId="540"/>
    <cellStyle name="Normal 3 6 7" xfId="541"/>
    <cellStyle name="Normal 3 6 8" xfId="542"/>
    <cellStyle name="Normal 3 6 9" xfId="543"/>
    <cellStyle name="Normal 3 7" xfId="544"/>
    <cellStyle name="Normal 3 7 10" xfId="545"/>
    <cellStyle name="Normal 3 7 11" xfId="546"/>
    <cellStyle name="Normal 3 7 12" xfId="547"/>
    <cellStyle name="Normal 3 7 13" xfId="548"/>
    <cellStyle name="Normal 3 7 14" xfId="549"/>
    <cellStyle name="Normal 3 7 15" xfId="550"/>
    <cellStyle name="Normal 3 7 16" xfId="551"/>
    <cellStyle name="Normal 3 7 17" xfId="552"/>
    <cellStyle name="Normal 3 7 18" xfId="553"/>
    <cellStyle name="Normal 3 7 19" xfId="554"/>
    <cellStyle name="Normal 3 7 2" xfId="555"/>
    <cellStyle name="Normal 3 7 20" xfId="556"/>
    <cellStyle name="Normal 3 7 21" xfId="557"/>
    <cellStyle name="Normal 3 7 22" xfId="558"/>
    <cellStyle name="Normal 3 7 3" xfId="559"/>
    <cellStyle name="Normal 3 7 4" xfId="560"/>
    <cellStyle name="Normal 3 7 5" xfId="561"/>
    <cellStyle name="Normal 3 7 6" xfId="562"/>
    <cellStyle name="Normal 3 7 7" xfId="563"/>
    <cellStyle name="Normal 3 7 8" xfId="564"/>
    <cellStyle name="Normal 3 7 9" xfId="565"/>
    <cellStyle name="Normal 3 8" xfId="566"/>
    <cellStyle name="Normal 3 8 10" xfId="567"/>
    <cellStyle name="Normal 3 8 11" xfId="568"/>
    <cellStyle name="Normal 3 8 12" xfId="569"/>
    <cellStyle name="Normal 3 8 13" xfId="570"/>
    <cellStyle name="Normal 3 8 14" xfId="571"/>
    <cellStyle name="Normal 3 8 15" xfId="572"/>
    <cellStyle name="Normal 3 8 16" xfId="573"/>
    <cellStyle name="Normal 3 8 17" xfId="574"/>
    <cellStyle name="Normal 3 8 18" xfId="575"/>
    <cellStyle name="Normal 3 8 19" xfId="576"/>
    <cellStyle name="Normal 3 8 2" xfId="577"/>
    <cellStyle name="Normal 3 8 20" xfId="578"/>
    <cellStyle name="Normal 3 8 21" xfId="579"/>
    <cellStyle name="Normal 3 8 22" xfId="580"/>
    <cellStyle name="Normal 3 8 3" xfId="581"/>
    <cellStyle name="Normal 3 8 4" xfId="582"/>
    <cellStyle name="Normal 3 8 5" xfId="583"/>
    <cellStyle name="Normal 3 8 6" xfId="584"/>
    <cellStyle name="Normal 3 8 7" xfId="585"/>
    <cellStyle name="Normal 3 8 8" xfId="586"/>
    <cellStyle name="Normal 3 8 9" xfId="587"/>
    <cellStyle name="Normal 3 9" xfId="588"/>
    <cellStyle name="Normal 3 9 10" xfId="589"/>
    <cellStyle name="Normal 3 9 11" xfId="590"/>
    <cellStyle name="Normal 3 9 12" xfId="591"/>
    <cellStyle name="Normal 3 9 13" xfId="592"/>
    <cellStyle name="Normal 3 9 14" xfId="593"/>
    <cellStyle name="Normal 3 9 15" xfId="594"/>
    <cellStyle name="Normal 3 9 16" xfId="595"/>
    <cellStyle name="Normal 3 9 17" xfId="596"/>
    <cellStyle name="Normal 3 9 18" xfId="597"/>
    <cellStyle name="Normal 3 9 19" xfId="598"/>
    <cellStyle name="Normal 3 9 2" xfId="599"/>
    <cellStyle name="Normal 3 9 20" xfId="600"/>
    <cellStyle name="Normal 3 9 21" xfId="601"/>
    <cellStyle name="Normal 3 9 22" xfId="602"/>
    <cellStyle name="Normal 3 9 3" xfId="603"/>
    <cellStyle name="Normal 3 9 4" xfId="604"/>
    <cellStyle name="Normal 3 9 5" xfId="605"/>
    <cellStyle name="Normal 3 9 6" xfId="606"/>
    <cellStyle name="Normal 3 9 7" xfId="607"/>
    <cellStyle name="Normal 3 9 8" xfId="608"/>
    <cellStyle name="Normal 3 9 9" xfId="609"/>
    <cellStyle name="Normal 4" xfId="610"/>
    <cellStyle name="Normal 4 10" xfId="611"/>
    <cellStyle name="Normal 4 10 10" xfId="612"/>
    <cellStyle name="Normal 4 10 11" xfId="613"/>
    <cellStyle name="Normal 4 10 12" xfId="614"/>
    <cellStyle name="Normal 4 10 13" xfId="615"/>
    <cellStyle name="Normal 4 10 14" xfId="616"/>
    <cellStyle name="Normal 4 10 15" xfId="617"/>
    <cellStyle name="Normal 4 10 16" xfId="618"/>
    <cellStyle name="Normal 4 10 17" xfId="619"/>
    <cellStyle name="Normal 4 10 18" xfId="620"/>
    <cellStyle name="Normal 4 10 19" xfId="621"/>
    <cellStyle name="Normal 4 10 2" xfId="622"/>
    <cellStyle name="Normal 4 10 20" xfId="623"/>
    <cellStyle name="Normal 4 10 21" xfId="624"/>
    <cellStyle name="Normal 4 10 22" xfId="625"/>
    <cellStyle name="Normal 4 10 3" xfId="626"/>
    <cellStyle name="Normal 4 10 4" xfId="627"/>
    <cellStyle name="Normal 4 10 5" xfId="628"/>
    <cellStyle name="Normal 4 10 6" xfId="629"/>
    <cellStyle name="Normal 4 10 7" xfId="630"/>
    <cellStyle name="Normal 4 10 8" xfId="631"/>
    <cellStyle name="Normal 4 10 9" xfId="632"/>
    <cellStyle name="Normal 4 11" xfId="633"/>
    <cellStyle name="Normal 4 11 10" xfId="634"/>
    <cellStyle name="Normal 4 11 11" xfId="635"/>
    <cellStyle name="Normal 4 11 12" xfId="636"/>
    <cellStyle name="Normal 4 11 13" xfId="637"/>
    <cellStyle name="Normal 4 11 14" xfId="638"/>
    <cellStyle name="Normal 4 11 15" xfId="639"/>
    <cellStyle name="Normal 4 11 16" xfId="640"/>
    <cellStyle name="Normal 4 11 17" xfId="641"/>
    <cellStyle name="Normal 4 11 18" xfId="642"/>
    <cellStyle name="Normal 4 11 19" xfId="643"/>
    <cellStyle name="Normal 4 11 2" xfId="644"/>
    <cellStyle name="Normal 4 11 20" xfId="645"/>
    <cellStyle name="Normal 4 11 21" xfId="646"/>
    <cellStyle name="Normal 4 11 22" xfId="647"/>
    <cellStyle name="Normal 4 11 3" xfId="648"/>
    <cellStyle name="Normal 4 11 4" xfId="649"/>
    <cellStyle name="Normal 4 11 5" xfId="650"/>
    <cellStyle name="Normal 4 11 6" xfId="651"/>
    <cellStyle name="Normal 4 11 7" xfId="652"/>
    <cellStyle name="Normal 4 11 8" xfId="653"/>
    <cellStyle name="Normal 4 11 9" xfId="654"/>
    <cellStyle name="Normal 4 12" xfId="655"/>
    <cellStyle name="Normal 4 12 10" xfId="656"/>
    <cellStyle name="Normal 4 12 11" xfId="657"/>
    <cellStyle name="Normal 4 12 12" xfId="658"/>
    <cellStyle name="Normal 4 12 13" xfId="659"/>
    <cellStyle name="Normal 4 12 14" xfId="660"/>
    <cellStyle name="Normal 4 12 15" xfId="661"/>
    <cellStyle name="Normal 4 12 16" xfId="662"/>
    <cellStyle name="Normal 4 12 17" xfId="663"/>
    <cellStyle name="Normal 4 12 18" xfId="664"/>
    <cellStyle name="Normal 4 12 19" xfId="665"/>
    <cellStyle name="Normal 4 12 2" xfId="666"/>
    <cellStyle name="Normal 4 12 20" xfId="667"/>
    <cellStyle name="Normal 4 12 21" xfId="668"/>
    <cellStyle name="Normal 4 12 22" xfId="669"/>
    <cellStyle name="Normal 4 12 3" xfId="670"/>
    <cellStyle name="Normal 4 12 4" xfId="671"/>
    <cellStyle name="Normal 4 12 5" xfId="672"/>
    <cellStyle name="Normal 4 12 6" xfId="673"/>
    <cellStyle name="Normal 4 12 7" xfId="674"/>
    <cellStyle name="Normal 4 12 8" xfId="675"/>
    <cellStyle name="Normal 4 12 9" xfId="676"/>
    <cellStyle name="Normal 4 13" xfId="677"/>
    <cellStyle name="Normal 4 13 10" xfId="678"/>
    <cellStyle name="Normal 4 13 11" xfId="679"/>
    <cellStyle name="Normal 4 13 12" xfId="680"/>
    <cellStyle name="Normal 4 13 13" xfId="681"/>
    <cellStyle name="Normal 4 13 14" xfId="682"/>
    <cellStyle name="Normal 4 13 15" xfId="683"/>
    <cellStyle name="Normal 4 13 16" xfId="684"/>
    <cellStyle name="Normal 4 13 17" xfId="685"/>
    <cellStyle name="Normal 4 13 18" xfId="686"/>
    <cellStyle name="Normal 4 13 19" xfId="687"/>
    <cellStyle name="Normal 4 13 2" xfId="688"/>
    <cellStyle name="Normal 4 13 20" xfId="689"/>
    <cellStyle name="Normal 4 13 21" xfId="690"/>
    <cellStyle name="Normal 4 13 22" xfId="691"/>
    <cellStyle name="Normal 4 13 3" xfId="692"/>
    <cellStyle name="Normal 4 13 4" xfId="693"/>
    <cellStyle name="Normal 4 13 5" xfId="694"/>
    <cellStyle name="Normal 4 13 6" xfId="695"/>
    <cellStyle name="Normal 4 13 7" xfId="696"/>
    <cellStyle name="Normal 4 13 8" xfId="697"/>
    <cellStyle name="Normal 4 13 9" xfId="698"/>
    <cellStyle name="Normal 4 14" xfId="699"/>
    <cellStyle name="Normal 4 15" xfId="700"/>
    <cellStyle name="Normal 4 16" xfId="701"/>
    <cellStyle name="Normal 4 17" xfId="702"/>
    <cellStyle name="Normal 4 18" xfId="703"/>
    <cellStyle name="Normal 4 19" xfId="704"/>
    <cellStyle name="Normal 4 2" xfId="705"/>
    <cellStyle name="Normal 4 2 10" xfId="706"/>
    <cellStyle name="Normal 4 2 11" xfId="707"/>
    <cellStyle name="Normal 4 2 12" xfId="708"/>
    <cellStyle name="Normal 4 2 13" xfId="709"/>
    <cellStyle name="Normal 4 2 14" xfId="710"/>
    <cellStyle name="Normal 4 2 15" xfId="711"/>
    <cellStyle name="Normal 4 2 16" xfId="712"/>
    <cellStyle name="Normal 4 2 17" xfId="713"/>
    <cellStyle name="Normal 4 2 18" xfId="714"/>
    <cellStyle name="Normal 4 2 19" xfId="715"/>
    <cellStyle name="Normal 4 2 2" xfId="716"/>
    <cellStyle name="Normal 4 2 20" xfId="717"/>
    <cellStyle name="Normal 4 2 21" xfId="718"/>
    <cellStyle name="Normal 4 2 22" xfId="719"/>
    <cellStyle name="Normal 4 2 3" xfId="720"/>
    <cellStyle name="Normal 4 2 4" xfId="721"/>
    <cellStyle name="Normal 4 2 5" xfId="722"/>
    <cellStyle name="Normal 4 2 6" xfId="723"/>
    <cellStyle name="Normal 4 2 7" xfId="724"/>
    <cellStyle name="Normal 4 2 8" xfId="725"/>
    <cellStyle name="Normal 4 2 9" xfId="726"/>
    <cellStyle name="Normal 4 20" xfId="727"/>
    <cellStyle name="Normal 4 21" xfId="728"/>
    <cellStyle name="Normal 4 22" xfId="729"/>
    <cellStyle name="Normal 4 23" xfId="730"/>
    <cellStyle name="Normal 4 24" xfId="731"/>
    <cellStyle name="Normal 4 25" xfId="732"/>
    <cellStyle name="Normal 4 26" xfId="733"/>
    <cellStyle name="Normal 4 27" xfId="734"/>
    <cellStyle name="Normal 4 28" xfId="735"/>
    <cellStyle name="Normal 4 29" xfId="736"/>
    <cellStyle name="Normal 4 3" xfId="737"/>
    <cellStyle name="Normal 4 3 10" xfId="738"/>
    <cellStyle name="Normal 4 3 11" xfId="739"/>
    <cellStyle name="Normal 4 3 12" xfId="740"/>
    <cellStyle name="Normal 4 3 13" xfId="741"/>
    <cellStyle name="Normal 4 3 14" xfId="742"/>
    <cellStyle name="Normal 4 3 15" xfId="743"/>
    <cellStyle name="Normal 4 3 16" xfId="744"/>
    <cellStyle name="Normal 4 3 17" xfId="745"/>
    <cellStyle name="Normal 4 3 18" xfId="746"/>
    <cellStyle name="Normal 4 3 19" xfId="747"/>
    <cellStyle name="Normal 4 3 2" xfId="748"/>
    <cellStyle name="Normal 4 3 20" xfId="749"/>
    <cellStyle name="Normal 4 3 21" xfId="750"/>
    <cellStyle name="Normal 4 3 22" xfId="751"/>
    <cellStyle name="Normal 4 3 3" xfId="752"/>
    <cellStyle name="Normal 4 3 4" xfId="753"/>
    <cellStyle name="Normal 4 3 5" xfId="754"/>
    <cellStyle name="Normal 4 3 6" xfId="755"/>
    <cellStyle name="Normal 4 3 7" xfId="756"/>
    <cellStyle name="Normal 4 3 8" xfId="757"/>
    <cellStyle name="Normal 4 3 9" xfId="758"/>
    <cellStyle name="Normal 4 30" xfId="759"/>
    <cellStyle name="Normal 4 31" xfId="760"/>
    <cellStyle name="Normal 4 32" xfId="761"/>
    <cellStyle name="Normal 4 33" xfId="762"/>
    <cellStyle name="Normal 4 34" xfId="763"/>
    <cellStyle name="Normal 4 35" xfId="764"/>
    <cellStyle name="Normal 4 36" xfId="765"/>
    <cellStyle name="Normal 4 4" xfId="766"/>
    <cellStyle name="Normal 4 4 10" xfId="767"/>
    <cellStyle name="Normal 4 4 11" xfId="768"/>
    <cellStyle name="Normal 4 4 12" xfId="769"/>
    <cellStyle name="Normal 4 4 13" xfId="770"/>
    <cellStyle name="Normal 4 4 14" xfId="771"/>
    <cellStyle name="Normal 4 4 15" xfId="772"/>
    <cellStyle name="Normal 4 4 16" xfId="773"/>
    <cellStyle name="Normal 4 4 17" xfId="774"/>
    <cellStyle name="Normal 4 4 18" xfId="775"/>
    <cellStyle name="Normal 4 4 19" xfId="776"/>
    <cellStyle name="Normal 4 4 2" xfId="777"/>
    <cellStyle name="Normal 4 4 20" xfId="778"/>
    <cellStyle name="Normal 4 4 21" xfId="779"/>
    <cellStyle name="Normal 4 4 22" xfId="780"/>
    <cellStyle name="Normal 4 4 3" xfId="781"/>
    <cellStyle name="Normal 4 4 4" xfId="782"/>
    <cellStyle name="Normal 4 4 5" xfId="783"/>
    <cellStyle name="Normal 4 4 6" xfId="784"/>
    <cellStyle name="Normal 4 4 7" xfId="785"/>
    <cellStyle name="Normal 4 4 8" xfId="786"/>
    <cellStyle name="Normal 4 4 9" xfId="787"/>
    <cellStyle name="Normal 4 5" xfId="788"/>
    <cellStyle name="Normal 4 5 10" xfId="789"/>
    <cellStyle name="Normal 4 5 11" xfId="790"/>
    <cellStyle name="Normal 4 5 12" xfId="791"/>
    <cellStyle name="Normal 4 5 13" xfId="792"/>
    <cellStyle name="Normal 4 5 14" xfId="793"/>
    <cellStyle name="Normal 4 5 15" xfId="794"/>
    <cellStyle name="Normal 4 5 16" xfId="795"/>
    <cellStyle name="Normal 4 5 17" xfId="796"/>
    <cellStyle name="Normal 4 5 18" xfId="797"/>
    <cellStyle name="Normal 4 5 19" xfId="798"/>
    <cellStyle name="Normal 4 5 2" xfId="799"/>
    <cellStyle name="Normal 4 5 20" xfId="800"/>
    <cellStyle name="Normal 4 5 21" xfId="801"/>
    <cellStyle name="Normal 4 5 22" xfId="802"/>
    <cellStyle name="Normal 4 5 3" xfId="803"/>
    <cellStyle name="Normal 4 5 4" xfId="804"/>
    <cellStyle name="Normal 4 5 5" xfId="805"/>
    <cellStyle name="Normal 4 5 6" xfId="806"/>
    <cellStyle name="Normal 4 5 7" xfId="807"/>
    <cellStyle name="Normal 4 5 8" xfId="808"/>
    <cellStyle name="Normal 4 5 9" xfId="809"/>
    <cellStyle name="Normal 4 6" xfId="810"/>
    <cellStyle name="Normal 4 6 10" xfId="811"/>
    <cellStyle name="Normal 4 6 11" xfId="812"/>
    <cellStyle name="Normal 4 6 12" xfId="813"/>
    <cellStyle name="Normal 4 6 13" xfId="814"/>
    <cellStyle name="Normal 4 6 14" xfId="815"/>
    <cellStyle name="Normal 4 6 15" xfId="816"/>
    <cellStyle name="Normal 4 6 16" xfId="817"/>
    <cellStyle name="Normal 4 6 17" xfId="818"/>
    <cellStyle name="Normal 4 6 18" xfId="819"/>
    <cellStyle name="Normal 4 6 19" xfId="820"/>
    <cellStyle name="Normal 4 6 2" xfId="821"/>
    <cellStyle name="Normal 4 6 20" xfId="822"/>
    <cellStyle name="Normal 4 6 21" xfId="823"/>
    <cellStyle name="Normal 4 6 22" xfId="824"/>
    <cellStyle name="Normal 4 6 3" xfId="825"/>
    <cellStyle name="Normal 4 6 4" xfId="826"/>
    <cellStyle name="Normal 4 6 5" xfId="827"/>
    <cellStyle name="Normal 4 6 6" xfId="828"/>
    <cellStyle name="Normal 4 6 7" xfId="829"/>
    <cellStyle name="Normal 4 6 8" xfId="830"/>
    <cellStyle name="Normal 4 6 9" xfId="831"/>
    <cellStyle name="Normal 4 7" xfId="832"/>
    <cellStyle name="Normal 4 7 10" xfId="833"/>
    <cellStyle name="Normal 4 7 11" xfId="834"/>
    <cellStyle name="Normal 4 7 12" xfId="835"/>
    <cellStyle name="Normal 4 7 13" xfId="836"/>
    <cellStyle name="Normal 4 7 14" xfId="837"/>
    <cellStyle name="Normal 4 7 15" xfId="838"/>
    <cellStyle name="Normal 4 7 16" xfId="839"/>
    <cellStyle name="Normal 4 7 17" xfId="840"/>
    <cellStyle name="Normal 4 7 18" xfId="841"/>
    <cellStyle name="Normal 4 7 19" xfId="842"/>
    <cellStyle name="Normal 4 7 2" xfId="843"/>
    <cellStyle name="Normal 4 7 20" xfId="844"/>
    <cellStyle name="Normal 4 7 21" xfId="845"/>
    <cellStyle name="Normal 4 7 22" xfId="846"/>
    <cellStyle name="Normal 4 7 3" xfId="847"/>
    <cellStyle name="Normal 4 7 4" xfId="848"/>
    <cellStyle name="Normal 4 7 5" xfId="849"/>
    <cellStyle name="Normal 4 7 6" xfId="850"/>
    <cellStyle name="Normal 4 7 7" xfId="851"/>
    <cellStyle name="Normal 4 7 8" xfId="852"/>
    <cellStyle name="Normal 4 7 9" xfId="853"/>
    <cellStyle name="Normal 4 8" xfId="854"/>
    <cellStyle name="Normal 4 8 10" xfId="855"/>
    <cellStyle name="Normal 4 8 11" xfId="856"/>
    <cellStyle name="Normal 4 8 12" xfId="857"/>
    <cellStyle name="Normal 4 8 13" xfId="858"/>
    <cellStyle name="Normal 4 8 14" xfId="859"/>
    <cellStyle name="Normal 4 8 15" xfId="860"/>
    <cellStyle name="Normal 4 8 16" xfId="861"/>
    <cellStyle name="Normal 4 8 17" xfId="862"/>
    <cellStyle name="Normal 4 8 18" xfId="863"/>
    <cellStyle name="Normal 4 8 19" xfId="864"/>
    <cellStyle name="Normal 4 8 2" xfId="865"/>
    <cellStyle name="Normal 4 8 20" xfId="866"/>
    <cellStyle name="Normal 4 8 21" xfId="867"/>
    <cellStyle name="Normal 4 8 22" xfId="868"/>
    <cellStyle name="Normal 4 8 3" xfId="869"/>
    <cellStyle name="Normal 4 8 4" xfId="870"/>
    <cellStyle name="Normal 4 8 5" xfId="871"/>
    <cellStyle name="Normal 4 8 6" xfId="872"/>
    <cellStyle name="Normal 4 8 7" xfId="873"/>
    <cellStyle name="Normal 4 8 8" xfId="874"/>
    <cellStyle name="Normal 4 8 9" xfId="875"/>
    <cellStyle name="Normal 4 9" xfId="876"/>
    <cellStyle name="Normal 4 9 10" xfId="877"/>
    <cellStyle name="Normal 4 9 11" xfId="878"/>
    <cellStyle name="Normal 4 9 12" xfId="879"/>
    <cellStyle name="Normal 4 9 13" xfId="880"/>
    <cellStyle name="Normal 4 9 14" xfId="881"/>
    <cellStyle name="Normal 4 9 15" xfId="882"/>
    <cellStyle name="Normal 4 9 16" xfId="883"/>
    <cellStyle name="Normal 4 9 17" xfId="884"/>
    <cellStyle name="Normal 4 9 18" xfId="885"/>
    <cellStyle name="Normal 4 9 19" xfId="886"/>
    <cellStyle name="Normal 4 9 2" xfId="887"/>
    <cellStyle name="Normal 4 9 20" xfId="888"/>
    <cellStyle name="Normal 4 9 21" xfId="889"/>
    <cellStyle name="Normal 4 9 22" xfId="890"/>
    <cellStyle name="Normal 4 9 3" xfId="891"/>
    <cellStyle name="Normal 4 9 4" xfId="892"/>
    <cellStyle name="Normal 4 9 5" xfId="893"/>
    <cellStyle name="Normal 4 9 6" xfId="894"/>
    <cellStyle name="Normal 4 9 7" xfId="895"/>
    <cellStyle name="Normal 4 9 8" xfId="896"/>
    <cellStyle name="Normal 4 9 9" xfId="897"/>
    <cellStyle name="Normal 5" xfId="898"/>
    <cellStyle name="Normal 5 10" xfId="899"/>
    <cellStyle name="Normal 5 11" xfId="900"/>
    <cellStyle name="Normal 5 12" xfId="901"/>
    <cellStyle name="Normal 5 13" xfId="902"/>
    <cellStyle name="Normal 5 14" xfId="903"/>
    <cellStyle name="Normal 5 15" xfId="904"/>
    <cellStyle name="Normal 5 16" xfId="905"/>
    <cellStyle name="Normal 5 17" xfId="906"/>
    <cellStyle name="Normal 5 18" xfId="907"/>
    <cellStyle name="Normal 5 19" xfId="908"/>
    <cellStyle name="Normal 5 2" xfId="909"/>
    <cellStyle name="Normal 5 20" xfId="910"/>
    <cellStyle name="Normal 5 21" xfId="911"/>
    <cellStyle name="Normal 5 22" xfId="912"/>
    <cellStyle name="Normal 5 23" xfId="913"/>
    <cellStyle name="Normal 5 24" xfId="914"/>
    <cellStyle name="Normal 5 25" xfId="915"/>
    <cellStyle name="Normal 5 26" xfId="916"/>
    <cellStyle name="Normal 5 27" xfId="917"/>
    <cellStyle name="Normal 5 28" xfId="918"/>
    <cellStyle name="Normal 5 29" xfId="919"/>
    <cellStyle name="Normal 5 3" xfId="920"/>
    <cellStyle name="Normal 5 30" xfId="921"/>
    <cellStyle name="Normal 5 31" xfId="922"/>
    <cellStyle name="Normal 5 32" xfId="923"/>
    <cellStyle name="Normal 5 33" xfId="924"/>
    <cellStyle name="Normal 5 34" xfId="925"/>
    <cellStyle name="Normal 5 4" xfId="926"/>
    <cellStyle name="Normal 5 5" xfId="927"/>
    <cellStyle name="Normal 5 6" xfId="928"/>
    <cellStyle name="Normal 5 7" xfId="929"/>
    <cellStyle name="Normal 5 8" xfId="930"/>
    <cellStyle name="Normal 5 9" xfId="931"/>
    <cellStyle name="Normal 6" xfId="932"/>
    <cellStyle name="Normal 6 2" xfId="933"/>
    <cellStyle name="Normal 7" xfId="934"/>
    <cellStyle name="Normal 7 10" xfId="935"/>
    <cellStyle name="Normal 7 11" xfId="936"/>
    <cellStyle name="Normal 7 12" xfId="937"/>
    <cellStyle name="Normal 7 13" xfId="938"/>
    <cellStyle name="Normal 7 14" xfId="939"/>
    <cellStyle name="Normal 7 15" xfId="940"/>
    <cellStyle name="Normal 7 16" xfId="941"/>
    <cellStyle name="Normal 7 17" xfId="942"/>
    <cellStyle name="Normal 7 18" xfId="943"/>
    <cellStyle name="Normal 7 19" xfId="944"/>
    <cellStyle name="Normal 7 2" xfId="945"/>
    <cellStyle name="Normal 7 20" xfId="946"/>
    <cellStyle name="Normal 7 21" xfId="947"/>
    <cellStyle name="Normal 7 22" xfId="948"/>
    <cellStyle name="Normal 7 23" xfId="949"/>
    <cellStyle name="Normal 7 24" xfId="950"/>
    <cellStyle name="Normal 7 25" xfId="951"/>
    <cellStyle name="Normal 7 26" xfId="952"/>
    <cellStyle name="Normal 7 27" xfId="953"/>
    <cellStyle name="Normal 7 28" xfId="954"/>
    <cellStyle name="Normal 7 29" xfId="955"/>
    <cellStyle name="Normal 7 3" xfId="956"/>
    <cellStyle name="Normal 7 30" xfId="957"/>
    <cellStyle name="Normal 7 31" xfId="958"/>
    <cellStyle name="Normal 7 32" xfId="959"/>
    <cellStyle name="Normal 7 33" xfId="960"/>
    <cellStyle name="Normal 7 34" xfId="961"/>
    <cellStyle name="Normal 7 4" xfId="962"/>
    <cellStyle name="Normal 7 5" xfId="963"/>
    <cellStyle name="Normal 7 6" xfId="964"/>
    <cellStyle name="Normal 7 7" xfId="965"/>
    <cellStyle name="Normal 7 8" xfId="966"/>
    <cellStyle name="Normal 7 9" xfId="967"/>
    <cellStyle name="Normal 9" xfId="968"/>
  </cellStyles>
  <dxfs count="94">
    <dxf>
      <fill>
        <patternFill>
          <bgColor rgb="FF00B050"/>
        </patternFill>
      </fill>
    </dxf>
    <dxf>
      <fill>
        <patternFill>
          <bgColor rgb="FFFFFF00"/>
        </patternFill>
      </fill>
    </dxf>
    <dxf>
      <fill>
        <patternFill>
          <bgColor rgb="FFFFFF00"/>
        </patternFill>
      </fill>
    </dxf>
    <dxf>
      <fill>
        <patternFill>
          <bgColor rgb="FF99FF33"/>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990000"/>
        </patternFill>
      </fill>
    </dxf>
    <dxf>
      <fill>
        <patternFill>
          <bgColor theme="8"/>
        </patternFill>
      </fill>
    </dxf>
    <dxf>
      <fill>
        <patternFill>
          <bgColor rgb="FF00B0F0"/>
        </patternFill>
      </fill>
    </dxf>
    <dxf>
      <fill>
        <patternFill>
          <bgColor rgb="FF00B0F0"/>
        </patternFill>
      </fill>
    </dxf>
    <dxf>
      <fill>
        <patternFill>
          <bgColor rgb="FFFFFF00"/>
        </patternFill>
      </fill>
    </dxf>
    <dxf>
      <fill>
        <patternFill>
          <bgColor rgb="FF00B0F0"/>
        </patternFill>
      </fill>
    </dxf>
    <dxf>
      <fill>
        <patternFill>
          <bgColor rgb="FF99FF33"/>
        </patternFill>
      </fill>
    </dxf>
    <dxf>
      <fill>
        <patternFill>
          <bgColor rgb="FF990000"/>
        </patternFill>
      </fill>
    </dxf>
    <dxf>
      <font>
        <strike val="0"/>
        <color theme="5" tint="-0.24994659260841701"/>
      </font>
      <fill>
        <patternFill>
          <bgColor theme="5" tint="0.79998168889431442"/>
        </patternFill>
      </fill>
    </dxf>
    <dxf>
      <fill>
        <patternFill>
          <bgColor rgb="FFFFFF00"/>
        </patternFill>
      </fill>
    </dxf>
    <dxf>
      <fill>
        <patternFill>
          <bgColor rgb="FFFFFF00"/>
        </patternFill>
      </fill>
    </dxf>
    <dxf>
      <fill>
        <patternFill>
          <bgColor rgb="FFFFFF00"/>
        </patternFill>
      </fill>
    </dxf>
    <dxf>
      <fill>
        <patternFill>
          <bgColor rgb="FF66FF33"/>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339933"/>
        </patternFill>
      </fill>
    </dxf>
    <dxf>
      <fill>
        <patternFill>
          <bgColor theme="6"/>
        </patternFill>
      </fill>
    </dxf>
    <dxf>
      <fill>
        <patternFill>
          <bgColor theme="9" tint="-0.499984740745262"/>
        </patternFill>
      </fill>
    </dxf>
    <dxf>
      <fill>
        <patternFill>
          <bgColor rgb="FF00B0F0"/>
        </patternFill>
      </fill>
    </dxf>
    <dxf>
      <fill>
        <patternFill>
          <bgColor rgb="FF00B0F0"/>
        </patternFill>
      </fill>
    </dxf>
    <dxf>
      <fill>
        <patternFill>
          <bgColor rgb="FF00B0F0"/>
        </patternFill>
      </fill>
    </dxf>
    <dxf>
      <fill>
        <patternFill>
          <bgColor rgb="FFFFFF00"/>
        </patternFill>
      </fill>
    </dxf>
    <dxf>
      <fill>
        <patternFill>
          <bgColor rgb="FF00B0F0"/>
        </patternFill>
      </fill>
    </dxf>
    <dxf>
      <fill>
        <patternFill>
          <bgColor rgb="FF92D050"/>
        </patternFill>
      </fill>
    </dxf>
    <dxf>
      <fill>
        <patternFill>
          <bgColor rgb="FF00B050"/>
        </patternFill>
      </fill>
    </dxf>
    <dxf>
      <fill>
        <patternFill>
          <bgColor rgb="FF99FF33"/>
        </patternFill>
      </fill>
    </dxf>
    <dxf>
      <fill>
        <patternFill>
          <bgColor rgb="FF00B0F0"/>
        </patternFill>
      </fill>
    </dxf>
    <dxf>
      <fill>
        <patternFill>
          <bgColor rgb="FF00B050"/>
        </patternFill>
      </fill>
    </dxf>
    <dxf>
      <fill>
        <patternFill>
          <bgColor rgb="FFFFFF00"/>
        </patternFill>
      </fill>
    </dxf>
    <dxf>
      <fill>
        <patternFill>
          <bgColor theme="9" tint="-0.24994659260841701"/>
        </patternFill>
      </fill>
    </dxf>
    <dxf>
      <font>
        <condense val="0"/>
        <extend val="0"/>
        <color rgb="FF9C0006"/>
      </font>
      <fill>
        <patternFill>
          <bgColor rgb="FFFFC7CE"/>
        </patternFill>
      </fill>
    </dxf>
    <dxf>
      <font>
        <color theme="4" tint="-0.24994659260841701"/>
      </font>
      <fill>
        <patternFill>
          <bgColor theme="4" tint="0.59996337778862885"/>
        </patternFill>
      </fill>
      <border>
        <left style="thin">
          <color indexed="64"/>
        </left>
        <right style="thin">
          <color indexed="64"/>
        </right>
        <top style="thin">
          <color indexed="64"/>
        </top>
        <bottom style="thin">
          <color indexed="64"/>
        </bottom>
      </border>
    </dxf>
    <dxf>
      <font>
        <color theme="4" tint="-0.24994659260841701"/>
      </font>
      <fill>
        <patternFill>
          <bgColor theme="4" tint="0.59996337778862885"/>
        </patternFill>
      </fill>
      <border>
        <left style="thin">
          <color theme="3" tint="0.39994506668294322"/>
        </left>
        <right style="thin">
          <color theme="3" tint="0.39994506668294322"/>
        </right>
        <top style="thin">
          <color theme="3" tint="0.39994506668294322"/>
        </top>
        <bottom style="thin">
          <color theme="3" tint="0.39994506668294322"/>
        </bottom>
      </border>
    </dxf>
    <dxf>
      <font>
        <condense val="0"/>
        <extend val="0"/>
        <color rgb="FF9C0006"/>
      </font>
      <fill>
        <patternFill>
          <bgColor rgb="FFFFC7CE"/>
        </patternFill>
      </fill>
    </dxf>
    <dxf>
      <font>
        <condense val="0"/>
        <extend val="0"/>
        <color rgb="FF9C0006"/>
      </font>
      <fill>
        <patternFill>
          <bgColor rgb="FFFFC7CE"/>
        </patternFill>
      </fill>
    </dxf>
    <dxf>
      <fill>
        <patternFill>
          <bgColor rgb="FF99FF33"/>
        </patternFill>
      </fill>
    </dxf>
    <dxf>
      <fill>
        <patternFill>
          <bgColor rgb="FF99FF33"/>
        </patternFill>
      </fill>
    </dxf>
    <dxf>
      <fill>
        <patternFill>
          <bgColor rgb="FF66FF33"/>
        </patternFill>
      </fill>
    </dxf>
    <dxf>
      <fill>
        <patternFill>
          <bgColor rgb="FFFFFF00"/>
        </patternFill>
      </fill>
    </dxf>
    <dxf>
      <fill>
        <patternFill>
          <bgColor rgb="FFFFFF00"/>
        </patternFill>
      </fill>
    </dxf>
    <dxf>
      <fill>
        <patternFill>
          <bgColor theme="7" tint="0.39994506668294322"/>
        </patternFill>
      </fill>
    </dxf>
    <dxf>
      <fill>
        <patternFill>
          <bgColor theme="0" tint="-0.14996795556505021"/>
        </patternFill>
      </fill>
    </dxf>
    <dxf>
      <fill>
        <patternFill>
          <bgColor rgb="FFFFC000"/>
        </patternFill>
      </fill>
    </dxf>
    <dxf>
      <font>
        <strike val="0"/>
        <color theme="5" tint="-0.24994659260841701"/>
      </font>
      <fill>
        <patternFill>
          <bgColor theme="5" tint="0.79998168889431442"/>
        </patternFill>
      </fill>
    </dxf>
    <dxf>
      <fill>
        <patternFill>
          <bgColor rgb="FFFFFF00"/>
        </patternFill>
      </fill>
    </dxf>
    <dxf>
      <fill>
        <patternFill>
          <bgColor rgb="FFFFFF00"/>
        </patternFill>
      </fill>
    </dxf>
    <dxf>
      <fill>
        <patternFill>
          <bgColor rgb="FFFFFF00"/>
        </patternFill>
      </fill>
    </dxf>
    <dxf>
      <fill>
        <patternFill>
          <bgColor rgb="FF66FF33"/>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339933"/>
        </patternFill>
      </fill>
    </dxf>
    <dxf>
      <fill>
        <patternFill>
          <bgColor theme="6"/>
        </patternFill>
      </fill>
    </dxf>
    <dxf>
      <fill>
        <patternFill>
          <bgColor theme="9" tint="-0.499984740745262"/>
        </patternFill>
      </fill>
    </dxf>
    <dxf>
      <fill>
        <patternFill>
          <bgColor rgb="FF00B0F0"/>
        </patternFill>
      </fill>
    </dxf>
    <dxf>
      <fill>
        <patternFill>
          <bgColor rgb="FF00B0F0"/>
        </patternFill>
      </fill>
    </dxf>
    <dxf>
      <fill>
        <patternFill>
          <bgColor rgb="FF00B0F0"/>
        </patternFill>
      </fill>
    </dxf>
    <dxf>
      <fill>
        <patternFill>
          <bgColor rgb="FFFFFF00"/>
        </patternFill>
      </fill>
    </dxf>
    <dxf>
      <fill>
        <patternFill>
          <bgColor rgb="FF00B0F0"/>
        </patternFill>
      </fill>
    </dxf>
    <dxf>
      <fill>
        <patternFill>
          <bgColor rgb="FF92D050"/>
        </patternFill>
      </fill>
    </dxf>
    <dxf>
      <fill>
        <patternFill>
          <bgColor rgb="FF00B050"/>
        </patternFill>
      </fill>
    </dxf>
    <dxf>
      <fill>
        <patternFill>
          <bgColor rgb="FF99FF33"/>
        </patternFill>
      </fill>
    </dxf>
    <dxf>
      <fill>
        <patternFill>
          <bgColor rgb="FF00B0F0"/>
        </patternFill>
      </fill>
    </dxf>
    <dxf>
      <fill>
        <patternFill>
          <bgColor rgb="FF00B050"/>
        </patternFill>
      </fill>
    </dxf>
    <dxf>
      <fill>
        <patternFill>
          <bgColor rgb="FFFFFF00"/>
        </patternFill>
      </fill>
    </dxf>
    <dxf>
      <fill>
        <patternFill>
          <bgColor theme="9" tint="-0.24994659260841701"/>
        </patternFill>
      </fill>
    </dxf>
    <dxf>
      <font>
        <condense val="0"/>
        <extend val="0"/>
        <color rgb="FF9C0006"/>
      </font>
      <fill>
        <patternFill>
          <bgColor rgb="FFFFC7CE"/>
        </patternFill>
      </fill>
    </dxf>
    <dxf>
      <font>
        <color theme="4" tint="-0.24994659260841701"/>
      </font>
      <fill>
        <patternFill>
          <bgColor theme="4" tint="0.59996337778862885"/>
        </patternFill>
      </fill>
      <border>
        <left style="thin">
          <color indexed="64"/>
        </left>
        <right style="thin">
          <color indexed="64"/>
        </right>
        <top style="thin">
          <color indexed="64"/>
        </top>
        <bottom style="thin">
          <color indexed="64"/>
        </bottom>
      </border>
    </dxf>
    <dxf>
      <font>
        <color theme="4" tint="-0.24994659260841701"/>
      </font>
      <fill>
        <patternFill>
          <bgColor theme="4" tint="0.59996337778862885"/>
        </patternFill>
      </fill>
      <border>
        <left style="thin">
          <color theme="3" tint="0.39994506668294322"/>
        </left>
        <right style="thin">
          <color theme="3" tint="0.39994506668294322"/>
        </right>
        <top style="thin">
          <color theme="3" tint="0.39994506668294322"/>
        </top>
        <bottom style="thin">
          <color theme="3" tint="0.39994506668294322"/>
        </bottom>
      </border>
    </dxf>
    <dxf>
      <font>
        <condense val="0"/>
        <extend val="0"/>
        <color rgb="FF9C0006"/>
      </font>
      <fill>
        <patternFill>
          <bgColor rgb="FFFFC7CE"/>
        </patternFill>
      </fill>
    </dxf>
    <dxf>
      <font>
        <condense val="0"/>
        <extend val="0"/>
        <color rgb="FF9C0006"/>
      </font>
      <fill>
        <patternFill>
          <bgColor rgb="FFFFC7CE"/>
        </patternFill>
      </fill>
    </dxf>
    <dxf>
      <fill>
        <patternFill>
          <bgColor rgb="FF99FF33"/>
        </patternFill>
      </fill>
    </dxf>
    <dxf>
      <fill>
        <patternFill>
          <bgColor rgb="FF99FF33"/>
        </patternFill>
      </fill>
    </dxf>
    <dxf>
      <fill>
        <patternFill>
          <bgColor rgb="FF66FF33"/>
        </patternFill>
      </fill>
    </dxf>
    <dxf>
      <fill>
        <patternFill>
          <bgColor rgb="FFFFFF00"/>
        </patternFill>
      </fill>
    </dxf>
    <dxf>
      <fill>
        <patternFill>
          <bgColor rgb="FFFFFF00"/>
        </patternFill>
      </fill>
    </dxf>
    <dxf>
      <fill>
        <patternFill>
          <bgColor theme="7" tint="0.39994506668294322"/>
        </patternFill>
      </fill>
    </dxf>
    <dxf>
      <fill>
        <patternFill>
          <bgColor theme="0" tint="-0.14996795556505021"/>
        </patternFill>
      </fill>
    </dxf>
    <dxf>
      <fill>
        <patternFill>
          <bgColor rgb="FFFFC00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13</xdr:col>
      <xdr:colOff>152400</xdr:colOff>
      <xdr:row>4</xdr:row>
      <xdr:rowOff>123825</xdr:rowOff>
    </xdr:from>
    <xdr:to>
      <xdr:col>13</xdr:col>
      <xdr:colOff>342900</xdr:colOff>
      <xdr:row>4</xdr:row>
      <xdr:rowOff>123826</xdr:rowOff>
    </xdr:to>
    <xdr:cxnSp macro="">
      <xdr:nvCxnSpPr>
        <xdr:cNvPr id="2" name="Connecteur droit avec flèche 1"/>
        <xdr:cNvCxnSpPr/>
      </xdr:nvCxnSpPr>
      <xdr:spPr>
        <a:xfrm>
          <a:off x="6419850" y="1714500"/>
          <a:ext cx="190500" cy="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0</xdr:colOff>
      <xdr:row>2</xdr:row>
      <xdr:rowOff>238125</xdr:rowOff>
    </xdr:from>
    <xdr:to>
      <xdr:col>11</xdr:col>
      <xdr:colOff>400050</xdr:colOff>
      <xdr:row>2</xdr:row>
      <xdr:rowOff>238127</xdr:rowOff>
    </xdr:to>
    <xdr:cxnSp macro="">
      <xdr:nvCxnSpPr>
        <xdr:cNvPr id="3" name="Connecteur droit avec flèche 2"/>
        <xdr:cNvCxnSpPr/>
      </xdr:nvCxnSpPr>
      <xdr:spPr>
        <a:xfrm>
          <a:off x="5553075" y="1276350"/>
          <a:ext cx="400050" cy="2"/>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84932</xdr:colOff>
      <xdr:row>6</xdr:row>
      <xdr:rowOff>29368</xdr:rowOff>
    </xdr:from>
    <xdr:to>
      <xdr:col>2</xdr:col>
      <xdr:colOff>86520</xdr:colOff>
      <xdr:row>6</xdr:row>
      <xdr:rowOff>191293</xdr:rowOff>
    </xdr:to>
    <xdr:cxnSp macro="">
      <xdr:nvCxnSpPr>
        <xdr:cNvPr id="4" name="Connecteur droit avec flèche 3"/>
        <xdr:cNvCxnSpPr/>
      </xdr:nvCxnSpPr>
      <xdr:spPr>
        <a:xfrm rot="5400000">
          <a:off x="2452688" y="2452687"/>
          <a:ext cx="161925" cy="158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238125</xdr:colOff>
      <xdr:row>6</xdr:row>
      <xdr:rowOff>38100</xdr:rowOff>
    </xdr:from>
    <xdr:to>
      <xdr:col>8</xdr:col>
      <xdr:colOff>239713</xdr:colOff>
      <xdr:row>6</xdr:row>
      <xdr:rowOff>200025</xdr:rowOff>
    </xdr:to>
    <xdr:cxnSp macro="">
      <xdr:nvCxnSpPr>
        <xdr:cNvPr id="5" name="Connecteur droit avec flèche 4"/>
        <xdr:cNvCxnSpPr/>
      </xdr:nvCxnSpPr>
      <xdr:spPr>
        <a:xfrm rot="5400000">
          <a:off x="4949031" y="2461419"/>
          <a:ext cx="161925" cy="158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47625</xdr:colOff>
      <xdr:row>30</xdr:row>
      <xdr:rowOff>38101</xdr:rowOff>
    </xdr:from>
    <xdr:to>
      <xdr:col>8</xdr:col>
      <xdr:colOff>247650</xdr:colOff>
      <xdr:row>40</xdr:row>
      <xdr:rowOff>76200</xdr:rowOff>
    </xdr:to>
    <xdr:sp macro="" textlink="">
      <xdr:nvSpPr>
        <xdr:cNvPr id="6" name="ZoneTexte 5"/>
        <xdr:cNvSpPr txBox="1"/>
      </xdr:nvSpPr>
      <xdr:spPr>
        <a:xfrm>
          <a:off x="47625" y="8124826"/>
          <a:ext cx="4991100" cy="22859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fr-FR" sz="1100"/>
        </a:p>
        <a:p>
          <a:r>
            <a:rPr lang="fr-FR" sz="1100"/>
            <a:t>Peler orange et pomelos, les</a:t>
          </a:r>
          <a:r>
            <a:rPr lang="fr-FR" sz="1100" baseline="0"/>
            <a:t> couper en segments. Assaisonner  salade avec vinaigrette au jus de citron.Ajouter les segments au dessus</a:t>
          </a:r>
          <a:endParaRPr lang="fr-FR" sz="1100"/>
        </a:p>
      </xdr:txBody>
    </xdr:sp>
    <xdr:clientData/>
  </xdr:twoCellAnchor>
  <xdr:twoCellAnchor>
    <xdr:from>
      <xdr:col>15</xdr:col>
      <xdr:colOff>76200</xdr:colOff>
      <xdr:row>6</xdr:row>
      <xdr:rowOff>161925</xdr:rowOff>
    </xdr:from>
    <xdr:to>
      <xdr:col>15</xdr:col>
      <xdr:colOff>638175</xdr:colOff>
      <xdr:row>6</xdr:row>
      <xdr:rowOff>171451</xdr:rowOff>
    </xdr:to>
    <xdr:cxnSp macro="">
      <xdr:nvCxnSpPr>
        <xdr:cNvPr id="7" name="Connecteur droit avec flèche 6"/>
        <xdr:cNvCxnSpPr/>
      </xdr:nvCxnSpPr>
      <xdr:spPr>
        <a:xfrm flipV="1">
          <a:off x="7305675" y="2505075"/>
          <a:ext cx="561975" cy="952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76200</xdr:colOff>
      <xdr:row>6</xdr:row>
      <xdr:rowOff>161925</xdr:rowOff>
    </xdr:from>
    <xdr:to>
      <xdr:col>15</xdr:col>
      <xdr:colOff>638175</xdr:colOff>
      <xdr:row>6</xdr:row>
      <xdr:rowOff>171451</xdr:rowOff>
    </xdr:to>
    <xdr:cxnSp macro="">
      <xdr:nvCxnSpPr>
        <xdr:cNvPr id="8" name="Connecteur droit avec flèche 7"/>
        <xdr:cNvCxnSpPr/>
      </xdr:nvCxnSpPr>
      <xdr:spPr>
        <a:xfrm flipV="1">
          <a:off x="7305675" y="2505075"/>
          <a:ext cx="561975" cy="952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152400</xdr:colOff>
      <xdr:row>4</xdr:row>
      <xdr:rowOff>123825</xdr:rowOff>
    </xdr:from>
    <xdr:to>
      <xdr:col>13</xdr:col>
      <xdr:colOff>342900</xdr:colOff>
      <xdr:row>4</xdr:row>
      <xdr:rowOff>123826</xdr:rowOff>
    </xdr:to>
    <xdr:cxnSp macro="">
      <xdr:nvCxnSpPr>
        <xdr:cNvPr id="2" name="Connecteur droit avec flèche 1"/>
        <xdr:cNvCxnSpPr/>
      </xdr:nvCxnSpPr>
      <xdr:spPr>
        <a:xfrm>
          <a:off x="6419850" y="1714500"/>
          <a:ext cx="190500" cy="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0</xdr:colOff>
      <xdr:row>2</xdr:row>
      <xdr:rowOff>238125</xdr:rowOff>
    </xdr:from>
    <xdr:to>
      <xdr:col>11</xdr:col>
      <xdr:colOff>400050</xdr:colOff>
      <xdr:row>2</xdr:row>
      <xdr:rowOff>238127</xdr:rowOff>
    </xdr:to>
    <xdr:cxnSp macro="">
      <xdr:nvCxnSpPr>
        <xdr:cNvPr id="3" name="Connecteur droit avec flèche 2"/>
        <xdr:cNvCxnSpPr/>
      </xdr:nvCxnSpPr>
      <xdr:spPr>
        <a:xfrm>
          <a:off x="5553075" y="1276350"/>
          <a:ext cx="400050" cy="2"/>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84932</xdr:colOff>
      <xdr:row>6</xdr:row>
      <xdr:rowOff>29368</xdr:rowOff>
    </xdr:from>
    <xdr:to>
      <xdr:col>2</xdr:col>
      <xdr:colOff>86520</xdr:colOff>
      <xdr:row>6</xdr:row>
      <xdr:rowOff>191293</xdr:rowOff>
    </xdr:to>
    <xdr:cxnSp macro="">
      <xdr:nvCxnSpPr>
        <xdr:cNvPr id="4" name="Connecteur droit avec flèche 3"/>
        <xdr:cNvCxnSpPr/>
      </xdr:nvCxnSpPr>
      <xdr:spPr>
        <a:xfrm rot="5400000">
          <a:off x="2452688" y="2452687"/>
          <a:ext cx="161925" cy="158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238125</xdr:colOff>
      <xdr:row>6</xdr:row>
      <xdr:rowOff>38100</xdr:rowOff>
    </xdr:from>
    <xdr:to>
      <xdr:col>8</xdr:col>
      <xdr:colOff>239713</xdr:colOff>
      <xdr:row>6</xdr:row>
      <xdr:rowOff>200025</xdr:rowOff>
    </xdr:to>
    <xdr:cxnSp macro="">
      <xdr:nvCxnSpPr>
        <xdr:cNvPr id="5" name="Connecteur droit avec flèche 4"/>
        <xdr:cNvCxnSpPr/>
      </xdr:nvCxnSpPr>
      <xdr:spPr>
        <a:xfrm rot="5400000">
          <a:off x="4949031" y="2461419"/>
          <a:ext cx="161925" cy="158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47625</xdr:colOff>
      <xdr:row>30</xdr:row>
      <xdr:rowOff>38101</xdr:rowOff>
    </xdr:from>
    <xdr:to>
      <xdr:col>8</xdr:col>
      <xdr:colOff>247650</xdr:colOff>
      <xdr:row>40</xdr:row>
      <xdr:rowOff>76200</xdr:rowOff>
    </xdr:to>
    <xdr:sp macro="" textlink="">
      <xdr:nvSpPr>
        <xdr:cNvPr id="6" name="ZoneTexte 5"/>
        <xdr:cNvSpPr txBox="1"/>
      </xdr:nvSpPr>
      <xdr:spPr>
        <a:xfrm>
          <a:off x="47625" y="8124826"/>
          <a:ext cx="4991100" cy="22859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fr-FR" sz="1100"/>
        </a:p>
        <a:p>
          <a:r>
            <a:rPr lang="fr-FR" sz="1100"/>
            <a:t>Peler orange et pomelos, les</a:t>
          </a:r>
          <a:r>
            <a:rPr lang="fr-FR" sz="1100" baseline="0"/>
            <a:t> couper en segments. Assaisonner  salade avec vinaigrette au jus de citron.Ajouter les segments au dessus</a:t>
          </a:r>
          <a:endParaRPr lang="fr-FR" sz="1100"/>
        </a:p>
      </xdr:txBody>
    </xdr:sp>
    <xdr:clientData/>
  </xdr:twoCellAnchor>
  <xdr:twoCellAnchor>
    <xdr:from>
      <xdr:col>15</xdr:col>
      <xdr:colOff>76200</xdr:colOff>
      <xdr:row>6</xdr:row>
      <xdr:rowOff>161925</xdr:rowOff>
    </xdr:from>
    <xdr:to>
      <xdr:col>15</xdr:col>
      <xdr:colOff>638175</xdr:colOff>
      <xdr:row>6</xdr:row>
      <xdr:rowOff>171451</xdr:rowOff>
    </xdr:to>
    <xdr:cxnSp macro="">
      <xdr:nvCxnSpPr>
        <xdr:cNvPr id="7" name="Connecteur droit avec flèche 6"/>
        <xdr:cNvCxnSpPr/>
      </xdr:nvCxnSpPr>
      <xdr:spPr>
        <a:xfrm flipV="1">
          <a:off x="7305675" y="2505075"/>
          <a:ext cx="561975" cy="952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76200</xdr:colOff>
      <xdr:row>6</xdr:row>
      <xdr:rowOff>161925</xdr:rowOff>
    </xdr:from>
    <xdr:to>
      <xdr:col>15</xdr:col>
      <xdr:colOff>638175</xdr:colOff>
      <xdr:row>6</xdr:row>
      <xdr:rowOff>171451</xdr:rowOff>
    </xdr:to>
    <xdr:cxnSp macro="">
      <xdr:nvCxnSpPr>
        <xdr:cNvPr id="11" name="Connecteur droit avec flèche 10"/>
        <xdr:cNvCxnSpPr/>
      </xdr:nvCxnSpPr>
      <xdr:spPr>
        <a:xfrm flipV="1">
          <a:off x="7305675" y="2505075"/>
          <a:ext cx="561975" cy="952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457200</xdr:colOff>
      <xdr:row>21</xdr:row>
      <xdr:rowOff>9525</xdr:rowOff>
    </xdr:from>
    <xdr:to>
      <xdr:col>22</xdr:col>
      <xdr:colOff>704850</xdr:colOff>
      <xdr:row>45</xdr:row>
      <xdr:rowOff>9525</xdr:rowOff>
    </xdr:to>
    <xdr:sp macro="" textlink="">
      <xdr:nvSpPr>
        <xdr:cNvPr id="27058181" name="Text Box 5"/>
        <xdr:cNvSpPr txBox="1">
          <a:spLocks noChangeArrowheads="1"/>
        </xdr:cNvSpPr>
      </xdr:nvSpPr>
      <xdr:spPr bwMode="auto">
        <a:xfrm>
          <a:off x="5962650" y="5000625"/>
          <a:ext cx="8963025" cy="36576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Re: Incrémenter ou copier des cellules automatiquement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Messagede ORSAIN » 07 Juin 2011, 20:41</a:t>
          </a:r>
        </a:p>
        <a:p>
          <a:pPr algn="l" rtl="0">
            <a:defRPr sz="1000"/>
          </a:pPr>
          <a:r>
            <a:rPr lang="fr-FR" sz="1100" b="0" i="0" u="none" strike="noStrike" baseline="0">
              <a:solidFill>
                <a:srgbClr val="000000"/>
              </a:solidFill>
              <a:latin typeface="Calibri"/>
            </a:rPr>
            <a:t>Bonjour,</a:t>
          </a:r>
        </a:p>
        <a:p>
          <a:pPr algn="l" rtl="0">
            <a:defRPr sz="1000"/>
          </a:pPr>
          <a:r>
            <a:rPr lang="fr-FR" sz="1100" b="0" i="0" u="none" strike="noStrike" baseline="0">
              <a:solidFill>
                <a:srgbClr val="000000"/>
              </a:solidFill>
              <a:latin typeface="Calibri"/>
            </a:rPr>
            <a:t>Merci du temps passé pour chercher une solution,</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Actuellement, je surligne une ligne avec des colones, ex dans le premier onglet nomé "salade verte" de A6 à I6</a:t>
          </a:r>
        </a:p>
        <a:p>
          <a:pPr algn="l" rtl="0">
            <a:defRPr sz="1000"/>
          </a:pPr>
          <a:r>
            <a:rPr lang="fr-FR" sz="1100" b="0" i="0" u="none" strike="noStrike" baseline="0">
              <a:solidFill>
                <a:srgbClr val="000000"/>
              </a:solidFill>
              <a:latin typeface="Calibri"/>
            </a:rPr>
            <a:t>Je fais copier et je positionne mon curseur sur B7 dans le fichier de l'ongler nommé "feuil3", je fais collage spéciale et je sélectionne "collage avec liaison". De ce fait, j'ai les informations ecxact et en lien.</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Ce que je souaite, c'est sélectionner une seule case au départ sur la ligne A6 à J16 par exemple B6 de la feuille nommée "salade verte".Ensuite je ferai copier coller avec liaison en positionnant mon curseur dans la celulle 16 C de la "feuil3", et par magie, les cellules adjacentes récupèrent les données des lignes B16, D16, E16, F16,G16,H16, I16, J16 du fichier départ.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J'espère que vous suivez, merci quand même si je reste sans solution, j'y surviverai</a:t>
          </a:r>
        </a:p>
      </xdr:txBody>
    </xdr:sp>
    <xdr:clientData/>
  </xdr:twoCellAnchor>
  <xdr:twoCellAnchor>
    <xdr:from>
      <xdr:col>3</xdr:col>
      <xdr:colOff>295275</xdr:colOff>
      <xdr:row>17</xdr:row>
      <xdr:rowOff>19050</xdr:rowOff>
    </xdr:from>
    <xdr:to>
      <xdr:col>15</xdr:col>
      <xdr:colOff>28575</xdr:colOff>
      <xdr:row>35</xdr:row>
      <xdr:rowOff>142875</xdr:rowOff>
    </xdr:to>
    <xdr:sp macro="" textlink="">
      <xdr:nvSpPr>
        <xdr:cNvPr id="27058182" name="Text Box 6"/>
        <xdr:cNvSpPr txBox="1">
          <a:spLocks noChangeArrowheads="1"/>
        </xdr:cNvSpPr>
      </xdr:nvSpPr>
      <xdr:spPr bwMode="auto">
        <a:xfrm>
          <a:off x="2943225" y="4400550"/>
          <a:ext cx="7896225" cy="2867025"/>
        </a:xfrm>
        <a:prstGeom prst="rect">
          <a:avLst/>
        </a:prstGeom>
        <a:solidFill>
          <a:srgbClr val="CCFFCC"/>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r>
            <a:rPr lang="fr-FR" sz="1100" b="0" i="0" u="none" strike="noStrike" baseline="0">
              <a:solidFill>
                <a:srgbClr val="000000"/>
              </a:solidFill>
              <a:latin typeface="Calibri"/>
            </a:rPr>
            <a:t>Un essai </a:t>
          </a:r>
        </a:p>
        <a:p>
          <a:pPr algn="l" rtl="0">
            <a:defRPr sz="1000"/>
          </a:pPr>
          <a:r>
            <a:rPr lang="fr-FR" sz="1100" b="0" i="0" u="none" strike="noStrike" baseline="0">
              <a:solidFill>
                <a:srgbClr val="000000"/>
              </a:solidFill>
              <a:latin typeface="Calibri"/>
            </a:rPr>
            <a:t>Rajout dans le menu contextuel (clic droit) de 2 menus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Copier : Tu dois te servir de ce menu pour sélectionner une cellule  dans la ligne que tu veux copier</a:t>
          </a:r>
        </a:p>
        <a:p>
          <a:pPr algn="l" rtl="0">
            <a:defRPr sz="1000"/>
          </a:pPr>
          <a:r>
            <a:rPr lang="fr-FR" sz="1100" b="0" i="0" u="none" strike="noStrike" baseline="0">
              <a:solidFill>
                <a:srgbClr val="000000"/>
              </a:solidFill>
              <a:latin typeface="Calibri"/>
            </a:rPr>
            <a:t>Coller avec liaison : Te permet de coller la ligne complète (9 cellules)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Pour coller (seulement dans cette page), tu sélectionnes une cellule </a:t>
          </a:r>
        </a:p>
        <a:p>
          <a:pPr algn="l" rtl="0">
            <a:defRPr sz="1000"/>
          </a:pPr>
          <a:r>
            <a:rPr lang="fr-FR" sz="1100" b="0" i="0" u="none" strike="noStrike" baseline="0">
              <a:solidFill>
                <a:srgbClr val="000000"/>
              </a:solidFill>
              <a:latin typeface="Calibri"/>
            </a:rPr>
            <a:t>si la colonne est entre B et J : La ligne sera copiée à partir de B</a:t>
          </a:r>
        </a:p>
        <a:p>
          <a:pPr algn="l" rtl="0">
            <a:defRPr sz="1000"/>
          </a:pPr>
          <a:r>
            <a:rPr lang="fr-FR" sz="1100" b="0" i="0" u="none" strike="noStrike" baseline="0">
              <a:solidFill>
                <a:srgbClr val="000000"/>
              </a:solidFill>
              <a:latin typeface="Calibri"/>
            </a:rPr>
            <a:t>si la colonne est plus petite que U  : La ligne sera copiée à partir de L</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Si tu n'as plus le menu contextuel modifié (lors de la sauvegarde du fichier le menu est restauré)clic sur le bouton </a:t>
          </a:r>
          <a:r>
            <a:rPr lang="fr-FR" sz="1400" b="0" i="0" u="none" strike="noStrike" baseline="0">
              <a:solidFill>
                <a:srgbClr val="FF0000"/>
              </a:solidFill>
              <a:latin typeface="Calibri"/>
            </a:rPr>
            <a:t>Init</a:t>
          </a:r>
          <a:r>
            <a:rPr lang="fr-FR" sz="1100" b="0" i="0" u="none" strike="noStrike" baseline="0">
              <a:solidFill>
                <a:srgbClr val="000000"/>
              </a:solidFill>
              <a:latin typeface="Calibri"/>
            </a:rPr>
            <a:t> </a:t>
          </a:r>
        </a:p>
        <a:p>
          <a:pPr algn="l" rtl="0">
            <a:defRPr sz="1000"/>
          </a:pPr>
          <a:endParaRPr lang="fr-FR" sz="1100" b="0" i="0" u="none" strike="noStrike" baseline="0">
            <a:solidFill>
              <a:srgbClr val="000000"/>
            </a:solidFill>
            <a:latin typeface="Calibri"/>
          </a:endParaRPr>
        </a:p>
      </xdr:txBody>
    </xdr:sp>
    <xdr:clientData/>
  </xdr:twoCellAnchor>
  <xdr:twoCellAnchor>
    <xdr:from>
      <xdr:col>8</xdr:col>
      <xdr:colOff>438150</xdr:colOff>
      <xdr:row>0</xdr:row>
      <xdr:rowOff>0</xdr:rowOff>
    </xdr:from>
    <xdr:to>
      <xdr:col>10</xdr:col>
      <xdr:colOff>238125</xdr:colOff>
      <xdr:row>2</xdr:row>
      <xdr:rowOff>0</xdr:rowOff>
    </xdr:to>
    <xdr:sp macro="[0]!Ajoute_Menu" textlink="">
      <xdr:nvSpPr>
        <xdr:cNvPr id="27058183" name="Text Box 7"/>
        <xdr:cNvSpPr txBox="1">
          <a:spLocks noChangeArrowheads="1"/>
        </xdr:cNvSpPr>
      </xdr:nvSpPr>
      <xdr:spPr bwMode="auto">
        <a:xfrm>
          <a:off x="5943600" y="0"/>
          <a:ext cx="1371600" cy="476250"/>
        </a:xfrm>
        <a:prstGeom prst="rect">
          <a:avLst/>
        </a:prstGeom>
        <a:solidFill>
          <a:srgbClr val="00FFFF"/>
        </a:solidFill>
        <a:ln w="9525">
          <a:solidFill>
            <a:srgbClr val="000000"/>
          </a:solidFill>
          <a:miter lim="800000"/>
          <a:headEnd/>
          <a:tailEnd/>
        </a:ln>
      </xdr:spPr>
      <xdr:txBody>
        <a:bodyPr vertOverflow="clip" wrap="square" lIns="54864" tIns="50292" rIns="54864" bIns="50292" anchor="ctr" upright="1"/>
        <a:lstStyle/>
        <a:p>
          <a:pPr algn="ctr" rtl="0">
            <a:defRPr sz="1000"/>
          </a:pPr>
          <a:r>
            <a:rPr lang="fr-FR" sz="2600" b="1" i="0" u="none" strike="noStrike" baseline="0">
              <a:solidFill>
                <a:srgbClr val="FF0000"/>
              </a:solidFill>
              <a:latin typeface="Calibri"/>
            </a:rPr>
            <a:t>Init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hyperlink" Target="http://forum.excel-pratique.com/post135275.html"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sheetPr codeName="Feuil1">
    <tabColor rgb="FF66FF33"/>
  </sheetPr>
  <dimension ref="A2:I33"/>
  <sheetViews>
    <sheetView workbookViewId="0">
      <selection activeCell="B6" sqref="B6"/>
    </sheetView>
  </sheetViews>
  <sheetFormatPr baseColWidth="10" defaultRowHeight="15"/>
  <cols>
    <col min="1" max="1" width="4.140625" customWidth="1"/>
    <col min="2" max="2" width="38.5703125" customWidth="1"/>
    <col min="3" max="9" width="6.140625" customWidth="1"/>
  </cols>
  <sheetData>
    <row r="2" spans="1:9" ht="16.5" customHeight="1">
      <c r="A2" s="218"/>
      <c r="B2" s="218"/>
    </row>
    <row r="3" spans="1:9" ht="15.75" thickBot="1">
      <c r="A3" s="219"/>
      <c r="B3" s="219"/>
    </row>
    <row r="4" spans="1:9" ht="16.5" thickTop="1" thickBot="1">
      <c r="A4" s="221"/>
      <c r="B4" s="221"/>
      <c r="C4" s="220" t="s">
        <v>26</v>
      </c>
      <c r="D4" s="221"/>
      <c r="E4" s="221"/>
      <c r="F4" s="221"/>
      <c r="G4" s="221"/>
      <c r="H4" s="221"/>
      <c r="I4" s="222"/>
    </row>
    <row r="5" spans="1:9" ht="32.25" customHeight="1" thickTop="1" thickBot="1">
      <c r="A5" s="2" t="s">
        <v>29</v>
      </c>
      <c r="B5" s="39" t="s">
        <v>34</v>
      </c>
      <c r="C5" s="3" t="s">
        <v>24</v>
      </c>
      <c r="D5" s="4" t="s">
        <v>16</v>
      </c>
      <c r="E5" s="5" t="s">
        <v>17</v>
      </c>
      <c r="F5" s="6" t="s">
        <v>18</v>
      </c>
      <c r="G5" s="7" t="s">
        <v>19</v>
      </c>
      <c r="H5" s="8" t="s">
        <v>20</v>
      </c>
      <c r="I5" s="9">
        <v>7</v>
      </c>
    </row>
    <row r="6" spans="1:9" s="15" customFormat="1" ht="15.75" thickTop="1">
      <c r="A6" s="10" t="str">
        <f ca="1">'SALADE D''AGRUMES ET MAIS'!A5</f>
        <v>B</v>
      </c>
      <c r="B6" s="1" t="str">
        <f ca="1">'SALADE D''AGRUMES ET MAIS'!B5</f>
        <v>SALADE D'AGRUMES ET MAIS</v>
      </c>
      <c r="C6" s="25">
        <f ca="1">'SALADE D''AGRUMES ET MAIS'!C5</f>
        <v>7.7927999999999997E-2</v>
      </c>
      <c r="D6" s="26">
        <f ca="1">'SALADE D''AGRUMES ET MAIS'!D5</f>
        <v>0.11281200000000001</v>
      </c>
      <c r="E6" s="26">
        <f ca="1">'SALADE D''AGRUMES ET MAIS'!E5</f>
        <v>0.14973599999999998</v>
      </c>
      <c r="F6" s="26">
        <f ca="1">'SALADE D''AGRUMES ET MAIS'!F5</f>
        <v>0.18768000000000001</v>
      </c>
      <c r="G6" s="26">
        <f ca="1">'SALADE D''AGRUMES ET MAIS'!G5</f>
        <v>0.15279599999999999</v>
      </c>
      <c r="H6" s="26">
        <f ca="1">'SALADE D''AGRUMES ET MAIS'!H5</f>
        <v>0.18768000000000001</v>
      </c>
      <c r="I6" s="27">
        <f ca="1">'SALADE D''AGRUMES ET MAIS'!I5</f>
        <v>0</v>
      </c>
    </row>
    <row r="7" spans="1:9" s="15" customFormat="1" ht="12">
      <c r="A7" s="10"/>
      <c r="B7" s="11"/>
      <c r="C7" s="25"/>
      <c r="D7" s="26"/>
      <c r="E7" s="26"/>
      <c r="F7" s="26"/>
      <c r="G7" s="26"/>
      <c r="H7" s="26"/>
      <c r="I7" s="27"/>
    </row>
    <row r="8" spans="1:9" s="15" customFormat="1" ht="12">
      <c r="A8" s="10"/>
      <c r="B8" s="11"/>
      <c r="C8" s="25"/>
      <c r="D8" s="26"/>
      <c r="E8" s="26"/>
      <c r="F8" s="26"/>
      <c r="G8" s="26"/>
      <c r="H8" s="26"/>
      <c r="I8" s="27"/>
    </row>
    <row r="9" spans="1:9" s="15" customFormat="1" ht="12">
      <c r="A9" s="10"/>
      <c r="B9" s="11"/>
      <c r="C9" s="25"/>
      <c r="D9" s="26"/>
      <c r="E9" s="26"/>
      <c r="F9" s="26"/>
      <c r="G9" s="26"/>
      <c r="H9" s="26"/>
      <c r="I9" s="27"/>
    </row>
    <row r="10" spans="1:9" s="15" customFormat="1" ht="12">
      <c r="A10" s="10"/>
      <c r="B10" s="11"/>
      <c r="C10" s="25"/>
      <c r="D10" s="26"/>
      <c r="E10" s="26"/>
      <c r="F10" s="26"/>
      <c r="G10" s="26"/>
      <c r="H10" s="26"/>
      <c r="I10" s="27"/>
    </row>
    <row r="11" spans="1:9" s="15" customFormat="1" ht="12">
      <c r="A11" s="10"/>
      <c r="B11" s="11"/>
      <c r="C11" s="25"/>
      <c r="D11" s="26"/>
      <c r="E11" s="26"/>
      <c r="F11" s="26"/>
      <c r="G11" s="26"/>
      <c r="H11" s="26"/>
      <c r="I11" s="27"/>
    </row>
    <row r="12" spans="1:9" s="15" customFormat="1" ht="12">
      <c r="A12" s="10"/>
      <c r="B12" s="11"/>
      <c r="C12" s="25"/>
      <c r="D12" s="26"/>
      <c r="E12" s="26"/>
      <c r="F12" s="26"/>
      <c r="G12" s="26"/>
      <c r="H12" s="26"/>
      <c r="I12" s="27"/>
    </row>
    <row r="13" spans="1:9" s="15" customFormat="1" ht="12">
      <c r="A13" s="10"/>
      <c r="B13" s="11"/>
      <c r="C13" s="25"/>
      <c r="D13" s="26"/>
      <c r="E13" s="26"/>
      <c r="F13" s="26"/>
      <c r="G13" s="26"/>
      <c r="H13" s="26"/>
      <c r="I13" s="27"/>
    </row>
    <row r="14" spans="1:9" s="15" customFormat="1" ht="12">
      <c r="A14" s="10"/>
      <c r="B14" s="11"/>
      <c r="C14" s="25"/>
      <c r="D14" s="26"/>
      <c r="E14" s="26"/>
      <c r="F14" s="26"/>
      <c r="G14" s="26"/>
      <c r="H14" s="26"/>
      <c r="I14" s="27"/>
    </row>
    <row r="15" spans="1:9" s="15" customFormat="1" ht="12">
      <c r="A15" s="10"/>
      <c r="B15" s="11"/>
      <c r="C15" s="25"/>
      <c r="D15" s="26"/>
      <c r="E15" s="26"/>
      <c r="F15" s="26"/>
      <c r="G15" s="26"/>
      <c r="H15" s="26"/>
      <c r="I15" s="27"/>
    </row>
    <row r="16" spans="1:9" s="15" customFormat="1" ht="12">
      <c r="A16" s="10"/>
      <c r="B16" s="11"/>
      <c r="C16" s="25"/>
      <c r="D16" s="26"/>
      <c r="E16" s="26"/>
      <c r="F16" s="26"/>
      <c r="G16" s="26"/>
      <c r="H16" s="26"/>
      <c r="I16" s="27"/>
    </row>
    <row r="17" spans="1:9" s="15" customFormat="1" ht="12">
      <c r="A17" s="10"/>
      <c r="B17" s="11"/>
      <c r="C17" s="25"/>
      <c r="D17" s="26"/>
      <c r="E17" s="26"/>
      <c r="F17" s="26"/>
      <c r="G17" s="26"/>
      <c r="H17" s="26"/>
      <c r="I17" s="27"/>
    </row>
    <row r="18" spans="1:9" s="15" customFormat="1" ht="12">
      <c r="A18" s="10"/>
      <c r="B18" s="11"/>
      <c r="C18" s="25"/>
      <c r="D18" s="26"/>
      <c r="E18" s="26"/>
      <c r="F18" s="26"/>
      <c r="G18" s="26"/>
      <c r="H18" s="26"/>
      <c r="I18" s="27"/>
    </row>
    <row r="19" spans="1:9" s="15" customFormat="1" ht="12">
      <c r="A19" s="10"/>
      <c r="B19" s="11"/>
      <c r="C19" s="25"/>
      <c r="D19" s="26"/>
      <c r="E19" s="26"/>
      <c r="F19" s="26"/>
      <c r="G19" s="26"/>
      <c r="H19" s="26"/>
      <c r="I19" s="27"/>
    </row>
    <row r="20" spans="1:9" s="15" customFormat="1" ht="12">
      <c r="A20" s="10"/>
      <c r="B20" s="11"/>
      <c r="C20" s="25"/>
      <c r="D20" s="26"/>
      <c r="E20" s="26"/>
      <c r="F20" s="26"/>
      <c r="G20" s="26"/>
      <c r="H20" s="26"/>
      <c r="I20" s="27"/>
    </row>
    <row r="21" spans="1:9" s="15" customFormat="1" ht="12">
      <c r="A21" s="10"/>
      <c r="B21" s="11"/>
      <c r="C21" s="25"/>
      <c r="D21" s="26"/>
      <c r="E21" s="26"/>
      <c r="F21" s="26"/>
      <c r="G21" s="26"/>
      <c r="H21" s="26"/>
      <c r="I21" s="27"/>
    </row>
    <row r="22" spans="1:9" s="15" customFormat="1" ht="12">
      <c r="A22" s="10"/>
      <c r="B22" s="11"/>
      <c r="C22" s="25"/>
      <c r="D22" s="26"/>
      <c r="E22" s="26"/>
      <c r="F22" s="26"/>
      <c r="G22" s="26"/>
      <c r="H22" s="26"/>
      <c r="I22" s="27"/>
    </row>
    <row r="23" spans="1:9" s="15" customFormat="1" ht="12">
      <c r="A23" s="10"/>
      <c r="B23" s="11"/>
      <c r="C23" s="28"/>
      <c r="D23" s="29"/>
      <c r="E23" s="29"/>
      <c r="F23" s="29"/>
      <c r="G23" s="29"/>
      <c r="H23" s="29"/>
      <c r="I23" s="30"/>
    </row>
    <row r="24" spans="1:9" s="15" customFormat="1" ht="12">
      <c r="A24" s="10"/>
      <c r="B24" s="11"/>
      <c r="C24" s="28"/>
      <c r="D24" s="29"/>
      <c r="E24" s="29"/>
      <c r="F24" s="29"/>
      <c r="G24" s="29"/>
      <c r="H24" s="29"/>
      <c r="I24" s="30"/>
    </row>
    <row r="25" spans="1:9">
      <c r="A25" s="10"/>
      <c r="C25" s="28"/>
      <c r="D25" s="29"/>
      <c r="E25" s="29"/>
      <c r="F25" s="29"/>
      <c r="G25" s="29"/>
      <c r="H25" s="29"/>
      <c r="I25" s="30"/>
    </row>
    <row r="26" spans="1:9">
      <c r="A26" s="10"/>
      <c r="C26" s="28"/>
      <c r="D26" s="29"/>
      <c r="E26" s="29"/>
      <c r="F26" s="29"/>
      <c r="G26" s="29"/>
      <c r="H26" s="29"/>
      <c r="I26" s="30"/>
    </row>
    <row r="27" spans="1:9">
      <c r="A27" s="10"/>
      <c r="C27" s="28"/>
      <c r="D27" s="29"/>
      <c r="E27" s="29"/>
      <c r="F27" s="29"/>
      <c r="G27" s="29"/>
      <c r="H27" s="29"/>
      <c r="I27" s="30"/>
    </row>
    <row r="28" spans="1:9">
      <c r="A28" s="10"/>
      <c r="C28" s="28"/>
      <c r="D28" s="29"/>
      <c r="E28" s="29"/>
      <c r="F28" s="29"/>
      <c r="G28" s="29"/>
      <c r="H28" s="29"/>
      <c r="I28" s="30"/>
    </row>
    <row r="29" spans="1:9">
      <c r="A29" s="10"/>
      <c r="C29" s="28"/>
      <c r="D29" s="29"/>
      <c r="E29" s="29"/>
      <c r="F29" s="29"/>
      <c r="G29" s="29"/>
      <c r="H29" s="29"/>
      <c r="I29" s="30"/>
    </row>
    <row r="30" spans="1:9">
      <c r="A30" s="10"/>
      <c r="C30" s="28"/>
      <c r="D30" s="29"/>
      <c r="E30" s="29"/>
      <c r="F30" s="29"/>
      <c r="G30" s="29"/>
      <c r="H30" s="29"/>
      <c r="I30" s="30"/>
    </row>
    <row r="31" spans="1:9">
      <c r="A31" s="10"/>
      <c r="C31" s="25"/>
      <c r="D31" s="26"/>
      <c r="E31" s="26"/>
      <c r="F31" s="26"/>
      <c r="G31" s="26"/>
      <c r="H31" s="26"/>
      <c r="I31" s="27"/>
    </row>
    <row r="32" spans="1:9" ht="15.75" thickBot="1">
      <c r="A32" s="12"/>
      <c r="B32" s="11"/>
      <c r="C32" s="31"/>
      <c r="D32" s="32"/>
      <c r="E32" s="32"/>
      <c r="F32" s="33"/>
      <c r="G32" s="32"/>
      <c r="H32" s="34"/>
      <c r="I32" s="35"/>
    </row>
    <row r="33" spans="2:2" ht="15.75" thickTop="1">
      <c r="B33" s="13"/>
    </row>
  </sheetData>
  <mergeCells count="4">
    <mergeCell ref="A2:B2"/>
    <mergeCell ref="A3:B3"/>
    <mergeCell ref="C4:I4"/>
    <mergeCell ref="A4:B4"/>
  </mergeCells>
  <phoneticPr fontId="57" type="noConversion"/>
  <hyperlinks>
    <hyperlink ref="B6" location="'SALADE D''AGRUMES ET MAIS'!A1" display="'SALADE D''AGRUMES ET MAIS'!A1"/>
  </hyperlinks>
  <pageMargins left="0.25" right="0.25" top="0.75" bottom="0.75" header="0.3" footer="0.3"/>
  <pageSetup paperSize="9" scale="97" orientation="portrait" horizontalDpi="4294967293" r:id="rId1"/>
</worksheet>
</file>

<file path=xl/worksheets/sheet2.xml><?xml version="1.0" encoding="utf-8"?>
<worksheet xmlns="http://schemas.openxmlformats.org/spreadsheetml/2006/main" xmlns:r="http://schemas.openxmlformats.org/officeDocument/2006/relationships">
  <sheetPr codeName="Feuil2">
    <tabColor rgb="FF66FF33"/>
  </sheetPr>
  <dimension ref="A2:I33"/>
  <sheetViews>
    <sheetView workbookViewId="0">
      <selection activeCell="I6" sqref="I6"/>
    </sheetView>
  </sheetViews>
  <sheetFormatPr baseColWidth="10" defaultRowHeight="15"/>
  <cols>
    <col min="1" max="1" width="4.140625" customWidth="1"/>
    <col min="2" max="2" width="38.5703125" customWidth="1"/>
    <col min="3" max="9" width="6.140625" customWidth="1"/>
  </cols>
  <sheetData>
    <row r="2" spans="1:9" ht="16.5" customHeight="1">
      <c r="A2" s="218"/>
      <c r="B2" s="218"/>
    </row>
    <row r="3" spans="1:9" ht="15.75" thickBot="1">
      <c r="A3" s="219"/>
      <c r="B3" s="219"/>
    </row>
    <row r="4" spans="1:9" ht="16.5" thickTop="1" thickBot="1">
      <c r="A4" s="221"/>
      <c r="B4" s="221"/>
      <c r="C4" s="220" t="s">
        <v>26</v>
      </c>
      <c r="D4" s="221"/>
      <c r="E4" s="221"/>
      <c r="F4" s="221"/>
      <c r="G4" s="221"/>
      <c r="H4" s="221"/>
      <c r="I4" s="222"/>
    </row>
    <row r="5" spans="1:9" ht="32.25" customHeight="1" thickTop="1" thickBot="1">
      <c r="A5" s="2" t="s">
        <v>29</v>
      </c>
      <c r="B5" s="39" t="s">
        <v>69</v>
      </c>
      <c r="C5" s="3" t="s">
        <v>24</v>
      </c>
      <c r="D5" s="4" t="s">
        <v>16</v>
      </c>
      <c r="E5" s="5" t="s">
        <v>17</v>
      </c>
      <c r="F5" s="6" t="s">
        <v>18</v>
      </c>
      <c r="G5" s="7" t="s">
        <v>19</v>
      </c>
      <c r="H5" s="8" t="s">
        <v>20</v>
      </c>
      <c r="I5" s="9">
        <v>7</v>
      </c>
    </row>
    <row r="6" spans="1:9" s="15" customFormat="1" ht="15.75" thickTop="1">
      <c r="A6" s="10" t="str">
        <f ca="1">'ROTI DE PORC'!A5</f>
        <v>B</v>
      </c>
      <c r="B6" s="1" t="str">
        <f ca="1">'ROTI DE PORC'!B5</f>
        <v>ROTI DE PORC</v>
      </c>
      <c r="C6" s="25">
        <f ca="1">'ROTI DE PORC'!C5</f>
        <v>0.15585599999999999</v>
      </c>
      <c r="D6" s="26">
        <f ca="1">'ROTI DE PORC'!D5</f>
        <v>0.22562400000000002</v>
      </c>
      <c r="E6" s="26">
        <f ca="1">'ROTI DE PORC'!E5</f>
        <v>0.29947199999999996</v>
      </c>
      <c r="F6" s="26">
        <f ca="1">'ROTI DE PORC'!F5</f>
        <v>0.37536000000000003</v>
      </c>
      <c r="G6" s="26">
        <f ca="1">'ROTI DE PORC'!G5</f>
        <v>0.30559199999999997</v>
      </c>
      <c r="H6" s="26">
        <f ca="1">'ROTI DE PORC'!H5</f>
        <v>0.37536000000000003</v>
      </c>
      <c r="I6" s="27">
        <f ca="1">'ROTI DE PORC'!I5</f>
        <v>0</v>
      </c>
    </row>
    <row r="7" spans="1:9" s="15" customFormat="1" ht="12">
      <c r="A7" s="10"/>
      <c r="B7" s="11"/>
      <c r="C7" s="25"/>
      <c r="D7" s="26"/>
      <c r="E7" s="26"/>
      <c r="F7" s="26"/>
      <c r="G7" s="26"/>
      <c r="H7" s="26"/>
      <c r="I7" s="27"/>
    </row>
    <row r="8" spans="1:9" s="15" customFormat="1" ht="12">
      <c r="A8" s="10"/>
      <c r="B8" s="11"/>
      <c r="C8" s="25"/>
      <c r="D8" s="26"/>
      <c r="E8" s="26"/>
      <c r="F8" s="26"/>
      <c r="G8" s="26"/>
      <c r="H8" s="26"/>
      <c r="I8" s="27"/>
    </row>
    <row r="9" spans="1:9" s="15" customFormat="1" ht="12">
      <c r="A9" s="10"/>
      <c r="B9" s="11"/>
      <c r="C9" s="25"/>
      <c r="D9" s="26"/>
      <c r="E9" s="26"/>
      <c r="F9" s="26"/>
      <c r="G9" s="26"/>
      <c r="H9" s="26"/>
      <c r="I9" s="27"/>
    </row>
    <row r="10" spans="1:9" s="15" customFormat="1" ht="12">
      <c r="A10" s="10"/>
      <c r="B10" s="11"/>
      <c r="C10" s="25"/>
      <c r="D10" s="26"/>
      <c r="E10" s="26"/>
      <c r="F10" s="26"/>
      <c r="G10" s="26"/>
      <c r="H10" s="26"/>
      <c r="I10" s="27"/>
    </row>
    <row r="11" spans="1:9" s="15" customFormat="1" ht="12">
      <c r="A11" s="10"/>
      <c r="B11" s="11"/>
      <c r="C11" s="25"/>
      <c r="D11" s="26"/>
      <c r="E11" s="26"/>
      <c r="F11" s="26"/>
      <c r="G11" s="26"/>
      <c r="H11" s="26"/>
      <c r="I11" s="27"/>
    </row>
    <row r="12" spans="1:9" s="15" customFormat="1" ht="12">
      <c r="A12" s="10"/>
      <c r="B12" s="11"/>
      <c r="C12" s="25"/>
      <c r="D12" s="26"/>
      <c r="E12" s="26"/>
      <c r="F12" s="26"/>
      <c r="G12" s="26"/>
      <c r="H12" s="26"/>
      <c r="I12" s="27"/>
    </row>
    <row r="13" spans="1:9" s="15" customFormat="1" ht="12">
      <c r="A13" s="10"/>
      <c r="B13" s="11"/>
      <c r="C13" s="25"/>
      <c r="D13" s="26"/>
      <c r="E13" s="26"/>
      <c r="F13" s="26"/>
      <c r="G13" s="26"/>
      <c r="H13" s="26"/>
      <c r="I13" s="27"/>
    </row>
    <row r="14" spans="1:9" s="15" customFormat="1" ht="12">
      <c r="A14" s="10"/>
      <c r="B14" s="11"/>
      <c r="C14" s="25"/>
      <c r="D14" s="26"/>
      <c r="E14" s="26"/>
      <c r="F14" s="26"/>
      <c r="G14" s="26"/>
      <c r="H14" s="26"/>
      <c r="I14" s="27"/>
    </row>
    <row r="15" spans="1:9" s="15" customFormat="1" ht="12">
      <c r="A15" s="10"/>
      <c r="B15" s="11"/>
      <c r="C15" s="25"/>
      <c r="D15" s="26"/>
      <c r="E15" s="26"/>
      <c r="F15" s="26"/>
      <c r="G15" s="26"/>
      <c r="H15" s="26"/>
      <c r="I15" s="27"/>
    </row>
    <row r="16" spans="1:9" s="15" customFormat="1" ht="12">
      <c r="A16" s="10"/>
      <c r="B16" s="11"/>
      <c r="C16" s="25"/>
      <c r="D16" s="26"/>
      <c r="E16" s="26"/>
      <c r="F16" s="26"/>
      <c r="G16" s="26"/>
      <c r="H16" s="26"/>
      <c r="I16" s="27"/>
    </row>
    <row r="17" spans="1:9" s="15" customFormat="1" ht="12">
      <c r="A17" s="10"/>
      <c r="B17" s="11"/>
      <c r="C17" s="25"/>
      <c r="D17" s="26"/>
      <c r="E17" s="26"/>
      <c r="F17" s="26"/>
      <c r="G17" s="26"/>
      <c r="H17" s="26"/>
      <c r="I17" s="27"/>
    </row>
    <row r="18" spans="1:9" s="15" customFormat="1" ht="12">
      <c r="A18" s="10"/>
      <c r="B18" s="11"/>
      <c r="C18" s="25"/>
      <c r="D18" s="26"/>
      <c r="E18" s="26"/>
      <c r="F18" s="26"/>
      <c r="G18" s="26"/>
      <c r="H18" s="26"/>
      <c r="I18" s="27"/>
    </row>
    <row r="19" spans="1:9" s="15" customFormat="1" ht="12">
      <c r="A19" s="10"/>
      <c r="B19" s="11"/>
      <c r="C19" s="25"/>
      <c r="D19" s="26"/>
      <c r="E19" s="26"/>
      <c r="F19" s="26"/>
      <c r="G19" s="26"/>
      <c r="H19" s="26"/>
      <c r="I19" s="27"/>
    </row>
    <row r="20" spans="1:9" s="15" customFormat="1" ht="12">
      <c r="A20" s="10"/>
      <c r="B20" s="11"/>
      <c r="C20" s="25"/>
      <c r="D20" s="26"/>
      <c r="E20" s="26"/>
      <c r="F20" s="26"/>
      <c r="G20" s="26"/>
      <c r="H20" s="26"/>
      <c r="I20" s="27"/>
    </row>
    <row r="21" spans="1:9" s="15" customFormat="1" ht="12">
      <c r="A21" s="10"/>
      <c r="B21" s="11"/>
      <c r="C21" s="25"/>
      <c r="D21" s="26"/>
      <c r="E21" s="26"/>
      <c r="F21" s="26"/>
      <c r="G21" s="26"/>
      <c r="H21" s="26"/>
      <c r="I21" s="27"/>
    </row>
    <row r="22" spans="1:9" s="15" customFormat="1" ht="12">
      <c r="A22" s="10"/>
      <c r="B22" s="11"/>
      <c r="C22" s="25"/>
      <c r="D22" s="26"/>
      <c r="E22" s="26"/>
      <c r="F22" s="26"/>
      <c r="G22" s="26"/>
      <c r="H22" s="26"/>
      <c r="I22" s="27"/>
    </row>
    <row r="23" spans="1:9" s="15" customFormat="1" ht="12">
      <c r="A23" s="10"/>
      <c r="B23" s="11"/>
      <c r="C23" s="28"/>
      <c r="D23" s="29"/>
      <c r="E23" s="29"/>
      <c r="F23" s="29"/>
      <c r="G23" s="29"/>
      <c r="H23" s="29"/>
      <c r="I23" s="30"/>
    </row>
    <row r="24" spans="1:9" s="15" customFormat="1" ht="12">
      <c r="A24" s="10"/>
      <c r="B24" s="11"/>
      <c r="C24" s="28"/>
      <c r="D24" s="29"/>
      <c r="E24" s="29"/>
      <c r="F24" s="29"/>
      <c r="G24" s="29"/>
      <c r="H24" s="29"/>
      <c r="I24" s="30"/>
    </row>
    <row r="25" spans="1:9">
      <c r="A25" s="10"/>
      <c r="C25" s="28"/>
      <c r="D25" s="29"/>
      <c r="E25" s="29"/>
      <c r="F25" s="29"/>
      <c r="G25" s="29"/>
      <c r="H25" s="29"/>
      <c r="I25" s="30"/>
    </row>
    <row r="26" spans="1:9">
      <c r="A26" s="10"/>
      <c r="C26" s="28"/>
      <c r="D26" s="29"/>
      <c r="E26" s="29"/>
      <c r="F26" s="29"/>
      <c r="G26" s="29"/>
      <c r="H26" s="29"/>
      <c r="I26" s="30"/>
    </row>
    <row r="27" spans="1:9">
      <c r="A27" s="10"/>
      <c r="C27" s="28"/>
      <c r="D27" s="29"/>
      <c r="E27" s="29"/>
      <c r="F27" s="29"/>
      <c r="G27" s="29"/>
      <c r="H27" s="29"/>
      <c r="I27" s="30"/>
    </row>
    <row r="28" spans="1:9">
      <c r="A28" s="10"/>
      <c r="C28" s="28"/>
      <c r="D28" s="29"/>
      <c r="E28" s="29"/>
      <c r="F28" s="29"/>
      <c r="G28" s="29"/>
      <c r="H28" s="29"/>
      <c r="I28" s="30"/>
    </row>
    <row r="29" spans="1:9">
      <c r="A29" s="10"/>
      <c r="C29" s="28"/>
      <c r="D29" s="29"/>
      <c r="E29" s="29"/>
      <c r="F29" s="29"/>
      <c r="G29" s="29"/>
      <c r="H29" s="29"/>
      <c r="I29" s="30"/>
    </row>
    <row r="30" spans="1:9">
      <c r="A30" s="10"/>
      <c r="C30" s="28"/>
      <c r="D30" s="29"/>
      <c r="E30" s="29"/>
      <c r="F30" s="29"/>
      <c r="G30" s="29"/>
      <c r="H30" s="29"/>
      <c r="I30" s="30"/>
    </row>
    <row r="31" spans="1:9">
      <c r="A31" s="10"/>
      <c r="C31" s="25"/>
      <c r="D31" s="26"/>
      <c r="E31" s="26"/>
      <c r="F31" s="26"/>
      <c r="G31" s="26"/>
      <c r="H31" s="26"/>
      <c r="I31" s="27"/>
    </row>
    <row r="32" spans="1:9" ht="15.75" thickBot="1">
      <c r="A32" s="12"/>
      <c r="B32" s="11"/>
      <c r="C32" s="31"/>
      <c r="D32" s="32"/>
      <c r="E32" s="32"/>
      <c r="F32" s="33"/>
      <c r="G32" s="32"/>
      <c r="H32" s="34"/>
      <c r="I32" s="35"/>
    </row>
    <row r="33" spans="2:2" ht="15.75" thickTop="1">
      <c r="B33" s="13"/>
    </row>
  </sheetData>
  <mergeCells count="4">
    <mergeCell ref="A2:B2"/>
    <mergeCell ref="A3:B3"/>
    <mergeCell ref="A4:B4"/>
    <mergeCell ref="C4:I4"/>
  </mergeCells>
  <phoneticPr fontId="57" type="noConversion"/>
  <hyperlinks>
    <hyperlink ref="B6" location="'ROTI DE PORC'!A1" display="'ROTI DE PORC'!A1"/>
  </hyperlinks>
  <pageMargins left="0.25" right="0.25" top="0.75" bottom="0.75" header="0.3" footer="0.3"/>
  <pageSetup paperSize="9" scale="97" orientation="portrait" horizontalDpi="4294967293" r:id="rId1"/>
</worksheet>
</file>

<file path=xl/worksheets/sheet3.xml><?xml version="1.0" encoding="utf-8"?>
<worksheet xmlns="http://schemas.openxmlformats.org/spreadsheetml/2006/main" xmlns:r="http://schemas.openxmlformats.org/officeDocument/2006/relationships">
  <sheetPr codeName="Feuil3"/>
  <dimension ref="A1:P43"/>
  <sheetViews>
    <sheetView zoomScaleSheetLayoutView="100" workbookViewId="0">
      <selection activeCell="B13" sqref="B13"/>
    </sheetView>
  </sheetViews>
  <sheetFormatPr baseColWidth="10" defaultRowHeight="15"/>
  <cols>
    <col min="1" max="1" width="8.42578125" customWidth="1"/>
    <col min="2" max="2" width="28.28515625" customWidth="1"/>
    <col min="3" max="8" width="5.85546875" customWidth="1"/>
    <col min="9" max="9" width="4.85546875" customWidth="1"/>
    <col min="10" max="10" width="2.7109375" customWidth="1"/>
    <col min="11" max="11" width="3.85546875" customWidth="1"/>
    <col min="12" max="12" width="6.42578125" customWidth="1"/>
    <col min="13" max="13" width="4.28515625" customWidth="1"/>
    <col min="14" max="14" width="6.5703125" customWidth="1"/>
    <col min="15" max="15" width="7.85546875" style="36" customWidth="1"/>
    <col min="16" max="16" width="10" style="143" customWidth="1"/>
  </cols>
  <sheetData>
    <row r="1" spans="1:16" ht="64.5" customHeight="1" thickBot="1">
      <c r="A1" s="252"/>
      <c r="B1" s="253"/>
      <c r="C1" s="253"/>
      <c r="D1" s="254"/>
      <c r="E1" s="255" t="s">
        <v>22</v>
      </c>
      <c r="F1" s="256"/>
      <c r="G1" s="256"/>
      <c r="H1" s="256"/>
      <c r="I1" s="256"/>
      <c r="J1" s="256"/>
      <c r="K1" s="256"/>
      <c r="L1" s="257"/>
      <c r="M1" s="258">
        <v>222</v>
      </c>
      <c r="N1" s="259"/>
      <c r="O1" s="260"/>
    </row>
    <row r="2" spans="1:16" ht="17.25" customHeight="1" thickBot="1">
      <c r="A2" s="20" t="s">
        <v>32</v>
      </c>
      <c r="B2" s="127" t="s">
        <v>28</v>
      </c>
      <c r="C2" s="126"/>
      <c r="D2" s="125"/>
      <c r="E2" s="261" t="s">
        <v>41</v>
      </c>
      <c r="F2" s="244"/>
      <c r="G2" s="244"/>
      <c r="H2" s="262"/>
      <c r="I2" s="259"/>
      <c r="J2" s="259"/>
      <c r="K2" s="259"/>
      <c r="L2" s="260"/>
      <c r="M2" s="124"/>
      <c r="N2" s="263">
        <f ca="1">NOW()</f>
        <v>40704.000245717594</v>
      </c>
      <c r="O2" s="264"/>
    </row>
    <row r="3" spans="1:16" ht="24" customHeight="1" thickBot="1">
      <c r="A3" s="22">
        <f>IF(A1="Mercuriale COTE RESTAURATION",2,IF(A1="Mercuriale UNE AUTRE TABLE",1,0))</f>
        <v>0</v>
      </c>
      <c r="B3" s="130" t="s">
        <v>70</v>
      </c>
      <c r="C3" s="123"/>
      <c r="D3" s="43"/>
      <c r="E3" s="142"/>
      <c r="F3" s="265" t="s">
        <v>39</v>
      </c>
      <c r="G3" s="266"/>
      <c r="H3" s="266"/>
      <c r="I3" s="266"/>
      <c r="J3" s="266"/>
      <c r="K3" s="266"/>
      <c r="L3" s="266"/>
      <c r="M3" s="129">
        <v>5</v>
      </c>
      <c r="N3" s="122"/>
      <c r="O3" s="121"/>
      <c r="P3" s="18"/>
    </row>
    <row r="4" spans="1:16" ht="20.100000000000001" customHeight="1" thickBot="1">
      <c r="A4" s="21" t="s">
        <v>31</v>
      </c>
      <c r="B4" s="120"/>
      <c r="C4" s="249" t="s">
        <v>38</v>
      </c>
      <c r="D4" s="250"/>
      <c r="E4" s="250"/>
      <c r="F4" s="250"/>
      <c r="G4" s="250"/>
      <c r="H4" s="250"/>
      <c r="I4" s="251"/>
      <c r="J4" s="137"/>
      <c r="K4" s="136"/>
      <c r="L4" s="136"/>
      <c r="M4" s="136"/>
      <c r="N4" s="136"/>
      <c r="O4" s="119"/>
      <c r="P4" s="17"/>
    </row>
    <row r="5" spans="1:16" ht="27" customHeight="1" thickTop="1" thickBot="1">
      <c r="A5" s="145" t="s">
        <v>35</v>
      </c>
      <c r="B5" s="146" t="s">
        <v>68</v>
      </c>
      <c r="C5" s="147">
        <f>SUM((C8*N8)+(C9*N9)+(C10*N10)+(C11*N11)+(C12*N12)+(C13*N13)+(C14*N14)+(C15*N15)+(C16*N16)+(C17*N17)+(C18*N18)+(C19*N19)+(C20*N20)+(C21*N21)+(C22*N22)+(C23*N23)+(C24*N24)+(C25*N25))/J5*O34</f>
        <v>0.15585599999999999</v>
      </c>
      <c r="D5" s="148">
        <f>SUM((D8*N8)+(D9*N9)+(D10*N10)+(D11*N11)+(D12*N12)+(D13*N13)+(D14*N14)+(D15*N15)+(D16*N16)+(D17*N17)+(D18*N18)+(D19*N19)+(D20*N20)+(D21*N21)+(D22*N22)+(D23*N23)+(D24*N24)+(D25*N25))/J5*O34</f>
        <v>0.22562400000000002</v>
      </c>
      <c r="E5" s="148">
        <f>SUM((E8*N8)+(E9*N9)+(E10*N10)+(E11*N11)+(E12*N12)+(E13*N13)+(E14*N14)+(E15*N15)+(E16*N16)+(E17*N17)+(E18*N18)+(E19*N19)+(E20*N20)+(E21*N21)+(E22*N22)+(E23*N23)+(E24*N24)+(E25*N25))/J5*O34</f>
        <v>0.29947199999999996</v>
      </c>
      <c r="F5" s="148">
        <f>SUM((F8*N8)+(F9*N9)+(F10*N10)+(F11*N11)+(F12*N12)+(F13*N13)+(F14*N14)+(F15*N15)+(F16*N16)+(F17*N17)+(F18*N18)+(F19*N19)+(F20*N20)+(F21*N21)+(F22*N22)+(F23*N23)+(F24*N24)+(F25*N25))/J5*O34</f>
        <v>0.37536000000000003</v>
      </c>
      <c r="G5" s="148">
        <f>SUM((G8*N8)+(G9*N9)+(G10*N10)+(G11*N11)+(G12*N12)+(G13*N13)+(G14*N14)+(G15*N15)+(G16*N16)+(G17*N17)+(G18*N18)+(G19*N19)+(G20*N20)+(G21*N21)+(G22*N22)+(G23*N23)+(G24*N24)+(G25*N25))/J5*O34</f>
        <v>0.30559199999999997</v>
      </c>
      <c r="H5" s="148">
        <f>SUM((H8*N8)+(H9*N9)+(H10*N10)+(H11*N11)+(H12*N12)+(H13*N13)+(H14*N14)+(H15*N15)+(H16*N16)+(H17*N17)+(H18*N18)+(H19*N19)+(H20*N20)+(H21*N21)+(H22*N22)+(H23*N23)+(H24*N24)+(H25*N25))/J5*O34</f>
        <v>0.37536000000000003</v>
      </c>
      <c r="I5" s="149">
        <f>SUM((I8*N8)+(I9*N9)+(I10*N10)+(I11*N11)+(I12*N12)+(I13*N13)+(I14*N14)+(I15*N15)+(I16*N16)+(I17*N17)+(I18*N18)+(I19*N19)+(I20*N20)+(I21*N21)+(I22*N22)+(I23*N23)+(I24*N24)+(I25*N25))/J5*O34</f>
        <v>0</v>
      </c>
      <c r="J5" s="135">
        <v>10</v>
      </c>
      <c r="K5" s="134">
        <f>O5/J5</f>
        <v>1</v>
      </c>
      <c r="L5" s="233" t="s">
        <v>25</v>
      </c>
      <c r="M5" s="234"/>
      <c r="N5" s="234"/>
      <c r="O5" s="19">
        <v>10</v>
      </c>
    </row>
    <row r="6" spans="1:16" ht="32.25" customHeight="1" thickBot="1">
      <c r="A6" s="133" t="s">
        <v>0</v>
      </c>
      <c r="B6" s="132" t="s">
        <v>1</v>
      </c>
      <c r="C6" s="118" t="s">
        <v>24</v>
      </c>
      <c r="D6" s="117" t="s">
        <v>16</v>
      </c>
      <c r="E6" s="116" t="s">
        <v>17</v>
      </c>
      <c r="F6" s="115" t="s">
        <v>18</v>
      </c>
      <c r="G6" s="114" t="s">
        <v>19</v>
      </c>
      <c r="H6" s="113" t="s">
        <v>20</v>
      </c>
      <c r="I6" s="14">
        <v>7</v>
      </c>
      <c r="J6" s="112" t="s">
        <v>2</v>
      </c>
      <c r="K6" s="109">
        <v>1</v>
      </c>
      <c r="L6" s="111" t="s">
        <v>23</v>
      </c>
      <c r="M6" s="110" t="s">
        <v>21</v>
      </c>
      <c r="N6" s="109" t="s">
        <v>27</v>
      </c>
      <c r="O6" s="108" t="s">
        <v>14</v>
      </c>
      <c r="P6" s="235" t="s">
        <v>30</v>
      </c>
    </row>
    <row r="7" spans="1:16" ht="23.25" customHeight="1" thickBot="1">
      <c r="A7" s="107"/>
      <c r="B7" s="106"/>
      <c r="C7" s="237" t="s">
        <v>37</v>
      </c>
      <c r="D7" s="238"/>
      <c r="E7" s="238"/>
      <c r="F7" s="238"/>
      <c r="G7" s="238"/>
      <c r="H7" s="238"/>
      <c r="I7" s="239"/>
      <c r="J7" s="105"/>
      <c r="K7" s="104"/>
      <c r="L7" s="103"/>
      <c r="M7" s="102" t="s">
        <v>33</v>
      </c>
      <c r="N7" s="101"/>
      <c r="O7" s="100"/>
      <c r="P7" s="236"/>
    </row>
    <row r="8" spans="1:16" ht="20.25" customHeight="1">
      <c r="A8" s="77" t="s">
        <v>48</v>
      </c>
      <c r="B8" s="99" t="s">
        <v>45</v>
      </c>
      <c r="C8" s="93">
        <f>H8*0.4</f>
        <v>0.27999999999999997</v>
      </c>
      <c r="D8" s="93">
        <f>H8*0.6</f>
        <v>0.42</v>
      </c>
      <c r="E8" s="93">
        <f>H8*0.8</f>
        <v>0.55999999999999994</v>
      </c>
      <c r="F8" s="93">
        <f>H8*1</f>
        <v>0.7</v>
      </c>
      <c r="G8" s="93">
        <f>H8*0.8</f>
        <v>0.55999999999999994</v>
      </c>
      <c r="H8" s="131">
        <v>0.7</v>
      </c>
      <c r="I8" s="93"/>
      <c r="J8" s="76" t="s">
        <v>2</v>
      </c>
      <c r="K8" s="76">
        <f>O5/J5</f>
        <v>1</v>
      </c>
      <c r="L8" s="74">
        <f>IF(M3=1,(K8*C8),IF(M3=2,(K8*D8),IF(M3=3,(K8*E8),IF(M3=4,(K8*F8),IF(M3=5,(K8*G8),IF(M3=6,(K8*H8),IF(M3=7,(K8*I8))))))))</f>
        <v>0.55999999999999994</v>
      </c>
      <c r="M8" s="92" t="s">
        <v>42</v>
      </c>
      <c r="N8" s="144">
        <v>2</v>
      </c>
      <c r="O8" s="74">
        <f t="shared" ref="O8:O25" si="0">L8*N8</f>
        <v>1.1199999999999999</v>
      </c>
      <c r="P8" s="17"/>
    </row>
    <row r="9" spans="1:16" ht="18" customHeight="1">
      <c r="A9" s="97" t="s">
        <v>49</v>
      </c>
      <c r="B9" s="99" t="s">
        <v>46</v>
      </c>
      <c r="C9" s="93">
        <f>H9*0.4</f>
        <v>7.1999999999999995E-2</v>
      </c>
      <c r="D9" s="93">
        <f>H9*0.6</f>
        <v>0.108</v>
      </c>
      <c r="E9" s="93">
        <f>H9*0.8</f>
        <v>0.14399999999999999</v>
      </c>
      <c r="F9" s="93">
        <f>H9*1</f>
        <v>0.18</v>
      </c>
      <c r="G9" s="93">
        <f>H9*0.8</f>
        <v>0.14399999999999999</v>
      </c>
      <c r="H9" s="93">
        <v>0.18</v>
      </c>
      <c r="I9" s="93"/>
      <c r="J9" s="76" t="s">
        <v>2</v>
      </c>
      <c r="K9" s="76">
        <f t="shared" ref="K9:K25" si="1">K8</f>
        <v>1</v>
      </c>
      <c r="L9" s="74">
        <f>IF(M3=1,(K9*C9),IF(M3=2,(K9*D9),IF(M3=3,(K9*E9),IF(M3=4,(K9*F9),IF(M3=5,(K9*G9),IF(M3=6,(K9*H9),IF(M3=7,(K9*I9))))))))</f>
        <v>0.14399999999999999</v>
      </c>
      <c r="M9" s="92" t="s">
        <v>42</v>
      </c>
      <c r="N9" s="144">
        <v>2</v>
      </c>
      <c r="O9" s="74">
        <f t="shared" si="0"/>
        <v>0.28799999999999998</v>
      </c>
    </row>
    <row r="10" spans="1:16" ht="24" customHeight="1">
      <c r="A10" s="97" t="s">
        <v>50</v>
      </c>
      <c r="B10" s="99" t="s">
        <v>47</v>
      </c>
      <c r="C10" s="93">
        <f>H10*0.4</f>
        <v>8.0000000000000016E-2</v>
      </c>
      <c r="D10" s="93">
        <f>H10*0.6</f>
        <v>0.12</v>
      </c>
      <c r="E10" s="93">
        <f>H10*0.8</f>
        <v>0.16000000000000003</v>
      </c>
      <c r="F10" s="93">
        <f>H10*1</f>
        <v>0.2</v>
      </c>
      <c r="G10" s="93">
        <f>H10*0.8</f>
        <v>0.16000000000000003</v>
      </c>
      <c r="H10" s="93">
        <v>0.2</v>
      </c>
      <c r="I10" s="93"/>
      <c r="J10" s="76" t="s">
        <v>2</v>
      </c>
      <c r="K10" s="76">
        <f t="shared" si="1"/>
        <v>1</v>
      </c>
      <c r="L10" s="74">
        <f>IF(M3=1,(K10*C10),IF(M3=2,(K10*D10),IF(M3=3,(K10*E10),IF(M3=4,(K10*F10),IF(M3=5,(K10*G10),IF(M3=6,(K10*H10),IF(M3=7,(K10*I10))))))))</f>
        <v>0.16000000000000003</v>
      </c>
      <c r="M10" s="92" t="s">
        <v>42</v>
      </c>
      <c r="N10" s="144">
        <v>2</v>
      </c>
      <c r="O10" s="74">
        <f t="shared" si="0"/>
        <v>0.32000000000000006</v>
      </c>
    </row>
    <row r="11" spans="1:16" ht="18" customHeight="1">
      <c r="A11" s="97" t="s">
        <v>51</v>
      </c>
      <c r="B11" s="99" t="s">
        <v>48</v>
      </c>
      <c r="C11" s="93">
        <f>H11*0.4</f>
        <v>1.2E-2</v>
      </c>
      <c r="D11" s="93">
        <f>H11*0.6</f>
        <v>1.7999999999999999E-2</v>
      </c>
      <c r="E11" s="93">
        <f>H11*0.8</f>
        <v>2.4E-2</v>
      </c>
      <c r="F11" s="93">
        <f>H11*1</f>
        <v>0.03</v>
      </c>
      <c r="G11" s="93">
        <f>H11*0.8</f>
        <v>2.4E-2</v>
      </c>
      <c r="H11" s="93">
        <v>0.03</v>
      </c>
      <c r="I11" s="93"/>
      <c r="J11" s="139" t="s">
        <v>2</v>
      </c>
      <c r="K11" s="139">
        <f t="shared" si="1"/>
        <v>1</v>
      </c>
      <c r="L11" s="138">
        <f>IF(M3=1,(K11*C11),IF(M3=2,(K11*D11),IF(M3=3,(K11*E11),IF(M3=4,(K11*F11),IF(M3=5,(K11*G11),IF(M3=6,(K11*H11),IF(M3=7,(K11*I11))))))))</f>
        <v>2.4E-2</v>
      </c>
      <c r="M11" s="99" t="s">
        <v>42</v>
      </c>
      <c r="N11" s="151">
        <v>2</v>
      </c>
      <c r="O11" s="138">
        <f t="shared" si="0"/>
        <v>4.8000000000000001E-2</v>
      </c>
    </row>
    <row r="12" spans="1:16" ht="18" customHeight="1">
      <c r="A12" s="141" t="s">
        <v>52</v>
      </c>
      <c r="B12" s="140" t="s">
        <v>49</v>
      </c>
      <c r="C12" s="93">
        <f>H12*0.4</f>
        <v>0.24</v>
      </c>
      <c r="D12" s="93">
        <f>H12*0.6</f>
        <v>0.36</v>
      </c>
      <c r="E12" s="93">
        <f>H12*0.8</f>
        <v>0.48</v>
      </c>
      <c r="F12" s="93">
        <f>H12*1</f>
        <v>0.6</v>
      </c>
      <c r="G12" s="93">
        <f>H12*0.8</f>
        <v>0.48</v>
      </c>
      <c r="H12" s="93">
        <v>0.6</v>
      </c>
      <c r="I12" s="98"/>
      <c r="J12" s="76" t="s">
        <v>2</v>
      </c>
      <c r="K12" s="76">
        <f t="shared" si="1"/>
        <v>1</v>
      </c>
      <c r="L12" s="74">
        <f>IF(M3=1,(K12*C12),IF(M3=2,(K12*D12),IF(M3=3,(K12*E12),IF(M3=4,(K12*F12),IF(M3=5,(K12*G12),IF(M3=6,(K12*H12),IF(M3=7,(K12*I12))))))))</f>
        <v>0.48</v>
      </c>
      <c r="M12" s="92" t="s">
        <v>42</v>
      </c>
      <c r="N12" s="144">
        <v>2</v>
      </c>
      <c r="O12" s="74">
        <f t="shared" si="0"/>
        <v>0.96</v>
      </c>
    </row>
    <row r="13" spans="1:16" ht="18" customHeight="1">
      <c r="A13" s="128" t="s">
        <v>53</v>
      </c>
      <c r="B13" s="24" t="s">
        <v>50</v>
      </c>
      <c r="C13" s="23">
        <v>0.04</v>
      </c>
      <c r="D13" s="23">
        <v>0.04</v>
      </c>
      <c r="E13" s="23">
        <v>0.05</v>
      </c>
      <c r="F13" s="23">
        <v>7.0000000000000007E-2</v>
      </c>
      <c r="G13" s="23">
        <v>7.0000000000000007E-2</v>
      </c>
      <c r="H13" s="23">
        <v>7.0000000000000007E-2</v>
      </c>
      <c r="I13" s="93"/>
      <c r="J13" s="76" t="s">
        <v>2</v>
      </c>
      <c r="K13" s="76">
        <f t="shared" si="1"/>
        <v>1</v>
      </c>
      <c r="L13" s="74">
        <f>IF(M3=1,(K13*C13),IF(M3=2,(K13*D13),IF(M3=3,(K13*E13),IF(M3=4,(K13*F13),IF(M3=5,(K13*G13),IF(M3=6,(K13*H13),IF(M3=7,(K13*I13))))))))</f>
        <v>7.0000000000000007E-2</v>
      </c>
      <c r="M13" s="92" t="s">
        <v>42</v>
      </c>
      <c r="N13" s="91">
        <v>2</v>
      </c>
      <c r="O13" s="74">
        <f t="shared" si="0"/>
        <v>0.14000000000000001</v>
      </c>
    </row>
    <row r="14" spans="1:16" ht="18" customHeight="1">
      <c r="A14" s="128" t="s">
        <v>54</v>
      </c>
      <c r="B14" s="24" t="s">
        <v>51</v>
      </c>
      <c r="C14" s="23">
        <v>0.04</v>
      </c>
      <c r="D14" s="23">
        <v>0.04</v>
      </c>
      <c r="E14" s="23">
        <v>0.05</v>
      </c>
      <c r="F14" s="23">
        <v>0.06</v>
      </c>
      <c r="G14" s="23">
        <v>0.06</v>
      </c>
      <c r="H14" s="23">
        <v>0.06</v>
      </c>
      <c r="I14" s="93"/>
      <c r="J14" s="76" t="s">
        <v>2</v>
      </c>
      <c r="K14" s="76">
        <f t="shared" si="1"/>
        <v>1</v>
      </c>
      <c r="L14" s="74">
        <f>IF(M3=1,(K14*C14),IF(M3=2,(K14*D14),IF(M3=3,(K14*E14),IF(M3=4,(K14*F14),IF(M3=5,(K14*G14),IF(M3=6,(K14*H14),IF(M3=7,(K14*I14))))))))</f>
        <v>0.06</v>
      </c>
      <c r="M14" s="92" t="s">
        <v>42</v>
      </c>
      <c r="N14" s="91">
        <v>2</v>
      </c>
      <c r="O14" s="74">
        <f t="shared" si="0"/>
        <v>0.12</v>
      </c>
    </row>
    <row r="15" spans="1:16" ht="18" customHeight="1">
      <c r="A15" s="97"/>
      <c r="B15" s="96"/>
      <c r="C15" s="93"/>
      <c r="D15" s="93"/>
      <c r="E15" s="93"/>
      <c r="F15" s="93"/>
      <c r="G15" s="93"/>
      <c r="H15" s="93"/>
      <c r="I15" s="93"/>
      <c r="J15" s="76" t="s">
        <v>2</v>
      </c>
      <c r="K15" s="76">
        <f t="shared" si="1"/>
        <v>1</v>
      </c>
      <c r="L15" s="74">
        <f>IF(M3=1,(K15*C15),IF(M3=2,(K15*D15),IF(M3=3,(K15*E15),IF(M3=4,(K15*F15),IF(M3=5,(K15*G15),IF(M3=6,(K15*H15),IF(M3=7,(K15*I15))))))))</f>
        <v>0</v>
      </c>
      <c r="M15" s="92"/>
      <c r="N15" s="91"/>
      <c r="O15" s="74">
        <f t="shared" si="0"/>
        <v>0</v>
      </c>
    </row>
    <row r="16" spans="1:16" ht="18" customHeight="1">
      <c r="A16" s="77"/>
      <c r="B16" s="95"/>
      <c r="C16" s="93"/>
      <c r="D16" s="93"/>
      <c r="E16" s="93"/>
      <c r="F16" s="93"/>
      <c r="G16" s="93"/>
      <c r="H16" s="93"/>
      <c r="I16" s="93"/>
      <c r="J16" s="76" t="s">
        <v>2</v>
      </c>
      <c r="K16" s="76">
        <f t="shared" si="1"/>
        <v>1</v>
      </c>
      <c r="L16" s="74">
        <f>IF(M3=1,(K16*C16),IF(M3=2,(K16*D16),IF(M3=3,(K16*E16),IF(M3=4,(K16*F16),IF(M3=5,(K16*G16),IF(M3=6,(K16*H16),IF(M3=7,(K16*I16))))))))</f>
        <v>0</v>
      </c>
      <c r="M16" s="92"/>
      <c r="N16" s="91"/>
      <c r="O16" s="74">
        <f t="shared" si="0"/>
        <v>0</v>
      </c>
    </row>
    <row r="17" spans="1:16" ht="18" customHeight="1">
      <c r="A17" s="77"/>
      <c r="B17" s="37"/>
      <c r="C17" s="93"/>
      <c r="D17" s="93"/>
      <c r="E17" s="93"/>
      <c r="F17" s="93"/>
      <c r="G17" s="93"/>
      <c r="H17" s="93"/>
      <c r="I17" s="93"/>
      <c r="J17" s="76" t="s">
        <v>2</v>
      </c>
      <c r="K17" s="76">
        <f t="shared" si="1"/>
        <v>1</v>
      </c>
      <c r="L17" s="74">
        <f>IF(M3=1,(K17*C17),IF(M3=2,(K17*D17),IF(M3=3,(K17*E17),IF(M3=4,(K17*F17),IF(M3=5,(K17*G17),IF(M3=6,(K17*H17),IF(M3=7,(K17*I17))))))))</f>
        <v>0</v>
      </c>
      <c r="M17" s="92"/>
      <c r="N17" s="91"/>
      <c r="O17" s="74">
        <f t="shared" si="0"/>
        <v>0</v>
      </c>
    </row>
    <row r="18" spans="1:16" ht="18" customHeight="1">
      <c r="A18" s="77"/>
      <c r="B18" s="37"/>
      <c r="C18" s="93"/>
      <c r="D18" s="93"/>
      <c r="E18" s="93"/>
      <c r="F18" s="93"/>
      <c r="G18" s="93"/>
      <c r="H18" s="93"/>
      <c r="I18" s="93"/>
      <c r="J18" s="76" t="s">
        <v>2</v>
      </c>
      <c r="K18" s="76">
        <f t="shared" si="1"/>
        <v>1</v>
      </c>
      <c r="L18" s="74">
        <f>IF(M3=1,(K18*C18),IF(M3=2,(K18*D18),IF(M3=3,(K18*E18),IF(M3=4,(K18*F18),IF(M3=5,(K18*G18),IF(M3=6,(K18*H18),IF(M3=7,(K18*I18))))))))</f>
        <v>0</v>
      </c>
      <c r="M18" s="92"/>
      <c r="N18" s="91"/>
      <c r="O18" s="74">
        <f t="shared" si="0"/>
        <v>0</v>
      </c>
    </row>
    <row r="19" spans="1:16" ht="18" customHeight="1">
      <c r="A19" s="77"/>
      <c r="B19" s="37"/>
      <c r="C19" s="93"/>
      <c r="D19" s="93"/>
      <c r="E19" s="93"/>
      <c r="F19" s="93"/>
      <c r="G19" s="93"/>
      <c r="H19" s="93"/>
      <c r="I19" s="93"/>
      <c r="J19" s="76" t="s">
        <v>2</v>
      </c>
      <c r="K19" s="76">
        <f t="shared" si="1"/>
        <v>1</v>
      </c>
      <c r="L19" s="74">
        <f>IF(M3=1,(K19*C19),IF(M3=2,(K19*D19),IF(M3=3,(K19*E19),IF(M3=4,(K19*F19),IF(M3=5,(K19*G19),IF(M3=6,(K19*H19),IF(M3=7,(K19*I19))))))))</f>
        <v>0</v>
      </c>
      <c r="M19" s="92"/>
      <c r="N19" s="91"/>
      <c r="O19" s="74">
        <f t="shared" si="0"/>
        <v>0</v>
      </c>
    </row>
    <row r="20" spans="1:16" ht="18" customHeight="1">
      <c r="A20" s="77"/>
      <c r="B20" s="38"/>
      <c r="C20" s="93"/>
      <c r="D20" s="93"/>
      <c r="E20" s="93"/>
      <c r="F20" s="93"/>
      <c r="G20" s="93"/>
      <c r="H20" s="93"/>
      <c r="I20" s="93"/>
      <c r="J20" s="76" t="s">
        <v>2</v>
      </c>
      <c r="K20" s="76">
        <f t="shared" si="1"/>
        <v>1</v>
      </c>
      <c r="L20" s="74">
        <f>IF(M3=1,(K20*C20),IF(M3=2,(K20*D20),IF(M3=3,(K20*E20),IF(M3=4,(K20*F20),IF(M3=5,(K20*G20),IF(M3=6,(K20*H20),IF(M3=7,(K20*I20))))))))</f>
        <v>0</v>
      </c>
      <c r="M20" s="92"/>
      <c r="N20" s="91"/>
      <c r="O20" s="74">
        <f t="shared" si="0"/>
        <v>0</v>
      </c>
    </row>
    <row r="21" spans="1:16" ht="18" customHeight="1">
      <c r="A21" s="77"/>
      <c r="B21" s="94"/>
      <c r="C21" s="93"/>
      <c r="D21" s="93"/>
      <c r="E21" s="93"/>
      <c r="F21" s="93"/>
      <c r="G21" s="93"/>
      <c r="H21" s="93"/>
      <c r="I21" s="93"/>
      <c r="J21" s="76" t="s">
        <v>2</v>
      </c>
      <c r="K21" s="76">
        <f t="shared" si="1"/>
        <v>1</v>
      </c>
      <c r="L21" s="74">
        <f>IF(M3=1,(K21*C21),IF(M3=2,(K21*D21),IF(M3=3,(K21*E21),IF(M3=4,(K21*F21),IF(M3=5,(K21*G21),IF(M3=6,(K21*H21),IF(M3=7,(K21*I21))))))))</f>
        <v>0</v>
      </c>
      <c r="M21" s="92"/>
      <c r="N21" s="91"/>
      <c r="O21" s="74">
        <f t="shared" si="0"/>
        <v>0</v>
      </c>
    </row>
    <row r="22" spans="1:16" ht="18" customHeight="1">
      <c r="A22" s="77"/>
      <c r="B22" s="37"/>
      <c r="C22" s="93"/>
      <c r="D22" s="93"/>
      <c r="E22" s="93"/>
      <c r="F22" s="93"/>
      <c r="G22" s="93"/>
      <c r="H22" s="93"/>
      <c r="I22" s="93"/>
      <c r="J22" s="76" t="s">
        <v>2</v>
      </c>
      <c r="K22" s="76">
        <f t="shared" si="1"/>
        <v>1</v>
      </c>
      <c r="L22" s="74">
        <f>IF(M3=1,(K22*C22),IF(M3=2,(K22*D22),IF(M3=3,(K22*E22),IF(M3=4,(K22*F22),IF(M3=5,(K22*G22),IF(M3=6,(K22*H22),IF(M3=7,(K22*I22))))))))</f>
        <v>0</v>
      </c>
      <c r="M22" s="92"/>
      <c r="N22" s="91"/>
      <c r="O22" s="74">
        <f t="shared" si="0"/>
        <v>0</v>
      </c>
    </row>
    <row r="23" spans="1:16" ht="18" customHeight="1">
      <c r="A23" s="77"/>
      <c r="B23" s="37"/>
      <c r="C23" s="93"/>
      <c r="D23" s="93"/>
      <c r="E23" s="93"/>
      <c r="F23" s="93"/>
      <c r="G23" s="93"/>
      <c r="H23" s="93"/>
      <c r="I23" s="93"/>
      <c r="J23" s="76" t="s">
        <v>2</v>
      </c>
      <c r="K23" s="76">
        <f t="shared" si="1"/>
        <v>1</v>
      </c>
      <c r="L23" s="74">
        <f>IF(M3=1,(K23*C23),IF(M3=2,(K23*D23),IF(M3=3,(K23*E23),IF(M3=4,(K23*F23),IF(M3=5,(K23*G23),IF(M3=6,(K23*H23),IF(M3=7,(K23*I23))))))))</f>
        <v>0</v>
      </c>
      <c r="M23" s="92"/>
      <c r="N23" s="91"/>
      <c r="O23" s="74">
        <f t="shared" si="0"/>
        <v>0</v>
      </c>
    </row>
    <row r="24" spans="1:16" ht="18" customHeight="1">
      <c r="A24" s="77"/>
      <c r="B24" s="37"/>
      <c r="C24" s="93"/>
      <c r="D24" s="93"/>
      <c r="E24" s="93"/>
      <c r="F24" s="93"/>
      <c r="G24" s="93"/>
      <c r="H24" s="93"/>
      <c r="I24" s="93"/>
      <c r="J24" s="76" t="s">
        <v>2</v>
      </c>
      <c r="K24" s="76">
        <f t="shared" si="1"/>
        <v>1</v>
      </c>
      <c r="L24" s="74">
        <f>IF(M3=1,(K24*C24),IF(M3=2,(K24*D24),IF(M3=3,(K24*E24),IF(M3=4,(K24*F24),IF(M3=5,(K24*G24),IF(M3=6,(K24*H24),IF(M3=7,(K24*I24))))))))</f>
        <v>0</v>
      </c>
      <c r="M24" s="92"/>
      <c r="N24" s="91"/>
      <c r="O24" s="74">
        <f t="shared" si="0"/>
        <v>0</v>
      </c>
    </row>
    <row r="25" spans="1:16" ht="18" customHeight="1">
      <c r="A25" s="77"/>
      <c r="B25" s="153" t="s">
        <v>44</v>
      </c>
      <c r="C25" s="152">
        <f>SUM(C8:C24)</f>
        <v>0.76400000000000001</v>
      </c>
      <c r="D25" s="152">
        <f t="shared" ref="D25:I25" si="2">SUM(D8:D24)</f>
        <v>1.1060000000000001</v>
      </c>
      <c r="E25" s="152">
        <f t="shared" si="2"/>
        <v>1.468</v>
      </c>
      <c r="F25" s="152">
        <f t="shared" si="2"/>
        <v>1.84</v>
      </c>
      <c r="G25" s="152">
        <f t="shared" si="2"/>
        <v>1.498</v>
      </c>
      <c r="H25" s="152">
        <f t="shared" si="2"/>
        <v>1.84</v>
      </c>
      <c r="I25" s="152">
        <f t="shared" si="2"/>
        <v>0</v>
      </c>
      <c r="J25" s="76" t="s">
        <v>2</v>
      </c>
      <c r="K25" s="76">
        <f t="shared" si="1"/>
        <v>1</v>
      </c>
      <c r="L25" s="74">
        <f>IF(M3=1,(K25*C25),IF(M3=2,(K25*D25),IF(M3=3,(K25*E25),IF(M3=4,(K25*F25),IF(M3=5,(K25*G25),IF(M3=6,(K25*H25),IF(M3=7,(K25*I25))))))))</f>
        <v>1.498</v>
      </c>
      <c r="M25" s="92"/>
      <c r="N25" s="91"/>
      <c r="O25" s="74">
        <f t="shared" si="0"/>
        <v>0</v>
      </c>
    </row>
    <row r="26" spans="1:16" ht="18" customHeight="1" thickBot="1">
      <c r="A26" s="90"/>
      <c r="B26" s="89"/>
      <c r="C26" s="88"/>
      <c r="D26" s="88"/>
      <c r="E26" s="88"/>
      <c r="F26" s="88"/>
      <c r="G26" s="88"/>
      <c r="H26" s="88"/>
      <c r="I26" s="88"/>
      <c r="J26" s="88"/>
      <c r="K26" s="88"/>
      <c r="L26" s="87"/>
      <c r="M26" s="86"/>
      <c r="N26" s="85"/>
      <c r="O26" s="84"/>
    </row>
    <row r="27" spans="1:16" ht="18" customHeight="1">
      <c r="A27" s="83"/>
      <c r="B27" s="82" t="s">
        <v>6</v>
      </c>
      <c r="C27" s="81"/>
      <c r="D27" s="81"/>
      <c r="E27" s="81"/>
      <c r="F27" s="81"/>
      <c r="G27" s="81"/>
      <c r="H27" s="81"/>
      <c r="I27" s="81"/>
      <c r="J27" s="81"/>
      <c r="K27" s="81"/>
      <c r="L27" s="81"/>
      <c r="M27" s="81"/>
      <c r="N27" s="80"/>
      <c r="O27" s="79">
        <f>N27</f>
        <v>0</v>
      </c>
    </row>
    <row r="28" spans="1:16" ht="18" customHeight="1">
      <c r="A28" s="78"/>
      <c r="B28" s="77" t="s">
        <v>7</v>
      </c>
      <c r="C28" s="76"/>
      <c r="D28" s="76"/>
      <c r="E28" s="76"/>
      <c r="F28" s="76"/>
      <c r="G28" s="76"/>
      <c r="H28" s="76"/>
      <c r="I28" s="76"/>
      <c r="J28" s="76"/>
      <c r="K28" s="76"/>
      <c r="L28" s="76"/>
      <c r="M28" s="76"/>
      <c r="N28" s="75"/>
      <c r="O28" s="74">
        <f>N28</f>
        <v>0</v>
      </c>
    </row>
    <row r="29" spans="1:16" ht="23.25" customHeight="1" thickBot="1">
      <c r="A29" s="73"/>
      <c r="B29" s="72" t="s">
        <v>8</v>
      </c>
      <c r="C29" s="71"/>
      <c r="D29" s="71"/>
      <c r="E29" s="71"/>
      <c r="F29" s="71"/>
      <c r="G29" s="71"/>
      <c r="H29" s="71"/>
      <c r="I29" s="71"/>
      <c r="J29" s="71"/>
      <c r="K29" s="70" t="s">
        <v>36</v>
      </c>
      <c r="L29" s="69"/>
      <c r="M29" s="69"/>
      <c r="N29" s="68"/>
      <c r="O29" s="67">
        <f>N29</f>
        <v>0</v>
      </c>
    </row>
    <row r="30" spans="1:16" ht="20.100000000000001" customHeight="1" thickBot="1">
      <c r="A30" s="243" t="s">
        <v>12</v>
      </c>
      <c r="B30" s="244"/>
      <c r="C30" s="244"/>
      <c r="D30" s="244"/>
      <c r="E30" s="244"/>
      <c r="F30" s="244"/>
      <c r="G30" s="244"/>
      <c r="H30" s="244"/>
      <c r="I30" s="245"/>
      <c r="J30" s="246" t="s">
        <v>3</v>
      </c>
      <c r="K30" s="247"/>
      <c r="L30" s="247"/>
      <c r="M30" s="247"/>
      <c r="N30" s="248"/>
      <c r="O30" s="66">
        <f>SUM(O8:O25)</f>
        <v>2.996</v>
      </c>
      <c r="P30" s="17"/>
    </row>
    <row r="31" spans="1:16" ht="20.100000000000001" customHeight="1">
      <c r="A31" s="65"/>
      <c r="B31" s="64"/>
      <c r="C31" s="64"/>
      <c r="D31" s="64"/>
      <c r="E31" s="64"/>
      <c r="F31" s="64"/>
      <c r="G31" s="64"/>
      <c r="H31" s="64"/>
      <c r="I31" s="63"/>
      <c r="J31" s="226" t="s">
        <v>4</v>
      </c>
      <c r="K31" s="227"/>
      <c r="L31" s="227"/>
      <c r="M31" s="227"/>
      <c r="N31" s="228"/>
      <c r="O31" s="61">
        <f>O30/O5</f>
        <v>0.29959999999999998</v>
      </c>
    </row>
    <row r="32" spans="1:16" ht="20.100000000000001" customHeight="1">
      <c r="A32" s="53"/>
      <c r="B32" s="54"/>
      <c r="C32" s="54"/>
      <c r="D32" s="54"/>
      <c r="E32" s="54"/>
      <c r="F32" s="54"/>
      <c r="G32" s="54"/>
      <c r="H32" s="54"/>
      <c r="I32" s="60"/>
      <c r="J32" s="226" t="s">
        <v>5</v>
      </c>
      <c r="K32" s="227"/>
      <c r="L32" s="227"/>
      <c r="M32" s="227"/>
      <c r="N32" s="228"/>
      <c r="O32" s="61">
        <f>O27+O28+O29</f>
        <v>0</v>
      </c>
    </row>
    <row r="33" spans="1:15" ht="20.100000000000001" customHeight="1">
      <c r="A33" s="53"/>
      <c r="B33" s="54"/>
      <c r="C33" s="54"/>
      <c r="D33" s="54"/>
      <c r="E33" s="54"/>
      <c r="F33" s="54"/>
      <c r="G33" s="54"/>
      <c r="H33" s="54"/>
      <c r="I33" s="60"/>
      <c r="J33" s="226" t="s">
        <v>9</v>
      </c>
      <c r="K33" s="227"/>
      <c r="L33" s="227"/>
      <c r="M33" s="227"/>
      <c r="N33" s="228"/>
      <c r="O33" s="61">
        <f>O31+O32</f>
        <v>0.29959999999999998</v>
      </c>
    </row>
    <row r="34" spans="1:15" ht="20.100000000000001" customHeight="1">
      <c r="A34" s="53"/>
      <c r="B34" s="54"/>
      <c r="C34" s="54"/>
      <c r="D34" s="54"/>
      <c r="E34" s="54"/>
      <c r="F34" s="54"/>
      <c r="G34" s="54"/>
      <c r="H34" s="54"/>
      <c r="I34" s="60"/>
      <c r="J34" s="229" t="s">
        <v>15</v>
      </c>
      <c r="K34" s="230"/>
      <c r="L34" s="231"/>
      <c r="M34" s="231"/>
      <c r="N34" s="62">
        <v>2</v>
      </c>
      <c r="O34" s="16">
        <f>N34/100+1</f>
        <v>1.02</v>
      </c>
    </row>
    <row r="35" spans="1:15" ht="20.100000000000001" customHeight="1">
      <c r="A35" s="53"/>
      <c r="B35" s="54"/>
      <c r="C35" s="54"/>
      <c r="D35" s="54"/>
      <c r="E35" s="54"/>
      <c r="F35" s="54"/>
      <c r="G35" s="54"/>
      <c r="H35" s="54"/>
      <c r="I35" s="60"/>
      <c r="J35" s="226" t="s">
        <v>10</v>
      </c>
      <c r="K35" s="227"/>
      <c r="L35" s="227"/>
      <c r="M35" s="227"/>
      <c r="N35" s="228"/>
      <c r="O35" s="61">
        <f>O33*O34</f>
        <v>0.30559199999999997</v>
      </c>
    </row>
    <row r="36" spans="1:15" ht="20.100000000000001" customHeight="1" thickBot="1">
      <c r="A36" s="53"/>
      <c r="B36" s="54"/>
      <c r="C36" s="54"/>
      <c r="D36" s="54"/>
      <c r="E36" s="54"/>
      <c r="F36" s="54"/>
      <c r="G36" s="54"/>
      <c r="H36" s="54"/>
      <c r="I36" s="60"/>
      <c r="J36" s="232" t="s">
        <v>11</v>
      </c>
      <c r="K36" s="227"/>
      <c r="L36" s="227"/>
      <c r="M36" s="227"/>
      <c r="N36" s="227"/>
      <c r="O36" s="59">
        <f>O35*1.055</f>
        <v>0.32239955999999997</v>
      </c>
    </row>
    <row r="37" spans="1:15" ht="15" customHeight="1">
      <c r="A37" s="53"/>
      <c r="B37" s="54"/>
      <c r="C37" s="54"/>
      <c r="D37" s="54"/>
      <c r="E37" s="54"/>
      <c r="F37" s="54"/>
      <c r="G37" s="54"/>
      <c r="H37" s="54"/>
      <c r="I37" s="54"/>
      <c r="J37" s="58"/>
      <c r="K37" s="57"/>
      <c r="L37" s="57"/>
      <c r="M37" s="57"/>
      <c r="N37" s="56"/>
      <c r="O37" s="55"/>
    </row>
    <row r="38" spans="1:15">
      <c r="A38" s="53"/>
      <c r="B38" s="54"/>
      <c r="C38" s="54"/>
      <c r="D38" s="54"/>
      <c r="E38" s="54"/>
      <c r="F38" s="54"/>
      <c r="G38" s="54"/>
      <c r="H38" s="54"/>
      <c r="I38" s="54"/>
      <c r="J38" s="50"/>
      <c r="K38" s="49"/>
      <c r="L38" s="49"/>
      <c r="M38" s="49"/>
      <c r="N38" s="52"/>
      <c r="O38" s="51"/>
    </row>
    <row r="39" spans="1:15">
      <c r="A39" s="53"/>
      <c r="B39" s="49"/>
      <c r="C39" s="49"/>
      <c r="D39" s="49"/>
      <c r="E39" s="49"/>
      <c r="F39" s="49"/>
      <c r="G39" s="49"/>
      <c r="H39" s="49"/>
      <c r="I39" s="49"/>
      <c r="J39" s="50"/>
      <c r="K39" s="49"/>
      <c r="L39" s="49"/>
      <c r="M39" s="49"/>
      <c r="N39" s="52"/>
      <c r="O39" s="51"/>
    </row>
    <row r="40" spans="1:15">
      <c r="A40" s="50"/>
      <c r="B40" s="49"/>
      <c r="C40" s="49"/>
      <c r="D40" s="49"/>
      <c r="E40" s="49"/>
      <c r="F40" s="49"/>
      <c r="G40" s="49"/>
      <c r="H40" s="49"/>
      <c r="I40" s="49"/>
      <c r="J40" s="50"/>
      <c r="K40" s="49"/>
      <c r="L40" s="49"/>
      <c r="M40" s="49"/>
      <c r="N40" s="52"/>
      <c r="O40" s="51"/>
    </row>
    <row r="41" spans="1:15" ht="15.75" thickBot="1">
      <c r="A41" s="50"/>
      <c r="B41" s="49"/>
      <c r="C41" s="49"/>
      <c r="D41" s="49"/>
      <c r="E41" s="49"/>
      <c r="F41" s="49"/>
      <c r="G41" s="49"/>
      <c r="H41" s="49"/>
      <c r="I41" s="49"/>
      <c r="J41" s="50"/>
      <c r="K41" s="49"/>
      <c r="L41" s="49"/>
      <c r="M41" s="49"/>
      <c r="N41" s="46"/>
      <c r="O41" s="45"/>
    </row>
    <row r="42" spans="1:15" ht="15" customHeight="1">
      <c r="A42" s="240" t="s">
        <v>13</v>
      </c>
      <c r="B42" s="241"/>
      <c r="C42" s="241"/>
      <c r="D42" s="241"/>
      <c r="E42" s="241"/>
      <c r="F42" s="241"/>
      <c r="G42" s="241"/>
      <c r="H42" s="241"/>
      <c r="I42" s="242"/>
      <c r="J42" s="48"/>
      <c r="K42" s="47"/>
      <c r="L42" s="47"/>
      <c r="M42" s="47"/>
      <c r="N42" s="46"/>
      <c r="O42" s="45"/>
    </row>
    <row r="43" spans="1:15" ht="15.75" thickBot="1">
      <c r="A43" s="223">
        <v>39814</v>
      </c>
      <c r="B43" s="224"/>
      <c r="C43" s="224"/>
      <c r="D43" s="224"/>
      <c r="E43" s="224"/>
      <c r="F43" s="224"/>
      <c r="G43" s="224"/>
      <c r="H43" s="224"/>
      <c r="I43" s="225"/>
      <c r="J43" s="44"/>
      <c r="K43" s="43"/>
      <c r="L43" s="42"/>
      <c r="M43" s="42"/>
      <c r="N43" s="41"/>
      <c r="O43" s="40"/>
    </row>
  </sheetData>
  <mergeCells count="21">
    <mergeCell ref="C4:I4"/>
    <mergeCell ref="A1:D1"/>
    <mergeCell ref="E1:L1"/>
    <mergeCell ref="M1:O1"/>
    <mergeCell ref="E2:G2"/>
    <mergeCell ref="H2:L2"/>
    <mergeCell ref="N2:O2"/>
    <mergeCell ref="F3:L3"/>
    <mergeCell ref="L5:N5"/>
    <mergeCell ref="P6:P7"/>
    <mergeCell ref="C7:I7"/>
    <mergeCell ref="A42:I42"/>
    <mergeCell ref="A30:I30"/>
    <mergeCell ref="J30:N30"/>
    <mergeCell ref="A43:I43"/>
    <mergeCell ref="J31:N31"/>
    <mergeCell ref="J32:N32"/>
    <mergeCell ref="J33:N33"/>
    <mergeCell ref="J34:M34"/>
    <mergeCell ref="J35:N35"/>
    <mergeCell ref="J36:N36"/>
  </mergeCells>
  <phoneticPr fontId="57" type="noConversion"/>
  <conditionalFormatting sqref="M3:N3">
    <cfRule type="containsText" dxfId="93" priority="32" operator="containsText" text="7">
      <formula>NOT(ISERROR(SEARCH("7",M3)))</formula>
    </cfRule>
    <cfRule type="cellIs" dxfId="92" priority="33" operator="equal">
      <formula>6</formula>
    </cfRule>
    <cfRule type="cellIs" dxfId="91" priority="34" operator="equal">
      <formula>5</formula>
    </cfRule>
    <cfRule type="cellIs" dxfId="80" priority="35" operator="equal">
      <formula>4</formula>
    </cfRule>
    <cfRule type="cellIs" dxfId="79" priority="36" operator="equal">
      <formula>3</formula>
    </cfRule>
    <cfRule type="cellIs" dxfId="78" priority="37" operator="equal">
      <formula>2</formula>
    </cfRule>
    <cfRule type="cellIs" dxfId="77" priority="38" operator="equal">
      <formula>1</formula>
    </cfRule>
  </conditionalFormatting>
  <conditionalFormatting sqref="A4">
    <cfRule type="containsText" dxfId="90" priority="30" operator="containsText" text="A">
      <formula>NOT(ISERROR(SEARCH("A",A4)))</formula>
    </cfRule>
    <cfRule type="containsText" dxfId="89" priority="31" operator="containsText" text="A;C;D;M">
      <formula>NOT(ISERROR(SEARCH("A;C;D;M",A4)))</formula>
    </cfRule>
  </conditionalFormatting>
  <conditionalFormatting sqref="A5">
    <cfRule type="containsText" dxfId="88" priority="7" operator="containsText" text="B">
      <formula>NOT(ISERROR(SEARCH("B",A5)))</formula>
    </cfRule>
    <cfRule type="containsText" dxfId="87" priority="8" operator="containsText" text="O">
      <formula>NOT(ISERROR(SEARCH("O",A5)))</formula>
    </cfRule>
    <cfRule type="containsText" dxfId="86" priority="9" operator="containsText" text="O">
      <formula>NOT(ISERROR(SEARCH("O",A5)))</formula>
    </cfRule>
    <cfRule type="containsText" dxfId="76" priority="10" operator="containsText" text="O">
      <formula>NOT(ISERROR(SEARCH("O",A5)))</formula>
    </cfRule>
    <cfRule type="containsText" dxfId="75" priority="11" operator="containsText" text="H">
      <formula>NOT(ISERROR(SEARCH("H",A5)))</formula>
    </cfRule>
    <cfRule type="containsText" dxfId="74" priority="12" operator="containsText" text="O">
      <formula>NOT(ISERROR(SEARCH("O",A5)))</formula>
    </cfRule>
    <cfRule type="containsText" dxfId="73" priority="13" operator="containsText" text="N">
      <formula>NOT(ISERROR(SEARCH("N",A5)))</formula>
    </cfRule>
    <cfRule type="containsText" dxfId="72" priority="14" operator="containsText" text="M">
      <formula>NOT(ISERROR(SEARCH("M",A5)))</formula>
    </cfRule>
    <cfRule type="containsText" dxfId="71" priority="15" operator="containsText" text="L">
      <formula>NOT(ISERROR(SEARCH("L",A5)))</formula>
    </cfRule>
    <cfRule type="containsText" dxfId="70" priority="16" operator="containsText" text="K">
      <formula>NOT(ISERROR(SEARCH("K",A5)))</formula>
    </cfRule>
    <cfRule type="containsText" dxfId="69" priority="17" operator="containsText" text="J">
      <formula>NOT(ISERROR(SEARCH("J",A5)))</formula>
    </cfRule>
    <cfRule type="containsText" dxfId="68" priority="18" operator="containsText" text="I">
      <formula>NOT(ISERROR(SEARCH("I",A5)))</formula>
    </cfRule>
    <cfRule type="containsText" dxfId="67" priority="19" operator="containsText" text="H">
      <formula>NOT(ISERROR(SEARCH("H",A5)))</formula>
    </cfRule>
    <cfRule type="containsText" dxfId="66" priority="20" operator="containsText" text="H">
      <formula>NOT(ISERROR(SEARCH("H",A5)))</formula>
    </cfRule>
    <cfRule type="containsText" dxfId="65" priority="21" operator="containsText" text="G">
      <formula>NOT(ISERROR(SEARCH("G",A5)))</formula>
    </cfRule>
    <cfRule type="containsText" dxfId="64" priority="22" operator="containsText" text="F">
      <formula>NOT(ISERROR(SEARCH("F",A5)))</formula>
    </cfRule>
    <cfRule type="containsText" dxfId="63" priority="23" operator="containsText" text="E">
      <formula>NOT(ISERROR(SEARCH("E",A5)))</formula>
    </cfRule>
    <cfRule type="containsText" dxfId="62" priority="24" operator="containsText" text="D">
      <formula>NOT(ISERROR(SEARCH("D",A5)))</formula>
    </cfRule>
    <cfRule type="containsText" dxfId="61" priority="25" operator="containsText" text="C">
      <formula>NOT(ISERROR(SEARCH("C",A5)))</formula>
    </cfRule>
    <cfRule type="containsText" dxfId="60" priority="26" operator="containsText" text="B">
      <formula>NOT(ISERROR(SEARCH("B",A5)))</formula>
    </cfRule>
    <cfRule type="containsText" dxfId="59" priority="27" operator="containsText" text="A">
      <formula>NOT(ISERROR(SEARCH("A",A5)))</formula>
    </cfRule>
    <cfRule type="containsText" dxfId="58" priority="28" operator="containsText" text="A">
      <formula>NOT(ISERROR(SEARCH("A",A5)))</formula>
    </cfRule>
    <cfRule type="containsText" dxfId="57" priority="29" operator="containsText" text="A;C;D;M">
      <formula>NOT(ISERROR(SEARCH("A;C;D;M",A5)))</formula>
    </cfRule>
  </conditionalFormatting>
  <conditionalFormatting sqref="A1">
    <cfRule type="containsText" dxfId="85" priority="3" operator="containsText" text="Mercuriale COTE RESTAURATION">
      <formula>NOT(ISERROR(SEARCH("Mercuriale COTE RESTAURATION",A1)))</formula>
    </cfRule>
    <cfRule type="containsText" dxfId="84" priority="4" operator="containsText" text="Mercuriale COTE RESTAURATION">
      <formula>NOT(ISERROR(SEARCH("Mercuriale COTE RESTAURATION",A1)))</formula>
    </cfRule>
    <cfRule type="containsText" dxfId="83" priority="5" operator="containsText" text="Mercuriale UNE AUTRE TABLE">
      <formula>NOT(ISERROR(SEARCH("Mercuriale UNE AUTRE TABLE",A1)))</formula>
    </cfRule>
    <cfRule type="containsText" dxfId="56" priority="6" operator="containsText" text="Mercuriale UNE AUTRE TABLE">
      <formula>NOT(ISERROR(SEARCH("Mercuriale UNE AUTRE TABLE",A1)))</formula>
    </cfRule>
  </conditionalFormatting>
  <conditionalFormatting sqref="A3">
    <cfRule type="containsText" dxfId="82" priority="1" operator="containsText" text="1">
      <formula>NOT(ISERROR(SEARCH("1",A3)))</formula>
    </cfRule>
    <cfRule type="containsText" dxfId="81" priority="2" operator="containsText" text="2">
      <formula>NOT(ISERROR(SEARCH("2",A3)))</formula>
    </cfRule>
  </conditionalFormatting>
  <dataValidations count="3">
    <dataValidation type="list" allowBlank="1" showInputMessage="1" showErrorMessage="1" sqref="A1:D1">
      <formula1>"Mercuriale COTE RESTAURATION,Mercuriale UNE AUTRE TABLE"</formula1>
    </dataValidation>
    <dataValidation type="list" allowBlank="1" showInputMessage="1" showErrorMessage="1" sqref="A5">
      <formula1>"A,B,C,D,E,F,G,H,I,J,K,L,M,N,O"</formula1>
    </dataValidation>
    <dataValidation type="list" allowBlank="1" showInputMessage="1" showErrorMessage="1" sqref="H2:L2">
      <formula1>"Frédéric Liénart,Jean Paul Hinfray,Pascal Doistau"</formula1>
    </dataValidation>
  </dataValidations>
  <hyperlinks>
    <hyperlink ref="B3" location="VIANDES!A2" display="VIANDE DE PORC"/>
  </hyperlinks>
  <printOptions horizontalCentered="1" verticalCentered="1"/>
  <pageMargins left="0" right="0" top="0" bottom="0" header="0.31496062992125984" footer="0.31496062992125984"/>
  <pageSetup paperSize="9" scale="95" orientation="portrait" horizontalDpi="4294967293" r:id="rId1"/>
  <colBreaks count="1" manualBreakCount="1">
    <brk id="15" max="1048575" man="1"/>
  </colBreaks>
  <drawing r:id="rId2"/>
  <legacyDrawing r:id="rId3"/>
</worksheet>
</file>

<file path=xl/worksheets/sheet4.xml><?xml version="1.0" encoding="utf-8"?>
<worksheet xmlns="http://schemas.openxmlformats.org/spreadsheetml/2006/main" xmlns:r="http://schemas.openxmlformats.org/officeDocument/2006/relationships">
  <sheetPr codeName="Feuil4"/>
  <dimension ref="A1:P43"/>
  <sheetViews>
    <sheetView zoomScaleSheetLayoutView="100" workbookViewId="0">
      <selection sqref="A1:D1"/>
    </sheetView>
  </sheetViews>
  <sheetFormatPr baseColWidth="10" defaultRowHeight="15"/>
  <cols>
    <col min="1" max="1" width="8.42578125" customWidth="1"/>
    <col min="2" max="2" width="28.28515625" customWidth="1"/>
    <col min="3" max="8" width="5.85546875" customWidth="1"/>
    <col min="9" max="9" width="4.85546875" customWidth="1"/>
    <col min="10" max="10" width="2.7109375" customWidth="1"/>
    <col min="11" max="11" width="3.85546875" customWidth="1"/>
    <col min="12" max="12" width="6.42578125" customWidth="1"/>
    <col min="13" max="13" width="4.28515625" customWidth="1"/>
    <col min="14" max="14" width="6.5703125" customWidth="1"/>
    <col min="15" max="15" width="7.85546875" style="36" customWidth="1"/>
    <col min="16" max="16" width="10" style="143" customWidth="1"/>
  </cols>
  <sheetData>
    <row r="1" spans="1:16" ht="64.5" customHeight="1" thickBot="1">
      <c r="A1" s="252"/>
      <c r="B1" s="253"/>
      <c r="C1" s="253"/>
      <c r="D1" s="254"/>
      <c r="E1" s="255" t="s">
        <v>22</v>
      </c>
      <c r="F1" s="256"/>
      <c r="G1" s="256"/>
      <c r="H1" s="256"/>
      <c r="I1" s="256"/>
      <c r="J1" s="256"/>
      <c r="K1" s="256"/>
      <c r="L1" s="257"/>
      <c r="M1" s="258">
        <v>222</v>
      </c>
      <c r="N1" s="259"/>
      <c r="O1" s="260"/>
    </row>
    <row r="2" spans="1:16" ht="17.25" customHeight="1" thickBot="1">
      <c r="A2" s="20" t="s">
        <v>32</v>
      </c>
      <c r="B2" s="127" t="s">
        <v>28</v>
      </c>
      <c r="C2" s="126"/>
      <c r="D2" s="125"/>
      <c r="E2" s="261" t="s">
        <v>41</v>
      </c>
      <c r="F2" s="244"/>
      <c r="G2" s="244"/>
      <c r="H2" s="262"/>
      <c r="I2" s="259"/>
      <c r="J2" s="259"/>
      <c r="K2" s="259"/>
      <c r="L2" s="260"/>
      <c r="M2" s="124"/>
      <c r="N2" s="263">
        <f ca="1">NOW()</f>
        <v>40704.000245717594</v>
      </c>
      <c r="O2" s="264"/>
    </row>
    <row r="3" spans="1:16" ht="24" customHeight="1" thickBot="1">
      <c r="A3" s="22">
        <f>IF(A1="Mercuriale COTE RESTAURATION",2,IF(A1="Mercuriale UNE AUTRE TABLE",1,0))</f>
        <v>0</v>
      </c>
      <c r="B3" s="130" t="s">
        <v>40</v>
      </c>
      <c r="C3" s="123"/>
      <c r="D3" s="43"/>
      <c r="E3" s="142"/>
      <c r="F3" s="265" t="s">
        <v>39</v>
      </c>
      <c r="G3" s="266"/>
      <c r="H3" s="266"/>
      <c r="I3" s="266"/>
      <c r="J3" s="266"/>
      <c r="K3" s="266"/>
      <c r="L3" s="266"/>
      <c r="M3" s="129">
        <v>5</v>
      </c>
      <c r="N3" s="122"/>
      <c r="O3" s="121"/>
      <c r="P3" s="18"/>
    </row>
    <row r="4" spans="1:16" ht="20.100000000000001" customHeight="1" thickBot="1">
      <c r="A4" s="21" t="s">
        <v>31</v>
      </c>
      <c r="B4" s="120"/>
      <c r="C4" s="249" t="s">
        <v>38</v>
      </c>
      <c r="D4" s="250"/>
      <c r="E4" s="250"/>
      <c r="F4" s="250"/>
      <c r="G4" s="250"/>
      <c r="H4" s="250"/>
      <c r="I4" s="251"/>
      <c r="J4" s="137"/>
      <c r="K4" s="136"/>
      <c r="L4" s="136"/>
      <c r="M4" s="136"/>
      <c r="N4" s="136"/>
      <c r="O4" s="119"/>
      <c r="P4" s="17"/>
    </row>
    <row r="5" spans="1:16" ht="27" customHeight="1" thickTop="1" thickBot="1">
      <c r="A5" s="145" t="s">
        <v>35</v>
      </c>
      <c r="B5" s="146" t="s">
        <v>43</v>
      </c>
      <c r="C5" s="147">
        <f>SUM((C8*N8)+(C9*N9)+(C10*N10)+(C11*N11)+(C12*N12)+(C13*N13)+(C14*N14)+(C15*N15)+(C16*N16)+(C17*N17)+(C18*N18)+(C19*N19)+(C20*N20)+(C21*N21)+(C22*N22)+(C23*N23)+(C24*N24)+(C25*N25))/J5*O34</f>
        <v>7.7927999999999997E-2</v>
      </c>
      <c r="D5" s="148">
        <f>SUM((D8*N8)+(D9*N9)+(D10*N10)+(D11*N11)+(D12*N12)+(D13*N13)+(D14*N14)+(D15*N15)+(D16*N16)+(D17*N17)+(D18*N18)+(D19*N19)+(D20*N20)+(D21*N21)+(D22*N22)+(D23*N23)+(D24*N24)+(D25*N25))/J5*O34</f>
        <v>0.11281200000000001</v>
      </c>
      <c r="E5" s="148">
        <f>SUM((E8*N8)+(E9*N9)+(E10*N10)+(E11*N11)+(E12*N12)+(E13*N13)+(E14*N14)+(E15*N15)+(E16*N16)+(E17*N17)+(E18*N18)+(E19*N19)+(E20*N20)+(E21*N21)+(E22*N22)+(E23*N23)+(E24*N24)+(E25*N25))/J5*O34</f>
        <v>0.14973599999999998</v>
      </c>
      <c r="F5" s="148">
        <f>SUM((F8*N8)+(F9*N9)+(F10*N10)+(F11*N11)+(F12*N12)+(F13*N13)+(F14*N14)+(F15*N15)+(F16*N16)+(F17*N17)+(F18*N18)+(F19*N19)+(F20*N20)+(F21*N21)+(F22*N22)+(F23*N23)+(F24*N24)+(F25*N25))/J5*O34</f>
        <v>0.18768000000000001</v>
      </c>
      <c r="G5" s="148">
        <f>SUM((G8*N8)+(G9*N9)+(G10*N10)+(G11*N11)+(G12*N12)+(G13*N13)+(G14*N14)+(G15*N15)+(G16*N16)+(G17*N17)+(G18*N18)+(G19*N19)+(G20*N20)+(G21*N21)+(G22*N22)+(G23*N23)+(G24*N24)+(G25*N25))/J5*O34</f>
        <v>0.15279599999999999</v>
      </c>
      <c r="H5" s="148">
        <f>SUM((H8*N8)+(H9*N9)+(H10*N10)+(H11*N11)+(H12*N12)+(H13*N13)+(H14*N14)+(H15*N15)+(H16*N16)+(H17*N17)+(H18*N18)+(H19*N19)+(H20*N20)+(H21*N21)+(H22*N22)+(H23*N23)+(H24*N24)+(H25*N25))/J5*O34</f>
        <v>0.18768000000000001</v>
      </c>
      <c r="I5" s="149">
        <f>SUM((I8*N8)+(I9*N9)+(I10*N10)+(I11*N11)+(I12*N12)+(I13*N13)+(I14*N14)+(I15*N15)+(I16*N16)+(I17*N17)+(I18*N18)+(I19*N19)+(I20*N20)+(I21*N21)+(I22*N22)+(I23*N23)+(I24*N24)+(I25*N25))/J5*O34</f>
        <v>0</v>
      </c>
      <c r="J5" s="135">
        <v>10</v>
      </c>
      <c r="K5" s="134">
        <f>O5/J5</f>
        <v>1</v>
      </c>
      <c r="L5" s="233" t="s">
        <v>25</v>
      </c>
      <c r="M5" s="234"/>
      <c r="N5" s="234"/>
      <c r="O5" s="19">
        <v>10</v>
      </c>
    </row>
    <row r="6" spans="1:16" ht="32.25" customHeight="1" thickBot="1">
      <c r="A6" s="133" t="s">
        <v>0</v>
      </c>
      <c r="B6" s="132" t="s">
        <v>1</v>
      </c>
      <c r="C6" s="118" t="s">
        <v>24</v>
      </c>
      <c r="D6" s="117" t="s">
        <v>16</v>
      </c>
      <c r="E6" s="116" t="s">
        <v>17</v>
      </c>
      <c r="F6" s="115" t="s">
        <v>18</v>
      </c>
      <c r="G6" s="114" t="s">
        <v>19</v>
      </c>
      <c r="H6" s="113" t="s">
        <v>20</v>
      </c>
      <c r="I6" s="14">
        <v>7</v>
      </c>
      <c r="J6" s="112" t="s">
        <v>2</v>
      </c>
      <c r="K6" s="109">
        <v>1</v>
      </c>
      <c r="L6" s="111" t="s">
        <v>23</v>
      </c>
      <c r="M6" s="110" t="s">
        <v>21</v>
      </c>
      <c r="N6" s="109" t="s">
        <v>27</v>
      </c>
      <c r="O6" s="108" t="s">
        <v>14</v>
      </c>
      <c r="P6" s="235" t="s">
        <v>30</v>
      </c>
    </row>
    <row r="7" spans="1:16" ht="23.25" customHeight="1" thickBot="1">
      <c r="A7" s="107"/>
      <c r="B7" s="106"/>
      <c r="C7" s="237" t="s">
        <v>37</v>
      </c>
      <c r="D7" s="238"/>
      <c r="E7" s="238"/>
      <c r="F7" s="238"/>
      <c r="G7" s="238"/>
      <c r="H7" s="238"/>
      <c r="I7" s="239"/>
      <c r="J7" s="105"/>
      <c r="K7" s="104"/>
      <c r="L7" s="103"/>
      <c r="M7" s="102" t="s">
        <v>33</v>
      </c>
      <c r="N7" s="101"/>
      <c r="O7" s="100"/>
      <c r="P7" s="236"/>
    </row>
    <row r="8" spans="1:16" ht="20.25" customHeight="1">
      <c r="A8" s="77" t="s">
        <v>48</v>
      </c>
      <c r="B8" s="99" t="s">
        <v>45</v>
      </c>
      <c r="C8" s="93">
        <f>H8*0.4</f>
        <v>0.27999999999999997</v>
      </c>
      <c r="D8" s="93">
        <f>H8*0.6</f>
        <v>0.42</v>
      </c>
      <c r="E8" s="93">
        <f>H8*0.8</f>
        <v>0.55999999999999994</v>
      </c>
      <c r="F8" s="93">
        <f>H8*1</f>
        <v>0.7</v>
      </c>
      <c r="G8" s="93">
        <f>H8*0.8</f>
        <v>0.55999999999999994</v>
      </c>
      <c r="H8" s="131">
        <v>0.7</v>
      </c>
      <c r="I8" s="93"/>
      <c r="J8" s="76" t="s">
        <v>2</v>
      </c>
      <c r="K8" s="76">
        <f>O5/J5</f>
        <v>1</v>
      </c>
      <c r="L8" s="74">
        <f>IF(M3=1,(K8*C8),IF(M3=2,(K8*D8),IF(M3=3,(K8*E8),IF(M3=4,(K8*F8),IF(M3=5,(K8*G8),IF(M3=6,(K8*H8),IF(M3=7,(K8*I8))))))))</f>
        <v>0.55999999999999994</v>
      </c>
      <c r="M8" s="92" t="s">
        <v>42</v>
      </c>
      <c r="N8" s="144">
        <v>1</v>
      </c>
      <c r="O8" s="74">
        <f t="shared" ref="O8:O25" si="0">L8*N8</f>
        <v>0.55999999999999994</v>
      </c>
      <c r="P8" s="17"/>
    </row>
    <row r="9" spans="1:16" ht="18" customHeight="1">
      <c r="A9" s="97" t="s">
        <v>49</v>
      </c>
      <c r="B9" s="99" t="s">
        <v>46</v>
      </c>
      <c r="C9" s="93">
        <f>H9*0.4</f>
        <v>7.1999999999999995E-2</v>
      </c>
      <c r="D9" s="93">
        <f>H9*0.6</f>
        <v>0.108</v>
      </c>
      <c r="E9" s="93">
        <f>H9*0.8</f>
        <v>0.14399999999999999</v>
      </c>
      <c r="F9" s="93">
        <f>H9*1</f>
        <v>0.18</v>
      </c>
      <c r="G9" s="93">
        <f>H9*0.8</f>
        <v>0.14399999999999999</v>
      </c>
      <c r="H9" s="93">
        <v>0.18</v>
      </c>
      <c r="I9" s="93"/>
      <c r="J9" s="76" t="s">
        <v>2</v>
      </c>
      <c r="K9" s="76">
        <f t="shared" ref="K9:K25" si="1">K8</f>
        <v>1</v>
      </c>
      <c r="L9" s="74">
        <f>IF(M3=1,(K9*C9),IF(M3=2,(K9*D9),IF(M3=3,(K9*E9),IF(M3=4,(K9*F9),IF(M3=5,(K9*G9),IF(M3=6,(K9*H9),IF(M3=7,(K9*I9))))))))</f>
        <v>0.14399999999999999</v>
      </c>
      <c r="M9" s="92" t="s">
        <v>42</v>
      </c>
      <c r="N9" s="144">
        <v>1</v>
      </c>
      <c r="O9" s="74">
        <f t="shared" si="0"/>
        <v>0.14399999999999999</v>
      </c>
    </row>
    <row r="10" spans="1:16" ht="24" customHeight="1">
      <c r="A10" s="97" t="s">
        <v>50</v>
      </c>
      <c r="B10" s="99" t="s">
        <v>47</v>
      </c>
      <c r="C10" s="93">
        <f>H10*0.4</f>
        <v>8.0000000000000016E-2</v>
      </c>
      <c r="D10" s="93">
        <f>H10*0.6</f>
        <v>0.12</v>
      </c>
      <c r="E10" s="93">
        <f>H10*0.8</f>
        <v>0.16000000000000003</v>
      </c>
      <c r="F10" s="93">
        <f>H10*1</f>
        <v>0.2</v>
      </c>
      <c r="G10" s="93">
        <f>H10*0.8</f>
        <v>0.16000000000000003</v>
      </c>
      <c r="H10" s="93">
        <v>0.2</v>
      </c>
      <c r="I10" s="93"/>
      <c r="J10" s="76" t="s">
        <v>2</v>
      </c>
      <c r="K10" s="76">
        <f t="shared" si="1"/>
        <v>1</v>
      </c>
      <c r="L10" s="74">
        <f>IF(M3=1,(K10*C10),IF(M3=2,(K10*D10),IF(M3=3,(K10*E10),IF(M3=4,(K10*F10),IF(M3=5,(K10*G10),IF(M3=6,(K10*H10),IF(M3=7,(K10*I10))))))))</f>
        <v>0.16000000000000003</v>
      </c>
      <c r="M10" s="92" t="s">
        <v>42</v>
      </c>
      <c r="N10" s="144">
        <v>1</v>
      </c>
      <c r="O10" s="74">
        <f t="shared" si="0"/>
        <v>0.16000000000000003</v>
      </c>
    </row>
    <row r="11" spans="1:16" ht="18" customHeight="1">
      <c r="A11" s="97" t="s">
        <v>51</v>
      </c>
      <c r="B11" s="99" t="s">
        <v>48</v>
      </c>
      <c r="C11" s="93">
        <f>H11*0.4</f>
        <v>1.2E-2</v>
      </c>
      <c r="D11" s="93">
        <f>H11*0.6</f>
        <v>1.7999999999999999E-2</v>
      </c>
      <c r="E11" s="93">
        <f>H11*0.8</f>
        <v>2.4E-2</v>
      </c>
      <c r="F11" s="93">
        <f>H11*1</f>
        <v>0.03</v>
      </c>
      <c r="G11" s="93">
        <f>H11*0.8</f>
        <v>2.4E-2</v>
      </c>
      <c r="H11" s="93">
        <v>0.03</v>
      </c>
      <c r="I11" s="93"/>
      <c r="J11" s="139" t="s">
        <v>2</v>
      </c>
      <c r="K11" s="139">
        <f t="shared" si="1"/>
        <v>1</v>
      </c>
      <c r="L11" s="138">
        <f>IF(M3=1,(K11*C11),IF(M3=2,(K11*D11),IF(M3=3,(K11*E11),IF(M3=4,(K11*F11),IF(M3=5,(K11*G11),IF(M3=6,(K11*H11),IF(M3=7,(K11*I11))))))))</f>
        <v>2.4E-2</v>
      </c>
      <c r="M11" s="99" t="s">
        <v>42</v>
      </c>
      <c r="N11" s="151">
        <v>1</v>
      </c>
      <c r="O11" s="138">
        <f t="shared" si="0"/>
        <v>2.4E-2</v>
      </c>
    </row>
    <row r="12" spans="1:16" ht="18" customHeight="1">
      <c r="A12" s="141" t="s">
        <v>52</v>
      </c>
      <c r="B12" s="140" t="s">
        <v>49</v>
      </c>
      <c r="C12" s="93">
        <f>H12*0.4</f>
        <v>0.24</v>
      </c>
      <c r="D12" s="93">
        <f>H12*0.6</f>
        <v>0.36</v>
      </c>
      <c r="E12" s="93">
        <f>H12*0.8</f>
        <v>0.48</v>
      </c>
      <c r="F12" s="93">
        <f>H12*1</f>
        <v>0.6</v>
      </c>
      <c r="G12" s="93">
        <f>H12*0.8</f>
        <v>0.48</v>
      </c>
      <c r="H12" s="93">
        <v>0.6</v>
      </c>
      <c r="I12" s="98"/>
      <c r="J12" s="76" t="s">
        <v>2</v>
      </c>
      <c r="K12" s="76">
        <f t="shared" si="1"/>
        <v>1</v>
      </c>
      <c r="L12" s="74">
        <f>IF(M3=1,(K12*C12),IF(M3=2,(K12*D12),IF(M3=3,(K12*E12),IF(M3=4,(K12*F12),IF(M3=5,(K12*G12),IF(M3=6,(K12*H12),IF(M3=7,(K12*I12))))))))</f>
        <v>0.48</v>
      </c>
      <c r="M12" s="92" t="s">
        <v>42</v>
      </c>
      <c r="N12" s="144">
        <v>1</v>
      </c>
      <c r="O12" s="74">
        <f t="shared" si="0"/>
        <v>0.48</v>
      </c>
    </row>
    <row r="13" spans="1:16" ht="18" customHeight="1">
      <c r="A13" s="128" t="s">
        <v>53</v>
      </c>
      <c r="B13" s="24" t="s">
        <v>50</v>
      </c>
      <c r="C13" s="23">
        <v>0.04</v>
      </c>
      <c r="D13" s="23">
        <v>0.04</v>
      </c>
      <c r="E13" s="23">
        <v>0.05</v>
      </c>
      <c r="F13" s="23">
        <v>7.0000000000000007E-2</v>
      </c>
      <c r="G13" s="23">
        <v>7.0000000000000007E-2</v>
      </c>
      <c r="H13" s="23">
        <v>7.0000000000000007E-2</v>
      </c>
      <c r="I13" s="93"/>
      <c r="J13" s="76" t="s">
        <v>2</v>
      </c>
      <c r="K13" s="76">
        <f t="shared" si="1"/>
        <v>1</v>
      </c>
      <c r="L13" s="74">
        <f>IF(M3=1,(K13*C13),IF(M3=2,(K13*D13),IF(M3=3,(K13*E13),IF(M3=4,(K13*F13),IF(M3=5,(K13*G13),IF(M3=6,(K13*H13),IF(M3=7,(K13*I13))))))))</f>
        <v>7.0000000000000007E-2</v>
      </c>
      <c r="M13" s="92" t="s">
        <v>42</v>
      </c>
      <c r="N13" s="91">
        <v>1</v>
      </c>
      <c r="O13" s="74">
        <f t="shared" si="0"/>
        <v>7.0000000000000007E-2</v>
      </c>
    </row>
    <row r="14" spans="1:16" ht="18" customHeight="1">
      <c r="A14" s="128" t="s">
        <v>54</v>
      </c>
      <c r="B14" s="24" t="s">
        <v>51</v>
      </c>
      <c r="C14" s="23">
        <v>0.04</v>
      </c>
      <c r="D14" s="23">
        <v>0.04</v>
      </c>
      <c r="E14" s="23">
        <v>0.05</v>
      </c>
      <c r="F14" s="23">
        <v>0.06</v>
      </c>
      <c r="G14" s="23">
        <v>0.06</v>
      </c>
      <c r="H14" s="23">
        <v>0.06</v>
      </c>
      <c r="I14" s="93"/>
      <c r="J14" s="76" t="s">
        <v>2</v>
      </c>
      <c r="K14" s="76">
        <f t="shared" si="1"/>
        <v>1</v>
      </c>
      <c r="L14" s="74">
        <f>IF(M3=1,(K14*C14),IF(M3=2,(K14*D14),IF(M3=3,(K14*E14),IF(M3=4,(K14*F14),IF(M3=5,(K14*G14),IF(M3=6,(K14*H14),IF(M3=7,(K14*I14))))))))</f>
        <v>0.06</v>
      </c>
      <c r="M14" s="92" t="s">
        <v>42</v>
      </c>
      <c r="N14" s="91">
        <v>1</v>
      </c>
      <c r="O14" s="74">
        <f t="shared" si="0"/>
        <v>0.06</v>
      </c>
    </row>
    <row r="15" spans="1:16" ht="18" customHeight="1">
      <c r="A15" s="97"/>
      <c r="B15" s="96"/>
      <c r="C15" s="93"/>
      <c r="D15" s="93"/>
      <c r="E15" s="93"/>
      <c r="F15" s="93"/>
      <c r="G15" s="93"/>
      <c r="H15" s="93"/>
      <c r="I15" s="93"/>
      <c r="J15" s="76" t="s">
        <v>2</v>
      </c>
      <c r="K15" s="76">
        <f t="shared" si="1"/>
        <v>1</v>
      </c>
      <c r="L15" s="74">
        <f>IF(M3=1,(K15*C15),IF(M3=2,(K15*D15),IF(M3=3,(K15*E15),IF(M3=4,(K15*F15),IF(M3=5,(K15*G15),IF(M3=6,(K15*H15),IF(M3=7,(K15*I15))))))))</f>
        <v>0</v>
      </c>
      <c r="M15" s="92"/>
      <c r="N15" s="91"/>
      <c r="O15" s="74">
        <f t="shared" si="0"/>
        <v>0</v>
      </c>
    </row>
    <row r="16" spans="1:16" ht="18" customHeight="1">
      <c r="A16" s="77"/>
      <c r="B16" s="95"/>
      <c r="C16" s="93"/>
      <c r="D16" s="93"/>
      <c r="E16" s="93"/>
      <c r="F16" s="93"/>
      <c r="G16" s="93"/>
      <c r="H16" s="93"/>
      <c r="I16" s="93"/>
      <c r="J16" s="76" t="s">
        <v>2</v>
      </c>
      <c r="K16" s="76">
        <f t="shared" si="1"/>
        <v>1</v>
      </c>
      <c r="L16" s="74">
        <f>IF(M3=1,(K16*C16),IF(M3=2,(K16*D16),IF(M3=3,(K16*E16),IF(M3=4,(K16*F16),IF(M3=5,(K16*G16),IF(M3=6,(K16*H16),IF(M3=7,(K16*I16))))))))</f>
        <v>0</v>
      </c>
      <c r="M16" s="92"/>
      <c r="N16" s="91"/>
      <c r="O16" s="74">
        <f t="shared" si="0"/>
        <v>0</v>
      </c>
    </row>
    <row r="17" spans="1:16" ht="18" customHeight="1">
      <c r="A17" s="77"/>
      <c r="B17" s="37"/>
      <c r="C17" s="93"/>
      <c r="D17" s="93"/>
      <c r="E17" s="93"/>
      <c r="F17" s="93"/>
      <c r="G17" s="93"/>
      <c r="H17" s="93"/>
      <c r="I17" s="93"/>
      <c r="J17" s="76" t="s">
        <v>2</v>
      </c>
      <c r="K17" s="76">
        <f t="shared" si="1"/>
        <v>1</v>
      </c>
      <c r="L17" s="74">
        <f>IF(M3=1,(K17*C17),IF(M3=2,(K17*D17),IF(M3=3,(K17*E17),IF(M3=4,(K17*F17),IF(M3=5,(K17*G17),IF(M3=6,(K17*H17),IF(M3=7,(K17*I17))))))))</f>
        <v>0</v>
      </c>
      <c r="M17" s="92"/>
      <c r="N17" s="91"/>
      <c r="O17" s="74">
        <f t="shared" si="0"/>
        <v>0</v>
      </c>
    </row>
    <row r="18" spans="1:16" ht="18" customHeight="1">
      <c r="A18" s="77"/>
      <c r="B18" s="37"/>
      <c r="C18" s="93"/>
      <c r="D18" s="93"/>
      <c r="E18" s="93"/>
      <c r="F18" s="93"/>
      <c r="G18" s="93"/>
      <c r="H18" s="93"/>
      <c r="I18" s="93"/>
      <c r="J18" s="76" t="s">
        <v>2</v>
      </c>
      <c r="K18" s="76">
        <f t="shared" si="1"/>
        <v>1</v>
      </c>
      <c r="L18" s="74">
        <f>IF(M3=1,(K18*C18),IF(M3=2,(K18*D18),IF(M3=3,(K18*E18),IF(M3=4,(K18*F18),IF(M3=5,(K18*G18),IF(M3=6,(K18*H18),IF(M3=7,(K18*I18))))))))</f>
        <v>0</v>
      </c>
      <c r="M18" s="92"/>
      <c r="N18" s="91"/>
      <c r="O18" s="74">
        <f t="shared" si="0"/>
        <v>0</v>
      </c>
    </row>
    <row r="19" spans="1:16" ht="18" customHeight="1">
      <c r="A19" s="77"/>
      <c r="B19" s="37"/>
      <c r="C19" s="93"/>
      <c r="D19" s="93"/>
      <c r="E19" s="93"/>
      <c r="F19" s="93"/>
      <c r="G19" s="93"/>
      <c r="H19" s="93"/>
      <c r="I19" s="93"/>
      <c r="J19" s="76" t="s">
        <v>2</v>
      </c>
      <c r="K19" s="76">
        <f t="shared" si="1"/>
        <v>1</v>
      </c>
      <c r="L19" s="74">
        <f>IF(M3=1,(K19*C19),IF(M3=2,(K19*D19),IF(M3=3,(K19*E19),IF(M3=4,(K19*F19),IF(M3=5,(K19*G19),IF(M3=6,(K19*H19),IF(M3=7,(K19*I19))))))))</f>
        <v>0</v>
      </c>
      <c r="M19" s="92"/>
      <c r="N19" s="91"/>
      <c r="O19" s="74">
        <f t="shared" si="0"/>
        <v>0</v>
      </c>
    </row>
    <row r="20" spans="1:16" ht="18" customHeight="1">
      <c r="A20" s="77"/>
      <c r="B20" s="38"/>
      <c r="C20" s="93"/>
      <c r="D20" s="93"/>
      <c r="E20" s="93"/>
      <c r="F20" s="93"/>
      <c r="G20" s="93"/>
      <c r="H20" s="93"/>
      <c r="I20" s="93"/>
      <c r="J20" s="76" t="s">
        <v>2</v>
      </c>
      <c r="K20" s="76">
        <f t="shared" si="1"/>
        <v>1</v>
      </c>
      <c r="L20" s="74">
        <f>IF(M3=1,(K20*C20),IF(M3=2,(K20*D20),IF(M3=3,(K20*E20),IF(M3=4,(K20*F20),IF(M3=5,(K20*G20),IF(M3=6,(K20*H20),IF(M3=7,(K20*I20))))))))</f>
        <v>0</v>
      </c>
      <c r="M20" s="92"/>
      <c r="N20" s="91"/>
      <c r="O20" s="74">
        <f t="shared" si="0"/>
        <v>0</v>
      </c>
    </row>
    <row r="21" spans="1:16" ht="18" customHeight="1">
      <c r="A21" s="77"/>
      <c r="B21" s="94"/>
      <c r="C21" s="93"/>
      <c r="D21" s="93"/>
      <c r="E21" s="93"/>
      <c r="F21" s="93"/>
      <c r="G21" s="93"/>
      <c r="H21" s="93"/>
      <c r="I21" s="93"/>
      <c r="J21" s="76" t="s">
        <v>2</v>
      </c>
      <c r="K21" s="76">
        <f t="shared" si="1"/>
        <v>1</v>
      </c>
      <c r="L21" s="74">
        <f>IF(M3=1,(K21*C21),IF(M3=2,(K21*D21),IF(M3=3,(K21*E21),IF(M3=4,(K21*F21),IF(M3=5,(K21*G21),IF(M3=6,(K21*H21),IF(M3=7,(K21*I21))))))))</f>
        <v>0</v>
      </c>
      <c r="M21" s="92"/>
      <c r="N21" s="91"/>
      <c r="O21" s="74">
        <f t="shared" si="0"/>
        <v>0</v>
      </c>
    </row>
    <row r="22" spans="1:16" ht="18" customHeight="1">
      <c r="A22" s="77"/>
      <c r="B22" s="37"/>
      <c r="C22" s="93"/>
      <c r="D22" s="93"/>
      <c r="E22" s="93"/>
      <c r="F22" s="93"/>
      <c r="G22" s="93"/>
      <c r="H22" s="93"/>
      <c r="I22" s="93"/>
      <c r="J22" s="76" t="s">
        <v>2</v>
      </c>
      <c r="K22" s="76">
        <f t="shared" si="1"/>
        <v>1</v>
      </c>
      <c r="L22" s="74">
        <f>IF(M3=1,(K22*C22),IF(M3=2,(K22*D22),IF(M3=3,(K22*E22),IF(M3=4,(K22*F22),IF(M3=5,(K22*G22),IF(M3=6,(K22*H22),IF(M3=7,(K22*I22))))))))</f>
        <v>0</v>
      </c>
      <c r="M22" s="92"/>
      <c r="N22" s="91"/>
      <c r="O22" s="74">
        <f t="shared" si="0"/>
        <v>0</v>
      </c>
    </row>
    <row r="23" spans="1:16" ht="18" customHeight="1">
      <c r="A23" s="77"/>
      <c r="B23" s="37"/>
      <c r="C23" s="93"/>
      <c r="D23" s="93"/>
      <c r="E23" s="93"/>
      <c r="F23" s="93"/>
      <c r="G23" s="93"/>
      <c r="H23" s="93"/>
      <c r="I23" s="93"/>
      <c r="J23" s="76" t="s">
        <v>2</v>
      </c>
      <c r="K23" s="76">
        <f t="shared" si="1"/>
        <v>1</v>
      </c>
      <c r="L23" s="74">
        <f>IF(M3=1,(K23*C23),IF(M3=2,(K23*D23),IF(M3=3,(K23*E23),IF(M3=4,(K23*F23),IF(M3=5,(K23*G23),IF(M3=6,(K23*H23),IF(M3=7,(K23*I23))))))))</f>
        <v>0</v>
      </c>
      <c r="M23" s="92"/>
      <c r="N23" s="91"/>
      <c r="O23" s="74">
        <f t="shared" si="0"/>
        <v>0</v>
      </c>
    </row>
    <row r="24" spans="1:16" ht="18" customHeight="1">
      <c r="A24" s="77"/>
      <c r="B24" s="37"/>
      <c r="C24" s="93"/>
      <c r="D24" s="93"/>
      <c r="E24" s="93"/>
      <c r="F24" s="93"/>
      <c r="G24" s="93"/>
      <c r="H24" s="93"/>
      <c r="I24" s="93"/>
      <c r="J24" s="76" t="s">
        <v>2</v>
      </c>
      <c r="K24" s="76">
        <f t="shared" si="1"/>
        <v>1</v>
      </c>
      <c r="L24" s="74">
        <f>IF(M3=1,(K24*C24),IF(M3=2,(K24*D24),IF(M3=3,(K24*E24),IF(M3=4,(K24*F24),IF(M3=5,(K24*G24),IF(M3=6,(K24*H24),IF(M3=7,(K24*I24))))))))</f>
        <v>0</v>
      </c>
      <c r="M24" s="92"/>
      <c r="N24" s="91"/>
      <c r="O24" s="74">
        <f t="shared" si="0"/>
        <v>0</v>
      </c>
    </row>
    <row r="25" spans="1:16" ht="18" customHeight="1">
      <c r="A25" s="77"/>
      <c r="B25" s="153" t="s">
        <v>44</v>
      </c>
      <c r="C25" s="152">
        <f>SUM(C8:C24)</f>
        <v>0.76400000000000001</v>
      </c>
      <c r="D25" s="152">
        <f t="shared" ref="D25:I25" si="2">SUM(D8:D24)</f>
        <v>1.1060000000000001</v>
      </c>
      <c r="E25" s="152">
        <f t="shared" si="2"/>
        <v>1.468</v>
      </c>
      <c r="F25" s="152">
        <f t="shared" si="2"/>
        <v>1.84</v>
      </c>
      <c r="G25" s="152">
        <f t="shared" si="2"/>
        <v>1.498</v>
      </c>
      <c r="H25" s="152">
        <f t="shared" si="2"/>
        <v>1.84</v>
      </c>
      <c r="I25" s="152">
        <f t="shared" si="2"/>
        <v>0</v>
      </c>
      <c r="J25" s="76" t="s">
        <v>2</v>
      </c>
      <c r="K25" s="76">
        <f t="shared" si="1"/>
        <v>1</v>
      </c>
      <c r="L25" s="74">
        <f>IF(M3=1,(K25*C25),IF(M3=2,(K25*D25),IF(M3=3,(K25*E25),IF(M3=4,(K25*F25),IF(M3=5,(K25*G25),IF(M3=6,(K25*H25),IF(M3=7,(K25*I25))))))))</f>
        <v>1.498</v>
      </c>
      <c r="M25" s="92"/>
      <c r="N25" s="91"/>
      <c r="O25" s="74">
        <f t="shared" si="0"/>
        <v>0</v>
      </c>
    </row>
    <row r="26" spans="1:16" ht="18" customHeight="1" thickBot="1">
      <c r="A26" s="90"/>
      <c r="B26" s="89"/>
      <c r="C26" s="88"/>
      <c r="D26" s="88"/>
      <c r="E26" s="88"/>
      <c r="F26" s="88"/>
      <c r="G26" s="88"/>
      <c r="H26" s="88"/>
      <c r="I26" s="88"/>
      <c r="J26" s="88"/>
      <c r="K26" s="88"/>
      <c r="L26" s="87"/>
      <c r="M26" s="86"/>
      <c r="N26" s="85"/>
      <c r="O26" s="84"/>
    </row>
    <row r="27" spans="1:16" ht="18" customHeight="1">
      <c r="A27" s="83"/>
      <c r="B27" s="82" t="s">
        <v>6</v>
      </c>
      <c r="C27" s="81"/>
      <c r="D27" s="81"/>
      <c r="E27" s="81"/>
      <c r="F27" s="81"/>
      <c r="G27" s="81"/>
      <c r="H27" s="81"/>
      <c r="I27" s="81"/>
      <c r="J27" s="81"/>
      <c r="K27" s="81"/>
      <c r="L27" s="81"/>
      <c r="M27" s="81"/>
      <c r="N27" s="80"/>
      <c r="O27" s="79">
        <f>N27</f>
        <v>0</v>
      </c>
    </row>
    <row r="28" spans="1:16" ht="18" customHeight="1">
      <c r="A28" s="78"/>
      <c r="B28" s="77" t="s">
        <v>7</v>
      </c>
      <c r="C28" s="76"/>
      <c r="D28" s="76"/>
      <c r="E28" s="76"/>
      <c r="F28" s="76"/>
      <c r="G28" s="76"/>
      <c r="H28" s="76"/>
      <c r="I28" s="76"/>
      <c r="J28" s="76"/>
      <c r="K28" s="76"/>
      <c r="L28" s="76"/>
      <c r="M28" s="76"/>
      <c r="N28" s="75"/>
      <c r="O28" s="74">
        <f>N28</f>
        <v>0</v>
      </c>
    </row>
    <row r="29" spans="1:16" ht="23.25" customHeight="1" thickBot="1">
      <c r="A29" s="73"/>
      <c r="B29" s="72" t="s">
        <v>8</v>
      </c>
      <c r="C29" s="71"/>
      <c r="D29" s="71"/>
      <c r="E29" s="71"/>
      <c r="F29" s="71"/>
      <c r="G29" s="71"/>
      <c r="H29" s="71"/>
      <c r="I29" s="71"/>
      <c r="J29" s="71"/>
      <c r="K29" s="70" t="s">
        <v>36</v>
      </c>
      <c r="L29" s="69"/>
      <c r="M29" s="69"/>
      <c r="N29" s="68"/>
      <c r="O29" s="67">
        <f>N29</f>
        <v>0</v>
      </c>
    </row>
    <row r="30" spans="1:16" ht="20.100000000000001" customHeight="1" thickBot="1">
      <c r="A30" s="243" t="s">
        <v>12</v>
      </c>
      <c r="B30" s="244"/>
      <c r="C30" s="244"/>
      <c r="D30" s="244"/>
      <c r="E30" s="244"/>
      <c r="F30" s="244"/>
      <c r="G30" s="244"/>
      <c r="H30" s="244"/>
      <c r="I30" s="245"/>
      <c r="J30" s="246" t="s">
        <v>3</v>
      </c>
      <c r="K30" s="247"/>
      <c r="L30" s="247"/>
      <c r="M30" s="247"/>
      <c r="N30" s="248"/>
      <c r="O30" s="66">
        <f>SUM(O8:O25)</f>
        <v>1.498</v>
      </c>
      <c r="P30" s="17"/>
    </row>
    <row r="31" spans="1:16" ht="20.100000000000001" customHeight="1">
      <c r="A31" s="65"/>
      <c r="B31" s="64"/>
      <c r="C31" s="64"/>
      <c r="D31" s="64"/>
      <c r="E31" s="64"/>
      <c r="F31" s="64"/>
      <c r="G31" s="64"/>
      <c r="H31" s="64"/>
      <c r="I31" s="63"/>
      <c r="J31" s="226" t="s">
        <v>4</v>
      </c>
      <c r="K31" s="227"/>
      <c r="L31" s="227"/>
      <c r="M31" s="227"/>
      <c r="N31" s="228"/>
      <c r="O31" s="61">
        <f>O30/O5</f>
        <v>0.14979999999999999</v>
      </c>
    </row>
    <row r="32" spans="1:16" ht="20.100000000000001" customHeight="1">
      <c r="A32" s="53"/>
      <c r="B32" s="54"/>
      <c r="C32" s="54"/>
      <c r="D32" s="54"/>
      <c r="E32" s="54"/>
      <c r="F32" s="54"/>
      <c r="G32" s="54"/>
      <c r="H32" s="54"/>
      <c r="I32" s="60"/>
      <c r="J32" s="226" t="s">
        <v>5</v>
      </c>
      <c r="K32" s="227"/>
      <c r="L32" s="227"/>
      <c r="M32" s="227"/>
      <c r="N32" s="228"/>
      <c r="O32" s="61">
        <f>O27+O28+O29</f>
        <v>0</v>
      </c>
    </row>
    <row r="33" spans="1:15" ht="20.100000000000001" customHeight="1">
      <c r="A33" s="53"/>
      <c r="B33" s="54"/>
      <c r="C33" s="54"/>
      <c r="D33" s="54"/>
      <c r="E33" s="54"/>
      <c r="F33" s="54"/>
      <c r="G33" s="54"/>
      <c r="H33" s="54"/>
      <c r="I33" s="60"/>
      <c r="J33" s="226" t="s">
        <v>9</v>
      </c>
      <c r="K33" s="227"/>
      <c r="L33" s="227"/>
      <c r="M33" s="227"/>
      <c r="N33" s="228"/>
      <c r="O33" s="61">
        <f>O31+O32</f>
        <v>0.14979999999999999</v>
      </c>
    </row>
    <row r="34" spans="1:15" ht="20.100000000000001" customHeight="1">
      <c r="A34" s="53"/>
      <c r="B34" s="54"/>
      <c r="C34" s="54"/>
      <c r="D34" s="54"/>
      <c r="E34" s="54"/>
      <c r="F34" s="54"/>
      <c r="G34" s="54"/>
      <c r="H34" s="54"/>
      <c r="I34" s="60"/>
      <c r="J34" s="229" t="s">
        <v>15</v>
      </c>
      <c r="K34" s="230"/>
      <c r="L34" s="231"/>
      <c r="M34" s="231"/>
      <c r="N34" s="62">
        <v>2</v>
      </c>
      <c r="O34" s="16">
        <f>N34/100+1</f>
        <v>1.02</v>
      </c>
    </row>
    <row r="35" spans="1:15" ht="20.100000000000001" customHeight="1">
      <c r="A35" s="53"/>
      <c r="B35" s="54"/>
      <c r="C35" s="54"/>
      <c r="D35" s="54"/>
      <c r="E35" s="54"/>
      <c r="F35" s="54"/>
      <c r="G35" s="54"/>
      <c r="H35" s="54"/>
      <c r="I35" s="60"/>
      <c r="J35" s="226" t="s">
        <v>10</v>
      </c>
      <c r="K35" s="227"/>
      <c r="L35" s="227"/>
      <c r="M35" s="227"/>
      <c r="N35" s="228"/>
      <c r="O35" s="61">
        <f>O33*O34</f>
        <v>0.15279599999999999</v>
      </c>
    </row>
    <row r="36" spans="1:15" ht="20.100000000000001" customHeight="1" thickBot="1">
      <c r="A36" s="53"/>
      <c r="B36" s="54"/>
      <c r="C36" s="54"/>
      <c r="D36" s="54"/>
      <c r="E36" s="54"/>
      <c r="F36" s="54"/>
      <c r="G36" s="54"/>
      <c r="H36" s="54"/>
      <c r="I36" s="60"/>
      <c r="J36" s="232" t="s">
        <v>11</v>
      </c>
      <c r="K36" s="227"/>
      <c r="L36" s="227"/>
      <c r="M36" s="227"/>
      <c r="N36" s="227"/>
      <c r="O36" s="59">
        <f>O35*1.055</f>
        <v>0.16119977999999999</v>
      </c>
    </row>
    <row r="37" spans="1:15" ht="15" customHeight="1">
      <c r="A37" s="53"/>
      <c r="B37" s="54"/>
      <c r="C37" s="54"/>
      <c r="D37" s="54"/>
      <c r="E37" s="54"/>
      <c r="F37" s="54"/>
      <c r="G37" s="54"/>
      <c r="H37" s="54"/>
      <c r="I37" s="54"/>
      <c r="J37" s="58"/>
      <c r="K37" s="57"/>
      <c r="L37" s="57"/>
      <c r="M37" s="57"/>
      <c r="N37" s="56"/>
      <c r="O37" s="55"/>
    </row>
    <row r="38" spans="1:15">
      <c r="A38" s="53"/>
      <c r="B38" s="54"/>
      <c r="C38" s="54"/>
      <c r="D38" s="54"/>
      <c r="E38" s="54"/>
      <c r="F38" s="54"/>
      <c r="G38" s="54"/>
      <c r="H38" s="54"/>
      <c r="I38" s="54"/>
      <c r="J38" s="50"/>
      <c r="K38" s="49"/>
      <c r="L38" s="49"/>
      <c r="M38" s="49"/>
      <c r="N38" s="52"/>
      <c r="O38" s="51"/>
    </row>
    <row r="39" spans="1:15">
      <c r="A39" s="53"/>
      <c r="B39" s="49"/>
      <c r="C39" s="49"/>
      <c r="D39" s="49"/>
      <c r="E39" s="49"/>
      <c r="F39" s="49"/>
      <c r="G39" s="49"/>
      <c r="H39" s="49"/>
      <c r="I39" s="49"/>
      <c r="J39" s="50"/>
      <c r="K39" s="49"/>
      <c r="L39" s="49"/>
      <c r="M39" s="49"/>
      <c r="N39" s="52"/>
      <c r="O39" s="51"/>
    </row>
    <row r="40" spans="1:15">
      <c r="A40" s="50"/>
      <c r="B40" s="49"/>
      <c r="C40" s="49"/>
      <c r="D40" s="49"/>
      <c r="E40" s="49"/>
      <c r="F40" s="49"/>
      <c r="G40" s="49"/>
      <c r="H40" s="49"/>
      <c r="I40" s="49"/>
      <c r="J40" s="50"/>
      <c r="K40" s="49"/>
      <c r="L40" s="49"/>
      <c r="M40" s="49"/>
      <c r="N40" s="52"/>
      <c r="O40" s="51"/>
    </row>
    <row r="41" spans="1:15" ht="15.75" thickBot="1">
      <c r="A41" s="50"/>
      <c r="B41" s="49"/>
      <c r="C41" s="49"/>
      <c r="D41" s="49"/>
      <c r="E41" s="49"/>
      <c r="F41" s="49"/>
      <c r="G41" s="49"/>
      <c r="H41" s="49"/>
      <c r="I41" s="49"/>
      <c r="J41" s="50"/>
      <c r="K41" s="49"/>
      <c r="L41" s="49"/>
      <c r="M41" s="49"/>
      <c r="N41" s="46"/>
      <c r="O41" s="45"/>
    </row>
    <row r="42" spans="1:15" ht="15" customHeight="1">
      <c r="A42" s="240" t="s">
        <v>13</v>
      </c>
      <c r="B42" s="241"/>
      <c r="C42" s="241"/>
      <c r="D42" s="241"/>
      <c r="E42" s="241"/>
      <c r="F42" s="241"/>
      <c r="G42" s="241"/>
      <c r="H42" s="241"/>
      <c r="I42" s="242"/>
      <c r="J42" s="48"/>
      <c r="K42" s="47"/>
      <c r="L42" s="47"/>
      <c r="M42" s="47"/>
      <c r="N42" s="46"/>
      <c r="O42" s="45"/>
    </row>
    <row r="43" spans="1:15" ht="15.75" thickBot="1">
      <c r="A43" s="223">
        <v>39814</v>
      </c>
      <c r="B43" s="224"/>
      <c r="C43" s="224"/>
      <c r="D43" s="224"/>
      <c r="E43" s="224"/>
      <c r="F43" s="224"/>
      <c r="G43" s="224"/>
      <c r="H43" s="224"/>
      <c r="I43" s="225"/>
      <c r="J43" s="44"/>
      <c r="K43" s="43"/>
      <c r="L43" s="42"/>
      <c r="M43" s="42"/>
      <c r="N43" s="41"/>
      <c r="O43" s="40"/>
    </row>
  </sheetData>
  <mergeCells count="21">
    <mergeCell ref="A43:I43"/>
    <mergeCell ref="J33:N33"/>
    <mergeCell ref="J34:M34"/>
    <mergeCell ref="J31:N31"/>
    <mergeCell ref="J35:N35"/>
    <mergeCell ref="J36:N36"/>
    <mergeCell ref="A42:I42"/>
    <mergeCell ref="J32:N32"/>
    <mergeCell ref="M1:O1"/>
    <mergeCell ref="L5:N5"/>
    <mergeCell ref="H2:L2"/>
    <mergeCell ref="N2:O2"/>
    <mergeCell ref="F3:L3"/>
    <mergeCell ref="C4:I4"/>
    <mergeCell ref="E2:G2"/>
    <mergeCell ref="A1:D1"/>
    <mergeCell ref="E1:L1"/>
    <mergeCell ref="P6:P7"/>
    <mergeCell ref="C7:I7"/>
    <mergeCell ref="A30:I30"/>
    <mergeCell ref="J30:N30"/>
  </mergeCells>
  <phoneticPr fontId="57" type="noConversion"/>
  <conditionalFormatting sqref="M3:N3">
    <cfRule type="containsText" dxfId="55" priority="86" operator="containsText" text="7">
      <formula>NOT(ISERROR(SEARCH("7",M3)))</formula>
    </cfRule>
    <cfRule type="cellIs" dxfId="54" priority="87" operator="equal">
      <formula>6</formula>
    </cfRule>
    <cfRule type="cellIs" dxfId="53" priority="88" operator="equal">
      <formula>5</formula>
    </cfRule>
    <cfRule type="cellIs" dxfId="42" priority="89" operator="equal">
      <formula>4</formula>
    </cfRule>
    <cfRule type="cellIs" dxfId="41" priority="90" operator="equal">
      <formula>3</formula>
    </cfRule>
    <cfRule type="cellIs" dxfId="40" priority="91" operator="equal">
      <formula>2</formula>
    </cfRule>
    <cfRule type="cellIs" dxfId="39" priority="92" operator="equal">
      <formula>1</formula>
    </cfRule>
  </conditionalFormatting>
  <conditionalFormatting sqref="A4">
    <cfRule type="containsText" dxfId="52" priority="84" operator="containsText" text="A">
      <formula>NOT(ISERROR(SEARCH("A",A4)))</formula>
    </cfRule>
    <cfRule type="containsText" dxfId="51" priority="85" operator="containsText" text="A;C;D;M">
      <formula>NOT(ISERROR(SEARCH("A;C;D;M",A4)))</formula>
    </cfRule>
  </conditionalFormatting>
  <conditionalFormatting sqref="A5">
    <cfRule type="containsText" dxfId="50" priority="61" operator="containsText" text="B">
      <formula>NOT(ISERROR(SEARCH("B",A5)))</formula>
    </cfRule>
    <cfRule type="containsText" dxfId="49" priority="62" operator="containsText" text="O">
      <formula>NOT(ISERROR(SEARCH("O",A5)))</formula>
    </cfRule>
    <cfRule type="containsText" dxfId="48" priority="63" operator="containsText" text="O">
      <formula>NOT(ISERROR(SEARCH("O",A5)))</formula>
    </cfRule>
    <cfRule type="containsText" dxfId="38" priority="64" operator="containsText" text="O">
      <formula>NOT(ISERROR(SEARCH("O",A5)))</formula>
    </cfRule>
    <cfRule type="containsText" dxfId="37" priority="65" operator="containsText" text="H">
      <formula>NOT(ISERROR(SEARCH("H",A5)))</formula>
    </cfRule>
    <cfRule type="containsText" dxfId="36" priority="66" operator="containsText" text="O">
      <formula>NOT(ISERROR(SEARCH("O",A5)))</formula>
    </cfRule>
    <cfRule type="containsText" dxfId="35" priority="67" operator="containsText" text="N">
      <formula>NOT(ISERROR(SEARCH("N",A5)))</formula>
    </cfRule>
    <cfRule type="containsText" dxfId="34" priority="68" operator="containsText" text="M">
      <formula>NOT(ISERROR(SEARCH("M",A5)))</formula>
    </cfRule>
    <cfRule type="containsText" dxfId="33" priority="69" operator="containsText" text="L">
      <formula>NOT(ISERROR(SEARCH("L",A5)))</formula>
    </cfRule>
    <cfRule type="containsText" dxfId="32" priority="70" operator="containsText" text="K">
      <formula>NOT(ISERROR(SEARCH("K",A5)))</formula>
    </cfRule>
    <cfRule type="containsText" dxfId="31" priority="71" operator="containsText" text="J">
      <formula>NOT(ISERROR(SEARCH("J",A5)))</formula>
    </cfRule>
    <cfRule type="containsText" dxfId="30" priority="72" operator="containsText" text="I">
      <formula>NOT(ISERROR(SEARCH("I",A5)))</formula>
    </cfRule>
    <cfRule type="containsText" dxfId="29" priority="73" operator="containsText" text="H">
      <formula>NOT(ISERROR(SEARCH("H",A5)))</formula>
    </cfRule>
    <cfRule type="containsText" dxfId="28" priority="74" operator="containsText" text="H">
      <formula>NOT(ISERROR(SEARCH("H",A5)))</formula>
    </cfRule>
    <cfRule type="containsText" dxfId="27" priority="75" operator="containsText" text="G">
      <formula>NOT(ISERROR(SEARCH("G",A5)))</formula>
    </cfRule>
    <cfRule type="containsText" dxfId="26" priority="76" operator="containsText" text="F">
      <formula>NOT(ISERROR(SEARCH("F",A5)))</formula>
    </cfRule>
    <cfRule type="containsText" dxfId="25" priority="77" operator="containsText" text="E">
      <formula>NOT(ISERROR(SEARCH("E",A5)))</formula>
    </cfRule>
    <cfRule type="containsText" dxfId="24" priority="78" operator="containsText" text="D">
      <formula>NOT(ISERROR(SEARCH("D",A5)))</formula>
    </cfRule>
    <cfRule type="containsText" dxfId="23" priority="79" operator="containsText" text="C">
      <formula>NOT(ISERROR(SEARCH("C",A5)))</formula>
    </cfRule>
    <cfRule type="containsText" dxfId="22" priority="80" operator="containsText" text="B">
      <formula>NOT(ISERROR(SEARCH("B",A5)))</formula>
    </cfRule>
    <cfRule type="containsText" dxfId="21" priority="81" operator="containsText" text="A">
      <formula>NOT(ISERROR(SEARCH("A",A5)))</formula>
    </cfRule>
    <cfRule type="containsText" dxfId="20" priority="82" operator="containsText" text="A">
      <formula>NOT(ISERROR(SEARCH("A",A5)))</formula>
    </cfRule>
    <cfRule type="containsText" dxfId="19" priority="83" operator="containsText" text="A;C;D;M">
      <formula>NOT(ISERROR(SEARCH("A;C;D;M",A5)))</formula>
    </cfRule>
  </conditionalFormatting>
  <conditionalFormatting sqref="A1">
    <cfRule type="containsText" dxfId="47" priority="7" operator="containsText" text="Mercuriale COTE RESTAURATION">
      <formula>NOT(ISERROR(SEARCH("Mercuriale COTE RESTAURATION",A1)))</formula>
    </cfRule>
    <cfRule type="containsText" dxfId="46" priority="8" operator="containsText" text="Mercuriale COTE RESTAURATION">
      <formula>NOT(ISERROR(SEARCH("Mercuriale COTE RESTAURATION",A1)))</formula>
    </cfRule>
    <cfRule type="containsText" dxfId="45" priority="9" operator="containsText" text="Mercuriale UNE AUTRE TABLE">
      <formula>NOT(ISERROR(SEARCH("Mercuriale UNE AUTRE TABLE",A1)))</formula>
    </cfRule>
    <cfRule type="containsText" dxfId="18" priority="10" operator="containsText" text="Mercuriale UNE AUTRE TABLE">
      <formula>NOT(ISERROR(SEARCH("Mercuriale UNE AUTRE TABLE",A1)))</formula>
    </cfRule>
  </conditionalFormatting>
  <conditionalFormatting sqref="A3">
    <cfRule type="containsText" dxfId="44" priority="1" operator="containsText" text="1">
      <formula>NOT(ISERROR(SEARCH("1",A3)))</formula>
    </cfRule>
    <cfRule type="containsText" dxfId="43" priority="2" operator="containsText" text="2">
      <formula>NOT(ISERROR(SEARCH("2",A3)))</formula>
    </cfRule>
  </conditionalFormatting>
  <dataValidations count="3">
    <dataValidation type="list" allowBlank="1" showInputMessage="1" showErrorMessage="1" sqref="H2:L2">
      <formula1>"Frédéric Liénart,Jean Paul Hinfray,Pascal Doistau"</formula1>
    </dataValidation>
    <dataValidation type="list" allowBlank="1" showInputMessage="1" showErrorMessage="1" sqref="A5">
      <formula1>"A,B,C,D,E,F,G,H,I,J,K,L,M,N,O"</formula1>
    </dataValidation>
    <dataValidation type="list" allowBlank="1" showInputMessage="1" showErrorMessage="1" sqref="A1:D1">
      <formula1>"Mercuriale COTE RESTAURATION,Mercuriale UNE AUTRE TABLE"</formula1>
    </dataValidation>
  </dataValidations>
  <hyperlinks>
    <hyperlink ref="B3" location="'SALADES VERTES LEGERES'!A2" display="SALADES LEGERES"/>
  </hyperlinks>
  <printOptions horizontalCentered="1" verticalCentered="1"/>
  <pageMargins left="0" right="0" top="0" bottom="0" header="0.31496062992125984" footer="0.31496062992125984"/>
  <pageSetup paperSize="9" scale="95" orientation="portrait" horizontalDpi="4294967293" r:id="rId1"/>
  <colBreaks count="1" manualBreakCount="1">
    <brk id="15" max="1048575" man="1"/>
  </colBreaks>
  <drawing r:id="rId2"/>
  <legacyDrawing r:id="rId3"/>
</worksheet>
</file>

<file path=xl/worksheets/sheet5.xml><?xml version="1.0" encoding="utf-8"?>
<worksheet xmlns="http://schemas.openxmlformats.org/spreadsheetml/2006/main" xmlns:r="http://schemas.openxmlformats.org/officeDocument/2006/relationships">
  <sheetPr codeName="Feuil5"/>
  <dimension ref="A1:V26"/>
  <sheetViews>
    <sheetView tabSelected="1" zoomScaleNormal="60" workbookViewId="0">
      <selection activeCell="A26" sqref="A26"/>
    </sheetView>
  </sheetViews>
  <sheetFormatPr baseColWidth="10" defaultRowHeight="12"/>
  <cols>
    <col min="1" max="1" width="7.7109375" style="211" customWidth="1"/>
    <col min="2" max="2" width="7.28515625" style="211" customWidth="1"/>
    <col min="3" max="3" width="24.7109375" style="212" customWidth="1"/>
    <col min="4" max="4" width="9.7109375" style="212" customWidth="1"/>
    <col min="5" max="8" width="8.28515625" style="212" customWidth="1"/>
    <col min="9" max="9" width="12.5703125" style="212" customWidth="1"/>
    <col min="10" max="10" width="11" style="212" customWidth="1"/>
    <col min="11" max="11" width="8.5703125" style="212" customWidth="1"/>
    <col min="12" max="12" width="6.7109375" style="212" customWidth="1"/>
    <col min="13" max="13" width="26.7109375" style="212" customWidth="1"/>
    <col min="14" max="14" width="7.28515625" style="212" customWidth="1"/>
    <col min="15" max="18" width="6.7109375" style="212" customWidth="1"/>
    <col min="19" max="19" width="10" style="212" customWidth="1"/>
    <col min="20" max="21" width="6.7109375" style="212" customWidth="1"/>
    <col min="22" max="22" width="7.5703125" style="212" customWidth="1"/>
    <col min="23" max="16384" width="11.42578125" style="211"/>
  </cols>
  <sheetData>
    <row r="1" spans="1:22" s="160" customFormat="1" ht="16.5" customHeight="1">
      <c r="A1" s="269" t="e">
        <f>#REF!</f>
        <v>#REF!</v>
      </c>
      <c r="B1" s="268"/>
      <c r="C1" s="268"/>
      <c r="D1" s="154" t="s">
        <v>55</v>
      </c>
      <c r="E1" s="155"/>
      <c r="F1" s="155"/>
      <c r="G1" s="156"/>
      <c r="H1" s="155"/>
      <c r="I1" s="157"/>
      <c r="J1" s="154"/>
      <c r="K1" s="154"/>
      <c r="L1" s="158"/>
      <c r="M1" s="155"/>
      <c r="N1" s="159" t="s">
        <v>71</v>
      </c>
      <c r="O1" s="159"/>
      <c r="P1" s="159"/>
      <c r="Q1" s="154"/>
      <c r="R1" s="154"/>
      <c r="S1" s="154"/>
      <c r="T1" s="154"/>
      <c r="U1" s="154"/>
      <c r="V1" s="159"/>
    </row>
    <row r="2" spans="1:22" s="160" customFormat="1" ht="21" customHeight="1">
      <c r="A2" s="270" t="e">
        <f>#REF!</f>
        <v>#REF!</v>
      </c>
      <c r="B2" s="270"/>
      <c r="C2" s="150" t="e">
        <f>#REF!</f>
        <v>#REF!</v>
      </c>
      <c r="D2" s="161"/>
      <c r="E2" s="161"/>
      <c r="F2" s="161"/>
      <c r="G2" s="161"/>
      <c r="H2" s="161"/>
      <c r="I2" s="161"/>
      <c r="J2" s="161"/>
      <c r="K2" s="161"/>
      <c r="L2" s="161"/>
      <c r="M2" s="271"/>
      <c r="N2" s="272"/>
      <c r="O2" s="161"/>
      <c r="P2" s="161"/>
      <c r="Q2" s="161"/>
      <c r="R2" s="161"/>
      <c r="S2" s="161"/>
      <c r="T2" s="161"/>
      <c r="U2" s="161"/>
      <c r="V2" s="161"/>
    </row>
    <row r="3" spans="1:22" s="160" customFormat="1" ht="23.25" customHeight="1">
      <c r="A3" s="162" t="e">
        <f>#REF!</f>
        <v>#REF!</v>
      </c>
      <c r="B3" s="163" t="s">
        <v>56</v>
      </c>
      <c r="C3" s="164" t="e">
        <f>#REF!</f>
        <v>#REF!</v>
      </c>
      <c r="D3" s="165"/>
      <c r="E3" s="165"/>
      <c r="F3" s="273"/>
      <c r="G3" s="268"/>
      <c r="H3" s="268"/>
      <c r="I3" s="268"/>
      <c r="J3" s="268"/>
      <c r="K3" s="166"/>
      <c r="L3" s="163" t="s">
        <v>57</v>
      </c>
      <c r="M3" s="167" t="e">
        <f>#REF!</f>
        <v>#REF!</v>
      </c>
      <c r="N3" s="168"/>
      <c r="O3" s="169"/>
      <c r="P3" s="169"/>
      <c r="Q3" s="170"/>
      <c r="R3" s="170"/>
      <c r="S3" s="171"/>
      <c r="T3" s="172"/>
      <c r="U3" s="172"/>
      <c r="V3" s="173"/>
    </row>
    <row r="4" spans="1:22" s="160" customFormat="1" ht="17.25" customHeight="1">
      <c r="A4" s="174"/>
      <c r="B4" s="174"/>
      <c r="C4" s="175" t="s">
        <v>58</v>
      </c>
      <c r="D4" s="176"/>
      <c r="E4" s="176">
        <v>0</v>
      </c>
      <c r="F4" s="177">
        <v>0</v>
      </c>
      <c r="G4" s="177">
        <v>310</v>
      </c>
      <c r="H4" s="177">
        <v>0</v>
      </c>
      <c r="I4" s="176">
        <v>0</v>
      </c>
      <c r="J4" s="176">
        <v>0</v>
      </c>
      <c r="K4" s="178">
        <f>SUM(D4:J4)</f>
        <v>310</v>
      </c>
      <c r="L4" s="174"/>
      <c r="M4" s="175" t="s">
        <v>58</v>
      </c>
      <c r="N4" s="176">
        <f t="shared" ref="N4:T4" si="0">D4</f>
        <v>0</v>
      </c>
      <c r="O4" s="176">
        <f t="shared" si="0"/>
        <v>0</v>
      </c>
      <c r="P4" s="176">
        <f t="shared" si="0"/>
        <v>0</v>
      </c>
      <c r="Q4" s="176">
        <f t="shared" si="0"/>
        <v>310</v>
      </c>
      <c r="R4" s="176">
        <f t="shared" si="0"/>
        <v>0</v>
      </c>
      <c r="S4" s="176">
        <f t="shared" si="0"/>
        <v>0</v>
      </c>
      <c r="T4" s="176">
        <f t="shared" si="0"/>
        <v>0</v>
      </c>
      <c r="U4" s="178">
        <f>SUM(N4:T4)</f>
        <v>310</v>
      </c>
      <c r="V4" s="174"/>
    </row>
    <row r="5" spans="1:22" s="160" customFormat="1" ht="25.5" customHeight="1">
      <c r="A5" s="179"/>
      <c r="B5" s="180" t="e">
        <f>K9+K12+K15+#REF!</f>
        <v>#REF!</v>
      </c>
      <c r="C5" s="181" t="s">
        <v>59</v>
      </c>
      <c r="D5" s="182" t="e">
        <f>D8+D11+D14+D17+#REF!+#REF!+#REF!+#REF!</f>
        <v>#REF!</v>
      </c>
      <c r="E5" s="182" t="e">
        <f>E8+E11+E14+E17+#REF!+#REF!+#REF!+#REF!</f>
        <v>#REF!</v>
      </c>
      <c r="F5" s="182" t="e">
        <f>F8+F11+F14+F17+#REF!+#REF!+#REF!+#REF!</f>
        <v>#REF!</v>
      </c>
      <c r="G5" s="182" t="e">
        <f>G8+G11+G14+G17+#REF!+#REF!+#REF!+#REF!</f>
        <v>#REF!</v>
      </c>
      <c r="H5" s="182" t="e">
        <f>H8+H11+H14+H17+#REF!+#REF!+#REF!+#REF!</f>
        <v>#REF!</v>
      </c>
      <c r="I5" s="182" t="e">
        <f>I8+I11+I14+I17+#REF!+#REF!+#REF!+#REF!</f>
        <v>#REF!</v>
      </c>
      <c r="J5" s="182" t="e">
        <f>J8+J11+J14+J17+#REF!+#REF!+#REF!+#REF!</f>
        <v>#REF!</v>
      </c>
      <c r="K5" s="182" t="e">
        <f>SUM(D5:J5)</f>
        <v>#REF!</v>
      </c>
      <c r="L5" s="183" t="e">
        <f>U9+U12+U15+#REF!</f>
        <v>#REF!</v>
      </c>
      <c r="M5" s="181" t="s">
        <v>60</v>
      </c>
      <c r="N5" s="182" t="e">
        <f>N8+N11+N14+N17+#REF!+#REF!+#REF!+#REF!</f>
        <v>#REF!</v>
      </c>
      <c r="O5" s="182" t="e">
        <f>O8+O11+O14+O17+#REF!+#REF!+#REF!+#REF!</f>
        <v>#REF!</v>
      </c>
      <c r="P5" s="182" t="e">
        <f>P8+P11+P14+P17+#REF!+#REF!+#REF!+#REF!</f>
        <v>#REF!</v>
      </c>
      <c r="Q5" s="182" t="e">
        <f>Q8+Q11+Q14+Q17+#REF!+#REF!+#REF!+#REF!</f>
        <v>#REF!</v>
      </c>
      <c r="R5" s="182" t="e">
        <f>R8+R11+R14+R17+#REF!+#REF!+#REF!+#REF!</f>
        <v>#REF!</v>
      </c>
      <c r="S5" s="182" t="e">
        <f>S8+S11+S14+S17+#REF!+#REF!+#REF!+#REF!</f>
        <v>#REF!</v>
      </c>
      <c r="T5" s="182" t="e">
        <f>T8+T11+T14+T17+#REF!+#REF!+#REF!+#REF!</f>
        <v>#REF!</v>
      </c>
      <c r="U5" s="182" t="e">
        <f>SUM(N5:T5)</f>
        <v>#REF!</v>
      </c>
      <c r="V5" s="183" t="e">
        <f>#REF!+#REF!+#REF!+#REF!</f>
        <v>#REF!</v>
      </c>
    </row>
    <row r="6" spans="1:22" s="195" customFormat="1" ht="27" customHeight="1">
      <c r="A6" s="184" t="s">
        <v>61</v>
      </c>
      <c r="B6" s="185"/>
      <c r="C6" s="186" t="s">
        <v>62</v>
      </c>
      <c r="D6" s="187" t="s">
        <v>24</v>
      </c>
      <c r="E6" s="188" t="s">
        <v>16</v>
      </c>
      <c r="F6" s="189" t="s">
        <v>17</v>
      </c>
      <c r="G6" s="190" t="s">
        <v>18</v>
      </c>
      <c r="H6" s="191" t="s">
        <v>19</v>
      </c>
      <c r="I6" s="192" t="s">
        <v>20</v>
      </c>
      <c r="J6" s="193">
        <v>7</v>
      </c>
      <c r="K6" s="194"/>
      <c r="L6" s="185"/>
      <c r="M6" s="186" t="s">
        <v>63</v>
      </c>
      <c r="N6" s="187" t="s">
        <v>24</v>
      </c>
      <c r="O6" s="188" t="s">
        <v>16</v>
      </c>
      <c r="P6" s="189" t="s">
        <v>17</v>
      </c>
      <c r="Q6" s="190" t="s">
        <v>18</v>
      </c>
      <c r="R6" s="191" t="s">
        <v>19</v>
      </c>
      <c r="S6" s="192" t="s">
        <v>20</v>
      </c>
      <c r="T6" s="193">
        <v>7</v>
      </c>
      <c r="U6" s="194"/>
      <c r="V6" s="165"/>
    </row>
    <row r="7" spans="1:22" s="200" customFormat="1" ht="20.100000000000001" customHeight="1">
      <c r="A7" s="267" t="s">
        <v>64</v>
      </c>
      <c r="B7" s="196" t="str">
        <f ca="1">'SALADES VERTES LEGERES'!A6</f>
        <v>B</v>
      </c>
      <c r="C7" s="197" t="str">
        <f ca="1">'SALADES VERTES LEGERES'!B6</f>
        <v>SALADE D'AGRUMES ET MAIS</v>
      </c>
      <c r="D7" s="198">
        <f ca="1">'SALADES VERTES LEGERES'!C6</f>
        <v>7.7927999999999997E-2</v>
      </c>
      <c r="E7" s="198">
        <f ca="1">'SALADES VERTES LEGERES'!D6</f>
        <v>0.11281200000000001</v>
      </c>
      <c r="F7" s="198">
        <f ca="1">'SALADES VERTES LEGERES'!E6</f>
        <v>0.14973599999999998</v>
      </c>
      <c r="G7" s="198">
        <f ca="1">'SALADES VERTES LEGERES'!F6</f>
        <v>0.18768000000000001</v>
      </c>
      <c r="H7" s="198">
        <f ca="1">'SALADES VERTES LEGERES'!G6</f>
        <v>0.15279599999999999</v>
      </c>
      <c r="I7" s="198">
        <f ca="1">'SALADES VERTES LEGERES'!H6</f>
        <v>0.18768000000000001</v>
      </c>
      <c r="J7" s="198">
        <f ca="1">'SALADES VERTES LEGERES'!I6</f>
        <v>0</v>
      </c>
      <c r="K7" s="199"/>
      <c r="L7" s="196"/>
      <c r="M7" s="197"/>
      <c r="N7" s="198"/>
      <c r="O7" s="198"/>
      <c r="P7" s="198"/>
      <c r="Q7" s="198"/>
      <c r="R7" s="198"/>
      <c r="S7" s="198"/>
      <c r="T7" s="198"/>
      <c r="U7" s="199"/>
      <c r="V7" s="196"/>
    </row>
    <row r="8" spans="1:22" s="195" customFormat="1" ht="20.100000000000001" customHeight="1">
      <c r="A8" s="268"/>
      <c r="B8" s="201"/>
      <c r="C8" s="202" t="s">
        <v>65</v>
      </c>
      <c r="D8" s="176">
        <v>0</v>
      </c>
      <c r="E8" s="176">
        <v>0</v>
      </c>
      <c r="F8" s="176">
        <v>0</v>
      </c>
      <c r="G8" s="176">
        <v>30</v>
      </c>
      <c r="H8" s="176">
        <v>0</v>
      </c>
      <c r="I8" s="176">
        <v>0</v>
      </c>
      <c r="J8" s="176">
        <v>0</v>
      </c>
      <c r="K8" s="203">
        <f>SUM(D8:J8)</f>
        <v>30</v>
      </c>
      <c r="L8" s="201"/>
      <c r="M8" s="202" t="s">
        <v>65</v>
      </c>
      <c r="N8" s="176">
        <v>0</v>
      </c>
      <c r="O8" s="176">
        <v>0</v>
      </c>
      <c r="P8" s="176">
        <v>0</v>
      </c>
      <c r="Q8" s="176">
        <v>35</v>
      </c>
      <c r="R8" s="176">
        <v>0</v>
      </c>
      <c r="S8" s="176">
        <v>0</v>
      </c>
      <c r="T8" s="176">
        <v>0</v>
      </c>
      <c r="U8" s="203">
        <f>SUM(N8:T8)</f>
        <v>35</v>
      </c>
      <c r="V8" s="201"/>
    </row>
    <row r="9" spans="1:22" s="195" customFormat="1" ht="20.100000000000001" customHeight="1">
      <c r="A9" s="268"/>
      <c r="B9" s="204"/>
      <c r="C9" s="205" t="s">
        <v>66</v>
      </c>
      <c r="D9" s="206"/>
      <c r="E9" s="206"/>
      <c r="F9" s="206"/>
      <c r="G9" s="206"/>
      <c r="H9" s="206"/>
      <c r="I9" s="206"/>
      <c r="J9" s="206"/>
      <c r="K9" s="207"/>
      <c r="L9" s="204"/>
      <c r="M9" s="205" t="s">
        <v>66</v>
      </c>
      <c r="N9" s="206"/>
      <c r="O9" s="206"/>
      <c r="P9" s="206"/>
      <c r="Q9" s="206"/>
      <c r="R9" s="206"/>
      <c r="S9" s="206"/>
      <c r="T9" s="206"/>
      <c r="U9" s="207"/>
      <c r="V9" s="204"/>
    </row>
    <row r="10" spans="1:22" s="200" customFormat="1" ht="20.100000000000001" customHeight="1">
      <c r="A10" s="268"/>
      <c r="B10" s="196"/>
      <c r="C10" s="197"/>
      <c r="D10" s="198"/>
      <c r="E10" s="198"/>
      <c r="F10" s="198"/>
      <c r="G10" s="198"/>
      <c r="H10" s="198"/>
      <c r="I10" s="198"/>
      <c r="J10" s="198"/>
      <c r="K10" s="199"/>
      <c r="L10" s="196"/>
      <c r="M10" s="197"/>
      <c r="N10" s="198"/>
      <c r="O10" s="198"/>
      <c r="P10" s="198"/>
      <c r="Q10" s="198"/>
      <c r="R10" s="198"/>
      <c r="S10" s="198"/>
      <c r="T10" s="198"/>
      <c r="U10" s="199"/>
      <c r="V10" s="196"/>
    </row>
    <row r="11" spans="1:22" s="195" customFormat="1" ht="20.100000000000001" customHeight="1">
      <c r="A11" s="268"/>
      <c r="B11" s="201"/>
      <c r="C11" s="202" t="s">
        <v>65</v>
      </c>
      <c r="D11" s="208">
        <v>0</v>
      </c>
      <c r="E11" s="208">
        <v>0</v>
      </c>
      <c r="F11" s="208">
        <v>0</v>
      </c>
      <c r="G11" s="208">
        <v>50</v>
      </c>
      <c r="H11" s="208">
        <v>0</v>
      </c>
      <c r="I11" s="208">
        <v>0</v>
      </c>
      <c r="J11" s="208">
        <v>0</v>
      </c>
      <c r="K11" s="203">
        <f>SUM(D11:J11)</f>
        <v>50</v>
      </c>
      <c r="L11" s="201"/>
      <c r="M11" s="202" t="s">
        <v>65</v>
      </c>
      <c r="N11" s="208">
        <v>0</v>
      </c>
      <c r="O11" s="208">
        <v>0</v>
      </c>
      <c r="P11" s="208">
        <v>0</v>
      </c>
      <c r="Q11" s="208">
        <v>170</v>
      </c>
      <c r="R11" s="208">
        <v>0</v>
      </c>
      <c r="S11" s="208">
        <v>0</v>
      </c>
      <c r="T11" s="208">
        <v>0</v>
      </c>
      <c r="U11" s="203">
        <f>SUM(N11:T11)</f>
        <v>170</v>
      </c>
      <c r="V11" s="201"/>
    </row>
    <row r="12" spans="1:22" s="195" customFormat="1" ht="20.100000000000001" customHeight="1">
      <c r="A12" s="268"/>
      <c r="B12" s="165"/>
      <c r="C12" s="209" t="s">
        <v>66</v>
      </c>
      <c r="D12" s="206"/>
      <c r="E12" s="206"/>
      <c r="F12" s="206"/>
      <c r="G12" s="206"/>
      <c r="H12" s="206"/>
      <c r="I12" s="206"/>
      <c r="J12" s="206"/>
      <c r="K12" s="207"/>
      <c r="L12" s="165"/>
      <c r="M12" s="205"/>
      <c r="N12" s="206"/>
      <c r="O12" s="206"/>
      <c r="P12" s="206"/>
      <c r="Q12" s="206"/>
      <c r="R12" s="206"/>
      <c r="S12" s="206"/>
      <c r="T12" s="206"/>
      <c r="U12" s="207"/>
      <c r="V12" s="165"/>
    </row>
    <row r="13" spans="1:22" s="200" customFormat="1" ht="20.100000000000001" customHeight="1">
      <c r="A13" s="268"/>
      <c r="B13" s="196" t="str">
        <f ca="1">'SALADES VERTES LEGERES'!A6</f>
        <v>B</v>
      </c>
      <c r="C13" s="197" t="str">
        <f ca="1">'SALADES VERTES LEGERES'!B6</f>
        <v>SALADE D'AGRUMES ET MAIS</v>
      </c>
      <c r="D13" s="198">
        <f ca="1">'SALADES VERTES LEGERES'!C6</f>
        <v>7.7927999999999997E-2</v>
      </c>
      <c r="E13" s="198">
        <f ca="1">'SALADES VERTES LEGERES'!D6</f>
        <v>0.11281200000000001</v>
      </c>
      <c r="F13" s="198">
        <f ca="1">'SALADES VERTES LEGERES'!E6</f>
        <v>0.14973599999999998</v>
      </c>
      <c r="G13" s="198">
        <f ca="1">'SALADES VERTES LEGERES'!F6</f>
        <v>0.18768000000000001</v>
      </c>
      <c r="H13" s="198">
        <f ca="1">'SALADES VERTES LEGERES'!G6</f>
        <v>0.15279599999999999</v>
      </c>
      <c r="I13" s="198">
        <f ca="1">'SALADES VERTES LEGERES'!H6</f>
        <v>0.18768000000000001</v>
      </c>
      <c r="J13" s="198">
        <f ca="1">'SALADES VERTES LEGERES'!I6</f>
        <v>0</v>
      </c>
      <c r="K13" s="199"/>
      <c r="L13" s="196" t="str">
        <f ca="1">'SALADES VERTES LEGERES'!A6</f>
        <v>B</v>
      </c>
      <c r="M13" s="197" t="str">
        <f ca="1">'SALADES VERTES LEGERES'!B6</f>
        <v>SALADE D'AGRUMES ET MAIS</v>
      </c>
      <c r="N13" s="198">
        <f ca="1">'SALADES VERTES LEGERES'!C6</f>
        <v>7.7927999999999997E-2</v>
      </c>
      <c r="O13" s="198">
        <f ca="1">'SALADES VERTES LEGERES'!D6</f>
        <v>0.11281200000000001</v>
      </c>
      <c r="P13" s="198">
        <f ca="1">'SALADES VERTES LEGERES'!E6</f>
        <v>0.14973599999999998</v>
      </c>
      <c r="Q13" s="198">
        <f ca="1">'SALADES VERTES LEGERES'!F6</f>
        <v>0.18768000000000001</v>
      </c>
      <c r="R13" s="198">
        <f ca="1">'SALADES VERTES LEGERES'!G6</f>
        <v>0.15279599999999999</v>
      </c>
      <c r="S13" s="198">
        <f ca="1">'SALADES VERTES LEGERES'!H6</f>
        <v>0.18768000000000001</v>
      </c>
      <c r="T13" s="198">
        <f ca="1">'SALADES VERTES LEGERES'!I6</f>
        <v>0</v>
      </c>
      <c r="U13" s="199"/>
      <c r="V13" s="196"/>
    </row>
    <row r="14" spans="1:22" s="195" customFormat="1" ht="20.100000000000001" customHeight="1">
      <c r="A14" s="268"/>
      <c r="B14" s="201"/>
      <c r="C14" s="202" t="s">
        <v>65</v>
      </c>
      <c r="D14" s="208">
        <v>0</v>
      </c>
      <c r="E14" s="208">
        <v>0</v>
      </c>
      <c r="F14" s="208">
        <v>0</v>
      </c>
      <c r="G14" s="208">
        <v>150</v>
      </c>
      <c r="H14" s="208">
        <v>0</v>
      </c>
      <c r="I14" s="208">
        <v>0</v>
      </c>
      <c r="J14" s="208">
        <v>0</v>
      </c>
      <c r="K14" s="203">
        <f>SUM(D14:J14)</f>
        <v>150</v>
      </c>
      <c r="L14" s="210"/>
      <c r="M14" s="202" t="s">
        <v>65</v>
      </c>
      <c r="N14" s="208">
        <v>0</v>
      </c>
      <c r="O14" s="208">
        <v>0</v>
      </c>
      <c r="P14" s="208">
        <v>0</v>
      </c>
      <c r="Q14" s="208">
        <v>19</v>
      </c>
      <c r="R14" s="208">
        <v>0</v>
      </c>
      <c r="S14" s="208">
        <v>0</v>
      </c>
      <c r="T14" s="208">
        <v>0</v>
      </c>
      <c r="U14" s="203">
        <f>SUM(N14:T14)</f>
        <v>19</v>
      </c>
      <c r="V14" s="210"/>
    </row>
    <row r="15" spans="1:22" s="195" customFormat="1" ht="20.100000000000001" customHeight="1">
      <c r="A15" s="268"/>
      <c r="B15" s="165"/>
      <c r="C15" s="205" t="s">
        <v>66</v>
      </c>
      <c r="D15" s="206"/>
      <c r="E15" s="206"/>
      <c r="F15" s="206"/>
      <c r="G15" s="206"/>
      <c r="H15" s="206"/>
      <c r="I15" s="206"/>
      <c r="J15" s="206"/>
      <c r="K15" s="207"/>
      <c r="L15" s="165"/>
      <c r="M15" s="205" t="s">
        <v>66</v>
      </c>
      <c r="N15" s="206"/>
      <c r="O15" s="206"/>
      <c r="P15" s="206"/>
      <c r="Q15" s="206"/>
      <c r="R15" s="206"/>
      <c r="S15" s="206"/>
      <c r="T15" s="206"/>
      <c r="U15" s="207"/>
      <c r="V15" s="165"/>
    </row>
    <row r="16" spans="1:22" s="200" customFormat="1" ht="20.100000000000001" customHeight="1">
      <c r="A16" s="268"/>
      <c r="B16" s="213" t="str">
        <f ca="1">'ROTI DE PORC'!A5</f>
        <v>B</v>
      </c>
      <c r="C16" s="217" t="str">
        <f ca="1">'ROTI DE PORC'!B5</f>
        <v>ROTI DE PORC</v>
      </c>
      <c r="D16" s="214">
        <f ca="1">'ROTI DE PORC'!C5</f>
        <v>0.15585599999999999</v>
      </c>
      <c r="E16" s="215">
        <f ca="1">'ROTI DE PORC'!D5</f>
        <v>0.22562400000000002</v>
      </c>
      <c r="F16" s="215">
        <f ca="1">'ROTI DE PORC'!E5</f>
        <v>0.29947199999999996</v>
      </c>
      <c r="G16" s="215">
        <f ca="1">'ROTI DE PORC'!F5</f>
        <v>0.37536000000000003</v>
      </c>
      <c r="H16" s="215">
        <f ca="1">'ROTI DE PORC'!G5</f>
        <v>0.30559199999999997</v>
      </c>
      <c r="I16" s="215">
        <f ca="1">'ROTI DE PORC'!H5</f>
        <v>0.37536000000000003</v>
      </c>
      <c r="J16" s="216">
        <f ca="1">'ROTI DE PORC'!I5</f>
        <v>0</v>
      </c>
      <c r="K16" s="199"/>
      <c r="L16" s="196"/>
      <c r="M16" s="197" t="s">
        <v>67</v>
      </c>
      <c r="N16" s="198"/>
      <c r="O16" s="198"/>
      <c r="P16" s="198"/>
      <c r="Q16" s="198"/>
      <c r="R16" s="198"/>
      <c r="S16" s="198"/>
      <c r="T16" s="198"/>
      <c r="U16" s="199"/>
      <c r="V16" s="196"/>
    </row>
    <row r="17" spans="1:22" s="195" customFormat="1" ht="20.100000000000001" customHeight="1">
      <c r="A17" s="268"/>
      <c r="B17" s="201"/>
      <c r="C17" s="202" t="s">
        <v>65</v>
      </c>
      <c r="D17" s="208">
        <v>0</v>
      </c>
      <c r="E17" s="208">
        <v>0</v>
      </c>
      <c r="F17" s="208">
        <v>0</v>
      </c>
      <c r="G17" s="208">
        <v>0</v>
      </c>
      <c r="H17" s="208">
        <v>0</v>
      </c>
      <c r="I17" s="208">
        <v>0</v>
      </c>
      <c r="J17" s="208">
        <v>0</v>
      </c>
      <c r="K17" s="203">
        <f>SUM(D17:J17)</f>
        <v>0</v>
      </c>
      <c r="L17" s="210"/>
      <c r="M17" s="202" t="s">
        <v>65</v>
      </c>
      <c r="N17" s="208">
        <v>0</v>
      </c>
      <c r="O17" s="208">
        <v>0</v>
      </c>
      <c r="P17" s="208">
        <v>0</v>
      </c>
      <c r="Q17" s="208">
        <v>0</v>
      </c>
      <c r="R17" s="208">
        <v>0</v>
      </c>
      <c r="S17" s="208">
        <v>0</v>
      </c>
      <c r="T17" s="208">
        <v>0</v>
      </c>
      <c r="U17" s="203">
        <f>SUM(N17:T17)</f>
        <v>0</v>
      </c>
      <c r="V17" s="210"/>
    </row>
    <row r="26" spans="1:22">
      <c r="B26" s="212"/>
    </row>
  </sheetData>
  <mergeCells count="5">
    <mergeCell ref="A7:A17"/>
    <mergeCell ref="A1:C1"/>
    <mergeCell ref="A2:B2"/>
    <mergeCell ref="M2:N2"/>
    <mergeCell ref="F3:J3"/>
  </mergeCells>
  <phoneticPr fontId="57" type="noConversion"/>
  <conditionalFormatting sqref="T6 T9 T11 T13 K6 K11 K9:L9 T15:T17 K15:K17 L7 V7 B9:B10 B13 L10 K13:L13 V13 V9:V10 L16 V16 B7 B15:B17">
    <cfRule type="containsText" dxfId="17" priority="1" stopIfTrue="1" operator="containsText" text="I">
      <formula>NOT(ISERROR(SEARCH("I",B6)))</formula>
    </cfRule>
    <cfRule type="containsText" dxfId="16" priority="2" stopIfTrue="1" operator="containsText" text="O">
      <formula>NOT(ISERROR(SEARCH("O",B6)))</formula>
    </cfRule>
    <cfRule type="containsText" dxfId="15" priority="3" stopIfTrue="1" operator="containsText" text="N">
      <formula>NOT(ISERROR(SEARCH("N",B6)))</formula>
    </cfRule>
    <cfRule type="containsText" dxfId="14" priority="4" stopIfTrue="1" operator="containsText" text="M">
      <formula>NOT(ISERROR(SEARCH("M",B6)))</formula>
    </cfRule>
    <cfRule type="containsText" dxfId="13" priority="5" stopIfTrue="1" operator="containsText" text="L">
      <formula>NOT(ISERROR(SEARCH("L",B6)))</formula>
    </cfRule>
    <cfRule type="containsText" dxfId="12" priority="6" stopIfTrue="1" operator="containsText" text="K">
      <formula>NOT(ISERROR(SEARCH("K",B6)))</formula>
    </cfRule>
    <cfRule type="containsText" dxfId="11" priority="7" stopIfTrue="1" operator="containsText" text="J">
      <formula>NOT(ISERROR(SEARCH("J",B6)))</formula>
    </cfRule>
    <cfRule type="containsText" dxfId="10" priority="8" stopIfTrue="1" operator="containsText" text="I">
      <formula>NOT(ISERROR(SEARCH("I",B6)))</formula>
    </cfRule>
    <cfRule type="containsText" dxfId="9" priority="9" stopIfTrue="1" operator="containsText" text="H">
      <formula>NOT(ISERROR(SEARCH("H",B6)))</formula>
    </cfRule>
    <cfRule type="containsText" dxfId="8" priority="10" stopIfTrue="1" operator="containsText" text="G">
      <formula>NOT(ISERROR(SEARCH("G",B6)))</formula>
    </cfRule>
    <cfRule type="containsText" dxfId="7" priority="11" stopIfTrue="1" operator="containsText" text="F">
      <formula>NOT(ISERROR(SEARCH("F",B6)))</formula>
    </cfRule>
    <cfRule type="containsText" dxfId="6" priority="12" stopIfTrue="1" operator="containsText" text="E">
      <formula>NOT(ISERROR(SEARCH("E",B6)))</formula>
    </cfRule>
    <cfRule type="containsText" dxfId="5" priority="13" stopIfTrue="1" operator="containsText" text="D">
      <formula>NOT(ISERROR(SEARCH("D",B6)))</formula>
    </cfRule>
    <cfRule type="containsText" dxfId="4" priority="14" stopIfTrue="1" operator="containsText" text="C">
      <formula>NOT(ISERROR(SEARCH("C",B6)))</formula>
    </cfRule>
    <cfRule type="containsText" dxfId="3" priority="15" stopIfTrue="1" operator="containsText" text="B">
      <formula>NOT(ISERROR(SEARCH("B",B6)))</formula>
    </cfRule>
    <cfRule type="containsText" dxfId="2" priority="16" stopIfTrue="1" operator="containsText" text="A">
      <formula>NOT(ISERROR(SEARCH("A",B6)))</formula>
    </cfRule>
    <cfRule type="containsText" dxfId="1" priority="17" stopIfTrue="1" operator="containsText" text="A">
      <formula>NOT(ISERROR(SEARCH("A",B6)))</formula>
    </cfRule>
    <cfRule type="containsText" dxfId="0" priority="18" stopIfTrue="1" operator="containsText" text="I">
      <formula>NOT(ISERROR(SEARCH("I",B6)))</formula>
    </cfRule>
  </conditionalFormatting>
  <hyperlinks>
    <hyperlink ref="N1:P1" r:id="rId1" location="p135275" display="http://forum.excel-pratique.com/post135275.html#p135275"/>
  </hyperlinks>
  <pageMargins left="0.7" right="0.7" top="0.75" bottom="0.75" header="0.3" footer="0.3"/>
  <pageSetup paperSize="9" orientation="portrait" r:id="rId2"/>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SALADES VERTES LEGERES</vt:lpstr>
      <vt:lpstr>VIANDES</vt:lpstr>
      <vt:lpstr>ROTI DE PORC</vt:lpstr>
      <vt:lpstr>SALADE D'AGRUMES ET MAIS</vt:lpstr>
      <vt:lpstr>Feuil3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Zombai</cp:lastModifiedBy>
  <cp:lastPrinted>2011-05-08T14:26:21Z</cp:lastPrinted>
  <dcterms:created xsi:type="dcterms:W3CDTF">2009-02-23T10:49:15Z</dcterms:created>
  <dcterms:modified xsi:type="dcterms:W3CDTF">2011-06-09T22:03:40Z</dcterms:modified>
</cp:coreProperties>
</file>