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8295" yWindow="855" windowWidth="18495" windowHeight="11025" activeTab="1"/>
  </bookViews>
  <sheets>
    <sheet name="Inventaire" sheetId="1" r:id="rId1"/>
    <sheet name="Stock" sheetId="6" r:id="rId2"/>
    <sheet name="Listes" sheetId="2" r:id="rId3"/>
    <sheet name="Base de données" sheetId="3" r:id="rId4"/>
    <sheet name="Compte" sheetId="4" r:id="rId5"/>
    <sheet name="Historik" sheetId="5" r:id="rId6"/>
  </sheets>
  <definedNames>
    <definedName name="_xlnm._FilterDatabase" localSheetId="0" hidden="1">Inventaire!$C$92:$C$162</definedName>
    <definedName name="liste">Stock!$B$43:$B$217</definedName>
    <definedName name="listingparfs">Inventaire!$C$10:$E$44,Inventaire!$K$10:$M$44,Inventaire!$S$10:$U$44,Inventaire!$AA$10:$AC$44,Inventaire!$AI$10:$AK$44</definedName>
    <definedName name="NouvelleListe">OFFSET(Stock!$T$43,,,COUNTA(Stock!$T$43:$T$4500))</definedName>
    <definedName name="Z_35B6BC15_FE8E_48BF_BB66_C036B89C8D4E_.wvu.FilterData" localSheetId="0" hidden="1">Inventaire!$C$92:$C$162</definedName>
  </definedNames>
  <calcPr calcId="145621"/>
  <customWorkbookViews>
    <customWorkbookView name="Geoffrey - Affichage personnalisé" guid="{35B6BC15-FE8E-48BF-BB66-C036B89C8D4E}" mergeInterval="0" personalView="1" maximized="1" xWindow="1" yWindow="1" windowWidth="1920" windowHeight="850" activeSheetId="4"/>
  </customWorkbookViews>
</workbook>
</file>

<file path=xl/calcChain.xml><?xml version="1.0" encoding="utf-8"?>
<calcChain xmlns="http://schemas.openxmlformats.org/spreadsheetml/2006/main">
  <c r="N43" i="6" l="1"/>
  <c r="M43" i="6" s="1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J79" i="6"/>
  <c r="I79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J43" i="6"/>
  <c r="I43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" i="6"/>
  <c r="F42" i="6"/>
  <c r="S35" i="6" s="1"/>
  <c r="G42" i="6"/>
  <c r="S33" i="6" s="1"/>
  <c r="N40" i="6"/>
  <c r="J40" i="6"/>
  <c r="F40" i="6"/>
  <c r="C40" i="6"/>
  <c r="E44" i="6"/>
  <c r="E45" i="6"/>
  <c r="E46" i="6"/>
  <c r="E47" i="6"/>
  <c r="E48" i="6"/>
  <c r="E49" i="6"/>
  <c r="E50" i="6"/>
  <c r="E51" i="6"/>
  <c r="Y5" i="6" s="1"/>
  <c r="E5" i="6" s="1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Y8" i="6" s="1"/>
  <c r="E8" i="6" s="1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D44" i="6"/>
  <c r="D45" i="6"/>
  <c r="D46" i="6"/>
  <c r="D47" i="6"/>
  <c r="D48" i="6"/>
  <c r="D49" i="6"/>
  <c r="D50" i="6"/>
  <c r="D51" i="6"/>
  <c r="X5" i="6" s="1"/>
  <c r="D5" i="6" s="1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X9" i="6" s="1"/>
  <c r="D9" i="6" s="1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E43" i="6"/>
  <c r="Y4" i="6" s="1"/>
  <c r="E4" i="6" s="1"/>
  <c r="D43" i="6"/>
  <c r="X4" i="6" s="1"/>
  <c r="D4" i="6" s="1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4" i="6"/>
  <c r="S31" i="6" l="1"/>
  <c r="S37" i="6"/>
  <c r="E42" i="6"/>
  <c r="D42" i="6"/>
  <c r="Y37" i="6"/>
  <c r="E37" i="6" s="1"/>
  <c r="Y33" i="6"/>
  <c r="E33" i="6" s="1"/>
  <c r="Y29" i="6"/>
  <c r="E29" i="6" s="1"/>
  <c r="Y25" i="6"/>
  <c r="E25" i="6" s="1"/>
  <c r="Y21" i="6"/>
  <c r="E21" i="6" s="1"/>
  <c r="Y17" i="6"/>
  <c r="E17" i="6" s="1"/>
  <c r="Y13" i="6"/>
  <c r="E13" i="6" s="1"/>
  <c r="Y9" i="6"/>
  <c r="E9" i="6" s="1"/>
  <c r="Y38" i="6"/>
  <c r="E38" i="6" s="1"/>
  <c r="Y34" i="6"/>
  <c r="E34" i="6" s="1"/>
  <c r="Y30" i="6"/>
  <c r="E30" i="6" s="1"/>
  <c r="Y26" i="6"/>
  <c r="E26" i="6" s="1"/>
  <c r="Y22" i="6"/>
  <c r="E22" i="6" s="1"/>
  <c r="Y18" i="6"/>
  <c r="E18" i="6" s="1"/>
  <c r="Y14" i="6"/>
  <c r="E14" i="6" s="1"/>
  <c r="Y10" i="6"/>
  <c r="E10" i="6" s="1"/>
  <c r="Y6" i="6"/>
  <c r="E6" i="6" s="1"/>
  <c r="Y39" i="6"/>
  <c r="E39" i="6" s="1"/>
  <c r="Y35" i="6"/>
  <c r="E35" i="6" s="1"/>
  <c r="Y31" i="6"/>
  <c r="E31" i="6" s="1"/>
  <c r="Y27" i="6"/>
  <c r="E27" i="6" s="1"/>
  <c r="Y23" i="6"/>
  <c r="E23" i="6" s="1"/>
  <c r="Y19" i="6"/>
  <c r="E19" i="6" s="1"/>
  <c r="Y15" i="6"/>
  <c r="E15" i="6" s="1"/>
  <c r="Y11" i="6"/>
  <c r="E11" i="6" s="1"/>
  <c r="Y7" i="6"/>
  <c r="E7" i="6" s="1"/>
  <c r="Y36" i="6"/>
  <c r="E36" i="6" s="1"/>
  <c r="Y32" i="6"/>
  <c r="E32" i="6" s="1"/>
  <c r="Y28" i="6"/>
  <c r="E28" i="6" s="1"/>
  <c r="Y24" i="6"/>
  <c r="E24" i="6" s="1"/>
  <c r="Y20" i="6"/>
  <c r="E20" i="6" s="1"/>
  <c r="Y16" i="6"/>
  <c r="E16" i="6" s="1"/>
  <c r="Y12" i="6"/>
  <c r="E12" i="6" s="1"/>
  <c r="X38" i="6"/>
  <c r="D38" i="6" s="1"/>
  <c r="X34" i="6"/>
  <c r="D34" i="6" s="1"/>
  <c r="X30" i="6"/>
  <c r="D30" i="6" s="1"/>
  <c r="X26" i="6"/>
  <c r="D26" i="6" s="1"/>
  <c r="X22" i="6"/>
  <c r="D22" i="6" s="1"/>
  <c r="X18" i="6"/>
  <c r="D18" i="6" s="1"/>
  <c r="X14" i="6"/>
  <c r="D14" i="6" s="1"/>
  <c r="X10" i="6"/>
  <c r="D10" i="6" s="1"/>
  <c r="X6" i="6"/>
  <c r="D6" i="6" s="1"/>
  <c r="X39" i="6"/>
  <c r="D39" i="6" s="1"/>
  <c r="X35" i="6"/>
  <c r="D35" i="6" s="1"/>
  <c r="X31" i="6"/>
  <c r="D31" i="6" s="1"/>
  <c r="X27" i="6"/>
  <c r="D27" i="6" s="1"/>
  <c r="X23" i="6"/>
  <c r="D23" i="6" s="1"/>
  <c r="X19" i="6"/>
  <c r="D19" i="6" s="1"/>
  <c r="X15" i="6"/>
  <c r="D15" i="6" s="1"/>
  <c r="X11" i="6"/>
  <c r="D11" i="6" s="1"/>
  <c r="X7" i="6"/>
  <c r="D7" i="6" s="1"/>
  <c r="X36" i="6"/>
  <c r="D36" i="6" s="1"/>
  <c r="X32" i="6"/>
  <c r="D32" i="6" s="1"/>
  <c r="X28" i="6"/>
  <c r="D28" i="6" s="1"/>
  <c r="X24" i="6"/>
  <c r="D24" i="6" s="1"/>
  <c r="X20" i="6"/>
  <c r="D20" i="6" s="1"/>
  <c r="X16" i="6"/>
  <c r="D16" i="6" s="1"/>
  <c r="X12" i="6"/>
  <c r="D12" i="6" s="1"/>
  <c r="X8" i="6"/>
  <c r="D8" i="6" s="1"/>
  <c r="X37" i="6"/>
  <c r="D37" i="6" s="1"/>
  <c r="X33" i="6"/>
  <c r="D33" i="6" s="1"/>
  <c r="X29" i="6"/>
  <c r="D29" i="6" s="1"/>
  <c r="X25" i="6"/>
  <c r="D25" i="6" s="1"/>
  <c r="X21" i="6"/>
  <c r="D21" i="6" s="1"/>
  <c r="X17" i="6"/>
  <c r="D17" i="6" s="1"/>
  <c r="X13" i="6"/>
  <c r="D13" i="6" s="1"/>
  <c r="G44" i="5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3" i="4"/>
  <c r="D4" i="4" s="1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G39" i="5" l="1"/>
  <c r="G38" i="5"/>
  <c r="G37" i="5"/>
  <c r="G36" i="5"/>
  <c r="G35" i="5"/>
  <c r="G34" i="5"/>
  <c r="G33" i="5"/>
  <c r="G4" i="5"/>
  <c r="G5" i="5" s="1"/>
  <c r="G6" i="5" s="1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D4" i="5"/>
  <c r="D5" i="5" s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X4" i="4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K39" i="3" a="1"/>
  <c r="K39" i="3" s="1"/>
  <c r="K40" i="3" a="1"/>
  <c r="K40" i="3" s="1"/>
  <c r="K41" i="3" a="1"/>
  <c r="K41" i="3" s="1"/>
  <c r="K42" i="3" a="1"/>
  <c r="K42" i="3" s="1"/>
  <c r="K43" i="3" a="1"/>
  <c r="K43" i="3" s="1"/>
  <c r="K44" i="3" a="1"/>
  <c r="K44" i="3" s="1"/>
  <c r="K45" i="3" a="1"/>
  <c r="K45" i="3" s="1"/>
  <c r="K46" i="3" a="1"/>
  <c r="K46" i="3" s="1"/>
  <c r="K47" i="3" a="1"/>
  <c r="K47" i="3" s="1"/>
  <c r="K48" i="3" a="1"/>
  <c r="K48" i="3" s="1"/>
  <c r="K49" i="3" a="1"/>
  <c r="K49" i="3" s="1"/>
  <c r="K50" i="3" a="1"/>
  <c r="K50" i="3" s="1"/>
  <c r="K51" i="3" a="1"/>
  <c r="K51" i="3" s="1"/>
  <c r="K52" i="3" a="1"/>
  <c r="K52" i="3" s="1"/>
  <c r="K53" i="3" a="1"/>
  <c r="K53" i="3" s="1"/>
  <c r="K54" i="3" a="1"/>
  <c r="K54" i="3" s="1"/>
  <c r="K55" i="3" a="1"/>
  <c r="K55" i="3" s="1"/>
  <c r="K56" i="3" a="1"/>
  <c r="K56" i="3" s="1"/>
  <c r="K57" i="3" a="1"/>
  <c r="K57" i="3" s="1"/>
  <c r="K58" i="3" a="1"/>
  <c r="K58" i="3" s="1"/>
  <c r="K59" i="3" a="1"/>
  <c r="K59" i="3" s="1"/>
  <c r="K60" i="3" a="1"/>
  <c r="K60" i="3" s="1"/>
  <c r="K61" i="3" a="1"/>
  <c r="K61" i="3" s="1"/>
  <c r="K62" i="3" a="1"/>
  <c r="K62" i="3" s="1"/>
  <c r="K63" i="3" a="1"/>
  <c r="K63" i="3" s="1"/>
  <c r="K64" i="3" a="1"/>
  <c r="K64" i="3" s="1"/>
  <c r="K65" i="3" a="1"/>
  <c r="K65" i="3" s="1"/>
  <c r="K66" i="3" a="1"/>
  <c r="K66" i="3" s="1"/>
  <c r="K67" i="3" a="1"/>
  <c r="K67" i="3" s="1"/>
  <c r="K68" i="3" a="1"/>
  <c r="K68" i="3" s="1"/>
  <c r="K69" i="3" a="1"/>
  <c r="K69" i="3" s="1"/>
  <c r="K70" i="3" a="1"/>
  <c r="K70" i="3" s="1"/>
  <c r="K71" i="3" a="1"/>
  <c r="K71" i="3" s="1"/>
  <c r="K72" i="3" a="1"/>
  <c r="K72" i="3" s="1"/>
  <c r="K38" i="3" a="1"/>
  <c r="K38" i="3" s="1"/>
  <c r="K4" i="3" a="1"/>
  <c r="K4" i="3" s="1"/>
  <c r="K5" i="3" a="1"/>
  <c r="K5" i="3" s="1"/>
  <c r="K6" i="3" a="1"/>
  <c r="K6" i="3" s="1"/>
  <c r="K7" i="3" a="1"/>
  <c r="K7" i="3" s="1"/>
  <c r="K8" i="3" a="1"/>
  <c r="K8" i="3" s="1"/>
  <c r="K9" i="3" a="1"/>
  <c r="K9" i="3" s="1"/>
  <c r="K10" i="3" a="1"/>
  <c r="K10" i="3" s="1"/>
  <c r="K11" i="3" a="1"/>
  <c r="K11" i="3" s="1"/>
  <c r="K12" i="3" a="1"/>
  <c r="K12" i="3" s="1"/>
  <c r="K13" i="3" a="1"/>
  <c r="K13" i="3" s="1"/>
  <c r="K14" i="3" a="1"/>
  <c r="K14" i="3" s="1"/>
  <c r="K15" i="3" a="1"/>
  <c r="K15" i="3" s="1"/>
  <c r="K16" i="3" a="1"/>
  <c r="K16" i="3" s="1"/>
  <c r="K17" i="3" a="1"/>
  <c r="K17" i="3" s="1"/>
  <c r="K18" i="3" a="1"/>
  <c r="K18" i="3" s="1"/>
  <c r="K19" i="3" a="1"/>
  <c r="K19" i="3" s="1"/>
  <c r="K20" i="3" a="1"/>
  <c r="K20" i="3" s="1"/>
  <c r="K21" i="3" a="1"/>
  <c r="K21" i="3" s="1"/>
  <c r="K22" i="3" a="1"/>
  <c r="K22" i="3" s="1"/>
  <c r="K23" i="3" a="1"/>
  <c r="K23" i="3" s="1"/>
  <c r="K24" i="3" a="1"/>
  <c r="K24" i="3" s="1"/>
  <c r="K25" i="3" a="1"/>
  <c r="K25" i="3" s="1"/>
  <c r="K26" i="3" a="1"/>
  <c r="K26" i="3" s="1"/>
  <c r="K27" i="3" a="1"/>
  <c r="K27" i="3" s="1"/>
  <c r="K28" i="3" a="1"/>
  <c r="K28" i="3" s="1"/>
  <c r="K29" i="3" a="1"/>
  <c r="K29" i="3" s="1"/>
  <c r="K30" i="3" a="1"/>
  <c r="K30" i="3" s="1"/>
  <c r="K31" i="3" a="1"/>
  <c r="K31" i="3" s="1"/>
  <c r="K32" i="3" a="1"/>
  <c r="K32" i="3" s="1"/>
  <c r="K33" i="3" a="1"/>
  <c r="K33" i="3" s="1"/>
  <c r="K34" i="3" a="1"/>
  <c r="K34" i="3" s="1"/>
  <c r="K35" i="3" a="1"/>
  <c r="K35" i="3" s="1"/>
  <c r="K36" i="3" a="1"/>
  <c r="K36" i="3" s="1"/>
  <c r="K37" i="3" a="1"/>
  <c r="K37" i="3" s="1"/>
  <c r="K3" i="3" a="1"/>
  <c r="K3" i="3" s="1"/>
  <c r="E74" i="3" a="1"/>
  <c r="E74" i="3" s="1"/>
  <c r="E75" i="3" a="1"/>
  <c r="E75" i="3" s="1"/>
  <c r="E76" i="3" a="1"/>
  <c r="E76" i="3" s="1"/>
  <c r="E77" i="3" a="1"/>
  <c r="E77" i="3" s="1"/>
  <c r="E78" i="3" a="1"/>
  <c r="E78" i="3" s="1"/>
  <c r="E79" i="3" a="1"/>
  <c r="E79" i="3" s="1"/>
  <c r="E80" i="3" a="1"/>
  <c r="E80" i="3" s="1"/>
  <c r="E81" i="3" a="1"/>
  <c r="E81" i="3" s="1"/>
  <c r="E82" i="3" a="1"/>
  <c r="E82" i="3" s="1"/>
  <c r="E83" i="3" a="1"/>
  <c r="E83" i="3" s="1"/>
  <c r="E84" i="3" a="1"/>
  <c r="E84" i="3" s="1"/>
  <c r="E85" i="3" a="1"/>
  <c r="E85" i="3" s="1"/>
  <c r="E86" i="3" a="1"/>
  <c r="E86" i="3" s="1"/>
  <c r="E87" i="3" a="1"/>
  <c r="E87" i="3" s="1"/>
  <c r="E88" i="3" a="1"/>
  <c r="E88" i="3" s="1"/>
  <c r="E89" i="3" a="1"/>
  <c r="E89" i="3" s="1"/>
  <c r="E90" i="3" a="1"/>
  <c r="E90" i="3" s="1"/>
  <c r="E91" i="3" a="1"/>
  <c r="E91" i="3" s="1"/>
  <c r="E92" i="3" a="1"/>
  <c r="E92" i="3" s="1"/>
  <c r="E93" i="3" a="1"/>
  <c r="E93" i="3" s="1"/>
  <c r="E94" i="3" a="1"/>
  <c r="E94" i="3" s="1"/>
  <c r="E95" i="3" a="1"/>
  <c r="E95" i="3" s="1"/>
  <c r="E96" i="3" a="1"/>
  <c r="E96" i="3" s="1"/>
  <c r="E97" i="3" a="1"/>
  <c r="E97" i="3" s="1"/>
  <c r="E98" i="3" a="1"/>
  <c r="E98" i="3" s="1"/>
  <c r="E99" i="3" a="1"/>
  <c r="E99" i="3" s="1"/>
  <c r="E100" i="3" a="1"/>
  <c r="E100" i="3" s="1"/>
  <c r="E101" i="3" a="1"/>
  <c r="E101" i="3" s="1"/>
  <c r="E102" i="3" a="1"/>
  <c r="E102" i="3" s="1"/>
  <c r="E103" i="3" a="1"/>
  <c r="E103" i="3" s="1"/>
  <c r="E104" i="3" a="1"/>
  <c r="E104" i="3" s="1"/>
  <c r="E105" i="3" a="1"/>
  <c r="E105" i="3" s="1"/>
  <c r="E106" i="3" a="1"/>
  <c r="E106" i="3" s="1"/>
  <c r="E107" i="3" a="1"/>
  <c r="E107" i="3" s="1"/>
  <c r="E73" i="3" a="1"/>
  <c r="E73" i="3" s="1"/>
  <c r="E47" i="3" a="1"/>
  <c r="E47" i="3" s="1"/>
  <c r="E48" i="3" a="1"/>
  <c r="E48" i="3" s="1"/>
  <c r="E49" i="3" a="1"/>
  <c r="E49" i="3" s="1"/>
  <c r="E50" i="3" a="1"/>
  <c r="E50" i="3" s="1"/>
  <c r="E51" i="3" a="1"/>
  <c r="E51" i="3" s="1"/>
  <c r="E52" i="3" a="1"/>
  <c r="E52" i="3" s="1"/>
  <c r="E53" i="3" a="1"/>
  <c r="E53" i="3" s="1"/>
  <c r="E54" i="3" a="1"/>
  <c r="E54" i="3" s="1"/>
  <c r="E55" i="3" a="1"/>
  <c r="E55" i="3" s="1"/>
  <c r="E56" i="3" a="1"/>
  <c r="E56" i="3" s="1"/>
  <c r="E57" i="3" a="1"/>
  <c r="E57" i="3" s="1"/>
  <c r="E58" i="3" a="1"/>
  <c r="E58" i="3" s="1"/>
  <c r="E59" i="3" a="1"/>
  <c r="E59" i="3" s="1"/>
  <c r="E60" i="3" a="1"/>
  <c r="E60" i="3" s="1"/>
  <c r="E61" i="3" a="1"/>
  <c r="E61" i="3" s="1"/>
  <c r="E62" i="3" a="1"/>
  <c r="E62" i="3" s="1"/>
  <c r="E63" i="3" a="1"/>
  <c r="E63" i="3" s="1"/>
  <c r="E64" i="3" a="1"/>
  <c r="E64" i="3" s="1"/>
  <c r="E65" i="3" a="1"/>
  <c r="E65" i="3" s="1"/>
  <c r="E66" i="3" a="1"/>
  <c r="E66" i="3" s="1"/>
  <c r="E67" i="3" a="1"/>
  <c r="E67" i="3" s="1"/>
  <c r="E68" i="3" a="1"/>
  <c r="E68" i="3" s="1"/>
  <c r="E69" i="3" a="1"/>
  <c r="E69" i="3" s="1"/>
  <c r="E70" i="3" a="1"/>
  <c r="E70" i="3" s="1"/>
  <c r="E71" i="3" a="1"/>
  <c r="E71" i="3" s="1"/>
  <c r="E72" i="3" a="1"/>
  <c r="E72" i="3" s="1"/>
  <c r="E39" i="3" a="1"/>
  <c r="E39" i="3" s="1"/>
  <c r="E40" i="3" a="1"/>
  <c r="E40" i="3" s="1"/>
  <c r="E41" i="3" a="1"/>
  <c r="E41" i="3" s="1"/>
  <c r="E42" i="3" a="1"/>
  <c r="E42" i="3" s="1"/>
  <c r="E43" i="3" a="1"/>
  <c r="E43" i="3" s="1"/>
  <c r="E44" i="3" a="1"/>
  <c r="E44" i="3" s="1"/>
  <c r="E45" i="3" a="1"/>
  <c r="E45" i="3" s="1"/>
  <c r="E46" i="3" a="1"/>
  <c r="E46" i="3" s="1"/>
  <c r="E38" i="3" a="1"/>
  <c r="E38" i="3" s="1"/>
  <c r="E4" i="3" a="1"/>
  <c r="E4" i="3" s="1"/>
  <c r="E5" i="3" a="1"/>
  <c r="E5" i="3" s="1"/>
  <c r="E6" i="3" a="1"/>
  <c r="E6" i="3" s="1"/>
  <c r="E7" i="3" a="1"/>
  <c r="E7" i="3" s="1"/>
  <c r="E8" i="3" a="1"/>
  <c r="E8" i="3" s="1"/>
  <c r="E9" i="3" a="1"/>
  <c r="E9" i="3" s="1"/>
  <c r="E10" i="3" a="1"/>
  <c r="E10" i="3" s="1"/>
  <c r="E11" i="3" a="1"/>
  <c r="E11" i="3" s="1"/>
  <c r="E12" i="3" a="1"/>
  <c r="E12" i="3" s="1"/>
  <c r="E13" i="3" a="1"/>
  <c r="E13" i="3" s="1"/>
  <c r="E14" i="3" a="1"/>
  <c r="E14" i="3" s="1"/>
  <c r="E15" i="3" a="1"/>
  <c r="E15" i="3" s="1"/>
  <c r="E16" i="3" a="1"/>
  <c r="E16" i="3" s="1"/>
  <c r="E17" i="3" a="1"/>
  <c r="E17" i="3" s="1"/>
  <c r="E18" i="3" a="1"/>
  <c r="E18" i="3" s="1"/>
  <c r="E19" i="3" a="1"/>
  <c r="E19" i="3" s="1"/>
  <c r="E20" i="3" a="1"/>
  <c r="E20" i="3" s="1"/>
  <c r="E21" i="3" a="1"/>
  <c r="E21" i="3" s="1"/>
  <c r="E22" i="3" a="1"/>
  <c r="E22" i="3" s="1"/>
  <c r="E23" i="3" a="1"/>
  <c r="E23" i="3" s="1"/>
  <c r="E24" i="3" a="1"/>
  <c r="E24" i="3" s="1"/>
  <c r="E25" i="3" a="1"/>
  <c r="E25" i="3" s="1"/>
  <c r="E26" i="3" a="1"/>
  <c r="E26" i="3" s="1"/>
  <c r="E27" i="3" a="1"/>
  <c r="E27" i="3" s="1"/>
  <c r="E28" i="3" a="1"/>
  <c r="E28" i="3" s="1"/>
  <c r="E29" i="3" a="1"/>
  <c r="E29" i="3" s="1"/>
  <c r="E30" i="3" a="1"/>
  <c r="E30" i="3" s="1"/>
  <c r="E31" i="3" a="1"/>
  <c r="E31" i="3" s="1"/>
  <c r="E32" i="3" a="1"/>
  <c r="E32" i="3" s="1"/>
  <c r="E33" i="3" a="1"/>
  <c r="E33" i="3" s="1"/>
  <c r="E34" i="3" a="1"/>
  <c r="E34" i="3" s="1"/>
  <c r="E35" i="3" a="1"/>
  <c r="E35" i="3" s="1"/>
  <c r="E36" i="3" a="1"/>
  <c r="E36" i="3" s="1"/>
  <c r="E37" i="3" a="1"/>
  <c r="E37" i="3" s="1"/>
  <c r="E3" i="3" a="1"/>
  <c r="E3" i="3" s="1"/>
  <c r="D74" i="3" a="1"/>
  <c r="D74" i="3" s="1"/>
  <c r="D75" i="3" a="1"/>
  <c r="D75" i="3" s="1"/>
  <c r="D76" i="3" a="1"/>
  <c r="D76" i="3" s="1"/>
  <c r="D77" i="3" a="1"/>
  <c r="D77" i="3" s="1"/>
  <c r="D78" i="3" a="1"/>
  <c r="D78" i="3" s="1"/>
  <c r="D79" i="3" a="1"/>
  <c r="D79" i="3" s="1"/>
  <c r="D80" i="3" a="1"/>
  <c r="D80" i="3" s="1"/>
  <c r="D81" i="3" a="1"/>
  <c r="D81" i="3" s="1"/>
  <c r="D82" i="3" a="1"/>
  <c r="D82" i="3" s="1"/>
  <c r="D83" i="3" a="1"/>
  <c r="D83" i="3" s="1"/>
  <c r="D84" i="3" a="1"/>
  <c r="D84" i="3" s="1"/>
  <c r="D85" i="3" a="1"/>
  <c r="D85" i="3" s="1"/>
  <c r="D86" i="3" a="1"/>
  <c r="D86" i="3" s="1"/>
  <c r="D87" i="3" a="1"/>
  <c r="D87" i="3" s="1"/>
  <c r="D88" i="3" a="1"/>
  <c r="D88" i="3" s="1"/>
  <c r="D89" i="3" a="1"/>
  <c r="D89" i="3" s="1"/>
  <c r="D90" i="3" a="1"/>
  <c r="D90" i="3" s="1"/>
  <c r="D91" i="3" a="1"/>
  <c r="D91" i="3" s="1"/>
  <c r="D92" i="3" a="1"/>
  <c r="D92" i="3" s="1"/>
  <c r="D93" i="3" a="1"/>
  <c r="D93" i="3" s="1"/>
  <c r="D94" i="3" a="1"/>
  <c r="D94" i="3" s="1"/>
  <c r="D95" i="3" a="1"/>
  <c r="D95" i="3" s="1"/>
  <c r="D96" i="3" a="1"/>
  <c r="D96" i="3" s="1"/>
  <c r="D97" i="3" a="1"/>
  <c r="D97" i="3" s="1"/>
  <c r="D98" i="3" a="1"/>
  <c r="D98" i="3" s="1"/>
  <c r="D99" i="3" a="1"/>
  <c r="D99" i="3" s="1"/>
  <c r="D100" i="3" a="1"/>
  <c r="D100" i="3" s="1"/>
  <c r="D101" i="3" a="1"/>
  <c r="D101" i="3" s="1"/>
  <c r="D102" i="3" a="1"/>
  <c r="D102" i="3" s="1"/>
  <c r="D103" i="3" a="1"/>
  <c r="D103" i="3" s="1"/>
  <c r="D104" i="3" a="1"/>
  <c r="D104" i="3" s="1"/>
  <c r="D105" i="3" a="1"/>
  <c r="D105" i="3" s="1"/>
  <c r="D106" i="3" a="1"/>
  <c r="D106" i="3" s="1"/>
  <c r="D107" i="3" a="1"/>
  <c r="D107" i="3" s="1"/>
  <c r="D73" i="3" a="1"/>
  <c r="D73" i="3" s="1"/>
  <c r="D39" i="3" a="1"/>
  <c r="D39" i="3" s="1"/>
  <c r="D40" i="3" a="1"/>
  <c r="D40" i="3" s="1"/>
  <c r="D41" i="3" a="1"/>
  <c r="D41" i="3" s="1"/>
  <c r="D42" i="3" a="1"/>
  <c r="D42" i="3" s="1"/>
  <c r="D43" i="3" a="1"/>
  <c r="D43" i="3" s="1"/>
  <c r="D44" i="3" a="1"/>
  <c r="D44" i="3" s="1"/>
  <c r="D45" i="3" a="1"/>
  <c r="D45" i="3" s="1"/>
  <c r="D46" i="3" a="1"/>
  <c r="D46" i="3" s="1"/>
  <c r="D47" i="3" a="1"/>
  <c r="D47" i="3" s="1"/>
  <c r="D48" i="3" a="1"/>
  <c r="D48" i="3" s="1"/>
  <c r="D49" i="3" a="1"/>
  <c r="D49" i="3" s="1"/>
  <c r="D50" i="3" a="1"/>
  <c r="D50" i="3" s="1"/>
  <c r="D51" i="3" a="1"/>
  <c r="D51" i="3" s="1"/>
  <c r="D52" i="3" a="1"/>
  <c r="D52" i="3" s="1"/>
  <c r="D53" i="3" a="1"/>
  <c r="D53" i="3" s="1"/>
  <c r="D54" i="3" a="1"/>
  <c r="D54" i="3" s="1"/>
  <c r="D55" i="3" a="1"/>
  <c r="D55" i="3" s="1"/>
  <c r="D56" i="3" a="1"/>
  <c r="D56" i="3" s="1"/>
  <c r="D57" i="3" a="1"/>
  <c r="D57" i="3" s="1"/>
  <c r="D58" i="3" a="1"/>
  <c r="D58" i="3" s="1"/>
  <c r="D59" i="3" a="1"/>
  <c r="D59" i="3" s="1"/>
  <c r="D60" i="3" a="1"/>
  <c r="D60" i="3" s="1"/>
  <c r="D61" i="3" a="1"/>
  <c r="D61" i="3" s="1"/>
  <c r="D62" i="3" a="1"/>
  <c r="D62" i="3" s="1"/>
  <c r="D63" i="3" a="1"/>
  <c r="D63" i="3" s="1"/>
  <c r="D64" i="3" a="1"/>
  <c r="D64" i="3" s="1"/>
  <c r="D65" i="3" a="1"/>
  <c r="D65" i="3" s="1"/>
  <c r="D66" i="3" a="1"/>
  <c r="D66" i="3" s="1"/>
  <c r="D67" i="3" a="1"/>
  <c r="D67" i="3" s="1"/>
  <c r="D68" i="3" a="1"/>
  <c r="D68" i="3" s="1"/>
  <c r="D69" i="3" a="1"/>
  <c r="D69" i="3" s="1"/>
  <c r="D70" i="3" a="1"/>
  <c r="D70" i="3" s="1"/>
  <c r="D71" i="3" a="1"/>
  <c r="D71" i="3" s="1"/>
  <c r="D72" i="3" a="1"/>
  <c r="D72" i="3" s="1"/>
  <c r="D38" i="3" a="1"/>
  <c r="D38" i="3" s="1"/>
  <c r="D12" i="3" a="1"/>
  <c r="D12" i="3" s="1"/>
  <c r="D13" i="3" a="1"/>
  <c r="D13" i="3" s="1"/>
  <c r="D14" i="3" a="1"/>
  <c r="D14" i="3" s="1"/>
  <c r="D15" i="3" a="1"/>
  <c r="D15" i="3" s="1"/>
  <c r="D16" i="3" a="1"/>
  <c r="D16" i="3" s="1"/>
  <c r="D17" i="3" a="1"/>
  <c r="D17" i="3" s="1"/>
  <c r="D18" i="3" a="1"/>
  <c r="D18" i="3" s="1"/>
  <c r="D19" i="3" a="1"/>
  <c r="D19" i="3" s="1"/>
  <c r="D20" i="3" a="1"/>
  <c r="D20" i="3" s="1"/>
  <c r="D21" i="3" a="1"/>
  <c r="D21" i="3" s="1"/>
  <c r="D22" i="3" a="1"/>
  <c r="D22" i="3" s="1"/>
  <c r="D23" i="3" a="1"/>
  <c r="D23" i="3" s="1"/>
  <c r="D24" i="3" a="1"/>
  <c r="D24" i="3" s="1"/>
  <c r="D25" i="3" a="1"/>
  <c r="D25" i="3" s="1"/>
  <c r="D26" i="3" a="1"/>
  <c r="D26" i="3" s="1"/>
  <c r="D27" i="3" a="1"/>
  <c r="D27" i="3" s="1"/>
  <c r="D28" i="3" a="1"/>
  <c r="D28" i="3" s="1"/>
  <c r="D29" i="3" a="1"/>
  <c r="D29" i="3" s="1"/>
  <c r="D30" i="3" a="1"/>
  <c r="D30" i="3" s="1"/>
  <c r="D31" i="3" a="1"/>
  <c r="D31" i="3" s="1"/>
  <c r="D32" i="3" a="1"/>
  <c r="D32" i="3" s="1"/>
  <c r="D33" i="3" a="1"/>
  <c r="D33" i="3" s="1"/>
  <c r="D34" i="3" a="1"/>
  <c r="D34" i="3" s="1"/>
  <c r="D35" i="3" a="1"/>
  <c r="D35" i="3" s="1"/>
  <c r="D36" i="3" a="1"/>
  <c r="D36" i="3" s="1"/>
  <c r="D37" i="3" a="1"/>
  <c r="D37" i="3" s="1"/>
  <c r="D4" i="3" a="1"/>
  <c r="D4" i="3" s="1"/>
  <c r="I4" i="2" s="1"/>
  <c r="D5" i="3" a="1"/>
  <c r="D5" i="3" s="1"/>
  <c r="D6" i="3" a="1"/>
  <c r="D6" i="3" s="1"/>
  <c r="D7" i="3" a="1"/>
  <c r="D7" i="3" s="1"/>
  <c r="D8" i="3" a="1"/>
  <c r="D8" i="3" s="1"/>
  <c r="D9" i="3" a="1"/>
  <c r="D9" i="3" s="1"/>
  <c r="D10" i="3" a="1"/>
  <c r="D10" i="3" s="1"/>
  <c r="D11" i="3" a="1"/>
  <c r="D11" i="3" s="1"/>
  <c r="D3" i="3" a="1"/>
  <c r="D3" i="3" s="1"/>
  <c r="J39" i="3" a="1"/>
  <c r="J39" i="3" s="1"/>
  <c r="J40" i="3" a="1"/>
  <c r="J40" i="3" s="1"/>
  <c r="J41" i="3" a="1"/>
  <c r="J41" i="3" s="1"/>
  <c r="J42" i="3" a="1"/>
  <c r="J42" i="3" s="1"/>
  <c r="J43" i="3" a="1"/>
  <c r="J43" i="3" s="1"/>
  <c r="J44" i="3" a="1"/>
  <c r="J44" i="3" s="1"/>
  <c r="J45" i="3" a="1"/>
  <c r="J45" i="3" s="1"/>
  <c r="J46" i="3" a="1"/>
  <c r="J46" i="3" s="1"/>
  <c r="J47" i="3" a="1"/>
  <c r="J47" i="3" s="1"/>
  <c r="J48" i="3" a="1"/>
  <c r="J48" i="3" s="1"/>
  <c r="J49" i="3" a="1"/>
  <c r="J49" i="3" s="1"/>
  <c r="J50" i="3" a="1"/>
  <c r="J50" i="3" s="1"/>
  <c r="J51" i="3" a="1"/>
  <c r="J51" i="3" s="1"/>
  <c r="J52" i="3" a="1"/>
  <c r="J52" i="3" s="1"/>
  <c r="J53" i="3" a="1"/>
  <c r="J53" i="3" s="1"/>
  <c r="J54" i="3" a="1"/>
  <c r="J54" i="3" s="1"/>
  <c r="J55" i="3" a="1"/>
  <c r="J55" i="3" s="1"/>
  <c r="J56" i="3" a="1"/>
  <c r="J56" i="3" s="1"/>
  <c r="J57" i="3" a="1"/>
  <c r="J57" i="3" s="1"/>
  <c r="J58" i="3" a="1"/>
  <c r="J58" i="3" s="1"/>
  <c r="J59" i="3" a="1"/>
  <c r="J59" i="3" s="1"/>
  <c r="J60" i="3" a="1"/>
  <c r="J60" i="3" s="1"/>
  <c r="J61" i="3" a="1"/>
  <c r="J61" i="3" s="1"/>
  <c r="J62" i="3" a="1"/>
  <c r="J62" i="3" s="1"/>
  <c r="J63" i="3" a="1"/>
  <c r="J63" i="3" s="1"/>
  <c r="J64" i="3" a="1"/>
  <c r="J64" i="3" s="1"/>
  <c r="J65" i="3" a="1"/>
  <c r="J65" i="3" s="1"/>
  <c r="J66" i="3" a="1"/>
  <c r="J66" i="3" s="1"/>
  <c r="J67" i="3" a="1"/>
  <c r="J67" i="3" s="1"/>
  <c r="J68" i="3" a="1"/>
  <c r="J68" i="3" s="1"/>
  <c r="J69" i="3" a="1"/>
  <c r="J69" i="3" s="1"/>
  <c r="J70" i="3" a="1"/>
  <c r="J70" i="3" s="1"/>
  <c r="J71" i="3" a="1"/>
  <c r="J71" i="3" s="1"/>
  <c r="J72" i="3" a="1"/>
  <c r="J72" i="3" s="1"/>
  <c r="J38" i="3" a="1"/>
  <c r="J38" i="3" s="1"/>
  <c r="J4" i="3" a="1"/>
  <c r="J4" i="3" s="1"/>
  <c r="J5" i="3" a="1"/>
  <c r="J5" i="3" s="1"/>
  <c r="J6" i="3" a="1"/>
  <c r="J6" i="3" s="1"/>
  <c r="J7" i="3" a="1"/>
  <c r="J7" i="3" s="1"/>
  <c r="J8" i="3" a="1"/>
  <c r="J8" i="3" s="1"/>
  <c r="J9" i="3" a="1"/>
  <c r="J9" i="3" s="1"/>
  <c r="J10" i="3" a="1"/>
  <c r="J10" i="3" s="1"/>
  <c r="J11" i="3" a="1"/>
  <c r="J11" i="3" s="1"/>
  <c r="J12" i="3" a="1"/>
  <c r="J12" i="3" s="1"/>
  <c r="J13" i="3" a="1"/>
  <c r="J13" i="3" s="1"/>
  <c r="J14" i="3" a="1"/>
  <c r="J14" i="3" s="1"/>
  <c r="J15" i="3" a="1"/>
  <c r="J15" i="3" s="1"/>
  <c r="J16" i="3" a="1"/>
  <c r="J16" i="3" s="1"/>
  <c r="J17" i="3" a="1"/>
  <c r="J17" i="3" s="1"/>
  <c r="J18" i="3" a="1"/>
  <c r="J18" i="3" s="1"/>
  <c r="J19" i="3" a="1"/>
  <c r="J19" i="3" s="1"/>
  <c r="J20" i="3" a="1"/>
  <c r="J20" i="3" s="1"/>
  <c r="J21" i="3" a="1"/>
  <c r="J21" i="3" s="1"/>
  <c r="J22" i="3" a="1"/>
  <c r="J22" i="3" s="1"/>
  <c r="J23" i="3" a="1"/>
  <c r="J23" i="3" s="1"/>
  <c r="J24" i="3" a="1"/>
  <c r="J24" i="3" s="1"/>
  <c r="J25" i="3" a="1"/>
  <c r="J25" i="3" s="1"/>
  <c r="J26" i="3" a="1"/>
  <c r="J26" i="3" s="1"/>
  <c r="J27" i="3" a="1"/>
  <c r="J27" i="3" s="1"/>
  <c r="J28" i="3" a="1"/>
  <c r="J28" i="3" s="1"/>
  <c r="J29" i="3" a="1"/>
  <c r="J29" i="3" s="1"/>
  <c r="J30" i="3" a="1"/>
  <c r="J30" i="3" s="1"/>
  <c r="J31" i="3" a="1"/>
  <c r="J31" i="3" s="1"/>
  <c r="J32" i="3" a="1"/>
  <c r="J32" i="3" s="1"/>
  <c r="J33" i="3" a="1"/>
  <c r="J33" i="3" s="1"/>
  <c r="J34" i="3" a="1"/>
  <c r="J34" i="3" s="1"/>
  <c r="J35" i="3" a="1"/>
  <c r="J35" i="3" s="1"/>
  <c r="J36" i="3" a="1"/>
  <c r="J36" i="3" s="1"/>
  <c r="J37" i="3" a="1"/>
  <c r="J37" i="3" s="1"/>
  <c r="J3" i="3" a="1"/>
  <c r="J3" i="3" s="1"/>
  <c r="I39" i="3" a="1"/>
  <c r="I39" i="3" s="1"/>
  <c r="I40" i="3" a="1"/>
  <c r="I40" i="3" s="1"/>
  <c r="I41" i="3" a="1"/>
  <c r="I41" i="3" s="1"/>
  <c r="I42" i="3" a="1"/>
  <c r="I42" i="3" s="1"/>
  <c r="I43" i="3" a="1"/>
  <c r="I43" i="3" s="1"/>
  <c r="I44" i="3" a="1"/>
  <c r="I44" i="3" s="1"/>
  <c r="I45" i="3" a="1"/>
  <c r="I45" i="3" s="1"/>
  <c r="I46" i="3" a="1"/>
  <c r="I46" i="3" s="1"/>
  <c r="I47" i="3" a="1"/>
  <c r="I47" i="3" s="1"/>
  <c r="I48" i="3" a="1"/>
  <c r="I48" i="3" s="1"/>
  <c r="I49" i="3" a="1"/>
  <c r="I49" i="3" s="1"/>
  <c r="I50" i="3" a="1"/>
  <c r="I50" i="3" s="1"/>
  <c r="I51" i="3" a="1"/>
  <c r="I51" i="3" s="1"/>
  <c r="I52" i="3" a="1"/>
  <c r="I52" i="3" s="1"/>
  <c r="I53" i="3" a="1"/>
  <c r="I53" i="3" s="1"/>
  <c r="I54" i="3" a="1"/>
  <c r="I54" i="3" s="1"/>
  <c r="I55" i="3" a="1"/>
  <c r="I55" i="3" s="1"/>
  <c r="I56" i="3" a="1"/>
  <c r="I56" i="3" s="1"/>
  <c r="I57" i="3" a="1"/>
  <c r="I57" i="3" s="1"/>
  <c r="I58" i="3" a="1"/>
  <c r="I58" i="3" s="1"/>
  <c r="I59" i="3" a="1"/>
  <c r="I59" i="3" s="1"/>
  <c r="I60" i="3" a="1"/>
  <c r="I60" i="3" s="1"/>
  <c r="I61" i="3" a="1"/>
  <c r="I61" i="3" s="1"/>
  <c r="I62" i="3" a="1"/>
  <c r="I62" i="3" s="1"/>
  <c r="I63" i="3" a="1"/>
  <c r="I63" i="3" s="1"/>
  <c r="I64" i="3" a="1"/>
  <c r="I64" i="3" s="1"/>
  <c r="I65" i="3" a="1"/>
  <c r="I65" i="3" s="1"/>
  <c r="I66" i="3" a="1"/>
  <c r="I66" i="3" s="1"/>
  <c r="I67" i="3" a="1"/>
  <c r="I67" i="3" s="1"/>
  <c r="I68" i="3" a="1"/>
  <c r="I68" i="3" s="1"/>
  <c r="I69" i="3" a="1"/>
  <c r="I69" i="3" s="1"/>
  <c r="I70" i="3" a="1"/>
  <c r="I70" i="3" s="1"/>
  <c r="I71" i="3" a="1"/>
  <c r="I71" i="3" s="1"/>
  <c r="I72" i="3" a="1"/>
  <c r="I72" i="3" s="1"/>
  <c r="I38" i="3" a="1"/>
  <c r="I38" i="3" s="1"/>
  <c r="I4" i="3" a="1"/>
  <c r="I4" i="3" s="1"/>
  <c r="I5" i="3" a="1"/>
  <c r="I5" i="3" s="1"/>
  <c r="I6" i="3" a="1"/>
  <c r="I6" i="3" s="1"/>
  <c r="I7" i="3" a="1"/>
  <c r="I7" i="3" s="1"/>
  <c r="I8" i="3" a="1"/>
  <c r="I8" i="3" s="1"/>
  <c r="I9" i="3" a="1"/>
  <c r="I9" i="3" s="1"/>
  <c r="I10" i="3" a="1"/>
  <c r="I10" i="3" s="1"/>
  <c r="I11" i="3" a="1"/>
  <c r="I11" i="3" s="1"/>
  <c r="I12" i="3" a="1"/>
  <c r="I12" i="3" s="1"/>
  <c r="I13" i="3" a="1"/>
  <c r="I13" i="3" s="1"/>
  <c r="I14" i="3" a="1"/>
  <c r="I14" i="3" s="1"/>
  <c r="I15" i="3" a="1"/>
  <c r="I15" i="3" s="1"/>
  <c r="I16" i="3" a="1"/>
  <c r="I16" i="3" s="1"/>
  <c r="I17" i="3" a="1"/>
  <c r="I17" i="3" s="1"/>
  <c r="I18" i="3" a="1"/>
  <c r="I18" i="3" s="1"/>
  <c r="I19" i="3" a="1"/>
  <c r="I19" i="3" s="1"/>
  <c r="I20" i="3" a="1"/>
  <c r="I20" i="3" s="1"/>
  <c r="I21" i="3" a="1"/>
  <c r="I21" i="3" s="1"/>
  <c r="I22" i="3" a="1"/>
  <c r="I22" i="3" s="1"/>
  <c r="I23" i="3" a="1"/>
  <c r="I23" i="3" s="1"/>
  <c r="I24" i="3" a="1"/>
  <c r="I24" i="3" s="1"/>
  <c r="I25" i="3" a="1"/>
  <c r="I25" i="3" s="1"/>
  <c r="I26" i="3" a="1"/>
  <c r="I26" i="3" s="1"/>
  <c r="I27" i="3" a="1"/>
  <c r="I27" i="3" s="1"/>
  <c r="I28" i="3" a="1"/>
  <c r="I28" i="3" s="1"/>
  <c r="I29" i="3" a="1"/>
  <c r="I29" i="3" s="1"/>
  <c r="I30" i="3" a="1"/>
  <c r="I30" i="3" s="1"/>
  <c r="I31" i="3" a="1"/>
  <c r="I31" i="3" s="1"/>
  <c r="I32" i="3" a="1"/>
  <c r="I32" i="3" s="1"/>
  <c r="I33" i="3" a="1"/>
  <c r="I33" i="3" s="1"/>
  <c r="I34" i="3" a="1"/>
  <c r="I34" i="3" s="1"/>
  <c r="I35" i="3" a="1"/>
  <c r="I35" i="3" s="1"/>
  <c r="I36" i="3" a="1"/>
  <c r="I36" i="3" s="1"/>
  <c r="I37" i="3" a="1"/>
  <c r="I37" i="3" s="1"/>
  <c r="I3" i="3" a="1"/>
  <c r="I3" i="3" s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C74" i="3" a="1"/>
  <c r="C74" i="3" s="1"/>
  <c r="C75" i="3" a="1"/>
  <c r="C75" i="3" s="1"/>
  <c r="C76" i="3" a="1"/>
  <c r="C76" i="3" s="1"/>
  <c r="C77" i="3" a="1"/>
  <c r="C77" i="3" s="1"/>
  <c r="C78" i="3" a="1"/>
  <c r="C78" i="3" s="1"/>
  <c r="C79" i="3" a="1"/>
  <c r="C79" i="3" s="1"/>
  <c r="C80" i="3" a="1"/>
  <c r="C80" i="3" s="1"/>
  <c r="C81" i="3" a="1"/>
  <c r="C81" i="3" s="1"/>
  <c r="C82" i="3" a="1"/>
  <c r="C82" i="3" s="1"/>
  <c r="C83" i="3" a="1"/>
  <c r="C83" i="3" s="1"/>
  <c r="C84" i="3" a="1"/>
  <c r="C84" i="3" s="1"/>
  <c r="C85" i="3" a="1"/>
  <c r="C85" i="3" s="1"/>
  <c r="C86" i="3" a="1"/>
  <c r="C86" i="3" s="1"/>
  <c r="C87" i="3" a="1"/>
  <c r="C87" i="3" s="1"/>
  <c r="C88" i="3" a="1"/>
  <c r="C88" i="3" s="1"/>
  <c r="C89" i="3" a="1"/>
  <c r="C89" i="3" s="1"/>
  <c r="C90" i="3" a="1"/>
  <c r="C90" i="3" s="1"/>
  <c r="C91" i="3" a="1"/>
  <c r="C91" i="3" s="1"/>
  <c r="C92" i="3" a="1"/>
  <c r="C92" i="3" s="1"/>
  <c r="C93" i="3" a="1"/>
  <c r="C93" i="3" s="1"/>
  <c r="C94" i="3" a="1"/>
  <c r="C94" i="3" s="1"/>
  <c r="C95" i="3" a="1"/>
  <c r="C95" i="3" s="1"/>
  <c r="C96" i="3" a="1"/>
  <c r="C96" i="3" s="1"/>
  <c r="C97" i="3" a="1"/>
  <c r="C97" i="3" s="1"/>
  <c r="C98" i="3" a="1"/>
  <c r="C98" i="3" s="1"/>
  <c r="C99" i="3" a="1"/>
  <c r="C99" i="3" s="1"/>
  <c r="C100" i="3" a="1"/>
  <c r="C100" i="3" s="1"/>
  <c r="C101" i="3" a="1"/>
  <c r="C101" i="3" s="1"/>
  <c r="C102" i="3" a="1"/>
  <c r="C102" i="3" s="1"/>
  <c r="C103" i="3" a="1"/>
  <c r="C103" i="3" s="1"/>
  <c r="C104" i="3" a="1"/>
  <c r="C104" i="3" s="1"/>
  <c r="C105" i="3" a="1"/>
  <c r="C105" i="3" s="1"/>
  <c r="C106" i="3" a="1"/>
  <c r="C106" i="3" s="1"/>
  <c r="C107" i="3" a="1"/>
  <c r="C107" i="3" s="1"/>
  <c r="C73" i="3" a="1"/>
  <c r="C73" i="3" s="1"/>
  <c r="C39" i="3" a="1"/>
  <c r="C39" i="3" s="1"/>
  <c r="C40" i="3" a="1"/>
  <c r="C40" i="3" s="1"/>
  <c r="C41" i="3" a="1"/>
  <c r="C41" i="3" s="1"/>
  <c r="C42" i="3" a="1"/>
  <c r="C42" i="3" s="1"/>
  <c r="C43" i="3" a="1"/>
  <c r="C43" i="3" s="1"/>
  <c r="C44" i="3" a="1"/>
  <c r="C44" i="3" s="1"/>
  <c r="C45" i="3" a="1"/>
  <c r="C45" i="3" s="1"/>
  <c r="C46" i="3" a="1"/>
  <c r="C46" i="3" s="1"/>
  <c r="C47" i="3" a="1"/>
  <c r="C47" i="3" s="1"/>
  <c r="C48" i="3" a="1"/>
  <c r="C48" i="3" s="1"/>
  <c r="C49" i="3" a="1"/>
  <c r="C49" i="3" s="1"/>
  <c r="C50" i="3" a="1"/>
  <c r="C50" i="3" s="1"/>
  <c r="C51" i="3" a="1"/>
  <c r="C51" i="3" s="1"/>
  <c r="C52" i="3" a="1"/>
  <c r="C52" i="3" s="1"/>
  <c r="C53" i="3" a="1"/>
  <c r="C53" i="3" s="1"/>
  <c r="C54" i="3" a="1"/>
  <c r="C54" i="3" s="1"/>
  <c r="C55" i="3" a="1"/>
  <c r="C55" i="3" s="1"/>
  <c r="C56" i="3" a="1"/>
  <c r="C56" i="3" s="1"/>
  <c r="C57" i="3" a="1"/>
  <c r="C57" i="3" s="1"/>
  <c r="C58" i="3" a="1"/>
  <c r="C58" i="3" s="1"/>
  <c r="C59" i="3" a="1"/>
  <c r="C59" i="3" s="1"/>
  <c r="C60" i="3" a="1"/>
  <c r="C60" i="3" s="1"/>
  <c r="C61" i="3" a="1"/>
  <c r="C61" i="3" s="1"/>
  <c r="C62" i="3" a="1"/>
  <c r="C62" i="3" s="1"/>
  <c r="C63" i="3" a="1"/>
  <c r="C63" i="3" s="1"/>
  <c r="C64" i="3" a="1"/>
  <c r="C64" i="3" s="1"/>
  <c r="C65" i="3" a="1"/>
  <c r="C65" i="3" s="1"/>
  <c r="C66" i="3" a="1"/>
  <c r="C66" i="3" s="1"/>
  <c r="C67" i="3" a="1"/>
  <c r="C67" i="3" s="1"/>
  <c r="C68" i="3" a="1"/>
  <c r="C68" i="3" s="1"/>
  <c r="C69" i="3" a="1"/>
  <c r="C69" i="3" s="1"/>
  <c r="C70" i="3" a="1"/>
  <c r="C70" i="3" s="1"/>
  <c r="C71" i="3" a="1"/>
  <c r="C71" i="3" s="1"/>
  <c r="C72" i="3" a="1"/>
  <c r="C72" i="3" s="1"/>
  <c r="C38" i="3" a="1"/>
  <c r="C38" i="3" s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" i="3"/>
  <c r="B80" i="3"/>
  <c r="F52" i="1"/>
  <c r="M52" i="1"/>
  <c r="N52" i="1"/>
  <c r="O52" i="1"/>
  <c r="P52" i="1"/>
  <c r="U52" i="1"/>
  <c r="V52" i="1"/>
  <c r="W52" i="1"/>
  <c r="X52" i="1"/>
  <c r="AC52" i="1"/>
  <c r="AD52" i="1"/>
  <c r="AE52" i="1"/>
  <c r="AF52" i="1"/>
  <c r="AK52" i="1"/>
  <c r="AL52" i="1"/>
  <c r="AM52" i="1"/>
  <c r="AN52" i="1"/>
  <c r="G52" i="1"/>
  <c r="H52" i="1"/>
  <c r="E52" i="1"/>
  <c r="L38" i="4"/>
  <c r="P38" i="4"/>
  <c r="T38" i="4"/>
  <c r="L3" i="4"/>
  <c r="P3" i="4"/>
  <c r="T3" i="4"/>
  <c r="T37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9" i="4"/>
  <c r="T8" i="4"/>
  <c r="T7" i="4"/>
  <c r="T6" i="4"/>
  <c r="T5" i="4"/>
  <c r="T4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L37" i="4"/>
  <c r="L36" i="4"/>
  <c r="L35" i="4"/>
  <c r="L34" i="4"/>
  <c r="L33" i="4"/>
  <c r="L32" i="4"/>
  <c r="L31" i="4"/>
  <c r="L30" i="4"/>
  <c r="L29" i="4"/>
  <c r="L28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U38" i="2"/>
  <c r="U36" i="2"/>
  <c r="B86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38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" i="3"/>
  <c r="B106" i="3"/>
  <c r="B107" i="3"/>
  <c r="B74" i="3"/>
  <c r="B75" i="3"/>
  <c r="B76" i="3"/>
  <c r="B77" i="3"/>
  <c r="B78" i="3"/>
  <c r="B79" i="3"/>
  <c r="B81" i="3"/>
  <c r="B82" i="3"/>
  <c r="B83" i="3"/>
  <c r="B84" i="3"/>
  <c r="B85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73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7" i="3"/>
  <c r="B66" i="3"/>
  <c r="B68" i="3"/>
  <c r="B69" i="3"/>
  <c r="B70" i="3"/>
  <c r="B71" i="3"/>
  <c r="B72" i="3"/>
  <c r="B38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7" i="3"/>
  <c r="B25" i="3"/>
  <c r="B28" i="3"/>
  <c r="B26" i="3"/>
  <c r="B29" i="3"/>
  <c r="B30" i="3"/>
  <c r="B31" i="3"/>
  <c r="B32" i="3"/>
  <c r="B33" i="3"/>
  <c r="B34" i="3"/>
  <c r="B35" i="3"/>
  <c r="B36" i="3"/>
  <c r="B37" i="3"/>
  <c r="B3" i="3"/>
  <c r="C108" i="3" a="1"/>
  <c r="C108" i="3" s="1"/>
  <c r="C109" i="3" a="1"/>
  <c r="C109" i="3" s="1"/>
  <c r="C110" i="3" a="1"/>
  <c r="C110" i="3" s="1"/>
  <c r="C111" i="3" a="1"/>
  <c r="C111" i="3" s="1"/>
  <c r="C113" i="3" a="1"/>
  <c r="C113" i="3" s="1"/>
  <c r="C114" i="3" a="1"/>
  <c r="C114" i="3" s="1"/>
  <c r="C115" i="3" a="1"/>
  <c r="C115" i="3" s="1"/>
  <c r="C116" i="3" a="1"/>
  <c r="C116" i="3" s="1"/>
  <c r="C117" i="3" a="1"/>
  <c r="C117" i="3" s="1"/>
  <c r="C118" i="3" a="1"/>
  <c r="C118" i="3" s="1"/>
  <c r="C119" i="3" a="1"/>
  <c r="C119" i="3" s="1"/>
  <c r="C120" i="3" a="1"/>
  <c r="C120" i="3" s="1"/>
  <c r="C121" i="3" a="1"/>
  <c r="C121" i="3" s="1"/>
  <c r="C122" i="3" a="1"/>
  <c r="C122" i="3" s="1"/>
  <c r="C123" i="3" a="1"/>
  <c r="C123" i="3" s="1"/>
  <c r="C124" i="3" a="1"/>
  <c r="C124" i="3" s="1"/>
  <c r="C125" i="3" a="1"/>
  <c r="C125" i="3" s="1"/>
  <c r="C126" i="3" a="1"/>
  <c r="C126" i="3" s="1"/>
  <c r="C127" i="3" a="1"/>
  <c r="C127" i="3" s="1"/>
  <c r="C128" i="3" a="1"/>
  <c r="C128" i="3" s="1"/>
  <c r="C129" i="3" a="1"/>
  <c r="C129" i="3" s="1"/>
  <c r="C130" i="3" a="1"/>
  <c r="C130" i="3" s="1"/>
  <c r="C131" i="3" a="1"/>
  <c r="C131" i="3" s="1"/>
  <c r="C132" i="3" a="1"/>
  <c r="C132" i="3" s="1"/>
  <c r="C133" i="3" a="1"/>
  <c r="C133" i="3" s="1"/>
  <c r="C134" i="3" a="1"/>
  <c r="C134" i="3" s="1"/>
  <c r="C135" i="3" a="1"/>
  <c r="C135" i="3" s="1"/>
  <c r="C136" i="3" a="1"/>
  <c r="C136" i="3" s="1"/>
  <c r="C137" i="3" a="1"/>
  <c r="C137" i="3" s="1"/>
  <c r="C138" i="3" a="1"/>
  <c r="C138" i="3" s="1"/>
  <c r="C139" i="3" a="1"/>
  <c r="C139" i="3" s="1"/>
  <c r="C140" i="3" a="1"/>
  <c r="C140" i="3" s="1"/>
  <c r="C141" i="3" a="1"/>
  <c r="C141" i="3" s="1"/>
  <c r="C142" i="3" a="1"/>
  <c r="C142" i="3" s="1"/>
  <c r="C143" i="3" a="1"/>
  <c r="C143" i="3" s="1"/>
  <c r="C144" i="3" a="1"/>
  <c r="C144" i="3" s="1"/>
  <c r="C145" i="3" a="1"/>
  <c r="C145" i="3" s="1"/>
  <c r="C146" i="3" a="1"/>
  <c r="C146" i="3" s="1"/>
  <c r="C147" i="3" a="1"/>
  <c r="C147" i="3" s="1"/>
  <c r="C148" i="3" a="1"/>
  <c r="C148" i="3" s="1"/>
  <c r="C149" i="3" a="1"/>
  <c r="C149" i="3" s="1"/>
  <c r="C150" i="3" a="1"/>
  <c r="C150" i="3" s="1"/>
  <c r="C151" i="3" a="1"/>
  <c r="C151" i="3" s="1"/>
  <c r="C152" i="3" a="1"/>
  <c r="C152" i="3" s="1"/>
  <c r="C153" i="3" a="1"/>
  <c r="C153" i="3" s="1"/>
  <c r="C154" i="3" a="1"/>
  <c r="C154" i="3" s="1"/>
  <c r="C155" i="3" a="1"/>
  <c r="C155" i="3" s="1"/>
  <c r="C156" i="3" a="1"/>
  <c r="C156" i="3" s="1"/>
  <c r="C157" i="3" a="1"/>
  <c r="C157" i="3" s="1"/>
  <c r="C158" i="3" a="1"/>
  <c r="C158" i="3" s="1"/>
  <c r="C159" i="3" a="1"/>
  <c r="C159" i="3" s="1"/>
  <c r="C160" i="3" a="1"/>
  <c r="C160" i="3" s="1"/>
  <c r="C161" i="3" a="1"/>
  <c r="C161" i="3" s="1"/>
  <c r="C162" i="3" a="1"/>
  <c r="C162" i="3" s="1"/>
  <c r="C163" i="3" a="1"/>
  <c r="C163" i="3" s="1"/>
  <c r="C164" i="3" a="1"/>
  <c r="C164" i="3" s="1"/>
  <c r="C165" i="3" a="1"/>
  <c r="C165" i="3" s="1"/>
  <c r="C166" i="3" a="1"/>
  <c r="C166" i="3" s="1"/>
  <c r="C167" i="3" a="1"/>
  <c r="C167" i="3" s="1"/>
  <c r="C168" i="3" a="1"/>
  <c r="C168" i="3" s="1"/>
  <c r="C169" i="3" a="1"/>
  <c r="C169" i="3" s="1"/>
  <c r="C170" i="3" a="1"/>
  <c r="C170" i="3" s="1"/>
  <c r="C171" i="3" a="1"/>
  <c r="C171" i="3" s="1"/>
  <c r="C172" i="3" a="1"/>
  <c r="C172" i="3" s="1"/>
  <c r="C173" i="3" a="1"/>
  <c r="C173" i="3" s="1"/>
  <c r="C174" i="3" a="1"/>
  <c r="C174" i="3" s="1"/>
  <c r="C175" i="3" a="1"/>
  <c r="C175" i="3" s="1"/>
  <c r="C176" i="3" a="1"/>
  <c r="C176" i="3" s="1"/>
  <c r="C177" i="3" a="1"/>
  <c r="C177" i="3" s="1"/>
  <c r="C178" i="3" a="1"/>
  <c r="C178" i="3" s="1"/>
  <c r="C179" i="3" a="1"/>
  <c r="C179" i="3" s="1"/>
  <c r="C180" i="3" a="1"/>
  <c r="C180" i="3" s="1"/>
  <c r="C181" i="3" a="1"/>
  <c r="C181" i="3" s="1"/>
  <c r="C182" i="3" a="1"/>
  <c r="C182" i="3" s="1"/>
  <c r="C183" i="3" a="1"/>
  <c r="C183" i="3" s="1"/>
  <c r="C184" i="3" a="1"/>
  <c r="C184" i="3" s="1"/>
  <c r="C185" i="3" a="1"/>
  <c r="C185" i="3" s="1"/>
  <c r="C186" i="3" a="1"/>
  <c r="C186" i="3" s="1"/>
  <c r="C187" i="3" a="1"/>
  <c r="C187" i="3" s="1"/>
  <c r="C188" i="3" a="1"/>
  <c r="C188" i="3" s="1"/>
  <c r="C189" i="3" a="1"/>
  <c r="C189" i="3" s="1"/>
  <c r="C190" i="3" a="1"/>
  <c r="C190" i="3" s="1"/>
  <c r="C191" i="3" a="1"/>
  <c r="C191" i="3" s="1"/>
  <c r="C192" i="3" a="1"/>
  <c r="C192" i="3" s="1"/>
  <c r="C193" i="3" a="1"/>
  <c r="C193" i="3" s="1"/>
  <c r="C194" i="3" a="1"/>
  <c r="C194" i="3" s="1"/>
  <c r="C195" i="3" a="1"/>
  <c r="C195" i="3" s="1"/>
  <c r="C196" i="3" a="1"/>
  <c r="C196" i="3" s="1"/>
  <c r="C197" i="3" a="1"/>
  <c r="C197" i="3" s="1"/>
  <c r="C198" i="3" a="1"/>
  <c r="C198" i="3" s="1"/>
  <c r="C199" i="3" a="1"/>
  <c r="C199" i="3" s="1"/>
  <c r="C200" i="3" a="1"/>
  <c r="C200" i="3" s="1"/>
  <c r="C201" i="3" a="1"/>
  <c r="C201" i="3" s="1"/>
  <c r="C202" i="3" a="1"/>
  <c r="C202" i="3" s="1"/>
  <c r="C203" i="3" a="1"/>
  <c r="C203" i="3" s="1"/>
  <c r="C204" i="3" a="1"/>
  <c r="C204" i="3" s="1"/>
  <c r="C205" i="3" a="1"/>
  <c r="C205" i="3" s="1"/>
  <c r="C206" i="3" a="1"/>
  <c r="C206" i="3" s="1"/>
  <c r="C207" i="3" a="1"/>
  <c r="C207" i="3" s="1"/>
  <c r="C208" i="3" a="1"/>
  <c r="C208" i="3" s="1"/>
  <c r="C209" i="3" a="1"/>
  <c r="C209" i="3" s="1"/>
  <c r="C210" i="3" a="1"/>
  <c r="C210" i="3" s="1"/>
  <c r="C211" i="3" a="1"/>
  <c r="C211" i="3" s="1"/>
  <c r="C212" i="3" a="1"/>
  <c r="C212" i="3" s="1"/>
  <c r="C213" i="3" a="1"/>
  <c r="C213" i="3" s="1"/>
  <c r="C214" i="3" a="1"/>
  <c r="C214" i="3" s="1"/>
  <c r="C215" i="3" a="1"/>
  <c r="C215" i="3" s="1"/>
  <c r="C216" i="3" a="1"/>
  <c r="C216" i="3" s="1"/>
  <c r="C217" i="3" a="1"/>
  <c r="C217" i="3" s="1"/>
  <c r="C218" i="3" a="1"/>
  <c r="C218" i="3" s="1"/>
  <c r="C219" i="3" a="1"/>
  <c r="C219" i="3" s="1"/>
  <c r="C220" i="3" a="1"/>
  <c r="C220" i="3" s="1"/>
  <c r="C221" i="3" a="1"/>
  <c r="C221" i="3" s="1"/>
  <c r="C222" i="3" a="1"/>
  <c r="C222" i="3" s="1"/>
  <c r="C223" i="3" a="1"/>
  <c r="C223" i="3" s="1"/>
  <c r="C224" i="3" a="1"/>
  <c r="C224" i="3" s="1"/>
  <c r="C225" i="3" a="1"/>
  <c r="C225" i="3" s="1"/>
  <c r="C226" i="3" a="1"/>
  <c r="C226" i="3" s="1"/>
  <c r="C227" i="3" a="1"/>
  <c r="C227" i="3" s="1"/>
  <c r="C228" i="3" a="1"/>
  <c r="C228" i="3" s="1"/>
  <c r="C229" i="3" a="1"/>
  <c r="C229" i="3" s="1"/>
  <c r="C230" i="3" a="1"/>
  <c r="C230" i="3" s="1"/>
  <c r="C231" i="3" a="1"/>
  <c r="C231" i="3" s="1"/>
  <c r="C232" i="3" a="1"/>
  <c r="C232" i="3" s="1"/>
  <c r="C233" i="3" a="1"/>
  <c r="C233" i="3" s="1"/>
  <c r="C234" i="3" a="1"/>
  <c r="C234" i="3" s="1"/>
  <c r="C235" i="3" a="1"/>
  <c r="C235" i="3" s="1"/>
  <c r="C236" i="3" a="1"/>
  <c r="C236" i="3" s="1"/>
  <c r="C237" i="3" a="1"/>
  <c r="C237" i="3" s="1"/>
  <c r="C238" i="3" a="1"/>
  <c r="C238" i="3" s="1"/>
  <c r="C239" i="3" a="1"/>
  <c r="C239" i="3" s="1"/>
  <c r="C240" i="3" a="1"/>
  <c r="C240" i="3" s="1"/>
  <c r="C241" i="3" a="1"/>
  <c r="C241" i="3" s="1"/>
  <c r="C242" i="3" a="1"/>
  <c r="C242" i="3" s="1"/>
  <c r="C243" i="3" a="1"/>
  <c r="C243" i="3" s="1"/>
  <c r="C244" i="3" a="1"/>
  <c r="C244" i="3" s="1"/>
  <c r="C245" i="3" a="1"/>
  <c r="C245" i="3" s="1"/>
  <c r="C246" i="3" a="1"/>
  <c r="C246" i="3" s="1"/>
  <c r="C247" i="3" a="1"/>
  <c r="C247" i="3" s="1"/>
  <c r="C248" i="3" a="1"/>
  <c r="C248" i="3" s="1"/>
  <c r="C249" i="3" a="1"/>
  <c r="C249" i="3" s="1"/>
  <c r="C250" i="3" a="1"/>
  <c r="C250" i="3" s="1"/>
  <c r="C251" i="3" a="1"/>
  <c r="C251" i="3" s="1"/>
  <c r="C252" i="3" a="1"/>
  <c r="C252" i="3" s="1"/>
  <c r="C253" i="3" a="1"/>
  <c r="C253" i="3" s="1"/>
  <c r="C254" i="3" a="1"/>
  <c r="C254" i="3" s="1"/>
  <c r="C255" i="3" a="1"/>
  <c r="C255" i="3" s="1"/>
  <c r="C256" i="3" a="1"/>
  <c r="C256" i="3" s="1"/>
  <c r="C257" i="3" a="1"/>
  <c r="C257" i="3" s="1"/>
  <c r="C258" i="3" a="1"/>
  <c r="C258" i="3" s="1"/>
  <c r="C259" i="3" a="1"/>
  <c r="C259" i="3" s="1"/>
  <c r="C260" i="3" a="1"/>
  <c r="C260" i="3" s="1"/>
  <c r="C261" i="3" a="1"/>
  <c r="C261" i="3" s="1"/>
  <c r="C262" i="3" a="1"/>
  <c r="C262" i="3" s="1"/>
  <c r="C263" i="3" a="1"/>
  <c r="C263" i="3" s="1"/>
  <c r="C264" i="3" a="1"/>
  <c r="C264" i="3" s="1"/>
  <c r="C265" i="3" a="1"/>
  <c r="C265" i="3" s="1"/>
  <c r="C266" i="3" a="1"/>
  <c r="C266" i="3" s="1"/>
  <c r="C267" i="3" a="1"/>
  <c r="C267" i="3" s="1"/>
  <c r="C268" i="3" a="1"/>
  <c r="C268" i="3" s="1"/>
  <c r="C269" i="3" a="1"/>
  <c r="C269" i="3" s="1"/>
  <c r="C270" i="3" a="1"/>
  <c r="C270" i="3" s="1"/>
  <c r="C271" i="3" a="1"/>
  <c r="C271" i="3" s="1"/>
  <c r="C272" i="3" a="1"/>
  <c r="C272" i="3" s="1"/>
  <c r="C273" i="3" a="1"/>
  <c r="C273" i="3" s="1"/>
  <c r="C274" i="3" a="1"/>
  <c r="C274" i="3" s="1"/>
  <c r="C275" i="3" a="1"/>
  <c r="C275" i="3" s="1"/>
  <c r="C276" i="3" a="1"/>
  <c r="C276" i="3" s="1"/>
  <c r="C277" i="3" a="1"/>
  <c r="C277" i="3" s="1"/>
  <c r="C278" i="3" a="1"/>
  <c r="C278" i="3" s="1"/>
  <c r="C279" i="3" a="1"/>
  <c r="C279" i="3" s="1"/>
  <c r="C280" i="3" a="1"/>
  <c r="C280" i="3" s="1"/>
  <c r="C281" i="3" a="1"/>
  <c r="C281" i="3" s="1"/>
  <c r="C282" i="3" a="1"/>
  <c r="C282" i="3" s="1"/>
  <c r="C283" i="3" a="1"/>
  <c r="C283" i="3" s="1"/>
  <c r="C284" i="3" a="1"/>
  <c r="C284" i="3" s="1"/>
  <c r="C285" i="3" a="1"/>
  <c r="C285" i="3" s="1"/>
  <c r="C286" i="3" a="1"/>
  <c r="C286" i="3" s="1"/>
  <c r="C287" i="3" a="1"/>
  <c r="C287" i="3" s="1"/>
  <c r="C288" i="3" a="1"/>
  <c r="C288" i="3" s="1"/>
  <c r="C289" i="3" a="1"/>
  <c r="C289" i="3" s="1"/>
  <c r="C290" i="3" a="1"/>
  <c r="C290" i="3" s="1"/>
  <c r="C291" i="3" a="1"/>
  <c r="C291" i="3" s="1"/>
  <c r="C292" i="3" a="1"/>
  <c r="C292" i="3" s="1"/>
  <c r="C293" i="3" a="1"/>
  <c r="C293" i="3" s="1"/>
  <c r="C294" i="3" a="1"/>
  <c r="C294" i="3" s="1"/>
  <c r="C295" i="3" a="1"/>
  <c r="C295" i="3" s="1"/>
  <c r="C296" i="3" a="1"/>
  <c r="C296" i="3" s="1"/>
  <c r="C297" i="3" a="1"/>
  <c r="C297" i="3" s="1"/>
  <c r="C298" i="3" a="1"/>
  <c r="C298" i="3" s="1"/>
  <c r="C299" i="3" a="1"/>
  <c r="C299" i="3" s="1"/>
  <c r="C300" i="3" a="1"/>
  <c r="C300" i="3" s="1"/>
  <c r="C301" i="3" a="1"/>
  <c r="C301" i="3" s="1"/>
  <c r="C302" i="3" a="1"/>
  <c r="C302" i="3" s="1"/>
  <c r="C303" i="3" a="1"/>
  <c r="C303" i="3" s="1"/>
  <c r="U40" i="2" l="1"/>
  <c r="L6" i="2" a="1"/>
  <c r="L6" i="2" s="1"/>
  <c r="L11" i="2" a="1"/>
  <c r="L11" i="2" s="1"/>
  <c r="L15" i="2" a="1"/>
  <c r="L15" i="2" s="1"/>
  <c r="L19" i="2" a="1"/>
  <c r="L19" i="2" s="1"/>
  <c r="L23" i="2" a="1"/>
  <c r="L23" i="2" s="1"/>
  <c r="L27" i="2" a="1"/>
  <c r="L27" i="2" s="1"/>
  <c r="L31" i="2" a="1"/>
  <c r="L31" i="2" s="1"/>
  <c r="L35" i="2" a="1"/>
  <c r="L35" i="2" s="1"/>
  <c r="L39" i="2" a="1"/>
  <c r="L39" i="2" s="1"/>
  <c r="L43" i="2" a="1"/>
  <c r="L43" i="2" s="1"/>
  <c r="L47" i="2" a="1"/>
  <c r="L47" i="2" s="1"/>
  <c r="L51" i="2" a="1"/>
  <c r="L51" i="2" s="1"/>
  <c r="L55" i="2" a="1"/>
  <c r="L55" i="2" s="1"/>
  <c r="L59" i="2" a="1"/>
  <c r="L59" i="2" s="1"/>
  <c r="L63" i="2" a="1"/>
  <c r="L63" i="2" s="1"/>
  <c r="L67" i="2" a="1"/>
  <c r="L67" i="2" s="1"/>
  <c r="L71" i="2" a="1"/>
  <c r="L71" i="2" s="1"/>
  <c r="L75" i="2" a="1"/>
  <c r="L75" i="2" s="1"/>
  <c r="L79" i="2" a="1"/>
  <c r="L79" i="2" s="1"/>
  <c r="L5" i="2" a="1"/>
  <c r="L5" i="2" s="1"/>
  <c r="L10" i="2" a="1"/>
  <c r="L10" i="2" s="1"/>
  <c r="L14" i="2" a="1"/>
  <c r="L14" i="2" s="1"/>
  <c r="L18" i="2" a="1"/>
  <c r="L18" i="2" s="1"/>
  <c r="L22" i="2" a="1"/>
  <c r="L22" i="2" s="1"/>
  <c r="L26" i="2" a="1"/>
  <c r="L26" i="2" s="1"/>
  <c r="L30" i="2" a="1"/>
  <c r="L30" i="2" s="1"/>
  <c r="L34" i="2" a="1"/>
  <c r="L34" i="2" s="1"/>
  <c r="L38" i="2" a="1"/>
  <c r="L38" i="2" s="1"/>
  <c r="L42" i="2" a="1"/>
  <c r="L42" i="2" s="1"/>
  <c r="L46" i="2" a="1"/>
  <c r="L46" i="2" s="1"/>
  <c r="L50" i="2" a="1"/>
  <c r="L50" i="2" s="1"/>
  <c r="L54" i="2" a="1"/>
  <c r="L54" i="2" s="1"/>
  <c r="L58" i="2" a="1"/>
  <c r="L58" i="2" s="1"/>
  <c r="L62" i="2" a="1"/>
  <c r="L62" i="2" s="1"/>
  <c r="L66" i="2" a="1"/>
  <c r="L66" i="2" s="1"/>
  <c r="L70" i="2" a="1"/>
  <c r="L70" i="2" s="1"/>
  <c r="L74" i="2" a="1"/>
  <c r="L74" i="2" s="1"/>
  <c r="L78" i="2" a="1"/>
  <c r="L78" i="2" s="1"/>
  <c r="L9" i="2" a="1"/>
  <c r="L9" i="2" s="1"/>
  <c r="L13" i="2" a="1"/>
  <c r="L13" i="2" s="1"/>
  <c r="L17" i="2" a="1"/>
  <c r="L17" i="2" s="1"/>
  <c r="L21" i="2" a="1"/>
  <c r="L21" i="2" s="1"/>
  <c r="L25" i="2" a="1"/>
  <c r="L25" i="2" s="1"/>
  <c r="L29" i="2" a="1"/>
  <c r="L29" i="2" s="1"/>
  <c r="L33" i="2" a="1"/>
  <c r="L33" i="2" s="1"/>
  <c r="L37" i="2" a="1"/>
  <c r="L37" i="2" s="1"/>
  <c r="L41" i="2" a="1"/>
  <c r="L41" i="2" s="1"/>
  <c r="L45" i="2" a="1"/>
  <c r="L45" i="2" s="1"/>
  <c r="L49" i="2" a="1"/>
  <c r="L49" i="2" s="1"/>
  <c r="L53" i="2" a="1"/>
  <c r="L53" i="2" s="1"/>
  <c r="L57" i="2" a="1"/>
  <c r="L57" i="2" s="1"/>
  <c r="L61" i="2" a="1"/>
  <c r="L61" i="2" s="1"/>
  <c r="L65" i="2" a="1"/>
  <c r="L65" i="2" s="1"/>
  <c r="L69" i="2" a="1"/>
  <c r="L69" i="2" s="1"/>
  <c r="L73" i="2" a="1"/>
  <c r="L73" i="2" s="1"/>
  <c r="L77" i="2" a="1"/>
  <c r="L77" i="2" s="1"/>
  <c r="L7" i="2" a="1"/>
  <c r="L7" i="2" s="1"/>
  <c r="L12" i="2" a="1"/>
  <c r="L12" i="2" s="1"/>
  <c r="L16" i="2" a="1"/>
  <c r="L16" i="2" s="1"/>
  <c r="L20" i="2" a="1"/>
  <c r="L20" i="2" s="1"/>
  <c r="L24" i="2" a="1"/>
  <c r="L24" i="2" s="1"/>
  <c r="L28" i="2" a="1"/>
  <c r="L28" i="2" s="1"/>
  <c r="L32" i="2" a="1"/>
  <c r="L32" i="2" s="1"/>
  <c r="L36" i="2" a="1"/>
  <c r="L36" i="2" s="1"/>
  <c r="L40" i="2" a="1"/>
  <c r="L40" i="2" s="1"/>
  <c r="L44" i="2" a="1"/>
  <c r="L44" i="2" s="1"/>
  <c r="L48" i="2" a="1"/>
  <c r="L48" i="2" s="1"/>
  <c r="L52" i="2" a="1"/>
  <c r="L52" i="2" s="1"/>
  <c r="L56" i="2" a="1"/>
  <c r="L56" i="2" s="1"/>
  <c r="L60" i="2" a="1"/>
  <c r="L60" i="2" s="1"/>
  <c r="L64" i="2" a="1"/>
  <c r="L64" i="2" s="1"/>
  <c r="L68" i="2" a="1"/>
  <c r="L68" i="2" s="1"/>
  <c r="L72" i="2" a="1"/>
  <c r="L72" i="2" s="1"/>
  <c r="L76" i="2" a="1"/>
  <c r="L76" i="2" s="1"/>
  <c r="L4" i="2" a="1"/>
  <c r="L4" i="2" s="1"/>
  <c r="R8" i="2" a="1"/>
  <c r="R8" i="2" s="1"/>
  <c r="R12" i="2" a="1"/>
  <c r="R12" i="2" s="1"/>
  <c r="R17" i="2" a="1"/>
  <c r="R17" i="2" s="1"/>
  <c r="R21" i="2" a="1"/>
  <c r="R21" i="2" s="1"/>
  <c r="R25" i="2" a="1"/>
  <c r="R25" i="2" s="1"/>
  <c r="R29" i="2" a="1"/>
  <c r="R29" i="2" s="1"/>
  <c r="R33" i="2" a="1"/>
  <c r="R33" i="2" s="1"/>
  <c r="R37" i="2" a="1"/>
  <c r="R37" i="2" s="1"/>
  <c r="R41" i="2" a="1"/>
  <c r="R41" i="2" s="1"/>
  <c r="R45" i="2" a="1"/>
  <c r="R45" i="2" s="1"/>
  <c r="R49" i="2" a="1"/>
  <c r="R49" i="2" s="1"/>
  <c r="R53" i="2" a="1"/>
  <c r="R53" i="2" s="1"/>
  <c r="R57" i="2" a="1"/>
  <c r="R57" i="2" s="1"/>
  <c r="R61" i="2" a="1"/>
  <c r="R61" i="2" s="1"/>
  <c r="R65" i="2" a="1"/>
  <c r="R65" i="2" s="1"/>
  <c r="R69" i="2" a="1"/>
  <c r="R69" i="2" s="1"/>
  <c r="R73" i="2" a="1"/>
  <c r="R73" i="2" s="1"/>
  <c r="R77" i="2" a="1"/>
  <c r="R77" i="2" s="1"/>
  <c r="R7" i="2" a="1"/>
  <c r="R7" i="2" s="1"/>
  <c r="R11" i="2" a="1"/>
  <c r="R11" i="2" s="1"/>
  <c r="R16" i="2" a="1"/>
  <c r="R16" i="2" s="1"/>
  <c r="R20" i="2" a="1"/>
  <c r="R20" i="2" s="1"/>
  <c r="R24" i="2" a="1"/>
  <c r="R24" i="2" s="1"/>
  <c r="R28" i="2" a="1"/>
  <c r="R28" i="2" s="1"/>
  <c r="R32" i="2" a="1"/>
  <c r="R32" i="2" s="1"/>
  <c r="R36" i="2" a="1"/>
  <c r="R36" i="2" s="1"/>
  <c r="R40" i="2" a="1"/>
  <c r="R40" i="2" s="1"/>
  <c r="R44" i="2" a="1"/>
  <c r="R44" i="2" s="1"/>
  <c r="R48" i="2" a="1"/>
  <c r="R48" i="2" s="1"/>
  <c r="R52" i="2" a="1"/>
  <c r="R52" i="2" s="1"/>
  <c r="R56" i="2" a="1"/>
  <c r="R56" i="2" s="1"/>
  <c r="R60" i="2" a="1"/>
  <c r="R60" i="2" s="1"/>
  <c r="R64" i="2" a="1"/>
  <c r="R64" i="2" s="1"/>
  <c r="R68" i="2" a="1"/>
  <c r="R68" i="2" s="1"/>
  <c r="R72" i="2" a="1"/>
  <c r="R72" i="2" s="1"/>
  <c r="R76" i="2" a="1"/>
  <c r="R76" i="2" s="1"/>
  <c r="R4" i="2" a="1"/>
  <c r="R4" i="2" s="1"/>
  <c r="R6" i="2" a="1"/>
  <c r="R6" i="2" s="1"/>
  <c r="R10" i="2" a="1"/>
  <c r="R10" i="2" s="1"/>
  <c r="R15" i="2" a="1"/>
  <c r="R15" i="2" s="1"/>
  <c r="R19" i="2" a="1"/>
  <c r="R19" i="2" s="1"/>
  <c r="R23" i="2" a="1"/>
  <c r="R23" i="2" s="1"/>
  <c r="R27" i="2" a="1"/>
  <c r="R27" i="2" s="1"/>
  <c r="R31" i="2" a="1"/>
  <c r="R31" i="2" s="1"/>
  <c r="R35" i="2" a="1"/>
  <c r="R35" i="2" s="1"/>
  <c r="R39" i="2" a="1"/>
  <c r="R39" i="2" s="1"/>
  <c r="R43" i="2" a="1"/>
  <c r="R43" i="2" s="1"/>
  <c r="R47" i="2" a="1"/>
  <c r="R47" i="2" s="1"/>
  <c r="R51" i="2" a="1"/>
  <c r="R51" i="2" s="1"/>
  <c r="R55" i="2" a="1"/>
  <c r="R55" i="2" s="1"/>
  <c r="R59" i="2" a="1"/>
  <c r="R59" i="2" s="1"/>
  <c r="R63" i="2" a="1"/>
  <c r="R63" i="2" s="1"/>
  <c r="R67" i="2" a="1"/>
  <c r="R67" i="2" s="1"/>
  <c r="R71" i="2" a="1"/>
  <c r="R71" i="2" s="1"/>
  <c r="R75" i="2" a="1"/>
  <c r="R75" i="2" s="1"/>
  <c r="R79" i="2" a="1"/>
  <c r="R79" i="2" s="1"/>
  <c r="R5" i="2" a="1"/>
  <c r="R5" i="2" s="1"/>
  <c r="R9" i="2" a="1"/>
  <c r="R9" i="2" s="1"/>
  <c r="R13" i="2" a="1"/>
  <c r="R13" i="2" s="1"/>
  <c r="R18" i="2" a="1"/>
  <c r="R18" i="2" s="1"/>
  <c r="R22" i="2" a="1"/>
  <c r="R22" i="2" s="1"/>
  <c r="R26" i="2" a="1"/>
  <c r="R26" i="2" s="1"/>
  <c r="R30" i="2" a="1"/>
  <c r="R30" i="2" s="1"/>
  <c r="R34" i="2" a="1"/>
  <c r="R34" i="2" s="1"/>
  <c r="R38" i="2" a="1"/>
  <c r="R38" i="2" s="1"/>
  <c r="R42" i="2" a="1"/>
  <c r="R42" i="2" s="1"/>
  <c r="R46" i="2" a="1"/>
  <c r="R46" i="2" s="1"/>
  <c r="R50" i="2" a="1"/>
  <c r="R50" i="2" s="1"/>
  <c r="R54" i="2" a="1"/>
  <c r="R54" i="2" s="1"/>
  <c r="R58" i="2" a="1"/>
  <c r="R58" i="2" s="1"/>
  <c r="R62" i="2" a="1"/>
  <c r="R62" i="2" s="1"/>
  <c r="R66" i="2" a="1"/>
  <c r="R66" i="2" s="1"/>
  <c r="R70" i="2" a="1"/>
  <c r="R70" i="2" s="1"/>
  <c r="R74" i="2" a="1"/>
  <c r="R74" i="2" s="1"/>
  <c r="R78" i="2" a="1"/>
  <c r="R78" i="2" s="1"/>
  <c r="O5" i="2" a="1"/>
  <c r="O5" i="2" s="1"/>
  <c r="O9" i="2" a="1"/>
  <c r="O9" i="2" s="1"/>
  <c r="O13" i="2" a="1"/>
  <c r="O13" i="2" s="1"/>
  <c r="O17" i="2" a="1"/>
  <c r="O17" i="2" s="1"/>
  <c r="O21" i="2" a="1"/>
  <c r="O21" i="2" s="1"/>
  <c r="O25" i="2" a="1"/>
  <c r="O25" i="2" s="1"/>
  <c r="O29" i="2" a="1"/>
  <c r="O29" i="2" s="1"/>
  <c r="O33" i="2" a="1"/>
  <c r="O33" i="2" s="1"/>
  <c r="O37" i="2" a="1"/>
  <c r="O37" i="2" s="1"/>
  <c r="O41" i="2" a="1"/>
  <c r="O41" i="2" s="1"/>
  <c r="O45" i="2" a="1"/>
  <c r="O45" i="2" s="1"/>
  <c r="O49" i="2" a="1"/>
  <c r="O49" i="2" s="1"/>
  <c r="O53" i="2" a="1"/>
  <c r="O53" i="2" s="1"/>
  <c r="O57" i="2" a="1"/>
  <c r="O57" i="2" s="1"/>
  <c r="O61" i="2" a="1"/>
  <c r="O61" i="2" s="1"/>
  <c r="O65" i="2" a="1"/>
  <c r="O65" i="2" s="1"/>
  <c r="O69" i="2" a="1"/>
  <c r="O69" i="2" s="1"/>
  <c r="O73" i="2" a="1"/>
  <c r="O73" i="2" s="1"/>
  <c r="O77" i="2" a="1"/>
  <c r="O77" i="2" s="1"/>
  <c r="O8" i="2" a="1"/>
  <c r="O8" i="2" s="1"/>
  <c r="O12" i="2" a="1"/>
  <c r="O12" i="2" s="1"/>
  <c r="O16" i="2" a="1"/>
  <c r="O16" i="2" s="1"/>
  <c r="O20" i="2" a="1"/>
  <c r="O20" i="2" s="1"/>
  <c r="O24" i="2" a="1"/>
  <c r="O24" i="2" s="1"/>
  <c r="O28" i="2" a="1"/>
  <c r="O28" i="2" s="1"/>
  <c r="O32" i="2" a="1"/>
  <c r="O32" i="2" s="1"/>
  <c r="O36" i="2" a="1"/>
  <c r="O36" i="2" s="1"/>
  <c r="O40" i="2" a="1"/>
  <c r="O40" i="2" s="1"/>
  <c r="O44" i="2" a="1"/>
  <c r="O44" i="2" s="1"/>
  <c r="O48" i="2" a="1"/>
  <c r="O48" i="2" s="1"/>
  <c r="O52" i="2" a="1"/>
  <c r="O52" i="2" s="1"/>
  <c r="O56" i="2" a="1"/>
  <c r="O56" i="2" s="1"/>
  <c r="O60" i="2" a="1"/>
  <c r="O60" i="2" s="1"/>
  <c r="O64" i="2" a="1"/>
  <c r="O64" i="2" s="1"/>
  <c r="O68" i="2" a="1"/>
  <c r="O68" i="2" s="1"/>
  <c r="O72" i="2" a="1"/>
  <c r="O72" i="2" s="1"/>
  <c r="O76" i="2" a="1"/>
  <c r="O76" i="2" s="1"/>
  <c r="O7" i="2" a="1"/>
  <c r="O7" i="2" s="1"/>
  <c r="O11" i="2" a="1"/>
  <c r="O11" i="2" s="1"/>
  <c r="O15" i="2" a="1"/>
  <c r="O15" i="2" s="1"/>
  <c r="O19" i="2" a="1"/>
  <c r="O19" i="2" s="1"/>
  <c r="O23" i="2" a="1"/>
  <c r="O23" i="2" s="1"/>
  <c r="O27" i="2" a="1"/>
  <c r="O27" i="2" s="1"/>
  <c r="O31" i="2" a="1"/>
  <c r="O31" i="2" s="1"/>
  <c r="O35" i="2" a="1"/>
  <c r="O35" i="2" s="1"/>
  <c r="O39" i="2" a="1"/>
  <c r="O39" i="2" s="1"/>
  <c r="O43" i="2" a="1"/>
  <c r="O43" i="2" s="1"/>
  <c r="O47" i="2" a="1"/>
  <c r="O47" i="2" s="1"/>
  <c r="O51" i="2" a="1"/>
  <c r="O51" i="2" s="1"/>
  <c r="O55" i="2" a="1"/>
  <c r="O55" i="2" s="1"/>
  <c r="O59" i="2" a="1"/>
  <c r="O59" i="2" s="1"/>
  <c r="O63" i="2" a="1"/>
  <c r="O63" i="2" s="1"/>
  <c r="O67" i="2" a="1"/>
  <c r="O67" i="2" s="1"/>
  <c r="O71" i="2" a="1"/>
  <c r="O71" i="2" s="1"/>
  <c r="O75" i="2" a="1"/>
  <c r="O75" i="2" s="1"/>
  <c r="O79" i="2" a="1"/>
  <c r="O79" i="2" s="1"/>
  <c r="O6" i="2" a="1"/>
  <c r="O6" i="2" s="1"/>
  <c r="O10" i="2" a="1"/>
  <c r="O10" i="2" s="1"/>
  <c r="O14" i="2" a="1"/>
  <c r="O14" i="2" s="1"/>
  <c r="O18" i="2" a="1"/>
  <c r="O18" i="2" s="1"/>
  <c r="O22" i="2" a="1"/>
  <c r="O22" i="2" s="1"/>
  <c r="O26" i="2" a="1"/>
  <c r="O26" i="2" s="1"/>
  <c r="O30" i="2" a="1"/>
  <c r="O30" i="2" s="1"/>
  <c r="O34" i="2" a="1"/>
  <c r="O34" i="2" s="1"/>
  <c r="O38" i="2" a="1"/>
  <c r="O38" i="2" s="1"/>
  <c r="O42" i="2" a="1"/>
  <c r="O42" i="2" s="1"/>
  <c r="O46" i="2" a="1"/>
  <c r="O46" i="2" s="1"/>
  <c r="O50" i="2" a="1"/>
  <c r="O50" i="2" s="1"/>
  <c r="O54" i="2" a="1"/>
  <c r="O54" i="2" s="1"/>
  <c r="O58" i="2" a="1"/>
  <c r="O58" i="2" s="1"/>
  <c r="O62" i="2" a="1"/>
  <c r="O62" i="2" s="1"/>
  <c r="O66" i="2" a="1"/>
  <c r="O66" i="2" s="1"/>
  <c r="O70" i="2" a="1"/>
  <c r="O70" i="2" s="1"/>
  <c r="O74" i="2" a="1"/>
  <c r="O74" i="2" s="1"/>
  <c r="O78" i="2" a="1"/>
  <c r="O78" i="2" s="1"/>
  <c r="O4" i="2" a="1"/>
  <c r="O4" i="2" s="1"/>
  <c r="F5" i="2" a="1"/>
  <c r="F5" i="2" s="1"/>
  <c r="F9" i="2" a="1"/>
  <c r="F9" i="2" s="1"/>
  <c r="F13" i="2" a="1"/>
  <c r="F13" i="2" s="1"/>
  <c r="F17" i="2" a="1"/>
  <c r="F17" i="2" s="1"/>
  <c r="F21" i="2" a="1"/>
  <c r="F21" i="2" s="1"/>
  <c r="F25" i="2" a="1"/>
  <c r="F25" i="2" s="1"/>
  <c r="F29" i="2" a="1"/>
  <c r="F29" i="2" s="1"/>
  <c r="F33" i="2" a="1"/>
  <c r="F33" i="2" s="1"/>
  <c r="F37" i="2" a="1"/>
  <c r="F37" i="2" s="1"/>
  <c r="F41" i="2" a="1"/>
  <c r="F41" i="2" s="1"/>
  <c r="F45" i="2" a="1"/>
  <c r="F45" i="2" s="1"/>
  <c r="F49" i="2" a="1"/>
  <c r="F49" i="2" s="1"/>
  <c r="F53" i="2" a="1"/>
  <c r="F53" i="2" s="1"/>
  <c r="F57" i="2" a="1"/>
  <c r="F57" i="2" s="1"/>
  <c r="F61" i="2" a="1"/>
  <c r="F61" i="2" s="1"/>
  <c r="F65" i="2" a="1"/>
  <c r="F65" i="2" s="1"/>
  <c r="F69" i="2" a="1"/>
  <c r="F69" i="2" s="1"/>
  <c r="F73" i="2" a="1"/>
  <c r="F73" i="2" s="1"/>
  <c r="F4" i="2" a="1"/>
  <c r="F4" i="2" s="1"/>
  <c r="F8" i="2" a="1"/>
  <c r="F8" i="2" s="1"/>
  <c r="F12" i="2" a="1"/>
  <c r="F12" i="2" s="1"/>
  <c r="F16" i="2" a="1"/>
  <c r="F16" i="2" s="1"/>
  <c r="F20" i="2" a="1"/>
  <c r="F20" i="2" s="1"/>
  <c r="F24" i="2" a="1"/>
  <c r="F24" i="2" s="1"/>
  <c r="F28" i="2" a="1"/>
  <c r="F28" i="2" s="1"/>
  <c r="F32" i="2" a="1"/>
  <c r="F32" i="2" s="1"/>
  <c r="F36" i="2" a="1"/>
  <c r="F36" i="2" s="1"/>
  <c r="F40" i="2" a="1"/>
  <c r="F40" i="2" s="1"/>
  <c r="F44" i="2" a="1"/>
  <c r="F44" i="2" s="1"/>
  <c r="F48" i="2" a="1"/>
  <c r="F48" i="2" s="1"/>
  <c r="F52" i="2" a="1"/>
  <c r="F52" i="2" s="1"/>
  <c r="F56" i="2" a="1"/>
  <c r="F56" i="2" s="1"/>
  <c r="F60" i="2" a="1"/>
  <c r="F60" i="2" s="1"/>
  <c r="F64" i="2" a="1"/>
  <c r="F64" i="2" s="1"/>
  <c r="F68" i="2" a="1"/>
  <c r="F68" i="2" s="1"/>
  <c r="F72" i="2" a="1"/>
  <c r="F72" i="2" s="1"/>
  <c r="F76" i="2" a="1"/>
  <c r="F76" i="2" s="1"/>
  <c r="F7" i="2" a="1"/>
  <c r="F7" i="2" s="1"/>
  <c r="F11" i="2" a="1"/>
  <c r="F11" i="2" s="1"/>
  <c r="F15" i="2" a="1"/>
  <c r="F15" i="2" s="1"/>
  <c r="F19" i="2" a="1"/>
  <c r="F19" i="2" s="1"/>
  <c r="F23" i="2" a="1"/>
  <c r="F23" i="2" s="1"/>
  <c r="F27" i="2" a="1"/>
  <c r="F27" i="2" s="1"/>
  <c r="F31" i="2" a="1"/>
  <c r="F31" i="2" s="1"/>
  <c r="F35" i="2" a="1"/>
  <c r="F35" i="2" s="1"/>
  <c r="F39" i="2" a="1"/>
  <c r="F39" i="2" s="1"/>
  <c r="F43" i="2" a="1"/>
  <c r="F43" i="2" s="1"/>
  <c r="F47" i="2" a="1"/>
  <c r="F47" i="2" s="1"/>
  <c r="F51" i="2" a="1"/>
  <c r="F51" i="2" s="1"/>
  <c r="F55" i="2" a="1"/>
  <c r="F55" i="2" s="1"/>
  <c r="F59" i="2" a="1"/>
  <c r="F59" i="2" s="1"/>
  <c r="F63" i="2" a="1"/>
  <c r="F63" i="2" s="1"/>
  <c r="F67" i="2" a="1"/>
  <c r="F67" i="2" s="1"/>
  <c r="F71" i="2" a="1"/>
  <c r="F71" i="2" s="1"/>
  <c r="F75" i="2" a="1"/>
  <c r="F75" i="2" s="1"/>
  <c r="F79" i="2" a="1"/>
  <c r="F79" i="2" s="1"/>
  <c r="F6" i="2" a="1"/>
  <c r="F6" i="2" s="1"/>
  <c r="F10" i="2" a="1"/>
  <c r="F10" i="2" s="1"/>
  <c r="F14" i="2" a="1"/>
  <c r="F14" i="2" s="1"/>
  <c r="F18" i="2" a="1"/>
  <c r="F18" i="2" s="1"/>
  <c r="F22" i="2" a="1"/>
  <c r="F22" i="2" s="1"/>
  <c r="F26" i="2" a="1"/>
  <c r="F26" i="2" s="1"/>
  <c r="F30" i="2" a="1"/>
  <c r="F30" i="2" s="1"/>
  <c r="F34" i="2" a="1"/>
  <c r="F34" i="2" s="1"/>
  <c r="F38" i="2" a="1"/>
  <c r="F38" i="2" s="1"/>
  <c r="F42" i="2" a="1"/>
  <c r="F42" i="2" s="1"/>
  <c r="F46" i="2" a="1"/>
  <c r="F46" i="2" s="1"/>
  <c r="F50" i="2" a="1"/>
  <c r="F50" i="2" s="1"/>
  <c r="F54" i="2" a="1"/>
  <c r="F54" i="2" s="1"/>
  <c r="F58" i="2" a="1"/>
  <c r="F58" i="2" s="1"/>
  <c r="F62" i="2" a="1"/>
  <c r="F62" i="2" s="1"/>
  <c r="F66" i="2" a="1"/>
  <c r="F66" i="2" s="1"/>
  <c r="F70" i="2" a="1"/>
  <c r="F70" i="2" s="1"/>
  <c r="F74" i="2" a="1"/>
  <c r="F74" i="2" s="1"/>
  <c r="F78" i="2" a="1"/>
  <c r="F78" i="2" s="1"/>
  <c r="F77" i="2" a="1"/>
  <c r="F77" i="2" s="1"/>
  <c r="L8" i="2" a="1"/>
  <c r="L8" i="2" s="1"/>
  <c r="R14" i="2" a="1"/>
  <c r="R14" i="2" s="1"/>
  <c r="I8" i="2" a="1"/>
  <c r="I8" i="2" s="1"/>
  <c r="I12" i="2" a="1"/>
  <c r="I12" i="2" s="1"/>
  <c r="I16" i="2" a="1"/>
  <c r="I16" i="2" s="1"/>
  <c r="I20" i="2" a="1"/>
  <c r="I20" i="2" s="1"/>
  <c r="I24" i="2" a="1"/>
  <c r="I24" i="2" s="1"/>
  <c r="I28" i="2" a="1"/>
  <c r="I28" i="2" s="1"/>
  <c r="I32" i="2" a="1"/>
  <c r="I32" i="2" s="1"/>
  <c r="I36" i="2" a="1"/>
  <c r="I36" i="2" s="1"/>
  <c r="I40" i="2" a="1"/>
  <c r="I40" i="2" s="1"/>
  <c r="I44" i="2" a="1"/>
  <c r="I44" i="2" s="1"/>
  <c r="I48" i="2" a="1"/>
  <c r="I48" i="2" s="1"/>
  <c r="I52" i="2" a="1"/>
  <c r="I52" i="2" s="1"/>
  <c r="I56" i="2" a="1"/>
  <c r="I56" i="2" s="1"/>
  <c r="I60" i="2" a="1"/>
  <c r="I60" i="2" s="1"/>
  <c r="I64" i="2" a="1"/>
  <c r="I64" i="2" s="1"/>
  <c r="I68" i="2" a="1"/>
  <c r="I68" i="2" s="1"/>
  <c r="I72" i="2" a="1"/>
  <c r="I72" i="2" s="1"/>
  <c r="I76" i="2" a="1"/>
  <c r="I76" i="2" s="1"/>
  <c r="I7" i="2" a="1"/>
  <c r="I7" i="2" s="1"/>
  <c r="I11" i="2" a="1"/>
  <c r="I11" i="2" s="1"/>
  <c r="I15" i="2" a="1"/>
  <c r="I15" i="2" s="1"/>
  <c r="I19" i="2" a="1"/>
  <c r="I19" i="2" s="1"/>
  <c r="I23" i="2" a="1"/>
  <c r="I23" i="2" s="1"/>
  <c r="I27" i="2" a="1"/>
  <c r="I27" i="2" s="1"/>
  <c r="I31" i="2" a="1"/>
  <c r="I31" i="2" s="1"/>
  <c r="I35" i="2" a="1"/>
  <c r="I35" i="2" s="1"/>
  <c r="I39" i="2" a="1"/>
  <c r="I39" i="2" s="1"/>
  <c r="I43" i="2" a="1"/>
  <c r="I43" i="2" s="1"/>
  <c r="I47" i="2" a="1"/>
  <c r="I47" i="2" s="1"/>
  <c r="I51" i="2" a="1"/>
  <c r="I51" i="2" s="1"/>
  <c r="I55" i="2" a="1"/>
  <c r="I55" i="2" s="1"/>
  <c r="I59" i="2" a="1"/>
  <c r="I59" i="2" s="1"/>
  <c r="I63" i="2" a="1"/>
  <c r="I63" i="2" s="1"/>
  <c r="I67" i="2" a="1"/>
  <c r="I67" i="2" s="1"/>
  <c r="I71" i="2" a="1"/>
  <c r="I71" i="2" s="1"/>
  <c r="I75" i="2" a="1"/>
  <c r="I75" i="2" s="1"/>
  <c r="I79" i="2" a="1"/>
  <c r="I79" i="2" s="1"/>
  <c r="I6" i="2" a="1"/>
  <c r="I6" i="2" s="1"/>
  <c r="I10" i="2" a="1"/>
  <c r="I10" i="2" s="1"/>
  <c r="I14" i="2" a="1"/>
  <c r="I14" i="2" s="1"/>
  <c r="I18" i="2" a="1"/>
  <c r="I18" i="2" s="1"/>
  <c r="I22" i="2" a="1"/>
  <c r="I22" i="2" s="1"/>
  <c r="I26" i="2" a="1"/>
  <c r="I26" i="2" s="1"/>
  <c r="I30" i="2" a="1"/>
  <c r="I30" i="2" s="1"/>
  <c r="I34" i="2" a="1"/>
  <c r="I34" i="2" s="1"/>
  <c r="I38" i="2" a="1"/>
  <c r="I38" i="2" s="1"/>
  <c r="I42" i="2" a="1"/>
  <c r="I42" i="2" s="1"/>
  <c r="I46" i="2" a="1"/>
  <c r="I46" i="2" s="1"/>
  <c r="I50" i="2" a="1"/>
  <c r="I50" i="2" s="1"/>
  <c r="I54" i="2" a="1"/>
  <c r="I54" i="2" s="1"/>
  <c r="I58" i="2" a="1"/>
  <c r="I58" i="2" s="1"/>
  <c r="I62" i="2" a="1"/>
  <c r="I62" i="2" s="1"/>
  <c r="I66" i="2" a="1"/>
  <c r="I66" i="2" s="1"/>
  <c r="I70" i="2" a="1"/>
  <c r="I70" i="2" s="1"/>
  <c r="I74" i="2" a="1"/>
  <c r="I74" i="2" s="1"/>
  <c r="I78" i="2" a="1"/>
  <c r="I78" i="2" s="1"/>
  <c r="I5" i="2" a="1"/>
  <c r="I5" i="2" s="1"/>
  <c r="I9" i="2" a="1"/>
  <c r="I9" i="2" s="1"/>
  <c r="I13" i="2" a="1"/>
  <c r="I13" i="2" s="1"/>
  <c r="I17" i="2" a="1"/>
  <c r="I17" i="2" s="1"/>
  <c r="I21" i="2" a="1"/>
  <c r="I21" i="2" s="1"/>
  <c r="I25" i="2" a="1"/>
  <c r="I25" i="2" s="1"/>
  <c r="I29" i="2" a="1"/>
  <c r="I29" i="2" s="1"/>
  <c r="I33" i="2" a="1"/>
  <c r="I33" i="2" s="1"/>
  <c r="I37" i="2" a="1"/>
  <c r="I37" i="2" s="1"/>
  <c r="I41" i="2" a="1"/>
  <c r="I41" i="2" s="1"/>
  <c r="I45" i="2" a="1"/>
  <c r="I45" i="2" s="1"/>
  <c r="I49" i="2" a="1"/>
  <c r="I49" i="2" s="1"/>
  <c r="I53" i="2" a="1"/>
  <c r="I53" i="2" s="1"/>
  <c r="I57" i="2" a="1"/>
  <c r="I57" i="2" s="1"/>
  <c r="I61" i="2" a="1"/>
  <c r="I61" i="2" s="1"/>
  <c r="I65" i="2" a="1"/>
  <c r="I65" i="2" s="1"/>
  <c r="I69" i="2" a="1"/>
  <c r="I69" i="2" s="1"/>
  <c r="I73" i="2" a="1"/>
  <c r="I73" i="2" s="1"/>
  <c r="I77" i="2" a="1"/>
  <c r="I77" i="2" s="1"/>
  <c r="C8" i="2" a="1"/>
  <c r="C8" i="2" s="1"/>
  <c r="C12" i="2" a="1"/>
  <c r="C12" i="2" s="1"/>
  <c r="C16" i="2" a="1"/>
  <c r="C16" i="2" s="1"/>
  <c r="C20" i="2" a="1"/>
  <c r="C20" i="2" s="1"/>
  <c r="C24" i="2" a="1"/>
  <c r="C24" i="2" s="1"/>
  <c r="C28" i="2" a="1"/>
  <c r="C28" i="2" s="1"/>
  <c r="C32" i="2" a="1"/>
  <c r="C32" i="2" s="1"/>
  <c r="C36" i="2" a="1"/>
  <c r="C36" i="2" s="1"/>
  <c r="C40" i="2" a="1"/>
  <c r="C40" i="2" s="1"/>
  <c r="C44" i="2" a="1"/>
  <c r="C44" i="2" s="1"/>
  <c r="C48" i="2" a="1"/>
  <c r="C48" i="2" s="1"/>
  <c r="C52" i="2" a="1"/>
  <c r="C52" i="2" s="1"/>
  <c r="C56" i="2" a="1"/>
  <c r="C56" i="2" s="1"/>
  <c r="C60" i="2" a="1"/>
  <c r="C60" i="2" s="1"/>
  <c r="C64" i="2" a="1"/>
  <c r="C64" i="2" s="1"/>
  <c r="C76" i="2" a="1"/>
  <c r="C76" i="2" s="1"/>
  <c r="C7" i="2" a="1"/>
  <c r="C7" i="2" s="1"/>
  <c r="C11" i="2" a="1"/>
  <c r="C11" i="2" s="1"/>
  <c r="C15" i="2" a="1"/>
  <c r="C15" i="2" s="1"/>
  <c r="C19" i="2" a="1"/>
  <c r="C19" i="2" s="1"/>
  <c r="C23" i="2" a="1"/>
  <c r="C23" i="2" s="1"/>
  <c r="C27" i="2" a="1"/>
  <c r="C27" i="2" s="1"/>
  <c r="C31" i="2" a="1"/>
  <c r="C31" i="2" s="1"/>
  <c r="C35" i="2" a="1"/>
  <c r="C35" i="2" s="1"/>
  <c r="C39" i="2" a="1"/>
  <c r="C39" i="2" s="1"/>
  <c r="C43" i="2" a="1"/>
  <c r="C43" i="2" s="1"/>
  <c r="C47" i="2" a="1"/>
  <c r="C47" i="2" s="1"/>
  <c r="C51" i="2" a="1"/>
  <c r="C51" i="2" s="1"/>
  <c r="C55" i="2" a="1"/>
  <c r="C55" i="2" s="1"/>
  <c r="C59" i="2" a="1"/>
  <c r="C59" i="2" s="1"/>
  <c r="C63" i="2" a="1"/>
  <c r="C63" i="2" s="1"/>
  <c r="C67" i="2" a="1"/>
  <c r="C67" i="2" s="1"/>
  <c r="C71" i="2" a="1"/>
  <c r="C71" i="2" s="1"/>
  <c r="B71" i="2" s="1" a="1"/>
  <c r="B71" i="2" s="1"/>
  <c r="C75" i="2" a="1"/>
  <c r="C75" i="2" s="1"/>
  <c r="C79" i="2" a="1"/>
  <c r="C79" i="2" s="1"/>
  <c r="C69" i="2" a="1"/>
  <c r="C69" i="2" s="1"/>
  <c r="C68" i="2" a="1"/>
  <c r="C68" i="2" s="1"/>
  <c r="B68" i="2" s="1" a="1"/>
  <c r="B68" i="2" s="1"/>
  <c r="C6" i="2" a="1"/>
  <c r="C6" i="2" s="1"/>
  <c r="B6" i="2" s="1" a="1"/>
  <c r="B6" i="2" s="1"/>
  <c r="C10" i="2" a="1"/>
  <c r="C10" i="2" s="1"/>
  <c r="C14" i="2" a="1"/>
  <c r="C14" i="2" s="1"/>
  <c r="C18" i="2" a="1"/>
  <c r="C18" i="2" s="1"/>
  <c r="C22" i="2" a="1"/>
  <c r="C22" i="2" s="1"/>
  <c r="B22" i="2" s="1" a="1"/>
  <c r="B22" i="2" s="1"/>
  <c r="C26" i="2" a="1"/>
  <c r="C26" i="2" s="1"/>
  <c r="C30" i="2" a="1"/>
  <c r="C30" i="2" s="1"/>
  <c r="C34" i="2" a="1"/>
  <c r="C34" i="2" s="1"/>
  <c r="B34" i="2" s="1" a="1"/>
  <c r="B34" i="2" s="1"/>
  <c r="C38" i="2" a="1"/>
  <c r="C38" i="2" s="1"/>
  <c r="B38" i="2" s="1" a="1"/>
  <c r="B38" i="2" s="1"/>
  <c r="C42" i="2" a="1"/>
  <c r="C42" i="2" s="1"/>
  <c r="C46" i="2" a="1"/>
  <c r="C46" i="2" s="1"/>
  <c r="B46" i="2" s="1" a="1"/>
  <c r="B46" i="2" s="1"/>
  <c r="C50" i="2" a="1"/>
  <c r="C50" i="2" s="1"/>
  <c r="B50" i="2" s="1" a="1"/>
  <c r="B50" i="2" s="1"/>
  <c r="C54" i="2" a="1"/>
  <c r="C54" i="2" s="1"/>
  <c r="B54" i="2" s="1" a="1"/>
  <c r="B54" i="2" s="1"/>
  <c r="C58" i="2" a="1"/>
  <c r="C58" i="2" s="1"/>
  <c r="C62" i="2" a="1"/>
  <c r="C62" i="2" s="1"/>
  <c r="B62" i="2" s="1" a="1"/>
  <c r="B62" i="2" s="1"/>
  <c r="C66" i="2" a="1"/>
  <c r="C66" i="2" s="1"/>
  <c r="B66" i="2" s="1" a="1"/>
  <c r="B66" i="2" s="1"/>
  <c r="C70" i="2" a="1"/>
  <c r="C70" i="2" s="1"/>
  <c r="B70" i="2" s="1" a="1"/>
  <c r="B70" i="2" s="1"/>
  <c r="C74" i="2" a="1"/>
  <c r="C74" i="2" s="1"/>
  <c r="B74" i="2" s="1" a="1"/>
  <c r="B74" i="2" s="1"/>
  <c r="C78" i="2" a="1"/>
  <c r="C78" i="2" s="1"/>
  <c r="B78" i="2" s="1" a="1"/>
  <c r="B78" i="2" s="1"/>
  <c r="C77" i="2" a="1"/>
  <c r="C77" i="2" s="1"/>
  <c r="B77" i="2" s="1" a="1"/>
  <c r="B77" i="2" s="1"/>
  <c r="C4" i="2" a="1"/>
  <c r="C4" i="2" s="1"/>
  <c r="B4" i="2" s="1"/>
  <c r="C5" i="2" a="1"/>
  <c r="C5" i="2" s="1"/>
  <c r="C9" i="2" a="1"/>
  <c r="C9" i="2" s="1"/>
  <c r="B9" i="2" s="1" a="1"/>
  <c r="B9" i="2" s="1"/>
  <c r="C13" i="2" a="1"/>
  <c r="C13" i="2" s="1"/>
  <c r="B13" i="2" s="1" a="1"/>
  <c r="B13" i="2" s="1"/>
  <c r="C17" i="2" a="1"/>
  <c r="C17" i="2" s="1"/>
  <c r="B17" i="2" s="1" a="1"/>
  <c r="B17" i="2" s="1"/>
  <c r="C21" i="2" a="1"/>
  <c r="C21" i="2" s="1"/>
  <c r="B21" i="2" s="1" a="1"/>
  <c r="B21" i="2" s="1"/>
  <c r="C25" i="2" a="1"/>
  <c r="C25" i="2" s="1"/>
  <c r="C29" i="2" a="1"/>
  <c r="C29" i="2" s="1"/>
  <c r="B29" i="2" s="1" a="1"/>
  <c r="B29" i="2" s="1"/>
  <c r="C33" i="2" a="1"/>
  <c r="C33" i="2" s="1"/>
  <c r="B33" i="2" s="1" a="1"/>
  <c r="B33" i="2" s="1"/>
  <c r="C37" i="2" a="1"/>
  <c r="C37" i="2" s="1"/>
  <c r="C41" i="2" a="1"/>
  <c r="C41" i="2" s="1"/>
  <c r="C45" i="2" a="1"/>
  <c r="C45" i="2" s="1"/>
  <c r="B45" i="2" s="1" a="1"/>
  <c r="B45" i="2" s="1"/>
  <c r="C49" i="2" a="1"/>
  <c r="C49" i="2" s="1"/>
  <c r="B49" i="2" s="1" a="1"/>
  <c r="B49" i="2" s="1"/>
  <c r="C53" i="2" a="1"/>
  <c r="C53" i="2" s="1"/>
  <c r="B53" i="2" s="1" a="1"/>
  <c r="B53" i="2" s="1"/>
  <c r="C57" i="2" a="1"/>
  <c r="C57" i="2" s="1"/>
  <c r="C61" i="2" a="1"/>
  <c r="C61" i="2" s="1"/>
  <c r="B61" i="2" s="1" a="1"/>
  <c r="B61" i="2" s="1"/>
  <c r="C65" i="2" a="1"/>
  <c r="C65" i="2" s="1"/>
  <c r="C73" i="2" a="1"/>
  <c r="C73" i="2" s="1"/>
  <c r="C72" i="2" a="1"/>
  <c r="C72" i="2" s="1"/>
  <c r="AB5" i="1"/>
  <c r="AM1" i="1"/>
  <c r="V21" i="2" s="1"/>
  <c r="X5" i="1"/>
  <c r="Q70" i="2"/>
  <c r="Q38" i="2"/>
  <c r="Q68" i="2"/>
  <c r="Q71" i="2"/>
  <c r="Q25" i="2"/>
  <c r="Q60" i="2"/>
  <c r="Q10" i="2"/>
  <c r="Q72" i="2"/>
  <c r="Q13" i="2"/>
  <c r="Q54" i="2"/>
  <c r="Q44" i="2"/>
  <c r="Q53" i="2"/>
  <c r="Q56" i="2"/>
  <c r="Q64" i="2"/>
  <c r="Q55" i="2"/>
  <c r="Q19" i="2"/>
  <c r="Q79" i="2"/>
  <c r="Q18" i="2"/>
  <c r="Q28" i="2"/>
  <c r="Q62" i="2"/>
  <c r="Q41" i="2"/>
  <c r="Q8" i="2"/>
  <c r="Q36" i="2"/>
  <c r="Q42" i="2"/>
  <c r="Q21" i="2"/>
  <c r="Q63" i="2"/>
  <c r="Q33" i="2"/>
  <c r="Q24" i="2"/>
  <c r="Q58" i="2"/>
  <c r="Q9" i="2"/>
  <c r="Q11" i="2"/>
  <c r="Q30" i="2"/>
  <c r="Q66" i="2"/>
  <c r="Q47" i="2"/>
  <c r="Q17" i="2"/>
  <c r="Q52" i="2"/>
  <c r="Q65" i="2"/>
  <c r="Q61" i="2"/>
  <c r="Q46" i="2"/>
  <c r="Q77" i="2"/>
  <c r="Q43" i="2"/>
  <c r="Q20" i="2"/>
  <c r="Q40" i="2"/>
  <c r="Q32" i="2"/>
  <c r="Q76" i="2"/>
  <c r="Q59" i="2"/>
  <c r="Q6" i="2"/>
  <c r="Q73" i="2"/>
  <c r="Q75" i="2"/>
  <c r="Q67" i="2"/>
  <c r="Q49" i="2"/>
  <c r="Q29" i="2"/>
  <c r="Q7" i="2"/>
  <c r="Q37" i="2"/>
  <c r="Q23" i="2"/>
  <c r="Q5" i="2"/>
  <c r="Q14" i="2"/>
  <c r="Q12" i="2"/>
  <c r="Q57" i="2"/>
  <c r="Q26" i="2"/>
  <c r="Q78" i="2"/>
  <c r="Q50" i="2"/>
  <c r="Q51" i="2"/>
  <c r="Q27" i="2"/>
  <c r="Q74" i="2"/>
  <c r="Q15" i="2"/>
  <c r="Q31" i="2"/>
  <c r="Q69" i="2"/>
  <c r="Q4" i="2"/>
  <c r="Q39" i="2"/>
  <c r="Q48" i="2"/>
  <c r="Q22" i="2"/>
  <c r="Q16" i="2"/>
  <c r="Q45" i="2"/>
  <c r="Q35" i="2"/>
  <c r="Q34" i="2"/>
  <c r="AM2" i="1"/>
  <c r="K75" i="2"/>
  <c r="K59" i="2"/>
  <c r="K72" i="2"/>
  <c r="K56" i="2"/>
  <c r="K69" i="2"/>
  <c r="K53" i="2"/>
  <c r="K66" i="2"/>
  <c r="K24" i="2"/>
  <c r="K12" i="2"/>
  <c r="K44" i="2"/>
  <c r="K30" i="2"/>
  <c r="K37" i="2"/>
  <c r="K8" i="2"/>
  <c r="K14" i="2"/>
  <c r="K6" i="2"/>
  <c r="K17" i="2"/>
  <c r="K27" i="2"/>
  <c r="K4" i="2"/>
  <c r="K54" i="2"/>
  <c r="K63" i="2"/>
  <c r="K76" i="2"/>
  <c r="K60" i="2"/>
  <c r="K73" i="2"/>
  <c r="K57" i="2"/>
  <c r="K70" i="2"/>
  <c r="K40" i="2"/>
  <c r="K13" i="2"/>
  <c r="K33" i="2"/>
  <c r="K15" i="2"/>
  <c r="K9" i="2"/>
  <c r="K7" i="2"/>
  <c r="K42" i="2"/>
  <c r="K21" i="2"/>
  <c r="K49" i="2"/>
  <c r="K46" i="2"/>
  <c r="K20" i="2"/>
  <c r="K29" i="2"/>
  <c r="K79" i="2"/>
  <c r="K67" i="2"/>
  <c r="K51" i="2"/>
  <c r="K64" i="2"/>
  <c r="K77" i="2"/>
  <c r="K61" i="2"/>
  <c r="K74" i="2"/>
  <c r="K58" i="2"/>
  <c r="K39" i="2"/>
  <c r="K19" i="2"/>
  <c r="K10" i="2"/>
  <c r="K50" i="2"/>
  <c r="K32" i="2"/>
  <c r="K5" i="2"/>
  <c r="K18" i="2"/>
  <c r="K11" i="2"/>
  <c r="K43" i="2"/>
  <c r="K23" i="2"/>
  <c r="K36" i="2"/>
  <c r="K26" i="2"/>
  <c r="K71" i="2"/>
  <c r="K55" i="2"/>
  <c r="K68" i="2"/>
  <c r="K52" i="2"/>
  <c r="K65" i="2"/>
  <c r="K78" i="2"/>
  <c r="K62" i="2"/>
  <c r="K41" i="2"/>
  <c r="K34" i="2"/>
  <c r="K48" i="2"/>
  <c r="K35" i="2"/>
  <c r="K47" i="2"/>
  <c r="K22" i="2"/>
  <c r="K16" i="2"/>
  <c r="K28" i="2"/>
  <c r="K38" i="2"/>
  <c r="K25" i="2"/>
  <c r="K45" i="2"/>
  <c r="K31" i="2"/>
  <c r="E51" i="2" a="1"/>
  <c r="E51" i="2" s="1"/>
  <c r="E68" i="2" a="1"/>
  <c r="E68" i="2" s="1"/>
  <c r="E52" i="2" a="1"/>
  <c r="E52" i="2" s="1"/>
  <c r="E65" i="2" a="1"/>
  <c r="E65" i="2" s="1"/>
  <c r="E78" i="2" a="1"/>
  <c r="E78" i="2" s="1"/>
  <c r="E62" i="2" a="1"/>
  <c r="E62" i="2" s="1"/>
  <c r="E75" i="2" a="1"/>
  <c r="E75" i="2" s="1"/>
  <c r="E59" i="2" a="1"/>
  <c r="E59" i="2" s="1"/>
  <c r="E13" i="2" a="1"/>
  <c r="E13" i="2" s="1"/>
  <c r="E33" i="2" a="1"/>
  <c r="E33" i="2" s="1"/>
  <c r="E41" i="2" a="1"/>
  <c r="E41" i="2" s="1"/>
  <c r="E7" i="2" a="1"/>
  <c r="E7" i="2" s="1"/>
  <c r="E17" i="2" a="1"/>
  <c r="E17" i="2" s="1"/>
  <c r="E45" i="2" a="1"/>
  <c r="E45" i="2" s="1"/>
  <c r="E23" i="2" a="1"/>
  <c r="E23" i="2" s="1"/>
  <c r="E12" i="2" a="1"/>
  <c r="E12" i="2" s="1"/>
  <c r="E4" i="2" a="1"/>
  <c r="E4" i="2" s="1"/>
  <c r="E47" i="2" a="1"/>
  <c r="E47" i="2" s="1"/>
  <c r="E10" i="2" a="1"/>
  <c r="E10" i="2" s="1"/>
  <c r="E72" i="2" a="1"/>
  <c r="E72" i="2" s="1"/>
  <c r="E56" i="2" a="1"/>
  <c r="E56" i="2" s="1"/>
  <c r="E69" i="2" a="1"/>
  <c r="E69" i="2" s="1"/>
  <c r="E53" i="2" a="1"/>
  <c r="E53" i="2" s="1"/>
  <c r="E66" i="2" a="1"/>
  <c r="E66" i="2" s="1"/>
  <c r="E79" i="2" a="1"/>
  <c r="E79" i="2" s="1"/>
  <c r="E63" i="2" a="1"/>
  <c r="E63" i="2" s="1"/>
  <c r="E15" i="2" a="1"/>
  <c r="E15" i="2" s="1"/>
  <c r="E31" i="2" a="1"/>
  <c r="E31" i="2" s="1"/>
  <c r="E38" i="2" a="1"/>
  <c r="E38" i="2" s="1"/>
  <c r="E30" i="2" a="1"/>
  <c r="E30" i="2" s="1"/>
  <c r="E24" i="2" a="1"/>
  <c r="E24" i="2" s="1"/>
  <c r="E6" i="2" a="1"/>
  <c r="E6" i="2" s="1"/>
  <c r="E39" i="2" a="1"/>
  <c r="E39" i="2" s="1"/>
  <c r="E36" i="2" a="1"/>
  <c r="E36" i="2" s="1"/>
  <c r="E37" i="2" a="1"/>
  <c r="E37" i="2" s="1"/>
  <c r="E50" i="2" a="1"/>
  <c r="E50" i="2" s="1"/>
  <c r="E29" i="2" a="1"/>
  <c r="E29" i="2" s="1"/>
  <c r="E26" i="2" a="1"/>
  <c r="E26" i="2" s="1"/>
  <c r="E76" i="2" a="1"/>
  <c r="E76" i="2" s="1"/>
  <c r="E60" i="2" a="1"/>
  <c r="E60" i="2" s="1"/>
  <c r="E73" i="2" a="1"/>
  <c r="E73" i="2" s="1"/>
  <c r="E57" i="2" a="1"/>
  <c r="E57" i="2" s="1"/>
  <c r="E70" i="2" a="1"/>
  <c r="E70" i="2" s="1"/>
  <c r="E54" i="2" a="1"/>
  <c r="E54" i="2" s="1"/>
  <c r="E67" i="2" a="1"/>
  <c r="E67" i="2" s="1"/>
  <c r="E35" i="2" a="1"/>
  <c r="E35" i="2" s="1"/>
  <c r="E25" i="2" a="1"/>
  <c r="E25" i="2" s="1"/>
  <c r="E16" i="2" a="1"/>
  <c r="E16" i="2" s="1"/>
  <c r="E42" i="2" a="1"/>
  <c r="E42" i="2" s="1"/>
  <c r="E21" i="2" a="1"/>
  <c r="E21" i="2" s="1"/>
  <c r="E46" i="2" a="1"/>
  <c r="E46" i="2" s="1"/>
  <c r="E11" i="2" a="1"/>
  <c r="E11" i="2" s="1"/>
  <c r="E8" i="2" a="1"/>
  <c r="E8" i="2" s="1"/>
  <c r="E28" i="2" a="1"/>
  <c r="E28" i="2" s="1"/>
  <c r="E20" i="2" a="1"/>
  <c r="E20" i="2" s="1"/>
  <c r="E34" i="2" a="1"/>
  <c r="E34" i="2" s="1"/>
  <c r="E44" i="2" a="1"/>
  <c r="E44" i="2" s="1"/>
  <c r="E32" i="2" a="1"/>
  <c r="E32" i="2" s="1"/>
  <c r="E64" i="2" a="1"/>
  <c r="E64" i="2" s="1"/>
  <c r="E77" i="2" a="1"/>
  <c r="E77" i="2" s="1"/>
  <c r="E61" i="2" a="1"/>
  <c r="E61" i="2" s="1"/>
  <c r="E74" i="2" a="1"/>
  <c r="E74" i="2" s="1"/>
  <c r="E58" i="2" a="1"/>
  <c r="E58" i="2" s="1"/>
  <c r="E71" i="2" a="1"/>
  <c r="E71" i="2" s="1"/>
  <c r="E55" i="2" a="1"/>
  <c r="E55" i="2" s="1"/>
  <c r="E14" i="2" a="1"/>
  <c r="E14" i="2" s="1"/>
  <c r="E9" i="2" a="1"/>
  <c r="E9" i="2" s="1"/>
  <c r="E49" i="2" a="1"/>
  <c r="E49" i="2" s="1"/>
  <c r="E43" i="2" a="1"/>
  <c r="E43" i="2" s="1"/>
  <c r="E19" i="2" a="1"/>
  <c r="E19" i="2" s="1"/>
  <c r="E48" i="2" a="1"/>
  <c r="E48" i="2" s="1"/>
  <c r="E5" i="2" a="1"/>
  <c r="E5" i="2" s="1"/>
  <c r="E18" i="2" a="1"/>
  <c r="E18" i="2" s="1"/>
  <c r="E22" i="2" a="1"/>
  <c r="E22" i="2" s="1"/>
  <c r="E40" i="2" a="1"/>
  <c r="E40" i="2" s="1"/>
  <c r="E27" i="2" a="1"/>
  <c r="E27" i="2" s="1"/>
  <c r="E1" i="1"/>
  <c r="V8" i="2" s="1"/>
  <c r="B51" i="2" a="1"/>
  <c r="B51" i="2" s="1"/>
  <c r="B64" i="2" a="1"/>
  <c r="B64" i="2" s="1"/>
  <c r="B58" i="2" a="1"/>
  <c r="B58" i="2" s="1"/>
  <c r="B55" i="2" a="1"/>
  <c r="B55" i="2" s="1"/>
  <c r="B40" i="2" a="1"/>
  <c r="B40" i="2" s="1"/>
  <c r="B24" i="2" a="1"/>
  <c r="B24" i="2" s="1"/>
  <c r="B37" i="2" a="1"/>
  <c r="B37" i="2" s="1"/>
  <c r="B43" i="2" a="1"/>
  <c r="B43" i="2" s="1"/>
  <c r="B27" i="2" a="1"/>
  <c r="B27" i="2" s="1"/>
  <c r="B20" i="2" a="1"/>
  <c r="B20" i="2" s="1"/>
  <c r="B10" i="2" a="1"/>
  <c r="B10" i="2" s="1"/>
  <c r="B11" i="2" a="1"/>
  <c r="B11" i="2" s="1"/>
  <c r="B19" i="2" a="1"/>
  <c r="B19" i="2" s="1"/>
  <c r="B52" i="2" a="1"/>
  <c r="B52" i="2" s="1"/>
  <c r="B65" i="2" a="1"/>
  <c r="B65" i="2" s="1"/>
  <c r="B75" i="2" a="1"/>
  <c r="B75" i="2" s="1"/>
  <c r="B59" i="2" a="1"/>
  <c r="B59" i="2" s="1"/>
  <c r="B44" i="2" a="1"/>
  <c r="B44" i="2" s="1"/>
  <c r="B28" i="2" a="1"/>
  <c r="B28" i="2" s="1"/>
  <c r="B41" i="2" a="1"/>
  <c r="B41" i="2" s="1"/>
  <c r="B25" i="2" a="1"/>
  <c r="B25" i="2" s="1"/>
  <c r="B47" i="2" a="1"/>
  <c r="B47" i="2" s="1"/>
  <c r="B31" i="2" a="1"/>
  <c r="B31" i="2" s="1"/>
  <c r="B7" i="2" a="1"/>
  <c r="B7" i="2" s="1"/>
  <c r="B14" i="2" a="1"/>
  <c r="B14" i="2" s="1"/>
  <c r="B5" i="2" a="1"/>
  <c r="B5" i="2" s="1"/>
  <c r="B16" i="2" a="1"/>
  <c r="B16" i="2" s="1"/>
  <c r="B72" i="2" a="1"/>
  <c r="B72" i="2" s="1"/>
  <c r="B56" i="2" a="1"/>
  <c r="B56" i="2" s="1"/>
  <c r="B69" i="2" a="1"/>
  <c r="B69" i="2" s="1"/>
  <c r="B79" i="2" a="1"/>
  <c r="B79" i="2" s="1"/>
  <c r="B63" i="2" a="1"/>
  <c r="B63" i="2" s="1"/>
  <c r="B48" i="2" a="1"/>
  <c r="B48" i="2" s="1"/>
  <c r="B32" i="2" a="1"/>
  <c r="B32" i="2" s="1"/>
  <c r="B42" i="2" a="1"/>
  <c r="B42" i="2" s="1"/>
  <c r="B26" i="2" a="1"/>
  <c r="B26" i="2" s="1"/>
  <c r="B35" i="2" a="1"/>
  <c r="B35" i="2" s="1"/>
  <c r="B15" i="2" a="1"/>
  <c r="B15" i="2" s="1"/>
  <c r="B76" i="2" a="1"/>
  <c r="B76" i="2" s="1"/>
  <c r="B60" i="2" a="1"/>
  <c r="B60" i="2" s="1"/>
  <c r="B73" i="2" a="1"/>
  <c r="B73" i="2" s="1"/>
  <c r="B57" i="2" a="1"/>
  <c r="B57" i="2" s="1"/>
  <c r="B67" i="2" a="1"/>
  <c r="B67" i="2" s="1"/>
  <c r="B36" i="2" a="1"/>
  <c r="B36" i="2" s="1"/>
  <c r="B30" i="2" a="1"/>
  <c r="B30" i="2" s="1"/>
  <c r="B39" i="2" a="1"/>
  <c r="B39" i="2" s="1"/>
  <c r="B23" i="2" a="1"/>
  <c r="B23" i="2" s="1"/>
  <c r="B18" i="2" a="1"/>
  <c r="B18" i="2" s="1"/>
  <c r="B12" i="2" a="1"/>
  <c r="B12" i="2" s="1"/>
  <c r="B8" i="2" a="1"/>
  <c r="B8" i="2" s="1"/>
  <c r="E2" i="1"/>
  <c r="V24" i="2"/>
  <c r="V27" i="2" s="1"/>
  <c r="AM3" i="1"/>
  <c r="N65" i="2"/>
  <c r="N77" i="2"/>
  <c r="N68" i="2"/>
  <c r="N51" i="2"/>
  <c r="N71" i="2"/>
  <c r="N54" i="2"/>
  <c r="N74" i="2"/>
  <c r="N12" i="2"/>
  <c r="N32" i="2"/>
  <c r="N44" i="2"/>
  <c r="N19" i="2"/>
  <c r="N31" i="2"/>
  <c r="N4" i="2"/>
  <c r="N14" i="2"/>
  <c r="N34" i="2"/>
  <c r="N46" i="2"/>
  <c r="N17" i="2"/>
  <c r="N29" i="2"/>
  <c r="N49" i="2"/>
  <c r="N53" i="2"/>
  <c r="N73" i="2"/>
  <c r="N56" i="2"/>
  <c r="N76" i="2"/>
  <c r="N59" i="2"/>
  <c r="N79" i="2"/>
  <c r="N62" i="2"/>
  <c r="N8" i="2"/>
  <c r="N20" i="2"/>
  <c r="N40" i="2"/>
  <c r="N7" i="2"/>
  <c r="N27" i="2"/>
  <c r="N39" i="2"/>
  <c r="N10" i="2"/>
  <c r="N22" i="2"/>
  <c r="N42" i="2"/>
  <c r="N5" i="2"/>
  <c r="N25" i="2"/>
  <c r="N37" i="2"/>
  <c r="N61" i="2"/>
  <c r="N52" i="2"/>
  <c r="N64" i="2"/>
  <c r="N55" i="2"/>
  <c r="N67" i="2"/>
  <c r="N58" i="2"/>
  <c r="N70" i="2"/>
  <c r="N16" i="2"/>
  <c r="N28" i="2"/>
  <c r="N48" i="2"/>
  <c r="N15" i="2"/>
  <c r="N35" i="2"/>
  <c r="N47" i="2"/>
  <c r="N18" i="2"/>
  <c r="N30" i="2"/>
  <c r="N50" i="2"/>
  <c r="N13" i="2"/>
  <c r="N33" i="2"/>
  <c r="N45" i="2"/>
  <c r="N36" i="2"/>
  <c r="N23" i="2"/>
  <c r="N6" i="2"/>
  <c r="N38" i="2"/>
  <c r="N21" i="2"/>
  <c r="N57" i="2"/>
  <c r="N69" i="2"/>
  <c r="N60" i="2"/>
  <c r="N72" i="2"/>
  <c r="N63" i="2"/>
  <c r="N75" i="2"/>
  <c r="N66" i="2"/>
  <c r="N78" i="2"/>
  <c r="N24" i="2"/>
  <c r="N11" i="2"/>
  <c r="N43" i="2"/>
  <c r="N26" i="2"/>
  <c r="N9" i="2"/>
  <c r="N41" i="2"/>
  <c r="H79" i="2" a="1"/>
  <c r="H79" i="2" s="1"/>
  <c r="H71" i="2" a="1"/>
  <c r="H71" i="2" s="1"/>
  <c r="H63" i="2" a="1"/>
  <c r="H63" i="2" s="1"/>
  <c r="H55" i="2" a="1"/>
  <c r="H55" i="2" s="1"/>
  <c r="H76" i="2" a="1"/>
  <c r="H76" i="2" s="1"/>
  <c r="H68" i="2" a="1"/>
  <c r="H68" i="2" s="1"/>
  <c r="H60" i="2" a="1"/>
  <c r="H60" i="2" s="1"/>
  <c r="H52" i="2" a="1"/>
  <c r="H52" i="2" s="1"/>
  <c r="H73" i="2" a="1"/>
  <c r="H73" i="2" s="1"/>
  <c r="H65" i="2" a="1"/>
  <c r="H65" i="2" s="1"/>
  <c r="H57" i="2" a="1"/>
  <c r="H57" i="2" s="1"/>
  <c r="H78" i="2" a="1"/>
  <c r="H78" i="2" s="1"/>
  <c r="H70" i="2" a="1"/>
  <c r="H70" i="2" s="1"/>
  <c r="H62" i="2" a="1"/>
  <c r="H62" i="2" s="1"/>
  <c r="H31" i="2" a="1"/>
  <c r="H31" i="2" s="1"/>
  <c r="H48" i="2" a="1"/>
  <c r="H48" i="2" s="1"/>
  <c r="H40" i="2" a="1"/>
  <c r="H40" i="2" s="1"/>
  <c r="H32" i="2" a="1"/>
  <c r="H32" i="2" s="1"/>
  <c r="H27" i="2" a="1"/>
  <c r="H27" i="2" s="1"/>
  <c r="H22" i="2" a="1"/>
  <c r="H22" i="2" s="1"/>
  <c r="H4" i="2" a="1"/>
  <c r="H4" i="2" s="1"/>
  <c r="H23" i="2" a="1"/>
  <c r="H23" i="2" s="1"/>
  <c r="H45" i="2" a="1"/>
  <c r="H45" i="2" s="1"/>
  <c r="H37" i="2" a="1"/>
  <c r="H37" i="2" s="1"/>
  <c r="H29" i="2" a="1"/>
  <c r="H29" i="2" s="1"/>
  <c r="H50" i="2" a="1"/>
  <c r="H50" i="2" s="1"/>
  <c r="H42" i="2" a="1"/>
  <c r="H42" i="2" s="1"/>
  <c r="H34" i="2" a="1"/>
  <c r="H34" i="2" s="1"/>
  <c r="H25" i="2" a="1"/>
  <c r="H25" i="2" s="1"/>
  <c r="H43" i="2" a="1"/>
  <c r="H43" i="2" s="1"/>
  <c r="H35" i="2" a="1"/>
  <c r="H35" i="2" s="1"/>
  <c r="H15" i="2" a="1"/>
  <c r="H15" i="2" s="1"/>
  <c r="H14" i="2" a="1"/>
  <c r="H14" i="2" s="1"/>
  <c r="H16" i="2" a="1"/>
  <c r="H16" i="2" s="1"/>
  <c r="H13" i="2" a="1"/>
  <c r="H13" i="2" s="1"/>
  <c r="H19" i="2" a="1"/>
  <c r="H19" i="2" s="1"/>
  <c r="H12" i="2" a="1"/>
  <c r="H12" i="2" s="1"/>
  <c r="H20" i="2" a="1"/>
  <c r="H20" i="2" s="1"/>
  <c r="H54" i="2" a="1"/>
  <c r="H54" i="2" s="1"/>
  <c r="H75" i="2" a="1"/>
  <c r="H75" i="2" s="1"/>
  <c r="H67" i="2" a="1"/>
  <c r="H67" i="2" s="1"/>
  <c r="H59" i="2" a="1"/>
  <c r="H59" i="2" s="1"/>
  <c r="H51" i="2" a="1"/>
  <c r="H51" i="2" s="1"/>
  <c r="H72" i="2" a="1"/>
  <c r="H72" i="2" s="1"/>
  <c r="H64" i="2" a="1"/>
  <c r="H64" i="2" s="1"/>
  <c r="H56" i="2" a="1"/>
  <c r="H56" i="2" s="1"/>
  <c r="H77" i="2" a="1"/>
  <c r="H77" i="2" s="1"/>
  <c r="H69" i="2" a="1"/>
  <c r="H69" i="2" s="1"/>
  <c r="H61" i="2" a="1"/>
  <c r="H61" i="2" s="1"/>
  <c r="H53" i="2" a="1"/>
  <c r="H53" i="2" s="1"/>
  <c r="H74" i="2" a="1"/>
  <c r="H74" i="2" s="1"/>
  <c r="H66" i="2" a="1"/>
  <c r="H66" i="2" s="1"/>
  <c r="H58" i="2" a="1"/>
  <c r="H58" i="2" s="1"/>
  <c r="H26" i="2" a="1"/>
  <c r="H26" i="2" s="1"/>
  <c r="H44" i="2" a="1"/>
  <c r="H44" i="2" s="1"/>
  <c r="H36" i="2" a="1"/>
  <c r="H36" i="2" s="1"/>
  <c r="H28" i="2" a="1"/>
  <c r="H28" i="2" s="1"/>
  <c r="H18" i="2" a="1"/>
  <c r="H18" i="2" s="1"/>
  <c r="H11" i="2" a="1"/>
  <c r="H11" i="2" s="1"/>
  <c r="H7" i="2" a="1"/>
  <c r="H7" i="2" s="1"/>
  <c r="H8" i="2" a="1"/>
  <c r="H8" i="2" s="1"/>
  <c r="H10" i="2" a="1"/>
  <c r="H10" i="2" s="1"/>
  <c r="H49" i="2" a="1"/>
  <c r="H49" i="2" s="1"/>
  <c r="H41" i="2" a="1"/>
  <c r="H41" i="2" s="1"/>
  <c r="H33" i="2" a="1"/>
  <c r="H33" i="2" s="1"/>
  <c r="H24" i="2" a="1"/>
  <c r="H24" i="2" s="1"/>
  <c r="H46" i="2" a="1"/>
  <c r="H46" i="2" s="1"/>
  <c r="H38" i="2" a="1"/>
  <c r="H38" i="2" s="1"/>
  <c r="H30" i="2" a="1"/>
  <c r="H30" i="2" s="1"/>
  <c r="H47" i="2" a="1"/>
  <c r="H47" i="2" s="1"/>
  <c r="H39" i="2" a="1"/>
  <c r="H39" i="2" s="1"/>
  <c r="H21" i="2" a="1"/>
  <c r="H21" i="2" s="1"/>
  <c r="H17" i="2" a="1"/>
  <c r="H17" i="2" s="1"/>
  <c r="H9" i="2" a="1"/>
  <c r="H9" i="2" s="1"/>
  <c r="H6" i="2" a="1"/>
  <c r="H6" i="2" s="1"/>
  <c r="H5" i="2" a="1"/>
  <c r="H5" i="2" s="1"/>
  <c r="E3" i="1" l="1"/>
  <c r="V12" i="2" s="1"/>
  <c r="V14" i="2" s="1"/>
  <c r="V10" i="2"/>
  <c r="B112" i="3"/>
  <c r="C112" i="3" s="1" a="1"/>
  <c r="C112" i="3" s="1"/>
</calcChain>
</file>

<file path=xl/sharedStrings.xml><?xml version="1.0" encoding="utf-8"?>
<sst xmlns="http://schemas.openxmlformats.org/spreadsheetml/2006/main" count="654" uniqueCount="242">
  <si>
    <t>Femme</t>
  </si>
  <si>
    <t>Parfum</t>
  </si>
  <si>
    <t>Stock</t>
  </si>
  <si>
    <t>Boss Femme</t>
  </si>
  <si>
    <t>Boss intense</t>
  </si>
  <si>
    <t>Boss Jour</t>
  </si>
  <si>
    <t>Gucci Flora</t>
  </si>
  <si>
    <t>Homme</t>
  </si>
  <si>
    <t>Armani diamonds</t>
  </si>
  <si>
    <t>Boss in motion</t>
  </si>
  <si>
    <t>Vendu</t>
  </si>
  <si>
    <t>N°</t>
  </si>
  <si>
    <t xml:space="preserve">    </t>
  </si>
  <si>
    <t>Armani sensi</t>
  </si>
  <si>
    <t>Armani Elle</t>
  </si>
  <si>
    <t>Armani Si</t>
  </si>
  <si>
    <t>Armani Si intense</t>
  </si>
  <si>
    <t>Boss xx</t>
  </si>
  <si>
    <t>Boss Women</t>
  </si>
  <si>
    <t>Boss nuit</t>
  </si>
  <si>
    <t>Boss deep red</t>
  </si>
  <si>
    <t>Boss Ma vie</t>
  </si>
  <si>
    <t>Carolina Herrera 212 vip Women</t>
  </si>
  <si>
    <t>Carolina Herrera 212 vip rose</t>
  </si>
  <si>
    <t>Chloe</t>
  </si>
  <si>
    <t>Chloe Love Story</t>
  </si>
  <si>
    <t>Cacharel Amor amor</t>
  </si>
  <si>
    <t>Cacharel Noa</t>
  </si>
  <si>
    <t>Cartier La panthere</t>
  </si>
  <si>
    <t>Chanel  Coco mlle</t>
  </si>
  <si>
    <t>Chanel N5</t>
  </si>
  <si>
    <t>Chanel Chance</t>
  </si>
  <si>
    <t>Chanel Chance eau fraiche</t>
  </si>
  <si>
    <t>Chanel Coco Noir</t>
  </si>
  <si>
    <t>Calvin Klein Euphoria Forbidden</t>
  </si>
  <si>
    <t>Calvin Klein Euphoria Blossom</t>
  </si>
  <si>
    <t>Calvin Klein Eternity</t>
  </si>
  <si>
    <t>Dior J adore</t>
  </si>
  <si>
    <t>Dior Addict</t>
  </si>
  <si>
    <t>Dior Addict 2</t>
  </si>
  <si>
    <t>Dior Miss Cherie</t>
  </si>
  <si>
    <t>Dior Hypnotic poison</t>
  </si>
  <si>
    <t>Dior Midnight poison</t>
  </si>
  <si>
    <t>Dior Dune</t>
  </si>
  <si>
    <t>Dior Dolce vita</t>
  </si>
  <si>
    <t>D&amp;G The one rose</t>
  </si>
  <si>
    <t>D&amp;G pour femme</t>
  </si>
  <si>
    <t>D&amp;G Dolce</t>
  </si>
  <si>
    <t>D&amp;G L imperatrice</t>
  </si>
  <si>
    <t>D&amp;G The one Desire</t>
  </si>
  <si>
    <t>DknY Be delicious</t>
  </si>
  <si>
    <t>DknY Be delicious fresh blossom</t>
  </si>
  <si>
    <t>DknY MY NY</t>
  </si>
  <si>
    <t>Gucci Rush</t>
  </si>
  <si>
    <t>Gucci Rush 2</t>
  </si>
  <si>
    <t>Gucci Eau de parfumll</t>
  </si>
  <si>
    <t>Jean-paul Gaultier Classique</t>
  </si>
  <si>
    <t>Kenzo Jungle</t>
  </si>
  <si>
    <t>Kenzo Flower</t>
  </si>
  <si>
    <t>Lancome Hypnose</t>
  </si>
  <si>
    <t>Lancome Tresor</t>
  </si>
  <si>
    <t>Lancome Tresor in love</t>
  </si>
  <si>
    <t>Lancome La vie est belle</t>
  </si>
  <si>
    <t>Lancome Miracle</t>
  </si>
  <si>
    <t>Moschino I love love</t>
  </si>
  <si>
    <t>Nina Ricci Nina</t>
  </si>
  <si>
    <t>PacoRabanne Lady million</t>
  </si>
  <si>
    <t>PacoRabanne Olympea</t>
  </si>
  <si>
    <t>Thierry mugler Angel</t>
  </si>
  <si>
    <t xml:space="preserve">Thierry mugler Alien </t>
  </si>
  <si>
    <t>Victor&amp;Rolph Flower bomb</t>
  </si>
  <si>
    <t>Versace Bright christal</t>
  </si>
  <si>
    <t>Versace Chrystal noir</t>
  </si>
  <si>
    <t>Versace Yellowdiamonds</t>
  </si>
  <si>
    <t>Versace Versense</t>
  </si>
  <si>
    <t>Yves S-l Black opium</t>
  </si>
  <si>
    <t>Yves S-l Elle</t>
  </si>
  <si>
    <t>Armani code sport</t>
  </si>
  <si>
    <t>Azzaro Chrome</t>
  </si>
  <si>
    <t>Boss bottled night</t>
  </si>
  <si>
    <t>Boss bottled sport</t>
  </si>
  <si>
    <t>Boss orange</t>
  </si>
  <si>
    <t>Boss Hugo Men</t>
  </si>
  <si>
    <t>Boss Unlimited</t>
  </si>
  <si>
    <t>Carolina Herrera 212 vip</t>
  </si>
  <si>
    <t>Chanel Platiniumegoiste</t>
  </si>
  <si>
    <t>Chanel Bleu de chanel</t>
  </si>
  <si>
    <t>Chanel Allure sport</t>
  </si>
  <si>
    <t>Davidoff Champion</t>
  </si>
  <si>
    <t>Dior Farhrenheit</t>
  </si>
  <si>
    <t>Dior Hommes</t>
  </si>
  <si>
    <t>Dior Fahreinheit 32</t>
  </si>
  <si>
    <t>D&amp;G The one gentlemen</t>
  </si>
  <si>
    <t>D&amp;G The one sport</t>
  </si>
  <si>
    <t>D&amp;G pour homme</t>
  </si>
  <si>
    <t>Diesel Only the brave</t>
  </si>
  <si>
    <t>Gucci Bygucci</t>
  </si>
  <si>
    <t>Hermeas Terre d'hermes</t>
  </si>
  <si>
    <t>Jean-paul Gaultier Le male</t>
  </si>
  <si>
    <t>Lacoste L.12.12 Blanc</t>
  </si>
  <si>
    <t>Lacoste Live</t>
  </si>
  <si>
    <t>Lacoste L.12.12  Bleu</t>
  </si>
  <si>
    <t>Lacoste L.12.12 vert</t>
  </si>
  <si>
    <t>PacoRabanne One million</t>
  </si>
  <si>
    <t>PacoRabanne Ultraviolet</t>
  </si>
  <si>
    <t>PacoRabanne Invictus</t>
  </si>
  <si>
    <t>Ralph lauren Polo black</t>
  </si>
  <si>
    <t>Ralph lauren Polo blue</t>
  </si>
  <si>
    <t>Versace Fraiche men</t>
  </si>
  <si>
    <t>Yves S-l La nuit de l Homme</t>
  </si>
  <si>
    <t xml:space="preserve">   </t>
  </si>
  <si>
    <t>Aqua di gio Homme</t>
  </si>
  <si>
    <t>AC</t>
  </si>
  <si>
    <t>Parfum Femme</t>
  </si>
  <si>
    <t>Parfum Homme</t>
  </si>
  <si>
    <t>Stock Total :</t>
  </si>
  <si>
    <t>Vendu total :</t>
  </si>
  <si>
    <t>Aqua di gio Femme</t>
  </si>
  <si>
    <t>Calvin Klein Euphoria Femme</t>
  </si>
  <si>
    <t>Calvin Klein Euphoria Homme</t>
  </si>
  <si>
    <t>Armani code Femme</t>
  </si>
  <si>
    <t>Armani code Homme</t>
  </si>
  <si>
    <t>PacoRabanne Black Xs Homme</t>
  </si>
  <si>
    <t>PacoRabanne Black Xs Femme</t>
  </si>
  <si>
    <t>Acompte Total :</t>
  </si>
  <si>
    <t>Vendu Total :</t>
  </si>
  <si>
    <t>Total acheter</t>
  </si>
  <si>
    <t>Total euros</t>
  </si>
  <si>
    <t>Total Acheter :</t>
  </si>
  <si>
    <t>Acompte Clients :</t>
  </si>
  <si>
    <t>Acompte Stock :</t>
  </si>
  <si>
    <t>Client</t>
  </si>
  <si>
    <t>Lot de :</t>
  </si>
  <si>
    <t>Pièces</t>
  </si>
  <si>
    <t>P.A</t>
  </si>
  <si>
    <t>P.V</t>
  </si>
  <si>
    <t>P.R</t>
  </si>
  <si>
    <t>P.V Total</t>
  </si>
  <si>
    <t>Calcul vente en gros</t>
  </si>
  <si>
    <t>Mouvement</t>
  </si>
  <si>
    <t>Carolina Herrera 212 Men</t>
  </si>
  <si>
    <t>Davidoff Cool water Femme</t>
  </si>
  <si>
    <t>Davidoff Cool water Homme</t>
  </si>
  <si>
    <t>Mouvement Fond de caisse</t>
  </si>
  <si>
    <t>Trésorerie</t>
  </si>
  <si>
    <t>Date</t>
  </si>
  <si>
    <t>Fond caisse</t>
  </si>
  <si>
    <t>Aqua di gioa</t>
  </si>
  <si>
    <t>ac total</t>
  </si>
  <si>
    <t>fin homme</t>
  </si>
  <si>
    <t>Commande</t>
  </si>
  <si>
    <t>Commandes Clients :</t>
  </si>
  <si>
    <t>Commandes Stock :</t>
  </si>
  <si>
    <t>Gucci guilty Homme</t>
  </si>
  <si>
    <t>Gucci Guilty femme</t>
  </si>
  <si>
    <t>D&amp;G The one Femme</t>
  </si>
  <si>
    <t>Stats</t>
  </si>
  <si>
    <t>Stock Femme :</t>
  </si>
  <si>
    <t>Stock Homme :</t>
  </si>
  <si>
    <t xml:space="preserve"> </t>
  </si>
  <si>
    <t>Commande Total :</t>
  </si>
  <si>
    <t>Yves S-l la parisienne</t>
  </si>
  <si>
    <t>Dior pûre poison</t>
  </si>
  <si>
    <t>Gucci Envy Me</t>
  </si>
  <si>
    <t>MAJ</t>
  </si>
  <si>
    <t>Jona</t>
  </si>
  <si>
    <t>Selma Fcb</t>
  </si>
  <si>
    <t>Manon</t>
  </si>
  <si>
    <t>Mica</t>
  </si>
  <si>
    <t>Angel</t>
  </si>
  <si>
    <t>Coco</t>
  </si>
  <si>
    <t>Gary</t>
  </si>
  <si>
    <t>Achat Stock</t>
  </si>
  <si>
    <t>Emp. Terra</t>
  </si>
  <si>
    <t>Cynthia</t>
  </si>
  <si>
    <t>Achat stock</t>
  </si>
  <si>
    <t>Roufiange</t>
  </si>
  <si>
    <t>Jim</t>
  </si>
  <si>
    <t>Cora halkin</t>
  </si>
  <si>
    <t>Dimitri</t>
  </si>
  <si>
    <t>Remb. Terra</t>
  </si>
  <si>
    <t>Maria</t>
  </si>
  <si>
    <t>Tata</t>
  </si>
  <si>
    <t>Kika</t>
  </si>
  <si>
    <t>Ongle</t>
  </si>
  <si>
    <t>Cindy</t>
  </si>
  <si>
    <t>Josette</t>
  </si>
  <si>
    <t>Sam</t>
  </si>
  <si>
    <t>Parf/cassé</t>
  </si>
  <si>
    <t>Algérien</t>
  </si>
  <si>
    <t>Sœur gary</t>
  </si>
  <si>
    <t>08-02-16 - 08-03-16</t>
  </si>
  <si>
    <t>Coralie</t>
  </si>
  <si>
    <t>Cop Jéré</t>
  </si>
  <si>
    <t>Francoise fo</t>
  </si>
  <si>
    <t>Samuel</t>
  </si>
  <si>
    <t>Rectification</t>
  </si>
  <si>
    <t>D&amp;G Light blue Femme</t>
  </si>
  <si>
    <t>D&amp;G Light blue Homme</t>
  </si>
  <si>
    <t>Mél Renard</t>
  </si>
  <si>
    <t>Dép</t>
  </si>
  <si>
    <t>Katharina</t>
  </si>
  <si>
    <t>Boss Homme</t>
  </si>
  <si>
    <t>Parfums :</t>
  </si>
  <si>
    <t>Total euros :</t>
  </si>
  <si>
    <t>N° 1</t>
  </si>
  <si>
    <t>N° 2</t>
  </si>
  <si>
    <t>N° 3</t>
  </si>
  <si>
    <t>Slawek vir</t>
  </si>
  <si>
    <t>Coralie Halkin</t>
  </si>
  <si>
    <t>Départ :</t>
  </si>
  <si>
    <t>Final :</t>
  </si>
  <si>
    <t>Gain :</t>
  </si>
  <si>
    <t>Armani eau de nuit</t>
  </si>
  <si>
    <t>Kenzo L'eau par kenzo Homme</t>
  </si>
  <si>
    <t>Kenzo L'eau par kenzo Femme</t>
  </si>
  <si>
    <t>Intitulé</t>
  </si>
  <si>
    <t>Quantités</t>
  </si>
  <si>
    <t>Chanel Allure Femme</t>
  </si>
  <si>
    <t>Chanel Allure Homme</t>
  </si>
  <si>
    <t>Armani mania Femme</t>
  </si>
  <si>
    <t>Armani mania Homme</t>
  </si>
  <si>
    <t>Carolina Herrera 212 sexy H</t>
  </si>
  <si>
    <t>Carolina Herrera 212 sexy F</t>
  </si>
  <si>
    <t>Consultation Stock</t>
  </si>
  <si>
    <t/>
  </si>
  <si>
    <t>Stock entrant/sortant</t>
  </si>
  <si>
    <t>Vendu total</t>
  </si>
  <si>
    <t>Commande client</t>
  </si>
  <si>
    <t>Commande Stock</t>
  </si>
  <si>
    <t>Com client</t>
  </si>
  <si>
    <t>Com stock</t>
  </si>
  <si>
    <t>AC client</t>
  </si>
  <si>
    <t>AC stock</t>
  </si>
  <si>
    <t>Ajout stock</t>
  </si>
  <si>
    <t>Total :</t>
  </si>
  <si>
    <t>Commande total :</t>
  </si>
  <si>
    <t>Stock total :</t>
  </si>
  <si>
    <t>Total acheter :</t>
  </si>
  <si>
    <t xml:space="preserve">selection parfum liste -&gt; clic droit trier … </t>
  </si>
  <si>
    <t>Acompte listing</t>
  </si>
  <si>
    <t>http://forum.excel-pratique.com/excel/supprimer-les-0-de-ma-liste-listbox-et-combobox-t76156.html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</si>
</sst>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;s\t\d;&quot;&quot;"/>
    <numFmt numFmtId="165" formatCode="#,##0\ &quot;€&quot;"/>
    <numFmt numFmtId="166" formatCode="\+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rgb="FF3F3F3F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onsolas"/>
      <family val="3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2"/>
      <color theme="1"/>
      <name val="Adobe Heiti Std R"/>
      <family val="2"/>
      <charset val="128"/>
    </font>
    <font>
      <u/>
      <sz val="11"/>
      <color theme="1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E7B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medium">
        <color indexed="64"/>
      </right>
      <top style="thin">
        <color rgb="FF7F7F7F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</borders>
  <cellStyleXfs count="21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7" borderId="0" applyNumberFormat="0" applyBorder="0" applyAlignment="0" applyProtection="0"/>
    <xf numFmtId="0" fontId="1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14" fillId="16" borderId="26" applyNumberFormat="0" applyAlignment="0" applyProtection="0"/>
    <xf numFmtId="0" fontId="1" fillId="17" borderId="0" applyNumberFormat="0" applyBorder="0" applyAlignment="0" applyProtection="0"/>
    <xf numFmtId="0" fontId="4" fillId="18" borderId="0" applyNumberFormat="0" applyBorder="0" applyAlignment="0" applyProtection="0"/>
    <xf numFmtId="0" fontId="16" fillId="19" borderId="0" applyNumberFormat="0" applyBorder="0" applyAlignment="0" applyProtection="0"/>
    <xf numFmtId="0" fontId="18" fillId="20" borderId="0" applyNumberFormat="0" applyBorder="0" applyAlignment="0" applyProtection="0"/>
    <xf numFmtId="0" fontId="4" fillId="21" borderId="0" applyNumberFormat="0" applyBorder="0" applyAlignment="0" applyProtection="0"/>
    <xf numFmtId="0" fontId="30" fillId="0" borderId="0" applyNumberFormat="0" applyFill="0" applyBorder="0" applyAlignment="0" applyProtection="0"/>
  </cellStyleXfs>
  <cellXfs count="377">
    <xf numFmtId="0" fontId="0" fillId="0" borderId="0" xfId="0"/>
    <xf numFmtId="0" fontId="0" fillId="8" borderId="0" xfId="0" applyFill="1" applyBorder="1"/>
    <xf numFmtId="0" fontId="0" fillId="8" borderId="0" xfId="0" applyFill="1"/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0" fillId="0" borderId="0" xfId="0" applyBorder="1"/>
    <xf numFmtId="0" fontId="9" fillId="0" borderId="0" xfId="0" applyFont="1"/>
    <xf numFmtId="0" fontId="10" fillId="0" borderId="0" xfId="0" applyFont="1"/>
    <xf numFmtId="0" fontId="8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center"/>
    </xf>
    <xf numFmtId="0" fontId="7" fillId="8" borderId="0" xfId="0" applyFont="1" applyFill="1" applyBorder="1"/>
    <xf numFmtId="0" fontId="5" fillId="8" borderId="0" xfId="6" applyFont="1" applyFill="1" applyBorder="1" applyAlignment="1">
      <alignment vertical="center"/>
    </xf>
    <xf numFmtId="0" fontId="0" fillId="8" borderId="0" xfId="4" applyFont="1" applyFill="1" applyBorder="1" applyAlignment="1"/>
    <xf numFmtId="0" fontId="8" fillId="8" borderId="0" xfId="5" applyFont="1" applyFill="1" applyBorder="1" applyAlignment="1"/>
    <xf numFmtId="0" fontId="1" fillId="8" borderId="0" xfId="4" applyFill="1" applyBorder="1" applyAlignment="1"/>
    <xf numFmtId="0" fontId="7" fillId="8" borderId="0" xfId="0" applyFont="1" applyFill="1" applyBorder="1" applyAlignment="1">
      <alignment horizontal="left"/>
    </xf>
    <xf numFmtId="0" fontId="1" fillId="8" borderId="0" xfId="7" applyFill="1" applyBorder="1" applyAlignment="1">
      <alignment horizontal="center"/>
    </xf>
    <xf numFmtId="0" fontId="5" fillId="7" borderId="14" xfId="6" applyFont="1" applyBorder="1" applyAlignment="1">
      <alignment horizontal="center"/>
    </xf>
    <xf numFmtId="0" fontId="5" fillId="7" borderId="13" xfId="6" applyFont="1" applyBorder="1" applyAlignment="1">
      <alignment horizontal="center"/>
    </xf>
    <xf numFmtId="0" fontId="5" fillId="4" borderId="15" xfId="3" applyFont="1" applyBorder="1" applyAlignment="1">
      <alignment horizontal="center"/>
    </xf>
    <xf numFmtId="0" fontId="5" fillId="4" borderId="14" xfId="3" applyFont="1" applyBorder="1" applyAlignment="1">
      <alignment horizontal="center"/>
    </xf>
    <xf numFmtId="0" fontId="5" fillId="4" borderId="13" xfId="3" applyFont="1" applyBorder="1" applyAlignment="1">
      <alignment horizontal="center"/>
    </xf>
    <xf numFmtId="0" fontId="3" fillId="8" borderId="0" xfId="5" applyFont="1" applyFill="1" applyBorder="1" applyAlignment="1">
      <alignment horizontal="center"/>
    </xf>
    <xf numFmtId="0" fontId="3" fillId="6" borderId="12" xfId="5" applyFont="1" applyBorder="1" applyAlignment="1">
      <alignment horizontal="center"/>
    </xf>
    <xf numFmtId="0" fontId="8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164" fontId="8" fillId="7" borderId="22" xfId="6" applyNumberFormat="1" applyFont="1" applyBorder="1" applyAlignment="1">
      <alignment horizontal="center"/>
    </xf>
    <xf numFmtId="164" fontId="8" fillId="4" borderId="22" xfId="3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8" borderId="0" xfId="4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164" fontId="8" fillId="8" borderId="0" xfId="6" applyNumberFormat="1" applyFont="1" applyFill="1" applyBorder="1" applyAlignment="1">
      <alignment horizontal="center"/>
    </xf>
    <xf numFmtId="164" fontId="8" fillId="8" borderId="0" xfId="3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5" fillId="7" borderId="22" xfId="6" applyNumberFormat="1" applyFont="1" applyBorder="1" applyAlignment="1">
      <alignment horizontal="center"/>
    </xf>
    <xf numFmtId="164" fontId="5" fillId="4" borderId="22" xfId="3" applyNumberFormat="1" applyFont="1" applyBorder="1" applyAlignment="1">
      <alignment horizontal="center"/>
    </xf>
    <xf numFmtId="164" fontId="5" fillId="8" borderId="0" xfId="6" applyNumberFormat="1" applyFont="1" applyFill="1" applyBorder="1" applyAlignment="1">
      <alignment horizontal="center"/>
    </xf>
    <xf numFmtId="164" fontId="5" fillId="8" borderId="0" xfId="3" applyNumberFormat="1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3" fillId="8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7" fillId="0" borderId="25" xfId="0" applyFont="1" applyBorder="1"/>
    <xf numFmtId="0" fontId="9" fillId="0" borderId="25" xfId="0" applyFont="1" applyBorder="1"/>
    <xf numFmtId="0" fontId="13" fillId="0" borderId="25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25" xfId="0" applyFont="1" applyBorder="1" applyAlignment="1">
      <alignment horizontal="left"/>
    </xf>
    <xf numFmtId="164" fontId="5" fillId="14" borderId="12" xfId="12" applyNumberFormat="1" applyFont="1" applyBorder="1" applyAlignment="1">
      <alignment horizontal="center"/>
    </xf>
    <xf numFmtId="164" fontId="5" fillId="12" borderId="12" xfId="10" applyNumberFormat="1" applyFont="1" applyBorder="1" applyAlignment="1">
      <alignment horizontal="center"/>
    </xf>
    <xf numFmtId="164" fontId="5" fillId="15" borderId="12" xfId="13" applyNumberFormat="1" applyFont="1" applyBorder="1" applyAlignment="1">
      <alignment horizontal="center"/>
    </xf>
    <xf numFmtId="164" fontId="5" fillId="13" borderId="12" xfId="11" applyNumberFormat="1" applyFont="1" applyBorder="1" applyAlignment="1">
      <alignment horizontal="center"/>
    </xf>
    <xf numFmtId="0" fontId="10" fillId="0" borderId="25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165" fontId="5" fillId="11" borderId="12" xfId="9" applyNumberFormat="1" applyFont="1" applyBorder="1" applyAlignment="1">
      <alignment horizontal="center"/>
    </xf>
    <xf numFmtId="0" fontId="4" fillId="8" borderId="0" xfId="0" applyFont="1" applyFill="1"/>
    <xf numFmtId="0" fontId="5" fillId="14" borderId="2" xfId="12" applyFont="1" applyBorder="1"/>
    <xf numFmtId="0" fontId="5" fillId="14" borderId="3" xfId="12" applyFont="1" applyBorder="1" applyAlignment="1">
      <alignment horizontal="center"/>
    </xf>
    <xf numFmtId="0" fontId="5" fillId="14" borderId="4" xfId="12" applyFont="1" applyBorder="1" applyAlignment="1">
      <alignment horizontal="center"/>
    </xf>
    <xf numFmtId="0" fontId="5" fillId="18" borderId="9" xfId="16" applyFont="1" applyBorder="1" applyAlignment="1">
      <alignment horizontal="left"/>
    </xf>
    <xf numFmtId="0" fontId="1" fillId="17" borderId="27" xfId="15" applyBorder="1" applyAlignment="1">
      <alignment horizontal="center"/>
    </xf>
    <xf numFmtId="0" fontId="3" fillId="8" borderId="0" xfId="0" applyFont="1" applyFill="1"/>
    <xf numFmtId="0" fontId="5" fillId="10" borderId="4" xfId="8" applyFont="1" applyBorder="1"/>
    <xf numFmtId="0" fontId="5" fillId="10" borderId="9" xfId="8" applyFont="1" applyBorder="1"/>
    <xf numFmtId="0" fontId="0" fillId="8" borderId="8" xfId="0" applyFill="1" applyBorder="1"/>
    <xf numFmtId="0" fontId="5" fillId="10" borderId="5" xfId="8" applyFont="1" applyBorder="1"/>
    <xf numFmtId="0" fontId="5" fillId="10" borderId="15" xfId="8" applyFont="1" applyBorder="1"/>
    <xf numFmtId="0" fontId="15" fillId="16" borderId="15" xfId="14" applyFont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4" xfId="0" applyFill="1" applyBorder="1"/>
    <xf numFmtId="0" fontId="3" fillId="8" borderId="9" xfId="0" applyFont="1" applyFill="1" applyBorder="1"/>
    <xf numFmtId="0" fontId="17" fillId="19" borderId="26" xfId="17" applyFont="1" applyBorder="1" applyAlignment="1">
      <alignment horizontal="center"/>
    </xf>
    <xf numFmtId="0" fontId="5" fillId="8" borderId="0" xfId="12" applyFont="1" applyFill="1" applyBorder="1" applyAlignment="1">
      <alignment horizontal="center"/>
    </xf>
    <xf numFmtId="0" fontId="14" fillId="8" borderId="0" xfId="14" applyFill="1" applyBorder="1" applyAlignment="1">
      <alignment horizontal="center"/>
    </xf>
    <xf numFmtId="0" fontId="1" fillId="8" borderId="0" xfId="15" applyFill="1" applyBorder="1" applyAlignment="1">
      <alignment horizontal="center"/>
    </xf>
    <xf numFmtId="0" fontId="14" fillId="8" borderId="0" xfId="14" applyFill="1" applyBorder="1"/>
    <xf numFmtId="0" fontId="0" fillId="17" borderId="27" xfId="15" applyFont="1" applyBorder="1" applyAlignment="1">
      <alignment horizontal="center"/>
    </xf>
    <xf numFmtId="0" fontId="17" fillId="19" borderId="28" xfId="17" applyFont="1" applyBorder="1" applyAlignment="1">
      <alignment horizontal="center"/>
    </xf>
    <xf numFmtId="0" fontId="1" fillId="17" borderId="29" xfId="15" applyBorder="1" applyAlignment="1">
      <alignment horizontal="center"/>
    </xf>
    <xf numFmtId="0" fontId="5" fillId="11" borderId="3" xfId="9" applyFont="1" applyBorder="1" applyAlignment="1">
      <alignment horizontal="center"/>
    </xf>
    <xf numFmtId="0" fontId="5" fillId="11" borderId="4" xfId="9" applyFont="1" applyBorder="1" applyAlignment="1">
      <alignment horizontal="center"/>
    </xf>
    <xf numFmtId="0" fontId="8" fillId="6" borderId="26" xfId="5" applyFont="1" applyBorder="1" applyAlignment="1">
      <alignment horizontal="center"/>
    </xf>
    <xf numFmtId="0" fontId="8" fillId="7" borderId="27" xfId="6" applyFont="1" applyBorder="1" applyAlignment="1">
      <alignment horizontal="center"/>
    </xf>
    <xf numFmtId="0" fontId="8" fillId="6" borderId="28" xfId="5" applyFont="1" applyBorder="1" applyAlignment="1">
      <alignment horizontal="center"/>
    </xf>
    <xf numFmtId="0" fontId="5" fillId="7" borderId="9" xfId="6" applyFont="1" applyBorder="1" applyAlignment="1">
      <alignment horizontal="left"/>
    </xf>
    <xf numFmtId="0" fontId="5" fillId="11" borderId="2" xfId="9" applyFont="1" applyBorder="1" applyAlignment="1">
      <alignment horizontal="center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8" fillId="8" borderId="0" xfId="5" applyFont="1" applyFill="1" applyBorder="1" applyAlignment="1">
      <alignment horizontal="center"/>
    </xf>
    <xf numFmtId="0" fontId="0" fillId="8" borderId="0" xfId="4" applyFont="1" applyFill="1" applyBorder="1" applyAlignment="1">
      <alignment horizontal="center"/>
    </xf>
    <xf numFmtId="0" fontId="21" fillId="8" borderId="0" xfId="1" applyFont="1" applyFill="1" applyBorder="1" applyAlignment="1">
      <alignment vertical="center"/>
    </xf>
    <xf numFmtId="0" fontId="4" fillId="8" borderId="0" xfId="4" applyFont="1" applyFill="1" applyBorder="1" applyAlignment="1">
      <alignment horizontal="center"/>
    </xf>
    <xf numFmtId="0" fontId="4" fillId="8" borderId="0" xfId="4" applyFont="1" applyFill="1" applyBorder="1" applyAlignment="1"/>
    <xf numFmtId="0" fontId="4" fillId="8" borderId="0" xfId="0" applyFont="1" applyFill="1" applyBorder="1"/>
    <xf numFmtId="0" fontId="5" fillId="8" borderId="0" xfId="9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20" fillId="8" borderId="0" xfId="9" applyFont="1" applyFill="1" applyBorder="1" applyAlignment="1">
      <alignment horizontal="center" vertical="center"/>
    </xf>
    <xf numFmtId="0" fontId="22" fillId="8" borderId="0" xfId="13" applyFont="1" applyFill="1" applyBorder="1" applyAlignment="1">
      <alignment horizontal="center" vertical="center"/>
    </xf>
    <xf numFmtId="0" fontId="11" fillId="8" borderId="0" xfId="13" applyFont="1" applyFill="1" applyBorder="1" applyAlignment="1">
      <alignment horizontal="center" vertical="center"/>
    </xf>
    <xf numFmtId="0" fontId="5" fillId="8" borderId="0" xfId="8" applyFont="1" applyFill="1" applyBorder="1" applyAlignment="1">
      <alignment horizontal="center" vertical="center"/>
    </xf>
    <xf numFmtId="0" fontId="11" fillId="8" borderId="0" xfId="13" applyFont="1" applyFill="1" applyBorder="1" applyAlignment="1">
      <alignment horizontal="center"/>
    </xf>
    <xf numFmtId="0" fontId="20" fillId="8" borderId="0" xfId="13" applyFont="1" applyFill="1" applyBorder="1" applyAlignment="1">
      <alignment horizontal="center"/>
    </xf>
    <xf numFmtId="0" fontId="5" fillId="8" borderId="0" xfId="13" applyFont="1" applyFill="1" applyBorder="1" applyAlignment="1">
      <alignment horizontal="center"/>
    </xf>
    <xf numFmtId="0" fontId="5" fillId="8" borderId="0" xfId="10" applyFont="1" applyFill="1" applyBorder="1" applyAlignment="1">
      <alignment horizontal="center"/>
    </xf>
    <xf numFmtId="0" fontId="5" fillId="4" borderId="12" xfId="3" applyFont="1" applyBorder="1" applyAlignment="1">
      <alignment horizontal="center"/>
    </xf>
    <xf numFmtId="0" fontId="6" fillId="8" borderId="0" xfId="1" applyFont="1" applyFill="1" applyBorder="1" applyAlignment="1">
      <alignment vertical="center"/>
    </xf>
    <xf numFmtId="0" fontId="8" fillId="21" borderId="12" xfId="19" applyFont="1" applyBorder="1" applyAlignment="1">
      <alignment horizontal="center" vertical="center"/>
    </xf>
    <xf numFmtId="0" fontId="5" fillId="21" borderId="20" xfId="19" applyFont="1" applyBorder="1" applyAlignment="1">
      <alignment horizontal="center"/>
    </xf>
    <xf numFmtId="0" fontId="5" fillId="21" borderId="21" xfId="19" applyFont="1" applyBorder="1" applyAlignment="1">
      <alignment horizontal="center"/>
    </xf>
    <xf numFmtId="0" fontId="8" fillId="21" borderId="10" xfId="19" applyFont="1" applyBorder="1" applyAlignment="1">
      <alignment horizontal="center" vertical="center"/>
    </xf>
    <xf numFmtId="0" fontId="5" fillId="21" borderId="32" xfId="19" applyFont="1" applyBorder="1" applyAlignment="1">
      <alignment horizontal="center"/>
    </xf>
    <xf numFmtId="0" fontId="5" fillId="21" borderId="33" xfId="19" applyFont="1" applyBorder="1" applyAlignment="1">
      <alignment horizontal="center"/>
    </xf>
    <xf numFmtId="0" fontId="5" fillId="21" borderId="35" xfId="19" applyFont="1" applyBorder="1" applyAlignment="1">
      <alignment horizontal="center"/>
    </xf>
    <xf numFmtId="0" fontId="8" fillId="21" borderId="37" xfId="19" applyFont="1" applyBorder="1" applyAlignment="1">
      <alignment horizontal="center" vertical="center"/>
    </xf>
    <xf numFmtId="0" fontId="8" fillId="14" borderId="36" xfId="12" applyFont="1" applyBorder="1" applyAlignment="1">
      <alignment horizontal="center" vertical="center"/>
    </xf>
    <xf numFmtId="0" fontId="8" fillId="14" borderId="12" xfId="12" applyFont="1" applyBorder="1" applyAlignment="1">
      <alignment horizontal="center" vertical="center"/>
    </xf>
    <xf numFmtId="0" fontId="8" fillId="14" borderId="11" xfId="12" applyFont="1" applyBorder="1" applyAlignment="1">
      <alignment horizontal="center" vertical="center"/>
    </xf>
    <xf numFmtId="0" fontId="8" fillId="14" borderId="11" xfId="12" applyFont="1" applyBorder="1" applyAlignment="1">
      <alignment horizontal="center"/>
    </xf>
    <xf numFmtId="0" fontId="8" fillId="14" borderId="12" xfId="12" applyFont="1" applyBorder="1" applyAlignment="1">
      <alignment horizontal="center"/>
    </xf>
    <xf numFmtId="0" fontId="5" fillId="14" borderId="34" xfId="12" applyFont="1" applyBorder="1" applyAlignment="1">
      <alignment horizontal="center"/>
    </xf>
    <xf numFmtId="0" fontId="5" fillId="14" borderId="16" xfId="12" applyFont="1" applyBorder="1" applyAlignment="1">
      <alignment horizontal="center"/>
    </xf>
    <xf numFmtId="0" fontId="5" fillId="14" borderId="30" xfId="12" applyFont="1" applyBorder="1" applyAlignment="1">
      <alignment horizontal="center"/>
    </xf>
    <xf numFmtId="0" fontId="5" fillId="14" borderId="31" xfId="12" applyFont="1" applyBorder="1" applyAlignment="1">
      <alignment horizontal="center"/>
    </xf>
    <xf numFmtId="0" fontId="5" fillId="14" borderId="17" xfId="12" applyFont="1" applyBorder="1" applyAlignment="1">
      <alignment horizontal="center"/>
    </xf>
    <xf numFmtId="0" fontId="5" fillId="14" borderId="20" xfId="12" applyFont="1" applyBorder="1" applyAlignment="1">
      <alignment horizontal="center"/>
    </xf>
    <xf numFmtId="0" fontId="5" fillId="14" borderId="40" xfId="12" applyFont="1" applyBorder="1" applyAlignment="1">
      <alignment horizontal="center"/>
    </xf>
    <xf numFmtId="0" fontId="5" fillId="14" borderId="39" xfId="12" applyFont="1" applyBorder="1" applyAlignment="1">
      <alignment horizontal="center"/>
    </xf>
    <xf numFmtId="0" fontId="5" fillId="14" borderId="18" xfId="12" applyFont="1" applyBorder="1" applyAlignment="1">
      <alignment horizontal="center"/>
    </xf>
    <xf numFmtId="0" fontId="1" fillId="22" borderId="4" xfId="4" applyFont="1" applyFill="1" applyBorder="1" applyAlignment="1">
      <alignment horizontal="left"/>
    </xf>
    <xf numFmtId="0" fontId="1" fillId="22" borderId="9" xfId="5" applyFont="1" applyFill="1" applyBorder="1" applyAlignment="1">
      <alignment horizontal="left"/>
    </xf>
    <xf numFmtId="0" fontId="1" fillId="22" borderId="8" xfId="5" applyFont="1" applyFill="1" applyBorder="1" applyAlignment="1">
      <alignment horizontal="left"/>
    </xf>
    <xf numFmtId="0" fontId="1" fillId="22" borderId="9" xfId="4" applyFont="1" applyFill="1" applyBorder="1" applyAlignment="1">
      <alignment horizontal="left"/>
    </xf>
    <xf numFmtId="0" fontId="1" fillId="22" borderId="8" xfId="4" applyFont="1" applyFill="1" applyBorder="1" applyAlignment="1">
      <alignment horizontal="left"/>
    </xf>
    <xf numFmtId="0" fontId="1" fillId="22" borderId="5" xfId="4" applyFont="1" applyFill="1" applyBorder="1" applyAlignment="1">
      <alignment horizontal="left"/>
    </xf>
    <xf numFmtId="0" fontId="1" fillId="22" borderId="7" xfId="4" applyFont="1" applyFill="1" applyBorder="1" applyAlignment="1">
      <alignment horizontal="left"/>
    </xf>
    <xf numFmtId="0" fontId="1" fillId="22" borderId="3" xfId="4" applyFont="1" applyFill="1" applyBorder="1"/>
    <xf numFmtId="0" fontId="1" fillId="22" borderId="0" xfId="5" applyFont="1" applyFill="1" applyBorder="1"/>
    <xf numFmtId="0" fontId="1" fillId="22" borderId="0" xfId="4" applyFont="1" applyFill="1" applyBorder="1"/>
    <xf numFmtId="0" fontId="1" fillId="22" borderId="6" xfId="4" applyFont="1" applyFill="1" applyBorder="1"/>
    <xf numFmtId="0" fontId="1" fillId="22" borderId="4" xfId="4" applyFont="1" applyFill="1" applyBorder="1"/>
    <xf numFmtId="0" fontId="1" fillId="22" borderId="8" xfId="5" applyFont="1" applyFill="1" applyBorder="1"/>
    <xf numFmtId="0" fontId="1" fillId="22" borderId="8" xfId="4" applyFont="1" applyFill="1" applyBorder="1"/>
    <xf numFmtId="0" fontId="1" fillId="22" borderId="7" xfId="4" applyFont="1" applyFill="1" applyBorder="1"/>
    <xf numFmtId="0" fontId="1" fillId="22" borderId="3" xfId="2" applyFont="1" applyFill="1" applyBorder="1"/>
    <xf numFmtId="0" fontId="1" fillId="22" borderId="0" xfId="7" applyFont="1" applyFill="1" applyBorder="1"/>
    <xf numFmtId="0" fontId="1" fillId="22" borderId="0" xfId="2" applyFont="1" applyFill="1" applyBorder="1"/>
    <xf numFmtId="0" fontId="8" fillId="22" borderId="0" xfId="7" applyFont="1" applyFill="1" applyBorder="1"/>
    <xf numFmtId="0" fontId="25" fillId="22" borderId="6" xfId="2" applyFont="1" applyFill="1" applyBorder="1"/>
    <xf numFmtId="0" fontId="1" fillId="22" borderId="4" xfId="2" applyFont="1" applyFill="1" applyBorder="1"/>
    <xf numFmtId="0" fontId="1" fillId="22" borderId="8" xfId="7" applyFont="1" applyFill="1" applyBorder="1"/>
    <xf numFmtId="0" fontId="1" fillId="22" borderId="8" xfId="2" applyFont="1" applyFill="1" applyBorder="1"/>
    <xf numFmtId="0" fontId="25" fillId="22" borderId="0" xfId="2" applyFont="1" applyFill="1" applyBorder="1"/>
    <xf numFmtId="0" fontId="1" fillId="22" borderId="6" xfId="2" applyFont="1" applyFill="1" applyBorder="1"/>
    <xf numFmtId="0" fontId="1" fillId="22" borderId="7" xfId="2" applyFont="1" applyFill="1" applyBorder="1"/>
    <xf numFmtId="0" fontId="23" fillId="22" borderId="0" xfId="0" applyFont="1" applyFill="1" applyBorder="1" applyAlignment="1">
      <alignment vertical="center"/>
    </xf>
    <xf numFmtId="0" fontId="23" fillId="22" borderId="0" xfId="0" applyFont="1" applyFill="1" applyBorder="1" applyAlignment="1">
      <alignment horizontal="right" vertical="center"/>
    </xf>
    <xf numFmtId="0" fontId="20" fillId="22" borderId="0" xfId="0" applyFont="1" applyFill="1" applyBorder="1" applyAlignment="1">
      <alignment horizontal="left" vertical="center"/>
    </xf>
    <xf numFmtId="0" fontId="0" fillId="22" borderId="0" xfId="0" applyFill="1"/>
    <xf numFmtId="0" fontId="24" fillId="22" borderId="0" xfId="0" applyFont="1" applyFill="1" applyBorder="1" applyAlignment="1">
      <alignment vertical="center"/>
    </xf>
    <xf numFmtId="0" fontId="0" fillId="22" borderId="0" xfId="0" applyFill="1" applyBorder="1"/>
    <xf numFmtId="0" fontId="0" fillId="22" borderId="0" xfId="0" applyFill="1" applyBorder="1" applyAlignment="1"/>
    <xf numFmtId="0" fontId="4" fillId="22" borderId="0" xfId="0" applyFont="1" applyFill="1" applyBorder="1" applyAlignment="1"/>
    <xf numFmtId="0" fontId="0" fillId="22" borderId="0" xfId="5" applyFont="1" applyFill="1" applyBorder="1"/>
    <xf numFmtId="0" fontId="0" fillId="22" borderId="0" xfId="4" applyFont="1" applyFill="1" applyBorder="1"/>
    <xf numFmtId="0" fontId="5" fillId="21" borderId="41" xfId="19" applyFont="1" applyBorder="1" applyAlignment="1">
      <alignment horizontal="center"/>
    </xf>
    <xf numFmtId="0" fontId="5" fillId="21" borderId="42" xfId="19" applyFont="1" applyBorder="1" applyAlignment="1">
      <alignment horizontal="center"/>
    </xf>
    <xf numFmtId="0" fontId="1" fillId="22" borderId="6" xfId="7" applyFont="1" applyFill="1" applyBorder="1"/>
    <xf numFmtId="14" fontId="5" fillId="7" borderId="9" xfId="6" applyNumberFormat="1" applyFont="1" applyBorder="1" applyAlignment="1">
      <alignment horizontal="left"/>
    </xf>
    <xf numFmtId="0" fontId="0" fillId="22" borderId="0" xfId="7" applyFont="1" applyFill="1" applyBorder="1"/>
    <xf numFmtId="0" fontId="5" fillId="21" borderId="43" xfId="19" applyFont="1" applyBorder="1" applyAlignment="1">
      <alignment horizontal="center"/>
    </xf>
    <xf numFmtId="0" fontId="5" fillId="21" borderId="44" xfId="19" applyFont="1" applyBorder="1" applyAlignment="1">
      <alignment horizontal="center"/>
    </xf>
    <xf numFmtId="0" fontId="5" fillId="14" borderId="45" xfId="12" applyFont="1" applyBorder="1" applyAlignment="1">
      <alignment horizontal="center"/>
    </xf>
    <xf numFmtId="0" fontId="5" fillId="14" borderId="46" xfId="12" applyFont="1" applyBorder="1" applyAlignment="1">
      <alignment horizontal="center"/>
    </xf>
    <xf numFmtId="0" fontId="5" fillId="7" borderId="15" xfId="6" applyFont="1" applyBorder="1" applyAlignment="1">
      <alignment horizontal="center"/>
    </xf>
    <xf numFmtId="0" fontId="5" fillId="18" borderId="5" xfId="16" applyFont="1" applyBorder="1" applyAlignment="1">
      <alignment horizontal="left"/>
    </xf>
    <xf numFmtId="0" fontId="17" fillId="19" borderId="47" xfId="17" applyFont="1" applyBorder="1" applyAlignment="1">
      <alignment horizontal="center"/>
    </xf>
    <xf numFmtId="0" fontId="1" fillId="17" borderId="48" xfId="15" applyBorder="1" applyAlignment="1">
      <alignment horizontal="center"/>
    </xf>
    <xf numFmtId="0" fontId="5" fillId="14" borderId="9" xfId="12" applyFont="1" applyBorder="1"/>
    <xf numFmtId="0" fontId="5" fillId="14" borderId="0" xfId="12" applyFont="1" applyBorder="1" applyAlignment="1">
      <alignment horizontal="center"/>
    </xf>
    <xf numFmtId="0" fontId="5" fillId="14" borderId="8" xfId="12" applyFont="1" applyBorder="1" applyAlignment="1">
      <alignment horizontal="center"/>
    </xf>
    <xf numFmtId="0" fontId="0" fillId="22" borderId="0" xfId="2" applyFont="1" applyFill="1" applyBorder="1"/>
    <xf numFmtId="20" fontId="1" fillId="22" borderId="0" xfId="5" applyNumberFormat="1" applyFont="1" applyFill="1" applyBorder="1"/>
    <xf numFmtId="0" fontId="5" fillId="18" borderId="0" xfId="16" applyFont="1" applyBorder="1" applyAlignment="1">
      <alignment horizontal="left"/>
    </xf>
    <xf numFmtId="0" fontId="0" fillId="0" borderId="0" xfId="0" applyAlignment="1">
      <alignment horizontal="center"/>
    </xf>
    <xf numFmtId="0" fontId="26" fillId="22" borderId="0" xfId="2" applyFont="1" applyFill="1" applyBorder="1"/>
    <xf numFmtId="0" fontId="0" fillId="22" borderId="3" xfId="2" applyFont="1" applyFill="1" applyBorder="1"/>
    <xf numFmtId="0" fontId="0" fillId="22" borderId="9" xfId="4" applyFont="1" applyFill="1" applyBorder="1" applyAlignment="1">
      <alignment horizontal="left"/>
    </xf>
    <xf numFmtId="0" fontId="0" fillId="22" borderId="9" xfId="5" applyFont="1" applyFill="1" applyBorder="1" applyAlignment="1">
      <alignment horizontal="left"/>
    </xf>
    <xf numFmtId="0" fontId="0" fillId="22" borderId="2" xfId="4" applyFont="1" applyFill="1" applyBorder="1" applyAlignment="1">
      <alignment horizontal="left"/>
    </xf>
    <xf numFmtId="0" fontId="3" fillId="0" borderId="0" xfId="0" applyFont="1"/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9" borderId="2" xfId="7" applyFont="1" applyBorder="1" applyAlignment="1">
      <alignment horizontal="center"/>
    </xf>
    <xf numFmtId="0" fontId="3" fillId="9" borderId="3" xfId="7" applyFont="1" applyBorder="1" applyAlignment="1">
      <alignment horizontal="center"/>
    </xf>
    <xf numFmtId="0" fontId="2" fillId="2" borderId="53" xfId="1" applyBorder="1" applyAlignment="1">
      <alignment horizontal="center"/>
    </xf>
    <xf numFmtId="0" fontId="2" fillId="2" borderId="1" xfId="1" applyBorder="1" applyAlignment="1">
      <alignment horizontal="center"/>
    </xf>
    <xf numFmtId="0" fontId="1" fillId="3" borderId="0" xfId="2" applyBorder="1" applyAlignment="1">
      <alignment horizontal="center"/>
    </xf>
    <xf numFmtId="0" fontId="2" fillId="2" borderId="1" xfId="1" applyBorder="1"/>
    <xf numFmtId="0" fontId="2" fillId="2" borderId="53" xfId="1" applyBorder="1"/>
    <xf numFmtId="0" fontId="2" fillId="2" borderId="54" xfId="1" applyBorder="1"/>
    <xf numFmtId="0" fontId="2" fillId="2" borderId="55" xfId="1" applyBorder="1"/>
    <xf numFmtId="0" fontId="1" fillId="3" borderId="6" xfId="2" applyBorder="1" applyAlignment="1">
      <alignment horizontal="center"/>
    </xf>
    <xf numFmtId="0" fontId="2" fillId="2" borderId="55" xfId="1" applyBorder="1" applyAlignment="1">
      <alignment horizontal="center"/>
    </xf>
    <xf numFmtId="0" fontId="3" fillId="9" borderId="4" xfId="7" applyFont="1" applyBorder="1" applyAlignment="1">
      <alignment horizontal="center"/>
    </xf>
    <xf numFmtId="0" fontId="1" fillId="3" borderId="8" xfId="2" applyBorder="1" applyAlignment="1">
      <alignment horizontal="center"/>
    </xf>
    <xf numFmtId="0" fontId="1" fillId="3" borderId="7" xfId="2" applyBorder="1" applyAlignment="1">
      <alignment horizontal="center"/>
    </xf>
    <xf numFmtId="0" fontId="2" fillId="2" borderId="56" xfId="1" applyBorder="1" applyAlignment="1">
      <alignment horizontal="center"/>
    </xf>
    <xf numFmtId="0" fontId="2" fillId="2" borderId="56" xfId="1" applyBorder="1"/>
    <xf numFmtId="0" fontId="2" fillId="2" borderId="54" xfId="1" applyBorder="1" applyAlignment="1">
      <alignment horizontal="center"/>
    </xf>
    <xf numFmtId="0" fontId="2" fillId="2" borderId="57" xfId="1" applyBorder="1"/>
    <xf numFmtId="0" fontId="4" fillId="24" borderId="0" xfId="8" applyFill="1"/>
    <xf numFmtId="0" fontId="4" fillId="24" borderId="0" xfId="8" applyFill="1" applyBorder="1"/>
    <xf numFmtId="0" fontId="3" fillId="24" borderId="0" xfId="7" applyFont="1" applyFill="1" applyBorder="1" applyAlignment="1">
      <alignment horizontal="center"/>
    </xf>
    <xf numFmtId="0" fontId="0" fillId="24" borderId="0" xfId="0" applyFill="1" applyBorder="1" applyAlignment="1">
      <alignment horizontal="right"/>
    </xf>
    <xf numFmtId="0" fontId="4" fillId="25" borderId="0" xfId="0" applyFont="1" applyFill="1" applyBorder="1"/>
    <xf numFmtId="0" fontId="4" fillId="25" borderId="6" xfId="0" applyFont="1" applyFill="1" applyBorder="1"/>
    <xf numFmtId="0" fontId="4" fillId="23" borderId="0" xfId="0" applyFont="1" applyFill="1" applyBorder="1"/>
    <xf numFmtId="0" fontId="3" fillId="26" borderId="0" xfId="7" applyFont="1" applyFill="1" applyBorder="1" applyAlignment="1">
      <alignment horizontal="center"/>
    </xf>
    <xf numFmtId="0" fontId="4" fillId="26" borderId="0" xfId="0" applyFont="1" applyFill="1" applyBorder="1"/>
    <xf numFmtId="0" fontId="5" fillId="26" borderId="0" xfId="0" applyFont="1" applyFill="1" applyBorder="1" applyAlignment="1">
      <alignment horizontal="center"/>
    </xf>
    <xf numFmtId="0" fontId="29" fillId="24" borderId="0" xfId="8" applyFont="1" applyFill="1" applyBorder="1" applyAlignment="1"/>
    <xf numFmtId="0" fontId="29" fillId="24" borderId="0" xfId="8" applyFont="1" applyFill="1" applyBorder="1" applyAlignment="1">
      <alignment vertical="center"/>
    </xf>
    <xf numFmtId="0" fontId="5" fillId="24" borderId="0" xfId="8" applyFont="1" applyFill="1" applyBorder="1" applyAlignment="1">
      <alignment horizontal="center"/>
    </xf>
    <xf numFmtId="0" fontId="5" fillId="23" borderId="4" xfId="0" applyFont="1" applyFill="1" applyBorder="1" applyAlignment="1">
      <alignment horizontal="center"/>
    </xf>
    <xf numFmtId="0" fontId="4" fillId="23" borderId="9" xfId="0" applyFont="1" applyFill="1" applyBorder="1" applyAlignment="1">
      <alignment horizontal="center"/>
    </xf>
    <xf numFmtId="0" fontId="4" fillId="23" borderId="0" xfId="0" applyFont="1" applyFill="1" applyBorder="1" applyAlignment="1">
      <alignment horizontal="center"/>
    </xf>
    <xf numFmtId="166" fontId="4" fillId="23" borderId="0" xfId="0" applyNumberFormat="1" applyFont="1" applyFill="1" applyBorder="1" applyAlignment="1">
      <alignment horizontal="center"/>
    </xf>
    <xf numFmtId="0" fontId="0" fillId="23" borderId="8" xfId="0" applyFill="1" applyBorder="1"/>
    <xf numFmtId="0" fontId="4" fillId="25" borderId="9" xfId="0" applyFont="1" applyFill="1" applyBorder="1" applyAlignment="1">
      <alignment horizontal="center"/>
    </xf>
    <xf numFmtId="0" fontId="0" fillId="25" borderId="8" xfId="0" applyFill="1" applyBorder="1"/>
    <xf numFmtId="0" fontId="4" fillId="25" borderId="5" xfId="0" applyFont="1" applyFill="1" applyBorder="1" applyAlignment="1">
      <alignment horizontal="center"/>
    </xf>
    <xf numFmtId="0" fontId="4" fillId="25" borderId="6" xfId="0" applyFont="1" applyFill="1" applyBorder="1" applyAlignment="1">
      <alignment horizontal="center"/>
    </xf>
    <xf numFmtId="0" fontId="0" fillId="25" borderId="7" xfId="0" applyFill="1" applyBorder="1"/>
    <xf numFmtId="0" fontId="28" fillId="25" borderId="0" xfId="0" applyFont="1" applyFill="1" applyBorder="1"/>
    <xf numFmtId="0" fontId="28" fillId="25" borderId="6" xfId="0" applyFont="1" applyFill="1" applyBorder="1"/>
    <xf numFmtId="0" fontId="4" fillId="25" borderId="2" xfId="0" applyFont="1" applyFill="1" applyBorder="1" applyAlignment="1">
      <alignment horizontal="center"/>
    </xf>
    <xf numFmtId="0" fontId="4" fillId="25" borderId="3" xfId="0" applyFont="1" applyFill="1" applyBorder="1"/>
    <xf numFmtId="0" fontId="4" fillId="25" borderId="5" xfId="0" applyFont="1" applyFill="1" applyBorder="1"/>
    <xf numFmtId="0" fontId="5" fillId="25" borderId="8" xfId="0" applyFont="1" applyFill="1" applyBorder="1" applyAlignment="1">
      <alignment horizontal="center"/>
    </xf>
    <xf numFmtId="0" fontId="5" fillId="25" borderId="0" xfId="0" applyFont="1" applyFill="1" applyBorder="1" applyAlignment="1">
      <alignment horizontal="right"/>
    </xf>
    <xf numFmtId="0" fontId="4" fillId="25" borderId="0" xfId="0" applyFont="1" applyFill="1" applyBorder="1" applyAlignment="1">
      <alignment horizontal="center"/>
    </xf>
    <xf numFmtId="0" fontId="4" fillId="26" borderId="9" xfId="0" applyFont="1" applyFill="1" applyBorder="1" applyAlignment="1">
      <alignment horizontal="center"/>
    </xf>
    <xf numFmtId="0" fontId="0" fillId="26" borderId="8" xfId="0" applyFill="1" applyBorder="1"/>
    <xf numFmtId="0" fontId="1" fillId="9" borderId="2" xfId="7" applyBorder="1"/>
    <xf numFmtId="0" fontId="1" fillId="3" borderId="9" xfId="2" applyBorder="1"/>
    <xf numFmtId="0" fontId="1" fillId="3" borderId="5" xfId="2" applyBorder="1"/>
    <xf numFmtId="0" fontId="3" fillId="6" borderId="3" xfId="5" applyFont="1" applyBorder="1" applyAlignment="1">
      <alignment horizontal="center"/>
    </xf>
    <xf numFmtId="0" fontId="3" fillId="6" borderId="4" xfId="5" applyFont="1" applyBorder="1" applyAlignment="1">
      <alignment horizontal="center"/>
    </xf>
    <xf numFmtId="0" fontId="13" fillId="6" borderId="2" xfId="5" applyFont="1" applyBorder="1" applyAlignment="1">
      <alignment horizontal="center"/>
    </xf>
    <xf numFmtId="0" fontId="1" fillId="5" borderId="9" xfId="4" applyBorder="1"/>
    <xf numFmtId="0" fontId="1" fillId="5" borderId="0" xfId="4" applyBorder="1"/>
    <xf numFmtId="0" fontId="1" fillId="5" borderId="0" xfId="4" applyBorder="1" applyAlignment="1">
      <alignment horizontal="center"/>
    </xf>
    <xf numFmtId="0" fontId="1" fillId="5" borderId="8" xfId="4" applyBorder="1" applyAlignment="1">
      <alignment horizontal="center"/>
    </xf>
    <xf numFmtId="0" fontId="1" fillId="5" borderId="5" xfId="4" applyBorder="1"/>
    <xf numFmtId="0" fontId="1" fillId="5" borderId="6" xfId="4" applyBorder="1"/>
    <xf numFmtId="0" fontId="1" fillId="5" borderId="6" xfId="4" applyBorder="1" applyAlignment="1">
      <alignment horizontal="center"/>
    </xf>
    <xf numFmtId="0" fontId="1" fillId="5" borderId="7" xfId="4" applyBorder="1" applyAlignment="1">
      <alignment horizontal="center"/>
    </xf>
    <xf numFmtId="0" fontId="7" fillId="3" borderId="0" xfId="2" applyFont="1" applyBorder="1" applyAlignment="1">
      <alignment horizontal="center"/>
    </xf>
    <xf numFmtId="0" fontId="7" fillId="3" borderId="8" xfId="2" applyFont="1" applyBorder="1" applyAlignment="1">
      <alignment horizontal="center"/>
    </xf>
    <xf numFmtId="0" fontId="12" fillId="10" borderId="3" xfId="8" applyFont="1" applyBorder="1" applyAlignment="1">
      <alignment horizontal="center" vertical="center"/>
    </xf>
    <xf numFmtId="0" fontId="12" fillId="10" borderId="4" xfId="8" applyFont="1" applyBorder="1" applyAlignment="1">
      <alignment horizontal="center" vertical="center"/>
    </xf>
    <xf numFmtId="0" fontId="12" fillId="10" borderId="6" xfId="8" applyFont="1" applyBorder="1" applyAlignment="1">
      <alignment horizontal="center" vertical="center"/>
    </xf>
    <xf numFmtId="0" fontId="12" fillId="10" borderId="7" xfId="8" applyFont="1" applyBorder="1" applyAlignment="1">
      <alignment horizontal="center" vertical="center"/>
    </xf>
    <xf numFmtId="0" fontId="5" fillId="4" borderId="10" xfId="3" applyFont="1" applyBorder="1" applyAlignment="1">
      <alignment horizontal="center"/>
    </xf>
    <xf numFmtId="0" fontId="5" fillId="4" borderId="11" xfId="3" applyFont="1" applyBorder="1" applyAlignment="1">
      <alignment horizontal="center"/>
    </xf>
    <xf numFmtId="0" fontId="3" fillId="6" borderId="10" xfId="5" applyFont="1" applyBorder="1" applyAlignment="1">
      <alignment horizontal="center"/>
    </xf>
    <xf numFmtId="0" fontId="3" fillId="6" borderId="11" xfId="5" applyFont="1" applyBorder="1" applyAlignment="1">
      <alignment horizontal="center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center"/>
    </xf>
    <xf numFmtId="0" fontId="1" fillId="8" borderId="0" xfId="7" applyFill="1" applyBorder="1" applyAlignment="1">
      <alignment horizontal="left"/>
    </xf>
    <xf numFmtId="0" fontId="1" fillId="8" borderId="0" xfId="2" applyFill="1" applyBorder="1" applyAlignment="1">
      <alignment horizontal="left"/>
    </xf>
    <xf numFmtId="0" fontId="8" fillId="8" borderId="0" xfId="5" applyFont="1" applyFill="1" applyBorder="1" applyAlignment="1">
      <alignment horizontal="center"/>
    </xf>
    <xf numFmtId="0" fontId="8" fillId="8" borderId="0" xfId="5" applyFont="1" applyFill="1" applyBorder="1" applyAlignment="1">
      <alignment horizontal="left"/>
    </xf>
    <xf numFmtId="0" fontId="1" fillId="8" borderId="0" xfId="4" applyFill="1" applyBorder="1" applyAlignment="1">
      <alignment horizontal="left"/>
    </xf>
    <xf numFmtId="0" fontId="1" fillId="8" borderId="0" xfId="4" applyFill="1" applyBorder="1" applyAlignment="1">
      <alignment horizontal="center"/>
    </xf>
    <xf numFmtId="0" fontId="0" fillId="8" borderId="0" xfId="4" applyFont="1" applyFill="1" applyBorder="1" applyAlignment="1">
      <alignment horizontal="center"/>
    </xf>
    <xf numFmtId="0" fontId="3" fillId="6" borderId="19" xfId="5" applyFont="1" applyBorder="1" applyAlignment="1">
      <alignment horizontal="center"/>
    </xf>
    <xf numFmtId="0" fontId="0" fillId="0" borderId="11" xfId="0" applyBorder="1"/>
    <xf numFmtId="0" fontId="8" fillId="14" borderId="10" xfId="12" applyFont="1" applyBorder="1" applyAlignment="1">
      <alignment horizontal="center" vertical="center"/>
    </xf>
    <xf numFmtId="0" fontId="8" fillId="14" borderId="38" xfId="12" applyFont="1" applyBorder="1" applyAlignment="1">
      <alignment horizontal="center" vertical="center"/>
    </xf>
    <xf numFmtId="0" fontId="23" fillId="22" borderId="0" xfId="0" applyFont="1" applyFill="1" applyBorder="1" applyAlignment="1">
      <alignment horizontal="left" vertical="center"/>
    </xf>
    <xf numFmtId="0" fontId="24" fillId="8" borderId="0" xfId="0" applyFont="1" applyFill="1" applyBorder="1" applyAlignment="1">
      <alignment horizontal="center" vertical="center"/>
    </xf>
    <xf numFmtId="0" fontId="12" fillId="11" borderId="2" xfId="9" applyFont="1" applyBorder="1" applyAlignment="1">
      <alignment horizontal="center" vertical="center"/>
    </xf>
    <xf numFmtId="0" fontId="12" fillId="11" borderId="3" xfId="9" applyFont="1" applyBorder="1" applyAlignment="1">
      <alignment horizontal="center" vertical="center"/>
    </xf>
    <xf numFmtId="0" fontId="12" fillId="11" borderId="5" xfId="9" applyFont="1" applyBorder="1" applyAlignment="1">
      <alignment horizontal="center" vertical="center"/>
    </xf>
    <xf numFmtId="0" fontId="12" fillId="11" borderId="6" xfId="9" applyFont="1" applyBorder="1" applyAlignment="1">
      <alignment horizontal="center" vertical="center"/>
    </xf>
    <xf numFmtId="0" fontId="12" fillId="11" borderId="4" xfId="9" applyFont="1" applyBorder="1" applyAlignment="1">
      <alignment horizontal="left" vertical="center"/>
    </xf>
    <xf numFmtId="0" fontId="12" fillId="11" borderId="7" xfId="9" applyFont="1" applyBorder="1" applyAlignment="1">
      <alignment horizontal="left" vertical="center"/>
    </xf>
    <xf numFmtId="0" fontId="12" fillId="22" borderId="0" xfId="0" applyFont="1" applyFill="1" applyBorder="1" applyAlignment="1">
      <alignment horizontal="left" vertical="center"/>
    </xf>
    <xf numFmtId="0" fontId="8" fillId="12" borderId="10" xfId="10" applyFont="1" applyBorder="1" applyAlignment="1">
      <alignment horizontal="center" vertical="center"/>
    </xf>
    <xf numFmtId="0" fontId="8" fillId="12" borderId="38" xfId="10" applyFont="1" applyBorder="1" applyAlignment="1">
      <alignment horizontal="center" vertical="center"/>
    </xf>
    <xf numFmtId="0" fontId="8" fillId="12" borderId="11" xfId="10" applyFont="1" applyBorder="1" applyAlignment="1">
      <alignment horizontal="center" vertical="center"/>
    </xf>
    <xf numFmtId="0" fontId="12" fillId="11" borderId="3" xfId="9" applyFont="1" applyBorder="1" applyAlignment="1">
      <alignment horizontal="right" vertical="center"/>
    </xf>
    <xf numFmtId="0" fontId="12" fillId="11" borderId="6" xfId="9" applyFont="1" applyBorder="1" applyAlignment="1">
      <alignment horizontal="right" vertical="center"/>
    </xf>
    <xf numFmtId="0" fontId="12" fillId="10" borderId="3" xfId="8" applyFont="1" applyBorder="1" applyAlignment="1">
      <alignment horizontal="left" vertical="center"/>
    </xf>
    <xf numFmtId="0" fontId="12" fillId="10" borderId="6" xfId="8" applyFont="1" applyBorder="1" applyAlignment="1">
      <alignment horizontal="left" vertical="center"/>
    </xf>
    <xf numFmtId="0" fontId="12" fillId="10" borderId="2" xfId="8" applyFont="1" applyBorder="1" applyAlignment="1">
      <alignment horizontal="right" vertical="center"/>
    </xf>
    <xf numFmtId="0" fontId="12" fillId="10" borderId="3" xfId="8" applyFont="1" applyBorder="1" applyAlignment="1">
      <alignment horizontal="right" vertical="center"/>
    </xf>
    <xf numFmtId="0" fontId="12" fillId="10" borderId="5" xfId="8" applyFont="1" applyBorder="1" applyAlignment="1">
      <alignment horizontal="right" vertical="center"/>
    </xf>
    <xf numFmtId="0" fontId="12" fillId="10" borderId="6" xfId="8" applyFont="1" applyBorder="1" applyAlignment="1">
      <alignment horizontal="right" vertical="center"/>
    </xf>
    <xf numFmtId="0" fontId="3" fillId="9" borderId="3" xfId="7" applyFont="1" applyBorder="1" applyAlignment="1">
      <alignment horizontal="center"/>
    </xf>
    <xf numFmtId="0" fontId="3" fillId="9" borderId="4" xfId="7" applyFont="1" applyBorder="1" applyAlignment="1">
      <alignment horizontal="center"/>
    </xf>
    <xf numFmtId="0" fontId="4" fillId="25" borderId="0" xfId="0" applyFont="1" applyFill="1" applyBorder="1" applyAlignment="1">
      <alignment horizontal="center"/>
    </xf>
    <xf numFmtId="0" fontId="4" fillId="25" borderId="8" xfId="0" applyFont="1" applyFill="1" applyBorder="1" applyAlignment="1">
      <alignment horizontal="center"/>
    </xf>
    <xf numFmtId="0" fontId="5" fillId="23" borderId="0" xfId="0" applyFont="1" applyFill="1" applyBorder="1" applyAlignment="1">
      <alignment horizontal="center"/>
    </xf>
    <xf numFmtId="0" fontId="5" fillId="26" borderId="0" xfId="0" applyFont="1" applyFill="1" applyBorder="1" applyAlignment="1">
      <alignment horizontal="center"/>
    </xf>
    <xf numFmtId="0" fontId="5" fillId="25" borderId="0" xfId="0" applyFont="1" applyFill="1" applyBorder="1" applyAlignment="1">
      <alignment horizontal="center"/>
    </xf>
    <xf numFmtId="0" fontId="29" fillId="24" borderId="0" xfId="8" applyFont="1" applyFill="1" applyBorder="1" applyAlignment="1">
      <alignment horizontal="center" vertical="center"/>
    </xf>
    <xf numFmtId="0" fontId="5" fillId="23" borderId="2" xfId="0" applyFont="1" applyFill="1" applyBorder="1" applyAlignment="1">
      <alignment horizontal="center"/>
    </xf>
    <xf numFmtId="0" fontId="5" fillId="23" borderId="3" xfId="0" applyFont="1" applyFill="1" applyBorder="1" applyAlignment="1">
      <alignment horizontal="center"/>
    </xf>
    <xf numFmtId="0" fontId="5" fillId="14" borderId="10" xfId="12" applyFont="1" applyBorder="1" applyAlignment="1">
      <alignment horizontal="center"/>
    </xf>
    <xf numFmtId="0" fontId="5" fillId="14" borderId="11" xfId="12" applyFont="1" applyBorder="1" applyAlignment="1">
      <alignment horizontal="center"/>
    </xf>
    <xf numFmtId="0" fontId="5" fillId="12" borderId="10" xfId="10" applyFont="1" applyBorder="1" applyAlignment="1">
      <alignment horizontal="center"/>
    </xf>
    <xf numFmtId="0" fontId="5" fillId="12" borderId="11" xfId="10" applyFont="1" applyBorder="1" applyAlignment="1">
      <alignment horizontal="center"/>
    </xf>
    <xf numFmtId="0" fontId="5" fillId="15" borderId="10" xfId="13" applyFont="1" applyBorder="1" applyAlignment="1">
      <alignment horizontal="center"/>
    </xf>
    <xf numFmtId="0" fontId="5" fillId="15" borderId="11" xfId="13" applyFont="1" applyBorder="1" applyAlignment="1">
      <alignment horizontal="center"/>
    </xf>
    <xf numFmtId="0" fontId="5" fillId="13" borderId="10" xfId="11" applyFont="1" applyBorder="1" applyAlignment="1">
      <alignment horizontal="center"/>
    </xf>
    <xf numFmtId="0" fontId="5" fillId="13" borderId="11" xfId="11" applyFont="1" applyBorder="1" applyAlignment="1">
      <alignment horizontal="center"/>
    </xf>
    <xf numFmtId="0" fontId="5" fillId="15" borderId="19" xfId="13" applyFont="1" applyBorder="1" applyAlignment="1">
      <alignment horizontal="center"/>
    </xf>
    <xf numFmtId="164" fontId="5" fillId="7" borderId="23" xfId="6" applyNumberFormat="1" applyFont="1" applyBorder="1" applyAlignment="1">
      <alignment horizontal="center"/>
    </xf>
    <xf numFmtId="164" fontId="5" fillId="7" borderId="24" xfId="6" applyNumberFormat="1" applyFont="1" applyBorder="1" applyAlignment="1">
      <alignment horizontal="center"/>
    </xf>
    <xf numFmtId="164" fontId="5" fillId="4" borderId="23" xfId="3" applyNumberFormat="1" applyFont="1" applyBorder="1" applyAlignment="1">
      <alignment horizontal="center"/>
    </xf>
    <xf numFmtId="164" fontId="5" fillId="4" borderId="24" xfId="3" applyNumberFormat="1" applyFont="1" applyBorder="1" applyAlignment="1">
      <alignment horizontal="center"/>
    </xf>
    <xf numFmtId="0" fontId="5" fillId="11" borderId="10" xfId="9" applyFont="1" applyBorder="1" applyAlignment="1">
      <alignment horizontal="center"/>
    </xf>
    <xf numFmtId="0" fontId="5" fillId="11" borderId="11" xfId="9" applyFont="1" applyBorder="1" applyAlignment="1">
      <alignment horizontal="center"/>
    </xf>
    <xf numFmtId="0" fontId="12" fillId="14" borderId="10" xfId="12" applyFont="1" applyBorder="1" applyAlignment="1">
      <alignment horizontal="center"/>
    </xf>
    <xf numFmtId="0" fontId="12" fillId="14" borderId="19" xfId="12" applyFont="1" applyBorder="1" applyAlignment="1">
      <alignment horizontal="center"/>
    </xf>
    <xf numFmtId="0" fontId="12" fillId="14" borderId="11" xfId="12" applyFont="1" applyBorder="1" applyAlignment="1">
      <alignment horizontal="center"/>
    </xf>
    <xf numFmtId="0" fontId="5" fillId="12" borderId="19" xfId="10" applyFont="1" applyBorder="1" applyAlignment="1">
      <alignment horizontal="center"/>
    </xf>
    <xf numFmtId="0" fontId="5" fillId="10" borderId="10" xfId="8" applyFont="1" applyBorder="1" applyAlignment="1">
      <alignment horizontal="center"/>
    </xf>
    <xf numFmtId="0" fontId="5" fillId="10" borderId="19" xfId="8" applyFont="1" applyBorder="1" applyAlignment="1">
      <alignment horizontal="center"/>
    </xf>
    <xf numFmtId="0" fontId="5" fillId="10" borderId="11" xfId="8" applyFont="1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15" fillId="16" borderId="9" xfId="14" applyFont="1" applyBorder="1" applyAlignment="1">
      <alignment horizontal="center"/>
    </xf>
    <xf numFmtId="0" fontId="15" fillId="16" borderId="8" xfId="14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9" fillId="14" borderId="2" xfId="12" applyFont="1" applyBorder="1" applyAlignment="1">
      <alignment horizontal="center" vertical="center"/>
    </xf>
    <xf numFmtId="0" fontId="19" fillId="14" borderId="3" xfId="12" applyFont="1" applyBorder="1" applyAlignment="1">
      <alignment horizontal="center" vertical="center"/>
    </xf>
    <xf numFmtId="0" fontId="19" fillId="14" borderId="4" xfId="12" applyFont="1" applyBorder="1" applyAlignment="1">
      <alignment horizontal="center" vertical="center"/>
    </xf>
    <xf numFmtId="0" fontId="19" fillId="14" borderId="5" xfId="12" applyFont="1" applyBorder="1" applyAlignment="1">
      <alignment horizontal="center" vertical="center"/>
    </xf>
    <xf numFmtId="0" fontId="19" fillId="14" borderId="6" xfId="12" applyFont="1" applyBorder="1" applyAlignment="1">
      <alignment horizontal="center" vertical="center"/>
    </xf>
    <xf numFmtId="0" fontId="19" fillId="14" borderId="7" xfId="12" applyFont="1" applyBorder="1" applyAlignment="1">
      <alignment horizontal="center" vertical="center"/>
    </xf>
    <xf numFmtId="0" fontId="19" fillId="20" borderId="2" xfId="18" applyFont="1" applyBorder="1" applyAlignment="1">
      <alignment horizontal="center" vertical="center"/>
    </xf>
    <xf numFmtId="0" fontId="19" fillId="20" borderId="3" xfId="18" applyFont="1" applyBorder="1" applyAlignment="1">
      <alignment horizontal="center" vertical="center"/>
    </xf>
    <xf numFmtId="0" fontId="19" fillId="20" borderId="4" xfId="18" applyFont="1" applyBorder="1" applyAlignment="1">
      <alignment horizontal="center" vertical="center"/>
    </xf>
    <xf numFmtId="0" fontId="19" fillId="20" borderId="5" xfId="18" applyFont="1" applyBorder="1" applyAlignment="1">
      <alignment horizontal="center" vertical="center"/>
    </xf>
    <xf numFmtId="0" fontId="19" fillId="20" borderId="6" xfId="18" applyFont="1" applyBorder="1" applyAlignment="1">
      <alignment horizontal="center" vertical="center"/>
    </xf>
    <xf numFmtId="0" fontId="19" fillId="20" borderId="7" xfId="18" applyFont="1" applyBorder="1" applyAlignment="1">
      <alignment horizontal="center" vertical="center"/>
    </xf>
    <xf numFmtId="0" fontId="5" fillId="8" borderId="0" xfId="16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12" fillId="14" borderId="0" xfId="12" applyFont="1" applyAlignment="1">
      <alignment horizontal="center" vertical="center"/>
    </xf>
    <xf numFmtId="0" fontId="0" fillId="5" borderId="9" xfId="4" applyFont="1" applyBorder="1"/>
    <xf numFmtId="0" fontId="30" fillId="24" borderId="0" xfId="20" applyFill="1" applyBorder="1" applyAlignment="1">
      <alignment horizontal="center"/>
    </xf>
  </cellXfs>
  <cellStyles count="21">
    <cellStyle name="20 % - Accent1" xfId="2" builtinId="30"/>
    <cellStyle name="20 % - Accent2" xfId="4" builtinId="34"/>
    <cellStyle name="40 % - Accent1" xfId="7" builtinId="31"/>
    <cellStyle name="40 % - Accent2" xfId="5" builtinId="35"/>
    <cellStyle name="40 % - Accent5" xfId="15" builtinId="47"/>
    <cellStyle name="60 % - Accent1" xfId="3" builtinId="32"/>
    <cellStyle name="60 % - Accent2" xfId="6" builtinId="36"/>
    <cellStyle name="60 % - Accent3" xfId="19" builtinId="40"/>
    <cellStyle name="60 % - Accent5" xfId="16" builtinId="48"/>
    <cellStyle name="Accent1" xfId="8" builtinId="29"/>
    <cellStyle name="Accent2" xfId="9" builtinId="33"/>
    <cellStyle name="Accent3" xfId="10" builtinId="37"/>
    <cellStyle name="Accent4" xfId="11" builtinId="41"/>
    <cellStyle name="Accent5" xfId="12" builtinId="45"/>
    <cellStyle name="Accent6" xfId="13" builtinId="49"/>
    <cellStyle name="Entrée" xfId="14" builtinId="20"/>
    <cellStyle name="Insatisfaisant" xfId="18" builtinId="27"/>
    <cellStyle name="Lien hypertexte" xfId="20" builtinId="8"/>
    <cellStyle name="Normal" xfId="0" builtinId="0"/>
    <cellStyle name="Satisfaisant" xfId="17" builtinId="26"/>
    <cellStyle name="Sortie" xfId="1" builtinId="21"/>
  </cellStyles>
  <dxfs count="1">
    <dxf>
      <font>
        <color theme="4" tint="0.79998168889431442"/>
      </font>
      <fill>
        <patternFill>
          <bgColor theme="4" tint="0.79998168889431442"/>
        </patternFill>
      </fill>
    </dxf>
  </dxfs>
  <tableStyles count="0" defaultTableStyle="TableStyleMedium9" defaultPivotStyle="PivotStyleLight16"/>
  <colors>
    <mruColors>
      <color rgb="FFDDDDDD"/>
      <color rgb="FFFFFFFF"/>
      <color rgb="FFFFE7B7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339164</xdr:colOff>
      <xdr:row>0</xdr:row>
      <xdr:rowOff>169334</xdr:rowOff>
    </xdr:from>
    <xdr:ext cx="10297086" cy="65588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794747" y="169334"/>
          <a:ext cx="10297086" cy="655885"/>
        </a:xfrm>
        <a:prstGeom prst="rect">
          <a:avLst/>
        </a:prstGeom>
        <a:noFill/>
        <a:effectLst>
          <a:outerShdw blurRad="50800" dist="38100" dir="10800000" algn="r" rotWithShape="0">
            <a:prstClr val="black">
              <a:alpha val="40000"/>
            </a:prst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Venez sentir vos parfums préférés…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6</xdr:row>
          <xdr:rowOff>66675</xdr:rowOff>
        </xdr:from>
        <xdr:to>
          <xdr:col>21</xdr:col>
          <xdr:colOff>752475</xdr:colOff>
          <xdr:row>29</xdr:row>
          <xdr:rowOff>152400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</xdr:row>
          <xdr:rowOff>95250</xdr:rowOff>
        </xdr:from>
        <xdr:to>
          <xdr:col>21</xdr:col>
          <xdr:colOff>752475</xdr:colOff>
          <xdr:row>4</xdr:row>
          <xdr:rowOff>152400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9</xdr:col>
          <xdr:colOff>0</xdr:colOff>
          <xdr:row>23</xdr:row>
          <xdr:rowOff>38100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171450</xdr:colOff>
          <xdr:row>30</xdr:row>
          <xdr:rowOff>161925</xdr:rowOff>
        </xdr:from>
        <xdr:to>
          <xdr:col>21</xdr:col>
          <xdr:colOff>581025</xdr:colOff>
          <xdr:row>31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180975</xdr:colOff>
          <xdr:row>32</xdr:row>
          <xdr:rowOff>171450</xdr:rowOff>
        </xdr:from>
        <xdr:to>
          <xdr:col>21</xdr:col>
          <xdr:colOff>590550</xdr:colOff>
          <xdr:row>34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180975</xdr:colOff>
          <xdr:row>34</xdr:row>
          <xdr:rowOff>180975</xdr:rowOff>
        </xdr:from>
        <xdr:to>
          <xdr:col>21</xdr:col>
          <xdr:colOff>590550</xdr:colOff>
          <xdr:row>36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Hard 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619125</xdr:colOff>
          <xdr:row>37</xdr:row>
          <xdr:rowOff>85725</xdr:rowOff>
        </xdr:from>
        <xdr:to>
          <xdr:col>17</xdr:col>
          <xdr:colOff>847725</xdr:colOff>
          <xdr:row>38</xdr:row>
          <xdr:rowOff>95250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trlProp" Target="../ctrlProps/ctrlProp3.xml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12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supprimer-les-0-de-ma-liste-listbox-et-combobox-t76156.html" TargetMode="External"/><Relationship Id="rId6" Type="http://schemas.openxmlformats.org/officeDocument/2006/relationships/image" Target="../media/image1.emf"/><Relationship Id="rId11" Type="http://schemas.openxmlformats.org/officeDocument/2006/relationships/ctrlProp" Target="../ctrlProps/ctrlProp1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237"/>
  <sheetViews>
    <sheetView showRowColHeaders="0" zoomScale="90" zoomScaleNormal="90" workbookViewId="0">
      <selection activeCell="D46" sqref="D46"/>
    </sheetView>
  </sheetViews>
  <sheetFormatPr baseColWidth="10" defaultColWidth="10.7109375" defaultRowHeight="15"/>
  <cols>
    <col min="1" max="1" width="2.7109375" customWidth="1"/>
    <col min="2" max="2" width="4.7109375" customWidth="1"/>
    <col min="3" max="4" width="14.7109375" customWidth="1"/>
    <col min="5" max="8" width="5.7109375" customWidth="1"/>
    <col min="9" max="9" width="2.28515625" style="60" customWidth="1"/>
    <col min="10" max="10" width="4.7109375" customWidth="1"/>
    <col min="11" max="12" width="14.7109375" customWidth="1"/>
    <col min="13" max="16" width="5.7109375" customWidth="1"/>
    <col min="17" max="17" width="2.28515625" style="2" customWidth="1"/>
    <col min="18" max="18" width="4.7109375" customWidth="1"/>
    <col min="19" max="20" width="14.7109375" customWidth="1"/>
    <col min="21" max="24" width="5.7109375" customWidth="1"/>
    <col min="25" max="25" width="4.140625" customWidth="1"/>
    <col min="26" max="26" width="4.7109375" customWidth="1"/>
    <col min="27" max="28" width="14.7109375" customWidth="1"/>
    <col min="29" max="32" width="5.7109375" customWidth="1"/>
    <col min="33" max="33" width="2.28515625" style="2" customWidth="1"/>
    <col min="34" max="34" width="4.7109375" customWidth="1"/>
    <col min="35" max="36" width="14.7109375" customWidth="1"/>
    <col min="37" max="40" width="5.7109375" customWidth="1"/>
  </cols>
  <sheetData>
    <row r="1" spans="1:46" ht="15.75" customHeight="1">
      <c r="A1" s="2"/>
      <c r="B1" s="171"/>
      <c r="C1" s="296" t="s">
        <v>151</v>
      </c>
      <c r="D1" s="296"/>
      <c r="E1" s="166">
        <f>E52+M52+U52+AC52+AK52</f>
        <v>3</v>
      </c>
      <c r="F1" s="169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296" t="s">
        <v>115</v>
      </c>
      <c r="AK1" s="296"/>
      <c r="AL1" s="296"/>
      <c r="AM1" s="167">
        <f>G52+O52+W52+AE52+AM52</f>
        <v>71</v>
      </c>
      <c r="AN1" s="171"/>
      <c r="AO1" s="2"/>
      <c r="AP1" s="2"/>
      <c r="AQ1" s="2"/>
      <c r="AR1" s="2"/>
    </row>
    <row r="2" spans="1:46" ht="15" customHeight="1">
      <c r="A2" s="2"/>
      <c r="B2" s="171"/>
      <c r="C2" s="296" t="s">
        <v>152</v>
      </c>
      <c r="D2" s="296"/>
      <c r="E2" s="166">
        <f>F52+N52+V52+AD52+AL52</f>
        <v>5</v>
      </c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7"/>
      <c r="AH2" s="297"/>
      <c r="AI2" s="297"/>
      <c r="AJ2" s="304" t="s">
        <v>116</v>
      </c>
      <c r="AK2" s="304"/>
      <c r="AL2" s="304"/>
      <c r="AM2" s="167">
        <f>H52+P52+X52+AF52+AN52</f>
        <v>474</v>
      </c>
      <c r="AN2" s="172"/>
      <c r="AO2" s="117"/>
      <c r="AP2" s="117"/>
      <c r="AQ2" s="117"/>
      <c r="AR2" s="2"/>
      <c r="AS2" s="2"/>
      <c r="AT2" s="2"/>
    </row>
    <row r="3" spans="1:46" ht="15.75" customHeight="1">
      <c r="A3" s="2"/>
      <c r="B3" s="172"/>
      <c r="C3" s="296" t="s">
        <v>160</v>
      </c>
      <c r="D3" s="296"/>
      <c r="E3" s="166">
        <f>E1+E2</f>
        <v>8</v>
      </c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7"/>
      <c r="S3" s="297"/>
      <c r="T3" s="297"/>
      <c r="U3" s="297"/>
      <c r="V3" s="297"/>
      <c r="W3" s="297"/>
      <c r="X3" s="297"/>
      <c r="Y3" s="297"/>
      <c r="Z3" s="297"/>
      <c r="AA3" s="297"/>
      <c r="AB3" s="297"/>
      <c r="AC3" s="297"/>
      <c r="AD3" s="297"/>
      <c r="AE3" s="297"/>
      <c r="AF3" s="297"/>
      <c r="AG3" s="297"/>
      <c r="AH3" s="297"/>
      <c r="AI3" s="297"/>
      <c r="AJ3" s="296" t="s">
        <v>128</v>
      </c>
      <c r="AK3" s="296"/>
      <c r="AL3" s="296"/>
      <c r="AM3" s="167">
        <f>AM2+AM1</f>
        <v>545</v>
      </c>
      <c r="AN3" s="172"/>
      <c r="AO3" s="117"/>
      <c r="AP3" s="117"/>
      <c r="AQ3" s="117"/>
      <c r="AR3" s="2"/>
      <c r="AS3" s="2"/>
      <c r="AT3" s="2"/>
    </row>
    <row r="4" spans="1:46" s="60" customFormat="1" ht="15.75" customHeight="1" thickBot="1">
      <c r="B4" s="173"/>
      <c r="C4" s="296"/>
      <c r="D4" s="296"/>
      <c r="E4" s="166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7"/>
      <c r="T4" s="297"/>
      <c r="U4" s="297"/>
      <c r="V4" s="297"/>
      <c r="W4" s="297"/>
      <c r="X4" s="297"/>
      <c r="Y4" s="297"/>
      <c r="Z4" s="297"/>
      <c r="AA4" s="297"/>
      <c r="AB4" s="297"/>
      <c r="AC4" s="297"/>
      <c r="AD4" s="297"/>
      <c r="AE4" s="297"/>
      <c r="AF4" s="297"/>
      <c r="AG4" s="297"/>
      <c r="AH4" s="297"/>
      <c r="AI4" s="297"/>
      <c r="AJ4" s="296"/>
      <c r="AK4" s="296"/>
      <c r="AL4" s="168"/>
      <c r="AM4" s="166"/>
      <c r="AN4" s="173"/>
      <c r="AO4" s="96"/>
      <c r="AP4" s="96"/>
      <c r="AQ4" s="96"/>
    </row>
    <row r="5" spans="1:46" ht="15" customHeight="1">
      <c r="A5" s="2"/>
      <c r="B5" s="298" t="s">
        <v>0</v>
      </c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  <c r="R5" s="299"/>
      <c r="S5" s="299"/>
      <c r="T5" s="299"/>
      <c r="U5" s="308" t="s">
        <v>157</v>
      </c>
      <c r="V5" s="308"/>
      <c r="W5" s="308"/>
      <c r="X5" s="302">
        <f>G52+O52+W52</f>
        <v>46</v>
      </c>
      <c r="Y5" s="14"/>
      <c r="Z5" s="312" t="s">
        <v>158</v>
      </c>
      <c r="AA5" s="313"/>
      <c r="AB5" s="310">
        <f>AE52+AM52</f>
        <v>25</v>
      </c>
      <c r="AC5" s="275" t="s">
        <v>7</v>
      </c>
      <c r="AD5" s="275"/>
      <c r="AE5" s="275"/>
      <c r="AF5" s="275"/>
      <c r="AG5" s="275"/>
      <c r="AH5" s="275"/>
      <c r="AI5" s="275"/>
      <c r="AJ5" s="275"/>
      <c r="AK5" s="275"/>
      <c r="AL5" s="275"/>
      <c r="AM5" s="275"/>
      <c r="AN5" s="276"/>
      <c r="AO5" s="14"/>
      <c r="AP5" s="14"/>
      <c r="AQ5" s="14"/>
      <c r="AR5" s="2"/>
      <c r="AS5" s="2"/>
      <c r="AT5" s="2"/>
    </row>
    <row r="6" spans="1:46" ht="15.75" customHeight="1" thickBot="1">
      <c r="A6" s="2"/>
      <c r="B6" s="300"/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9"/>
      <c r="V6" s="309"/>
      <c r="W6" s="309"/>
      <c r="X6" s="303"/>
      <c r="Y6" s="14"/>
      <c r="Z6" s="314"/>
      <c r="AA6" s="315"/>
      <c r="AB6" s="311"/>
      <c r="AC6" s="277"/>
      <c r="AD6" s="277"/>
      <c r="AE6" s="277"/>
      <c r="AF6" s="277"/>
      <c r="AG6" s="277"/>
      <c r="AH6" s="277"/>
      <c r="AI6" s="277"/>
      <c r="AJ6" s="277"/>
      <c r="AK6" s="277"/>
      <c r="AL6" s="277"/>
      <c r="AM6" s="277"/>
      <c r="AN6" s="278"/>
      <c r="AO6" s="14"/>
      <c r="AP6" s="14"/>
      <c r="AQ6" s="14"/>
      <c r="AR6" s="2"/>
      <c r="AS6" s="2"/>
      <c r="AT6" s="2"/>
    </row>
    <row r="7" spans="1:46" ht="15.75" thickBot="1">
      <c r="A7" s="2"/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4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/>
      <c r="AL7" s="111"/>
      <c r="AM7" s="111"/>
      <c r="AN7" s="111"/>
      <c r="AO7" s="14"/>
      <c r="AP7" s="14"/>
      <c r="AQ7" s="14"/>
      <c r="AR7" s="2"/>
      <c r="AS7" s="2"/>
      <c r="AT7" s="2"/>
    </row>
    <row r="8" spans="1:46" ht="15.75" thickBot="1">
      <c r="A8" s="2"/>
      <c r="B8" s="100"/>
      <c r="C8" s="100"/>
      <c r="D8" s="100"/>
      <c r="E8" s="305" t="s">
        <v>150</v>
      </c>
      <c r="F8" s="306"/>
      <c r="G8" s="294" t="s">
        <v>156</v>
      </c>
      <c r="H8" s="295"/>
      <c r="I8" s="108"/>
      <c r="J8" s="100"/>
      <c r="K8" s="100"/>
      <c r="L8" s="100"/>
      <c r="M8" s="305" t="s">
        <v>150</v>
      </c>
      <c r="N8" s="306"/>
      <c r="O8" s="294" t="s">
        <v>156</v>
      </c>
      <c r="P8" s="295"/>
      <c r="Q8" s="100"/>
      <c r="R8" s="100"/>
      <c r="S8" s="100"/>
      <c r="T8" s="100"/>
      <c r="U8" s="305" t="s">
        <v>150</v>
      </c>
      <c r="V8" s="306"/>
      <c r="W8" s="294" t="s">
        <v>156</v>
      </c>
      <c r="X8" s="295"/>
      <c r="Y8" s="14"/>
      <c r="Z8" s="111"/>
      <c r="AA8" s="111"/>
      <c r="AB8" s="111"/>
      <c r="AC8" s="305" t="s">
        <v>150</v>
      </c>
      <c r="AD8" s="306"/>
      <c r="AE8" s="294" t="s">
        <v>156</v>
      </c>
      <c r="AF8" s="295"/>
      <c r="AG8" s="111"/>
      <c r="AH8" s="111"/>
      <c r="AI8" s="111"/>
      <c r="AJ8" s="111"/>
      <c r="AK8" s="305" t="s">
        <v>150</v>
      </c>
      <c r="AL8" s="307"/>
      <c r="AM8" s="294" t="s">
        <v>156</v>
      </c>
      <c r="AN8" s="295"/>
      <c r="AO8" s="14"/>
      <c r="AP8" s="14"/>
      <c r="AQ8" s="14"/>
      <c r="AR8" s="2"/>
      <c r="AS8" s="2"/>
      <c r="AT8" s="2"/>
    </row>
    <row r="9" spans="1:46" ht="15.75" thickBot="1">
      <c r="A9" s="2"/>
      <c r="B9" s="26" t="s">
        <v>11</v>
      </c>
      <c r="C9" s="281" t="s">
        <v>1</v>
      </c>
      <c r="D9" s="293"/>
      <c r="E9" s="118" t="s">
        <v>131</v>
      </c>
      <c r="F9" s="121" t="s">
        <v>2</v>
      </c>
      <c r="G9" s="126" t="s">
        <v>2</v>
      </c>
      <c r="H9" s="127" t="s">
        <v>10</v>
      </c>
      <c r="I9" s="109"/>
      <c r="J9" s="26" t="s">
        <v>11</v>
      </c>
      <c r="K9" s="281" t="s">
        <v>1</v>
      </c>
      <c r="L9" s="282"/>
      <c r="M9" s="118" t="s">
        <v>131</v>
      </c>
      <c r="N9" s="125" t="s">
        <v>2</v>
      </c>
      <c r="O9" s="128" t="s">
        <v>2</v>
      </c>
      <c r="P9" s="127" t="s">
        <v>10</v>
      </c>
      <c r="Q9" s="110"/>
      <c r="R9" s="26" t="s">
        <v>11</v>
      </c>
      <c r="S9" s="281" t="s">
        <v>1</v>
      </c>
      <c r="T9" s="292"/>
      <c r="U9" s="118" t="s">
        <v>131</v>
      </c>
      <c r="V9" s="125" t="s">
        <v>2</v>
      </c>
      <c r="W9" s="128" t="s">
        <v>2</v>
      </c>
      <c r="X9" s="127" t="s">
        <v>10</v>
      </c>
      <c r="Y9" s="14"/>
      <c r="Z9" s="116" t="s">
        <v>11</v>
      </c>
      <c r="AA9" s="279" t="s">
        <v>1</v>
      </c>
      <c r="AB9" s="280"/>
      <c r="AC9" s="118" t="s">
        <v>131</v>
      </c>
      <c r="AD9" s="125" t="s">
        <v>2</v>
      </c>
      <c r="AE9" s="129" t="s">
        <v>2</v>
      </c>
      <c r="AF9" s="130" t="s">
        <v>10</v>
      </c>
      <c r="AG9" s="112"/>
      <c r="AH9" s="116" t="s">
        <v>11</v>
      </c>
      <c r="AI9" s="279" t="s">
        <v>1</v>
      </c>
      <c r="AJ9" s="280"/>
      <c r="AK9" s="118" t="s">
        <v>131</v>
      </c>
      <c r="AL9" s="125" t="s">
        <v>2</v>
      </c>
      <c r="AM9" s="129" t="s">
        <v>2</v>
      </c>
      <c r="AN9" s="130" t="s">
        <v>10</v>
      </c>
      <c r="AO9" s="14"/>
      <c r="AP9" s="25"/>
      <c r="AQ9" s="25"/>
      <c r="AR9" s="2"/>
      <c r="AS9" s="2"/>
      <c r="AT9" s="2"/>
    </row>
    <row r="10" spans="1:46">
      <c r="A10" s="2"/>
      <c r="B10" s="20">
        <v>1</v>
      </c>
      <c r="C10" s="200" t="s">
        <v>117</v>
      </c>
      <c r="D10" s="140"/>
      <c r="E10" s="119"/>
      <c r="F10" s="122"/>
      <c r="G10" s="131">
        <v>1</v>
      </c>
      <c r="H10" s="132">
        <v>4</v>
      </c>
      <c r="I10" s="113"/>
      <c r="J10" s="185">
        <v>36</v>
      </c>
      <c r="K10" s="147" t="s">
        <v>37</v>
      </c>
      <c r="L10" s="147"/>
      <c r="M10" s="176"/>
      <c r="N10" s="177"/>
      <c r="O10" s="138">
        <v>2</v>
      </c>
      <c r="P10" s="139">
        <v>11</v>
      </c>
      <c r="Q10" s="114"/>
      <c r="R10" s="20">
        <v>71</v>
      </c>
      <c r="S10" s="148" t="s">
        <v>123</v>
      </c>
      <c r="T10" s="151"/>
      <c r="U10" s="119"/>
      <c r="V10" s="123"/>
      <c r="W10" s="133">
        <v>2</v>
      </c>
      <c r="X10" s="132">
        <v>16</v>
      </c>
      <c r="Y10" s="14"/>
      <c r="Z10" s="22">
        <v>1</v>
      </c>
      <c r="AA10" s="155" t="s">
        <v>111</v>
      </c>
      <c r="AB10" s="155"/>
      <c r="AC10" s="176">
        <v>3</v>
      </c>
      <c r="AD10" s="177">
        <v>1</v>
      </c>
      <c r="AE10" s="138"/>
      <c r="AF10" s="139">
        <v>17</v>
      </c>
      <c r="AG10" s="114"/>
      <c r="AH10" s="22">
        <v>36</v>
      </c>
      <c r="AI10" s="197" t="s">
        <v>214</v>
      </c>
      <c r="AJ10" s="160"/>
      <c r="AK10" s="119"/>
      <c r="AL10" s="123"/>
      <c r="AM10" s="138">
        <v>2</v>
      </c>
      <c r="AN10" s="139"/>
      <c r="AO10" s="14"/>
      <c r="AP10" s="15"/>
      <c r="AQ10" s="15"/>
      <c r="AR10" s="2"/>
      <c r="AS10" s="2"/>
      <c r="AT10" s="2"/>
    </row>
    <row r="11" spans="1:46">
      <c r="A11" s="2"/>
      <c r="B11" s="20">
        <v>2</v>
      </c>
      <c r="C11" s="141" t="s">
        <v>120</v>
      </c>
      <c r="D11" s="142"/>
      <c r="E11" s="119"/>
      <c r="F11" s="123"/>
      <c r="G11" s="133"/>
      <c r="H11" s="132">
        <v>4</v>
      </c>
      <c r="I11" s="113"/>
      <c r="J11" s="20">
        <v>37</v>
      </c>
      <c r="K11" s="148" t="s">
        <v>38</v>
      </c>
      <c r="L11" s="148"/>
      <c r="M11" s="119"/>
      <c r="N11" s="123"/>
      <c r="O11" s="133"/>
      <c r="P11" s="132">
        <v>1</v>
      </c>
      <c r="Q11" s="114"/>
      <c r="R11" s="20">
        <v>72</v>
      </c>
      <c r="S11" s="149" t="s">
        <v>66</v>
      </c>
      <c r="T11" s="153"/>
      <c r="U11" s="119"/>
      <c r="V11" s="123"/>
      <c r="W11" s="133">
        <v>2</v>
      </c>
      <c r="X11" s="132">
        <v>31</v>
      </c>
      <c r="Y11" s="14"/>
      <c r="Z11" s="23">
        <v>2</v>
      </c>
      <c r="AA11" s="156" t="s">
        <v>121</v>
      </c>
      <c r="AB11" s="156"/>
      <c r="AC11" s="119"/>
      <c r="AD11" s="123"/>
      <c r="AE11" s="133"/>
      <c r="AF11" s="132">
        <v>4</v>
      </c>
      <c r="AG11" s="114"/>
      <c r="AH11" s="23">
        <v>37</v>
      </c>
      <c r="AI11" s="156" t="s">
        <v>99</v>
      </c>
      <c r="AJ11" s="161"/>
      <c r="AK11" s="119"/>
      <c r="AL11" s="123">
        <v>1</v>
      </c>
      <c r="AM11" s="133"/>
      <c r="AN11" s="132">
        <v>2</v>
      </c>
      <c r="AO11" s="14"/>
      <c r="AP11" s="16"/>
      <c r="AQ11" s="16"/>
      <c r="AR11" s="2"/>
      <c r="AS11" s="2"/>
      <c r="AT11" s="2"/>
    </row>
    <row r="12" spans="1:46">
      <c r="A12" s="2"/>
      <c r="B12" s="20">
        <v>3</v>
      </c>
      <c r="C12" s="143" t="s">
        <v>147</v>
      </c>
      <c r="D12" s="144"/>
      <c r="E12" s="119"/>
      <c r="F12" s="123"/>
      <c r="G12" s="133"/>
      <c r="H12" s="132"/>
      <c r="I12" s="113"/>
      <c r="J12" s="20">
        <v>38</v>
      </c>
      <c r="K12" s="149" t="s">
        <v>39</v>
      </c>
      <c r="L12" s="149"/>
      <c r="M12" s="119"/>
      <c r="N12" s="123"/>
      <c r="O12" s="133"/>
      <c r="P12" s="132"/>
      <c r="Q12" s="114"/>
      <c r="R12" s="20">
        <v>73</v>
      </c>
      <c r="S12" s="148" t="s">
        <v>67</v>
      </c>
      <c r="T12" s="152"/>
      <c r="U12" s="119"/>
      <c r="V12" s="123"/>
      <c r="W12" s="133">
        <v>2</v>
      </c>
      <c r="X12" s="132">
        <v>7</v>
      </c>
      <c r="Y12" s="14"/>
      <c r="Z12" s="23">
        <v>3</v>
      </c>
      <c r="AA12" s="157" t="s">
        <v>77</v>
      </c>
      <c r="AB12" s="157"/>
      <c r="AC12" s="119"/>
      <c r="AD12" s="123"/>
      <c r="AE12" s="133">
        <v>1</v>
      </c>
      <c r="AF12" s="132">
        <v>3</v>
      </c>
      <c r="AG12" s="114"/>
      <c r="AH12" s="23">
        <v>38</v>
      </c>
      <c r="AI12" s="157" t="s">
        <v>100</v>
      </c>
      <c r="AJ12" s="162"/>
      <c r="AK12" s="119"/>
      <c r="AL12" s="123"/>
      <c r="AM12" s="133"/>
      <c r="AN12" s="132"/>
      <c r="AO12" s="14"/>
      <c r="AP12" s="17"/>
      <c r="AQ12" s="17"/>
      <c r="AR12" s="2"/>
      <c r="AS12" s="2"/>
      <c r="AT12" s="2"/>
    </row>
    <row r="13" spans="1:46">
      <c r="A13" s="2"/>
      <c r="B13" s="20">
        <v>4</v>
      </c>
      <c r="C13" s="199" t="s">
        <v>220</v>
      </c>
      <c r="D13" s="142"/>
      <c r="E13" s="119"/>
      <c r="F13" s="123"/>
      <c r="G13" s="133"/>
      <c r="H13" s="132"/>
      <c r="I13" s="113"/>
      <c r="J13" s="20">
        <v>39</v>
      </c>
      <c r="K13" s="148" t="s">
        <v>40</v>
      </c>
      <c r="L13" s="148"/>
      <c r="M13" s="119"/>
      <c r="N13" s="123"/>
      <c r="O13" s="133">
        <v>1</v>
      </c>
      <c r="P13" s="132">
        <v>7</v>
      </c>
      <c r="Q13" s="114"/>
      <c r="R13" s="20">
        <v>74</v>
      </c>
      <c r="S13" s="148" t="s">
        <v>68</v>
      </c>
      <c r="T13" s="153"/>
      <c r="U13" s="119"/>
      <c r="V13" s="123"/>
      <c r="W13" s="133">
        <v>1</v>
      </c>
      <c r="X13" s="132">
        <v>6</v>
      </c>
      <c r="Y13" s="14"/>
      <c r="Z13" s="23">
        <v>4</v>
      </c>
      <c r="AA13" s="156" t="s">
        <v>8</v>
      </c>
      <c r="AB13" s="156"/>
      <c r="AC13" s="119"/>
      <c r="AD13" s="123"/>
      <c r="AE13" s="133"/>
      <c r="AF13" s="132">
        <v>1</v>
      </c>
      <c r="AG13" s="114"/>
      <c r="AH13" s="23">
        <v>39</v>
      </c>
      <c r="AI13" s="156" t="s">
        <v>101</v>
      </c>
      <c r="AJ13" s="161"/>
      <c r="AK13" s="119"/>
      <c r="AL13" s="123"/>
      <c r="AM13" s="133"/>
      <c r="AN13" s="132"/>
      <c r="AO13" s="14"/>
      <c r="AP13" s="16"/>
      <c r="AQ13" s="16"/>
      <c r="AR13" s="2"/>
      <c r="AS13" s="2"/>
      <c r="AT13" s="2"/>
    </row>
    <row r="14" spans="1:46">
      <c r="A14" s="2"/>
      <c r="B14" s="20">
        <v>5</v>
      </c>
      <c r="C14" s="143" t="s">
        <v>13</v>
      </c>
      <c r="D14" s="144"/>
      <c r="E14" s="119"/>
      <c r="F14" s="123"/>
      <c r="G14" s="133">
        <v>1</v>
      </c>
      <c r="H14" s="132">
        <v>2</v>
      </c>
      <c r="I14" s="113"/>
      <c r="J14" s="20">
        <v>40</v>
      </c>
      <c r="K14" s="149" t="s">
        <v>41</v>
      </c>
      <c r="L14" s="149"/>
      <c r="M14" s="119"/>
      <c r="N14" s="123"/>
      <c r="O14" s="133">
        <v>1</v>
      </c>
      <c r="P14" s="132">
        <v>8</v>
      </c>
      <c r="Q14" s="114"/>
      <c r="R14" s="20">
        <v>75</v>
      </c>
      <c r="S14" s="148" t="s">
        <v>69</v>
      </c>
      <c r="T14" s="152"/>
      <c r="U14" s="119"/>
      <c r="V14" s="123"/>
      <c r="W14" s="133">
        <v>1</v>
      </c>
      <c r="X14" s="132">
        <v>8</v>
      </c>
      <c r="Y14" s="14"/>
      <c r="Z14" s="23">
        <v>5</v>
      </c>
      <c r="AA14" s="192" t="s">
        <v>221</v>
      </c>
      <c r="AB14" s="157"/>
      <c r="AC14" s="119"/>
      <c r="AD14" s="123"/>
      <c r="AE14" s="133"/>
      <c r="AF14" s="132"/>
      <c r="AG14" s="114"/>
      <c r="AH14" s="23">
        <v>40</v>
      </c>
      <c r="AI14" s="157" t="s">
        <v>102</v>
      </c>
      <c r="AJ14" s="162"/>
      <c r="AK14" s="119"/>
      <c r="AL14" s="123"/>
      <c r="AM14" s="133"/>
      <c r="AN14" s="132">
        <v>1</v>
      </c>
      <c r="AO14" s="14"/>
      <c r="AP14" s="17"/>
      <c r="AQ14" s="17"/>
      <c r="AR14" s="2"/>
      <c r="AS14" s="2"/>
      <c r="AT14" s="2"/>
    </row>
    <row r="15" spans="1:46">
      <c r="A15" s="2"/>
      <c r="B15" s="20">
        <v>6</v>
      </c>
      <c r="C15" s="141" t="s">
        <v>14</v>
      </c>
      <c r="D15" s="142"/>
      <c r="E15" s="119"/>
      <c r="F15" s="123"/>
      <c r="G15" s="133"/>
      <c r="H15" s="132">
        <v>2</v>
      </c>
      <c r="I15" s="113"/>
      <c r="J15" s="20">
        <v>41</v>
      </c>
      <c r="K15" s="148" t="s">
        <v>42</v>
      </c>
      <c r="L15" s="148"/>
      <c r="M15" s="119"/>
      <c r="N15" s="123"/>
      <c r="O15" s="133"/>
      <c r="P15" s="132">
        <v>1</v>
      </c>
      <c r="Q15" s="114"/>
      <c r="R15" s="20">
        <v>76</v>
      </c>
      <c r="S15" s="149" t="s">
        <v>70</v>
      </c>
      <c r="T15" s="153"/>
      <c r="U15" s="119"/>
      <c r="V15" s="123"/>
      <c r="W15" s="133">
        <v>1</v>
      </c>
      <c r="X15" s="132"/>
      <c r="Y15" s="14"/>
      <c r="Z15" s="23">
        <v>6</v>
      </c>
      <c r="AA15" s="156" t="s">
        <v>78</v>
      </c>
      <c r="AB15" s="156"/>
      <c r="AC15" s="119"/>
      <c r="AD15" s="123">
        <v>1</v>
      </c>
      <c r="AE15" s="133"/>
      <c r="AF15" s="132">
        <v>15</v>
      </c>
      <c r="AG15" s="114"/>
      <c r="AH15" s="23">
        <v>41</v>
      </c>
      <c r="AI15" s="156" t="s">
        <v>103</v>
      </c>
      <c r="AJ15" s="161"/>
      <c r="AK15" s="119"/>
      <c r="AL15" s="123">
        <v>2</v>
      </c>
      <c r="AM15" s="133"/>
      <c r="AN15" s="132">
        <v>28</v>
      </c>
      <c r="AO15" s="14"/>
      <c r="AP15" s="16"/>
      <c r="AQ15" s="16"/>
      <c r="AR15" s="2"/>
      <c r="AS15" s="2"/>
      <c r="AT15" s="2"/>
    </row>
    <row r="16" spans="1:46">
      <c r="A16" s="2"/>
      <c r="B16" s="20">
        <v>7</v>
      </c>
      <c r="C16" s="143" t="s">
        <v>15</v>
      </c>
      <c r="D16" s="144"/>
      <c r="E16" s="119"/>
      <c r="F16" s="123"/>
      <c r="G16" s="133">
        <v>1</v>
      </c>
      <c r="H16" s="132">
        <v>8</v>
      </c>
      <c r="I16" s="113"/>
      <c r="J16" s="20">
        <v>42</v>
      </c>
      <c r="K16" s="175" t="s">
        <v>162</v>
      </c>
      <c r="L16" s="149"/>
      <c r="M16" s="119"/>
      <c r="N16" s="123"/>
      <c r="O16" s="133">
        <v>1</v>
      </c>
      <c r="P16" s="132">
        <v>3</v>
      </c>
      <c r="Q16" s="114"/>
      <c r="R16" s="20">
        <v>77</v>
      </c>
      <c r="S16" s="174" t="s">
        <v>71</v>
      </c>
      <c r="T16" s="152"/>
      <c r="U16" s="119"/>
      <c r="V16" s="123"/>
      <c r="W16" s="133"/>
      <c r="X16" s="132">
        <v>2</v>
      </c>
      <c r="Y16" s="14"/>
      <c r="Z16" s="23">
        <v>7</v>
      </c>
      <c r="AA16" s="192" t="s">
        <v>202</v>
      </c>
      <c r="AB16" s="157"/>
      <c r="AC16" s="119"/>
      <c r="AD16" s="123"/>
      <c r="AE16" s="133">
        <v>1</v>
      </c>
      <c r="AF16" s="132">
        <v>8</v>
      </c>
      <c r="AG16" s="114"/>
      <c r="AH16" s="23">
        <v>42</v>
      </c>
      <c r="AI16" s="157" t="s">
        <v>104</v>
      </c>
      <c r="AJ16" s="162"/>
      <c r="AK16" s="119"/>
      <c r="AL16" s="123"/>
      <c r="AM16" s="133">
        <v>1</v>
      </c>
      <c r="AN16" s="132">
        <v>5</v>
      </c>
      <c r="AO16" s="14"/>
      <c r="AP16" s="17"/>
      <c r="AQ16" s="17"/>
      <c r="AR16" s="2"/>
      <c r="AS16" s="2"/>
      <c r="AT16" s="2"/>
    </row>
    <row r="17" spans="1:46">
      <c r="A17" s="2"/>
      <c r="B17" s="20">
        <v>8</v>
      </c>
      <c r="C17" s="141" t="s">
        <v>16</v>
      </c>
      <c r="D17" s="142"/>
      <c r="E17" s="119"/>
      <c r="F17" s="123"/>
      <c r="G17" s="133">
        <v>1</v>
      </c>
      <c r="H17" s="132">
        <v>2</v>
      </c>
      <c r="I17" s="113"/>
      <c r="J17" s="20">
        <v>43</v>
      </c>
      <c r="K17" s="149" t="s">
        <v>43</v>
      </c>
      <c r="L17" s="148"/>
      <c r="M17" s="119"/>
      <c r="N17" s="123"/>
      <c r="O17" s="133"/>
      <c r="P17" s="132">
        <v>1</v>
      </c>
      <c r="Q17" s="114"/>
      <c r="R17" s="20">
        <v>78</v>
      </c>
      <c r="S17" s="175" t="s">
        <v>72</v>
      </c>
      <c r="T17" s="153"/>
      <c r="U17" s="119"/>
      <c r="V17" s="123"/>
      <c r="W17" s="133"/>
      <c r="X17" s="132"/>
      <c r="Y17" s="14"/>
      <c r="Z17" s="23">
        <v>8</v>
      </c>
      <c r="AA17" s="156" t="s">
        <v>79</v>
      </c>
      <c r="AB17" s="156"/>
      <c r="AC17" s="119"/>
      <c r="AD17" s="123"/>
      <c r="AE17" s="133">
        <v>1</v>
      </c>
      <c r="AF17" s="132">
        <v>2</v>
      </c>
      <c r="AG17" s="114"/>
      <c r="AH17" s="23">
        <v>43</v>
      </c>
      <c r="AI17" s="156" t="s">
        <v>105</v>
      </c>
      <c r="AJ17" s="161"/>
      <c r="AK17" s="119"/>
      <c r="AL17" s="123"/>
      <c r="AM17" s="133">
        <v>3</v>
      </c>
      <c r="AN17" s="132">
        <v>14</v>
      </c>
      <c r="AO17" s="14"/>
      <c r="AP17" s="16"/>
      <c r="AQ17" s="16"/>
      <c r="AR17" s="2"/>
      <c r="AS17" s="2"/>
      <c r="AT17" s="2"/>
    </row>
    <row r="18" spans="1:46">
      <c r="A18" s="2"/>
      <c r="B18" s="20">
        <v>9</v>
      </c>
      <c r="C18" s="143" t="s">
        <v>17</v>
      </c>
      <c r="D18" s="144"/>
      <c r="E18" s="119"/>
      <c r="F18" s="123"/>
      <c r="G18" s="133"/>
      <c r="H18" s="132"/>
      <c r="I18" s="113"/>
      <c r="J18" s="20">
        <v>44</v>
      </c>
      <c r="K18" s="148" t="s">
        <v>44</v>
      </c>
      <c r="L18" s="149"/>
      <c r="M18" s="119"/>
      <c r="N18" s="123"/>
      <c r="O18" s="133"/>
      <c r="P18" s="132">
        <v>3</v>
      </c>
      <c r="Q18" s="114"/>
      <c r="R18" s="20">
        <v>79</v>
      </c>
      <c r="S18" s="148" t="s">
        <v>73</v>
      </c>
      <c r="T18" s="152"/>
      <c r="U18" s="119"/>
      <c r="V18" s="123"/>
      <c r="W18" s="133"/>
      <c r="X18" s="132"/>
      <c r="Y18" s="14"/>
      <c r="Z18" s="23">
        <v>9</v>
      </c>
      <c r="AA18" s="157" t="s">
        <v>9</v>
      </c>
      <c r="AB18" s="157"/>
      <c r="AC18" s="119"/>
      <c r="AD18" s="123"/>
      <c r="AE18" s="133"/>
      <c r="AF18" s="132"/>
      <c r="AG18" s="114"/>
      <c r="AH18" s="23">
        <v>44</v>
      </c>
      <c r="AI18" s="157" t="s">
        <v>122</v>
      </c>
      <c r="AJ18" s="162"/>
      <c r="AK18" s="119"/>
      <c r="AL18" s="123"/>
      <c r="AM18" s="133">
        <v>2</v>
      </c>
      <c r="AN18" s="132">
        <v>4</v>
      </c>
      <c r="AO18" s="14"/>
      <c r="AP18" s="17"/>
      <c r="AQ18" s="17"/>
      <c r="AR18" s="2"/>
      <c r="AS18" s="2"/>
      <c r="AT18" s="2"/>
    </row>
    <row r="19" spans="1:46">
      <c r="A19" s="2"/>
      <c r="B19" s="20">
        <v>10</v>
      </c>
      <c r="C19" s="141" t="s">
        <v>18</v>
      </c>
      <c r="D19" s="142"/>
      <c r="E19" s="119"/>
      <c r="F19" s="123"/>
      <c r="G19" s="133"/>
      <c r="H19" s="132">
        <v>3</v>
      </c>
      <c r="I19" s="113"/>
      <c r="J19" s="20">
        <v>45</v>
      </c>
      <c r="K19" s="149" t="s">
        <v>155</v>
      </c>
      <c r="L19" s="148"/>
      <c r="M19" s="119"/>
      <c r="N19" s="123"/>
      <c r="O19" s="133"/>
      <c r="P19" s="132">
        <v>2</v>
      </c>
      <c r="Q19" s="115"/>
      <c r="R19" s="20">
        <v>80</v>
      </c>
      <c r="S19" s="149" t="s">
        <v>74</v>
      </c>
      <c r="T19" s="153"/>
      <c r="U19" s="119"/>
      <c r="V19" s="123"/>
      <c r="W19" s="133"/>
      <c r="X19" s="132"/>
      <c r="Y19" s="14"/>
      <c r="Z19" s="23">
        <v>10</v>
      </c>
      <c r="AA19" s="180" t="s">
        <v>80</v>
      </c>
      <c r="AB19" s="180" t="s">
        <v>159</v>
      </c>
      <c r="AC19" s="119"/>
      <c r="AD19" s="123"/>
      <c r="AE19" s="133"/>
      <c r="AF19" s="132">
        <v>1</v>
      </c>
      <c r="AG19" s="114"/>
      <c r="AH19" s="23">
        <v>45</v>
      </c>
      <c r="AI19" s="156" t="s">
        <v>107</v>
      </c>
      <c r="AJ19" s="161"/>
      <c r="AK19" s="119"/>
      <c r="AL19" s="123"/>
      <c r="AM19" s="133">
        <v>1</v>
      </c>
      <c r="AN19" s="132">
        <v>2</v>
      </c>
      <c r="AO19" s="14"/>
      <c r="AP19" s="16"/>
      <c r="AQ19" s="16"/>
      <c r="AR19" s="2"/>
      <c r="AS19" s="2"/>
      <c r="AT19" s="2"/>
    </row>
    <row r="20" spans="1:46">
      <c r="A20" s="2"/>
      <c r="B20" s="20">
        <v>11</v>
      </c>
      <c r="C20" s="143" t="s">
        <v>3</v>
      </c>
      <c r="D20" s="144"/>
      <c r="E20" s="119"/>
      <c r="F20" s="123"/>
      <c r="G20" s="133"/>
      <c r="H20" s="132">
        <v>2</v>
      </c>
      <c r="I20" s="113"/>
      <c r="J20" s="20">
        <v>46</v>
      </c>
      <c r="K20" s="148" t="s">
        <v>45</v>
      </c>
      <c r="L20" s="148"/>
      <c r="M20" s="119"/>
      <c r="N20" s="123"/>
      <c r="O20" s="133"/>
      <c r="P20" s="132">
        <v>2</v>
      </c>
      <c r="Q20" s="114"/>
      <c r="R20" s="20">
        <v>81</v>
      </c>
      <c r="S20" s="148" t="s">
        <v>75</v>
      </c>
      <c r="T20" s="152"/>
      <c r="U20" s="119"/>
      <c r="V20" s="123"/>
      <c r="W20" s="133">
        <v>1</v>
      </c>
      <c r="X20" s="132">
        <v>11</v>
      </c>
      <c r="Y20" s="14"/>
      <c r="Z20" s="23">
        <v>11</v>
      </c>
      <c r="AA20" s="157" t="s">
        <v>81</v>
      </c>
      <c r="AB20" s="157"/>
      <c r="AC20" s="119"/>
      <c r="AD20" s="123"/>
      <c r="AE20" s="133">
        <v>1</v>
      </c>
      <c r="AF20" s="132">
        <v>3</v>
      </c>
      <c r="AG20" s="114"/>
      <c r="AH20" s="23">
        <v>46</v>
      </c>
      <c r="AI20" s="157" t="s">
        <v>106</v>
      </c>
      <c r="AJ20" s="162"/>
      <c r="AK20" s="119"/>
      <c r="AL20" s="123"/>
      <c r="AM20" s="133"/>
      <c r="AN20" s="132"/>
      <c r="AO20" s="14"/>
      <c r="AP20" s="17"/>
      <c r="AQ20" s="17"/>
      <c r="AR20" s="2"/>
      <c r="AS20" s="2"/>
      <c r="AT20" s="2"/>
    </row>
    <row r="21" spans="1:46">
      <c r="A21" s="2"/>
      <c r="B21" s="20">
        <v>12</v>
      </c>
      <c r="C21" s="141" t="s">
        <v>19</v>
      </c>
      <c r="D21" s="142"/>
      <c r="E21" s="119"/>
      <c r="F21" s="123"/>
      <c r="G21" s="133"/>
      <c r="H21" s="132"/>
      <c r="I21" s="113"/>
      <c r="J21" s="20">
        <v>47</v>
      </c>
      <c r="K21" s="175" t="s">
        <v>197</v>
      </c>
      <c r="L21" s="149"/>
      <c r="M21" s="119"/>
      <c r="N21" s="123"/>
      <c r="O21" s="133">
        <v>1</v>
      </c>
      <c r="P21" s="132">
        <v>4</v>
      </c>
      <c r="Q21" s="114"/>
      <c r="R21" s="20">
        <v>82</v>
      </c>
      <c r="S21" s="149" t="s">
        <v>76</v>
      </c>
      <c r="T21" s="153"/>
      <c r="U21" s="119"/>
      <c r="V21" s="123"/>
      <c r="W21" s="133"/>
      <c r="X21" s="132"/>
      <c r="Y21" s="14"/>
      <c r="Z21" s="23">
        <v>12</v>
      </c>
      <c r="AA21" s="156" t="s">
        <v>82</v>
      </c>
      <c r="AB21" s="156"/>
      <c r="AC21" s="119"/>
      <c r="AD21" s="123"/>
      <c r="AE21" s="133"/>
      <c r="AF21" s="132"/>
      <c r="AG21" s="114"/>
      <c r="AH21" s="23">
        <v>47</v>
      </c>
      <c r="AI21" s="158" t="s">
        <v>108</v>
      </c>
      <c r="AJ21" s="156"/>
      <c r="AK21" s="119"/>
      <c r="AL21" s="123"/>
      <c r="AM21" s="133"/>
      <c r="AN21" s="132"/>
      <c r="AO21" s="14"/>
      <c r="AP21" s="16"/>
      <c r="AQ21" s="16"/>
      <c r="AR21" s="2"/>
      <c r="AS21" s="2"/>
      <c r="AT21" s="2"/>
    </row>
    <row r="22" spans="1:46">
      <c r="A22" s="2"/>
      <c r="B22" s="20">
        <v>13</v>
      </c>
      <c r="C22" s="143" t="s">
        <v>4</v>
      </c>
      <c r="D22" s="144"/>
      <c r="E22" s="119"/>
      <c r="F22" s="123"/>
      <c r="G22" s="133"/>
      <c r="H22" s="132"/>
      <c r="I22" s="113"/>
      <c r="J22" s="20">
        <v>48</v>
      </c>
      <c r="K22" s="148" t="s">
        <v>46</v>
      </c>
      <c r="L22" s="148"/>
      <c r="M22" s="119"/>
      <c r="N22" s="123"/>
      <c r="O22" s="133"/>
      <c r="P22" s="132">
        <v>2</v>
      </c>
      <c r="Q22" s="114"/>
      <c r="R22" s="20">
        <v>83</v>
      </c>
      <c r="S22" s="174" t="s">
        <v>161</v>
      </c>
      <c r="T22" s="152"/>
      <c r="U22" s="119"/>
      <c r="V22" s="123"/>
      <c r="W22" s="133">
        <v>1</v>
      </c>
      <c r="X22" s="132">
        <v>2</v>
      </c>
      <c r="Y22" s="14"/>
      <c r="Z22" s="23">
        <v>13</v>
      </c>
      <c r="AA22" s="157" t="s">
        <v>83</v>
      </c>
      <c r="AB22" s="157"/>
      <c r="AC22" s="119"/>
      <c r="AD22" s="123"/>
      <c r="AE22" s="133"/>
      <c r="AF22" s="132"/>
      <c r="AG22" s="114"/>
      <c r="AH22" s="23">
        <v>48</v>
      </c>
      <c r="AI22" s="157" t="s">
        <v>109</v>
      </c>
      <c r="AJ22" s="162"/>
      <c r="AK22" s="119"/>
      <c r="AL22" s="123"/>
      <c r="AM22" s="133">
        <v>1</v>
      </c>
      <c r="AN22" s="132">
        <v>5</v>
      </c>
      <c r="AO22" s="14"/>
      <c r="AP22" s="17"/>
      <c r="AQ22" s="17"/>
      <c r="AR22" s="2"/>
      <c r="AS22" s="2"/>
      <c r="AT22" s="2"/>
    </row>
    <row r="23" spans="1:46">
      <c r="A23" s="2"/>
      <c r="B23" s="20">
        <v>14</v>
      </c>
      <c r="C23" s="141" t="s">
        <v>20</v>
      </c>
      <c r="D23" s="142"/>
      <c r="E23" s="119"/>
      <c r="F23" s="123"/>
      <c r="G23" s="133"/>
      <c r="H23" s="132">
        <v>2</v>
      </c>
      <c r="I23" s="113"/>
      <c r="J23" s="20">
        <v>49</v>
      </c>
      <c r="K23" s="149" t="s">
        <v>47</v>
      </c>
      <c r="L23" s="149"/>
      <c r="M23" s="119"/>
      <c r="N23" s="123"/>
      <c r="O23" s="133"/>
      <c r="P23" s="136"/>
      <c r="Q23" s="114"/>
      <c r="R23" s="20">
        <v>84</v>
      </c>
      <c r="S23" s="174" t="s">
        <v>215</v>
      </c>
      <c r="T23" s="152"/>
      <c r="U23" s="119"/>
      <c r="V23" s="123"/>
      <c r="W23" s="133"/>
      <c r="X23" s="132"/>
      <c r="Y23" s="14"/>
      <c r="Z23" s="23">
        <v>14</v>
      </c>
      <c r="AA23" s="156" t="s">
        <v>140</v>
      </c>
      <c r="AB23" s="156"/>
      <c r="AC23" s="119"/>
      <c r="AD23" s="123"/>
      <c r="AE23" s="133"/>
      <c r="AF23" s="132"/>
      <c r="AG23" s="114"/>
      <c r="AH23" s="23">
        <v>49</v>
      </c>
      <c r="AI23" s="180" t="s">
        <v>213</v>
      </c>
      <c r="AJ23" s="161"/>
      <c r="AK23" s="119"/>
      <c r="AL23" s="123"/>
      <c r="AM23" s="133"/>
      <c r="AN23" s="132">
        <v>1</v>
      </c>
      <c r="AO23" s="14"/>
      <c r="AP23" s="16"/>
      <c r="AQ23" s="16"/>
      <c r="AR23" s="2"/>
      <c r="AS23" s="2"/>
      <c r="AT23" s="2"/>
    </row>
    <row r="24" spans="1:46">
      <c r="A24" s="2"/>
      <c r="B24" s="20">
        <v>15</v>
      </c>
      <c r="C24" s="143" t="s">
        <v>5</v>
      </c>
      <c r="D24" s="144"/>
      <c r="E24" s="119"/>
      <c r="F24" s="123"/>
      <c r="G24" s="133"/>
      <c r="H24" s="132"/>
      <c r="I24" s="113"/>
      <c r="J24" s="20">
        <v>50</v>
      </c>
      <c r="K24" s="148" t="s">
        <v>48</v>
      </c>
      <c r="L24" s="148"/>
      <c r="M24" s="119"/>
      <c r="N24" s="123"/>
      <c r="O24" s="133"/>
      <c r="P24" s="137">
        <v>1</v>
      </c>
      <c r="Q24" s="114"/>
      <c r="R24" s="20">
        <v>85</v>
      </c>
      <c r="S24" s="175"/>
      <c r="T24" s="153"/>
      <c r="U24" s="119"/>
      <c r="V24" s="123"/>
      <c r="W24" s="133"/>
      <c r="X24" s="132"/>
      <c r="Y24" s="14"/>
      <c r="Z24" s="23">
        <v>15</v>
      </c>
      <c r="AA24" s="157" t="s">
        <v>84</v>
      </c>
      <c r="AB24" s="157"/>
      <c r="AC24" s="119"/>
      <c r="AD24" s="123"/>
      <c r="AE24" s="133"/>
      <c r="AF24" s="132"/>
      <c r="AG24" s="114"/>
      <c r="AH24" s="23">
        <v>50</v>
      </c>
      <c r="AI24" s="157"/>
      <c r="AJ24" s="162"/>
      <c r="AK24" s="119"/>
      <c r="AL24" s="123"/>
      <c r="AM24" s="133"/>
      <c r="AN24" s="132"/>
      <c r="AO24" s="14"/>
      <c r="AP24" s="17"/>
      <c r="AQ24" s="17"/>
      <c r="AR24" s="2"/>
      <c r="AS24" s="2"/>
      <c r="AT24" s="2"/>
    </row>
    <row r="25" spans="1:46">
      <c r="A25" s="2"/>
      <c r="B25" s="20">
        <v>16</v>
      </c>
      <c r="C25" s="141" t="s">
        <v>21</v>
      </c>
      <c r="D25" s="142"/>
      <c r="E25" s="119"/>
      <c r="F25" s="123"/>
      <c r="G25" s="133">
        <v>1</v>
      </c>
      <c r="H25" s="132">
        <v>6</v>
      </c>
      <c r="I25" s="113"/>
      <c r="J25" s="20">
        <v>51</v>
      </c>
      <c r="K25" s="149" t="s">
        <v>49</v>
      </c>
      <c r="L25" s="149"/>
      <c r="M25" s="119"/>
      <c r="N25" s="123"/>
      <c r="O25" s="133"/>
      <c r="P25" s="132"/>
      <c r="Q25" s="114"/>
      <c r="R25" s="20">
        <v>86</v>
      </c>
      <c r="S25" s="174"/>
      <c r="T25" s="152"/>
      <c r="U25" s="119"/>
      <c r="V25" s="123"/>
      <c r="W25" s="133"/>
      <c r="X25" s="132"/>
      <c r="Y25" s="14"/>
      <c r="Z25" s="23">
        <v>16</v>
      </c>
      <c r="AA25" s="158" t="s">
        <v>222</v>
      </c>
      <c r="AB25" s="156"/>
      <c r="AC25" s="119"/>
      <c r="AD25" s="123"/>
      <c r="AE25" s="133">
        <v>1</v>
      </c>
      <c r="AF25" s="132"/>
      <c r="AG25" s="114"/>
      <c r="AH25" s="23">
        <v>51</v>
      </c>
      <c r="AI25" s="156"/>
      <c r="AJ25" s="161"/>
      <c r="AK25" s="119"/>
      <c r="AL25" s="123"/>
      <c r="AM25" s="133"/>
      <c r="AN25" s="132"/>
      <c r="AO25" s="14"/>
      <c r="AP25" s="16"/>
      <c r="AQ25" s="16"/>
      <c r="AR25" s="2"/>
      <c r="AS25" s="2"/>
      <c r="AT25" s="2"/>
    </row>
    <row r="26" spans="1:46">
      <c r="A26" s="2"/>
      <c r="B26" s="20">
        <v>17</v>
      </c>
      <c r="C26" s="143" t="s">
        <v>22</v>
      </c>
      <c r="D26" s="144"/>
      <c r="E26" s="119"/>
      <c r="F26" s="123"/>
      <c r="G26" s="133"/>
      <c r="H26" s="132">
        <v>1</v>
      </c>
      <c r="I26" s="113"/>
      <c r="J26" s="20">
        <v>52</v>
      </c>
      <c r="K26" s="148" t="s">
        <v>50</v>
      </c>
      <c r="L26" s="148"/>
      <c r="M26" s="119"/>
      <c r="N26" s="123"/>
      <c r="O26" s="133">
        <v>2</v>
      </c>
      <c r="P26" s="132">
        <v>14</v>
      </c>
      <c r="Q26" s="115"/>
      <c r="R26" s="20">
        <v>87</v>
      </c>
      <c r="S26" s="175"/>
      <c r="T26" s="153"/>
      <c r="U26" s="119"/>
      <c r="V26" s="123"/>
      <c r="W26" s="133"/>
      <c r="X26" s="132"/>
      <c r="Y26" s="14"/>
      <c r="Z26" s="23">
        <v>17</v>
      </c>
      <c r="AA26" s="157" t="s">
        <v>85</v>
      </c>
      <c r="AB26" s="157"/>
      <c r="AC26" s="119"/>
      <c r="AD26" s="123"/>
      <c r="AE26" s="133"/>
      <c r="AF26" s="132"/>
      <c r="AG26" s="114"/>
      <c r="AH26" s="23">
        <v>52</v>
      </c>
      <c r="AI26" s="163"/>
      <c r="AJ26" s="162"/>
      <c r="AK26" s="119"/>
      <c r="AL26" s="123"/>
      <c r="AM26" s="133"/>
      <c r="AN26" s="132"/>
      <c r="AO26" s="14"/>
      <c r="AP26" s="17"/>
      <c r="AQ26" s="17"/>
      <c r="AR26" s="2"/>
      <c r="AS26" s="2"/>
      <c r="AT26" s="2"/>
    </row>
    <row r="27" spans="1:46">
      <c r="A27" s="2"/>
      <c r="B27" s="20">
        <v>18</v>
      </c>
      <c r="C27" s="199" t="s">
        <v>223</v>
      </c>
      <c r="D27" s="142"/>
      <c r="E27" s="119"/>
      <c r="F27" s="123"/>
      <c r="G27" s="133">
        <v>1</v>
      </c>
      <c r="H27" s="132"/>
      <c r="I27" s="113"/>
      <c r="J27" s="20">
        <v>53</v>
      </c>
      <c r="K27" s="149" t="s">
        <v>51</v>
      </c>
      <c r="L27" s="149"/>
      <c r="M27" s="119"/>
      <c r="N27" s="123"/>
      <c r="O27" s="133">
        <v>2</v>
      </c>
      <c r="P27" s="132">
        <v>3</v>
      </c>
      <c r="Q27" s="114"/>
      <c r="R27" s="20">
        <v>88</v>
      </c>
      <c r="S27" s="148"/>
      <c r="T27" s="152"/>
      <c r="U27" s="119"/>
      <c r="V27" s="123"/>
      <c r="W27" s="133"/>
      <c r="X27" s="132"/>
      <c r="Y27" s="14"/>
      <c r="Z27" s="23">
        <v>18</v>
      </c>
      <c r="AA27" s="156" t="s">
        <v>86</v>
      </c>
      <c r="AB27" s="156"/>
      <c r="AC27" s="119"/>
      <c r="AD27" s="123"/>
      <c r="AE27" s="133">
        <v>1</v>
      </c>
      <c r="AF27" s="132">
        <v>5</v>
      </c>
      <c r="AG27" s="114"/>
      <c r="AH27" s="23">
        <v>53</v>
      </c>
      <c r="AI27" s="156"/>
      <c r="AJ27" s="161"/>
      <c r="AK27" s="119"/>
      <c r="AL27" s="123"/>
      <c r="AM27" s="133"/>
      <c r="AN27" s="132"/>
      <c r="AO27" s="14"/>
      <c r="AP27" s="16"/>
      <c r="AQ27" s="16"/>
      <c r="AR27" s="2"/>
      <c r="AS27" s="2"/>
      <c r="AT27" s="2"/>
    </row>
    <row r="28" spans="1:46">
      <c r="A28" s="2"/>
      <c r="B28" s="20">
        <v>19</v>
      </c>
      <c r="C28" s="143" t="s">
        <v>23</v>
      </c>
      <c r="D28" s="144"/>
      <c r="E28" s="119"/>
      <c r="F28" s="123"/>
      <c r="G28" s="133"/>
      <c r="H28" s="132">
        <v>2</v>
      </c>
      <c r="I28" s="113"/>
      <c r="J28" s="20">
        <v>54</v>
      </c>
      <c r="K28" s="193" t="s">
        <v>52</v>
      </c>
      <c r="L28" s="148"/>
      <c r="M28" s="119"/>
      <c r="N28" s="123"/>
      <c r="O28" s="133">
        <v>1</v>
      </c>
      <c r="P28" s="132">
        <v>4</v>
      </c>
      <c r="Q28" s="114"/>
      <c r="R28" s="20">
        <v>89</v>
      </c>
      <c r="S28" s="149"/>
      <c r="T28" s="153"/>
      <c r="U28" s="119"/>
      <c r="V28" s="123"/>
      <c r="W28" s="133"/>
      <c r="X28" s="132"/>
      <c r="Y28" s="14"/>
      <c r="Z28" s="23">
        <v>19</v>
      </c>
      <c r="AA28" s="192" t="s">
        <v>219</v>
      </c>
      <c r="AB28" s="157"/>
      <c r="AC28" s="119"/>
      <c r="AD28" s="123"/>
      <c r="AE28" s="133"/>
      <c r="AF28" s="132">
        <v>1</v>
      </c>
      <c r="AG28" s="114"/>
      <c r="AH28" s="23">
        <v>54</v>
      </c>
      <c r="AI28" s="157"/>
      <c r="AJ28" s="162"/>
      <c r="AK28" s="119"/>
      <c r="AL28" s="123"/>
      <c r="AM28" s="133"/>
      <c r="AN28" s="132"/>
      <c r="AO28" s="14"/>
      <c r="AP28" s="17"/>
      <c r="AQ28" s="17"/>
      <c r="AR28" s="2"/>
      <c r="AS28" s="2"/>
      <c r="AT28" s="2"/>
    </row>
    <row r="29" spans="1:46">
      <c r="A29" s="2"/>
      <c r="B29" s="20">
        <v>20</v>
      </c>
      <c r="C29" s="141" t="s">
        <v>24</v>
      </c>
      <c r="D29" s="142"/>
      <c r="E29" s="119"/>
      <c r="F29" s="123"/>
      <c r="G29" s="133"/>
      <c r="H29" s="132">
        <v>1</v>
      </c>
      <c r="I29" s="113"/>
      <c r="J29" s="20">
        <v>55</v>
      </c>
      <c r="K29" s="175" t="s">
        <v>163</v>
      </c>
      <c r="L29" s="149"/>
      <c r="M29" s="119"/>
      <c r="N29" s="123"/>
      <c r="O29" s="133"/>
      <c r="P29" s="132">
        <v>4</v>
      </c>
      <c r="Q29" s="114"/>
      <c r="R29" s="20">
        <v>90</v>
      </c>
      <c r="S29" s="148"/>
      <c r="T29" s="152"/>
      <c r="U29" s="119"/>
      <c r="V29" s="123"/>
      <c r="W29" s="133"/>
      <c r="X29" s="132"/>
      <c r="Y29" s="14"/>
      <c r="Z29" s="23">
        <v>20</v>
      </c>
      <c r="AA29" s="156" t="s">
        <v>87</v>
      </c>
      <c r="AB29" s="156"/>
      <c r="AC29" s="119"/>
      <c r="AD29" s="123"/>
      <c r="AE29" s="133"/>
      <c r="AF29" s="132">
        <v>2</v>
      </c>
      <c r="AG29" s="114"/>
      <c r="AH29" s="23">
        <v>55</v>
      </c>
      <c r="AI29" s="156"/>
      <c r="AJ29" s="161"/>
      <c r="AK29" s="119"/>
      <c r="AL29" s="123"/>
      <c r="AM29" s="133"/>
      <c r="AN29" s="132"/>
      <c r="AO29" s="14"/>
      <c r="AP29" s="16"/>
      <c r="AQ29" s="16"/>
      <c r="AR29" s="2"/>
      <c r="AS29" s="2"/>
      <c r="AT29" s="2"/>
    </row>
    <row r="30" spans="1:46">
      <c r="A30" s="2"/>
      <c r="B30" s="20">
        <v>21</v>
      </c>
      <c r="C30" s="143" t="s">
        <v>25</v>
      </c>
      <c r="D30" s="144"/>
      <c r="E30" s="119"/>
      <c r="F30" s="123"/>
      <c r="G30" s="133"/>
      <c r="H30" s="132"/>
      <c r="I30" s="113"/>
      <c r="J30" s="20">
        <v>56</v>
      </c>
      <c r="K30" s="148" t="s">
        <v>53</v>
      </c>
      <c r="L30" s="148"/>
      <c r="M30" s="119"/>
      <c r="N30" s="123"/>
      <c r="O30" s="133"/>
      <c r="P30" s="132">
        <v>1</v>
      </c>
      <c r="Q30" s="114"/>
      <c r="R30" s="20">
        <v>91</v>
      </c>
      <c r="S30" s="149"/>
      <c r="T30" s="153"/>
      <c r="U30" s="119"/>
      <c r="V30" s="123"/>
      <c r="W30" s="133"/>
      <c r="X30" s="132"/>
      <c r="Y30" s="14"/>
      <c r="Z30" s="23">
        <v>21</v>
      </c>
      <c r="AA30" s="157" t="s">
        <v>119</v>
      </c>
      <c r="AB30" s="157"/>
      <c r="AC30" s="119"/>
      <c r="AD30" s="123"/>
      <c r="AE30" s="133">
        <v>1</v>
      </c>
      <c r="AF30" s="132">
        <v>1</v>
      </c>
      <c r="AG30" s="114"/>
      <c r="AH30" s="23">
        <v>56</v>
      </c>
      <c r="AI30" s="157"/>
      <c r="AJ30" s="162"/>
      <c r="AK30" s="119"/>
      <c r="AL30" s="123"/>
      <c r="AM30" s="133"/>
      <c r="AN30" s="132"/>
      <c r="AO30" s="14"/>
      <c r="AP30" s="17"/>
      <c r="AQ30" s="17"/>
      <c r="AR30" s="2"/>
      <c r="AS30" s="2"/>
      <c r="AT30" s="2"/>
    </row>
    <row r="31" spans="1:46">
      <c r="A31" s="2"/>
      <c r="B31" s="20">
        <v>22</v>
      </c>
      <c r="C31" s="141" t="s">
        <v>26</v>
      </c>
      <c r="D31" s="142"/>
      <c r="E31" s="119"/>
      <c r="F31" s="123"/>
      <c r="G31" s="133">
        <v>1</v>
      </c>
      <c r="H31" s="132">
        <v>7</v>
      </c>
      <c r="I31" s="113"/>
      <c r="J31" s="20">
        <v>57</v>
      </c>
      <c r="K31" s="175" t="s">
        <v>54</v>
      </c>
      <c r="L31" s="149"/>
      <c r="M31" s="119"/>
      <c r="N31" s="123"/>
      <c r="O31" s="133">
        <v>1</v>
      </c>
      <c r="P31" s="132"/>
      <c r="Q31" s="114"/>
      <c r="R31" s="20">
        <v>92</v>
      </c>
      <c r="S31" s="148"/>
      <c r="T31" s="152"/>
      <c r="U31" s="119"/>
      <c r="V31" s="123"/>
      <c r="W31" s="133"/>
      <c r="X31" s="132"/>
      <c r="Y31" s="14"/>
      <c r="Z31" s="23">
        <v>22</v>
      </c>
      <c r="AA31" s="156" t="s">
        <v>88</v>
      </c>
      <c r="AB31" s="156"/>
      <c r="AC31" s="119"/>
      <c r="AD31" s="123"/>
      <c r="AE31" s="133"/>
      <c r="AF31" s="132"/>
      <c r="AG31" s="114"/>
      <c r="AH31" s="23">
        <v>57</v>
      </c>
      <c r="AI31" s="156"/>
      <c r="AJ31" s="161"/>
      <c r="AK31" s="119"/>
      <c r="AL31" s="123"/>
      <c r="AM31" s="133"/>
      <c r="AN31" s="132"/>
      <c r="AO31" s="14"/>
      <c r="AP31" s="16"/>
      <c r="AQ31" s="16"/>
      <c r="AR31" s="2"/>
      <c r="AS31" s="2"/>
      <c r="AT31" s="2"/>
    </row>
    <row r="32" spans="1:46">
      <c r="A32" s="2"/>
      <c r="B32" s="20">
        <v>23</v>
      </c>
      <c r="C32" s="143" t="s">
        <v>27</v>
      </c>
      <c r="D32" s="144"/>
      <c r="E32" s="119"/>
      <c r="F32" s="123"/>
      <c r="G32" s="133">
        <v>2</v>
      </c>
      <c r="H32" s="132">
        <v>3</v>
      </c>
      <c r="I32" s="113"/>
      <c r="J32" s="20">
        <v>58</v>
      </c>
      <c r="K32" s="148" t="s">
        <v>154</v>
      </c>
      <c r="L32" s="148"/>
      <c r="M32" s="119"/>
      <c r="N32" s="123"/>
      <c r="O32" s="133"/>
      <c r="P32" s="132"/>
      <c r="Q32" s="114"/>
      <c r="R32" s="20">
        <v>93</v>
      </c>
      <c r="S32" s="149"/>
      <c r="T32" s="153"/>
      <c r="U32" s="119"/>
      <c r="V32" s="123"/>
      <c r="W32" s="133"/>
      <c r="X32" s="132"/>
      <c r="Y32" s="14"/>
      <c r="Z32" s="23">
        <v>23</v>
      </c>
      <c r="AA32" s="157" t="s">
        <v>142</v>
      </c>
      <c r="AB32" s="157"/>
      <c r="AC32" s="119"/>
      <c r="AD32" s="123"/>
      <c r="AE32" s="133">
        <v>1</v>
      </c>
      <c r="AF32" s="132">
        <v>5</v>
      </c>
      <c r="AG32" s="114"/>
      <c r="AH32" s="23">
        <v>58</v>
      </c>
      <c r="AI32" s="157"/>
      <c r="AJ32" s="162"/>
      <c r="AK32" s="119"/>
      <c r="AL32" s="123"/>
      <c r="AM32" s="133"/>
      <c r="AN32" s="132"/>
      <c r="AO32" s="14"/>
      <c r="AP32" s="17"/>
      <c r="AQ32" s="17"/>
      <c r="AR32" s="2"/>
      <c r="AS32" s="2"/>
      <c r="AT32" s="2"/>
    </row>
    <row r="33" spans="1:46">
      <c r="A33" s="2"/>
      <c r="B33" s="20">
        <v>24</v>
      </c>
      <c r="C33" s="141" t="s">
        <v>28</v>
      </c>
      <c r="D33" s="142"/>
      <c r="E33" s="119"/>
      <c r="F33" s="123"/>
      <c r="G33" s="133"/>
      <c r="H33" s="132"/>
      <c r="I33" s="113"/>
      <c r="J33" s="20">
        <v>59</v>
      </c>
      <c r="K33" s="149" t="s">
        <v>6</v>
      </c>
      <c r="L33" s="149"/>
      <c r="M33" s="119"/>
      <c r="N33" s="123"/>
      <c r="O33" s="133">
        <v>1</v>
      </c>
      <c r="P33" s="132">
        <v>2</v>
      </c>
      <c r="Q33" s="114"/>
      <c r="R33" s="20">
        <v>94</v>
      </c>
      <c r="S33" s="148"/>
      <c r="T33" s="152"/>
      <c r="U33" s="119"/>
      <c r="V33" s="123"/>
      <c r="W33" s="133"/>
      <c r="X33" s="132"/>
      <c r="Y33" s="14"/>
      <c r="Z33" s="23">
        <v>24</v>
      </c>
      <c r="AA33" s="156" t="s">
        <v>89</v>
      </c>
      <c r="AB33" s="156"/>
      <c r="AC33" s="119"/>
      <c r="AD33" s="123"/>
      <c r="AE33" s="133">
        <v>1</v>
      </c>
      <c r="AF33" s="132">
        <v>9</v>
      </c>
      <c r="AG33" s="114"/>
      <c r="AH33" s="23">
        <v>59</v>
      </c>
      <c r="AI33" s="156"/>
      <c r="AJ33" s="161"/>
      <c r="AK33" s="119"/>
      <c r="AL33" s="123"/>
      <c r="AM33" s="133"/>
      <c r="AN33" s="132"/>
      <c r="AO33" s="14"/>
      <c r="AP33" s="16"/>
      <c r="AQ33" s="16"/>
      <c r="AR33" s="2"/>
      <c r="AS33" s="2"/>
      <c r="AT33" s="2"/>
    </row>
    <row r="34" spans="1:46">
      <c r="A34" s="2"/>
      <c r="B34" s="20">
        <v>25</v>
      </c>
      <c r="C34" s="143" t="s">
        <v>29</v>
      </c>
      <c r="D34" s="144"/>
      <c r="E34" s="119"/>
      <c r="F34" s="123"/>
      <c r="G34" s="133">
        <v>1</v>
      </c>
      <c r="H34" s="132">
        <v>11</v>
      </c>
      <c r="I34" s="113"/>
      <c r="J34" s="20">
        <v>60</v>
      </c>
      <c r="K34" s="148" t="s">
        <v>55</v>
      </c>
      <c r="L34" s="148"/>
      <c r="M34" s="119"/>
      <c r="N34" s="123"/>
      <c r="O34" s="133"/>
      <c r="P34" s="132"/>
      <c r="Q34" s="114"/>
      <c r="R34" s="20">
        <v>95</v>
      </c>
      <c r="S34" s="149"/>
      <c r="T34" s="153"/>
      <c r="U34" s="119"/>
      <c r="V34" s="123"/>
      <c r="W34" s="133"/>
      <c r="X34" s="132"/>
      <c r="Y34" s="14"/>
      <c r="Z34" s="23">
        <v>25</v>
      </c>
      <c r="AA34" s="157" t="s">
        <v>90</v>
      </c>
      <c r="AB34" s="157"/>
      <c r="AC34" s="119"/>
      <c r="AD34" s="123"/>
      <c r="AE34" s="133"/>
      <c r="AF34" s="132"/>
      <c r="AG34" s="114"/>
      <c r="AH34" s="23">
        <v>60</v>
      </c>
      <c r="AI34" s="157"/>
      <c r="AJ34" s="162"/>
      <c r="AK34" s="119"/>
      <c r="AL34" s="123"/>
      <c r="AM34" s="133"/>
      <c r="AN34" s="132"/>
      <c r="AO34" s="14"/>
      <c r="AP34" s="17"/>
      <c r="AQ34" s="17"/>
      <c r="AR34" s="2"/>
      <c r="AS34" s="2"/>
      <c r="AT34" s="2"/>
    </row>
    <row r="35" spans="1:46">
      <c r="A35" s="2"/>
      <c r="B35" s="20">
        <v>26</v>
      </c>
      <c r="C35" s="143" t="s">
        <v>30</v>
      </c>
      <c r="D35" s="142"/>
      <c r="E35" s="119"/>
      <c r="F35" s="123"/>
      <c r="G35" s="133">
        <v>6</v>
      </c>
      <c r="H35" s="132">
        <v>11</v>
      </c>
      <c r="I35" s="113"/>
      <c r="J35" s="20">
        <v>61</v>
      </c>
      <c r="K35" s="149" t="s">
        <v>56</v>
      </c>
      <c r="L35" s="149"/>
      <c r="M35" s="119"/>
      <c r="N35" s="123"/>
      <c r="O35" s="133"/>
      <c r="P35" s="132">
        <v>2</v>
      </c>
      <c r="Q35" s="114"/>
      <c r="R35" s="20">
        <v>96</v>
      </c>
      <c r="S35" s="148"/>
      <c r="T35" s="152"/>
      <c r="U35" s="119"/>
      <c r="V35" s="123"/>
      <c r="W35" s="133"/>
      <c r="X35" s="132"/>
      <c r="Y35" s="14"/>
      <c r="Z35" s="23">
        <v>26</v>
      </c>
      <c r="AA35" s="156" t="s">
        <v>91</v>
      </c>
      <c r="AB35" s="156"/>
      <c r="AC35" s="119"/>
      <c r="AD35" s="123"/>
      <c r="AE35" s="133"/>
      <c r="AF35" s="132">
        <v>3</v>
      </c>
      <c r="AG35" s="114"/>
      <c r="AH35" s="23">
        <v>61</v>
      </c>
      <c r="AI35" s="156"/>
      <c r="AJ35" s="161"/>
      <c r="AK35" s="119"/>
      <c r="AL35" s="123"/>
      <c r="AM35" s="133"/>
      <c r="AN35" s="132"/>
      <c r="AO35" s="14"/>
      <c r="AP35" s="16"/>
      <c r="AQ35" s="16"/>
      <c r="AR35" s="2"/>
      <c r="AS35" s="2"/>
      <c r="AT35" s="2"/>
    </row>
    <row r="36" spans="1:46">
      <c r="A36" s="2"/>
      <c r="B36" s="20">
        <v>27</v>
      </c>
      <c r="C36" s="143" t="s">
        <v>31</v>
      </c>
      <c r="D36" s="144"/>
      <c r="E36" s="119"/>
      <c r="F36" s="123"/>
      <c r="G36" s="133">
        <v>1</v>
      </c>
      <c r="H36" s="132">
        <v>8</v>
      </c>
      <c r="I36" s="113"/>
      <c r="J36" s="20">
        <v>62</v>
      </c>
      <c r="K36" s="148" t="s">
        <v>57</v>
      </c>
      <c r="L36" s="148"/>
      <c r="M36" s="119"/>
      <c r="N36" s="123"/>
      <c r="O36" s="133"/>
      <c r="P36" s="132">
        <v>2</v>
      </c>
      <c r="Q36" s="114"/>
      <c r="R36" s="20">
        <v>97</v>
      </c>
      <c r="S36" s="149"/>
      <c r="T36" s="153"/>
      <c r="U36" s="119"/>
      <c r="V36" s="123"/>
      <c r="W36" s="133"/>
      <c r="X36" s="132"/>
      <c r="Y36" s="14"/>
      <c r="Z36" s="23">
        <v>27</v>
      </c>
      <c r="AA36" s="157" t="s">
        <v>92</v>
      </c>
      <c r="AB36" s="157"/>
      <c r="AC36" s="119"/>
      <c r="AD36" s="123"/>
      <c r="AE36" s="133">
        <v>1</v>
      </c>
      <c r="AF36" s="132">
        <v>3</v>
      </c>
      <c r="AG36" s="114"/>
      <c r="AH36" s="23">
        <v>62</v>
      </c>
      <c r="AI36" s="157"/>
      <c r="AJ36" s="162"/>
      <c r="AK36" s="119"/>
      <c r="AL36" s="123"/>
      <c r="AM36" s="133"/>
      <c r="AN36" s="132"/>
      <c r="AO36" s="14"/>
      <c r="AP36" s="17"/>
      <c r="AQ36" s="17"/>
      <c r="AR36" s="2"/>
      <c r="AS36" s="2"/>
      <c r="AT36" s="2"/>
    </row>
    <row r="37" spans="1:46">
      <c r="A37" s="2"/>
      <c r="B37" s="20">
        <v>28</v>
      </c>
      <c r="C37" s="141" t="s">
        <v>32</v>
      </c>
      <c r="D37" s="142"/>
      <c r="E37" s="119"/>
      <c r="F37" s="123"/>
      <c r="G37" s="133"/>
      <c r="H37" s="132"/>
      <c r="I37" s="113"/>
      <c r="J37" s="20">
        <v>63</v>
      </c>
      <c r="K37" s="149" t="s">
        <v>58</v>
      </c>
      <c r="L37" s="149"/>
      <c r="M37" s="119"/>
      <c r="N37" s="123"/>
      <c r="O37" s="133">
        <v>1</v>
      </c>
      <c r="P37" s="132">
        <v>11</v>
      </c>
      <c r="Q37" s="114"/>
      <c r="R37" s="20">
        <v>98</v>
      </c>
      <c r="S37" s="148"/>
      <c r="T37" s="152"/>
      <c r="U37" s="119"/>
      <c r="V37" s="123"/>
      <c r="W37" s="133"/>
      <c r="X37" s="132"/>
      <c r="Y37" s="14"/>
      <c r="Z37" s="23">
        <v>28</v>
      </c>
      <c r="AA37" s="156" t="s">
        <v>93</v>
      </c>
      <c r="AB37" s="156"/>
      <c r="AC37" s="119"/>
      <c r="AD37" s="123"/>
      <c r="AE37" s="133"/>
      <c r="AF37" s="132"/>
      <c r="AG37" s="114"/>
      <c r="AH37" s="23">
        <v>63</v>
      </c>
      <c r="AI37" s="156"/>
      <c r="AJ37" s="161"/>
      <c r="AK37" s="119"/>
      <c r="AL37" s="123"/>
      <c r="AM37" s="133"/>
      <c r="AN37" s="132"/>
      <c r="AO37" s="14"/>
      <c r="AP37" s="16"/>
      <c r="AQ37" s="16"/>
      <c r="AR37" s="2"/>
      <c r="AS37" s="2"/>
      <c r="AT37" s="2"/>
    </row>
    <row r="38" spans="1:46">
      <c r="A38" s="2"/>
      <c r="B38" s="20">
        <v>29</v>
      </c>
      <c r="C38" s="198" t="s">
        <v>218</v>
      </c>
      <c r="D38" s="144"/>
      <c r="E38" s="119"/>
      <c r="F38" s="123"/>
      <c r="G38" s="133"/>
      <c r="H38" s="132"/>
      <c r="I38" s="113"/>
      <c r="J38" s="20">
        <v>64</v>
      </c>
      <c r="K38" s="148" t="s">
        <v>59</v>
      </c>
      <c r="L38" s="148"/>
      <c r="M38" s="119"/>
      <c r="N38" s="123"/>
      <c r="O38" s="133">
        <v>1</v>
      </c>
      <c r="P38" s="132">
        <v>3</v>
      </c>
      <c r="Q38" s="114"/>
      <c r="R38" s="20">
        <v>99</v>
      </c>
      <c r="S38" s="149"/>
      <c r="T38" s="153"/>
      <c r="U38" s="119"/>
      <c r="V38" s="123"/>
      <c r="W38" s="133"/>
      <c r="X38" s="132"/>
      <c r="Y38" s="14"/>
      <c r="Z38" s="23">
        <v>29</v>
      </c>
      <c r="AA38" s="196" t="s">
        <v>198</v>
      </c>
      <c r="AB38" s="196"/>
      <c r="AC38" s="119"/>
      <c r="AD38" s="123"/>
      <c r="AE38" s="133"/>
      <c r="AF38" s="132">
        <v>1</v>
      </c>
      <c r="AG38" s="114"/>
      <c r="AH38" s="23">
        <v>64</v>
      </c>
      <c r="AI38" s="157"/>
      <c r="AJ38" s="162"/>
      <c r="AK38" s="119"/>
      <c r="AL38" s="123"/>
      <c r="AM38" s="133"/>
      <c r="AN38" s="132"/>
      <c r="AO38" s="14"/>
      <c r="AP38" s="17"/>
      <c r="AQ38" s="17"/>
      <c r="AR38" s="2"/>
      <c r="AS38" s="2"/>
      <c r="AT38" s="2"/>
    </row>
    <row r="39" spans="1:46">
      <c r="A39" s="2"/>
      <c r="B39" s="20">
        <v>30</v>
      </c>
      <c r="C39" s="141" t="s">
        <v>33</v>
      </c>
      <c r="D39" s="142"/>
      <c r="E39" s="119"/>
      <c r="F39" s="123"/>
      <c r="G39" s="133"/>
      <c r="H39" s="132">
        <v>1</v>
      </c>
      <c r="I39" s="113"/>
      <c r="J39" s="20">
        <v>65</v>
      </c>
      <c r="K39" s="148" t="s">
        <v>60</v>
      </c>
      <c r="L39" s="149"/>
      <c r="M39" s="119"/>
      <c r="N39" s="123"/>
      <c r="O39" s="133"/>
      <c r="P39" s="132"/>
      <c r="Q39" s="114"/>
      <c r="R39" s="20">
        <v>100</v>
      </c>
      <c r="S39" s="148"/>
      <c r="T39" s="152"/>
      <c r="U39" s="119"/>
      <c r="V39" s="123"/>
      <c r="W39" s="133"/>
      <c r="X39" s="132"/>
      <c r="Y39" s="14"/>
      <c r="Z39" s="23">
        <v>30</v>
      </c>
      <c r="AA39" s="156" t="s">
        <v>94</v>
      </c>
      <c r="AB39" s="156"/>
      <c r="AC39" s="119"/>
      <c r="AD39" s="123"/>
      <c r="AE39" s="133">
        <v>1</v>
      </c>
      <c r="AF39" s="132">
        <v>3</v>
      </c>
      <c r="AG39" s="114"/>
      <c r="AH39" s="23">
        <v>65</v>
      </c>
      <c r="AI39" s="156"/>
      <c r="AJ39" s="161"/>
      <c r="AK39" s="119"/>
      <c r="AL39" s="123"/>
      <c r="AM39" s="133"/>
      <c r="AN39" s="132"/>
      <c r="AO39" s="14"/>
      <c r="AP39" s="16"/>
      <c r="AQ39" s="16"/>
      <c r="AR39" s="2"/>
      <c r="AS39" s="2"/>
      <c r="AT39" s="2"/>
    </row>
    <row r="40" spans="1:46">
      <c r="A40" s="2"/>
      <c r="B40" s="20">
        <v>31</v>
      </c>
      <c r="C40" s="143" t="s">
        <v>118</v>
      </c>
      <c r="D40" s="144"/>
      <c r="E40" s="119"/>
      <c r="F40" s="123"/>
      <c r="G40" s="133">
        <v>1</v>
      </c>
      <c r="H40" s="132">
        <v>2</v>
      </c>
      <c r="I40" s="113"/>
      <c r="J40" s="20">
        <v>66</v>
      </c>
      <c r="K40" s="148" t="s">
        <v>61</v>
      </c>
      <c r="L40" s="148"/>
      <c r="M40" s="119"/>
      <c r="N40" s="123"/>
      <c r="O40" s="133"/>
      <c r="P40" s="132"/>
      <c r="Q40" s="114"/>
      <c r="R40" s="20">
        <v>101</v>
      </c>
      <c r="S40" s="149"/>
      <c r="T40" s="153"/>
      <c r="U40" s="119"/>
      <c r="V40" s="123"/>
      <c r="W40" s="133"/>
      <c r="X40" s="132"/>
      <c r="Y40" s="14"/>
      <c r="Z40" s="23">
        <v>31</v>
      </c>
      <c r="AA40" s="157" t="s">
        <v>95</v>
      </c>
      <c r="AB40" s="157"/>
      <c r="AC40" s="119"/>
      <c r="AD40" s="123"/>
      <c r="AE40" s="133">
        <v>1</v>
      </c>
      <c r="AF40" s="132">
        <v>7</v>
      </c>
      <c r="AG40" s="114"/>
      <c r="AH40" s="23">
        <v>66</v>
      </c>
      <c r="AI40" s="157"/>
      <c r="AJ40" s="162"/>
      <c r="AK40" s="119"/>
      <c r="AL40" s="123"/>
      <c r="AM40" s="133"/>
      <c r="AN40" s="132"/>
      <c r="AO40" s="14"/>
      <c r="AP40" s="17"/>
      <c r="AQ40" s="17"/>
      <c r="AR40" s="2"/>
      <c r="AS40" s="2"/>
      <c r="AT40" s="2"/>
    </row>
    <row r="41" spans="1:46">
      <c r="A41" s="2"/>
      <c r="B41" s="20">
        <v>32</v>
      </c>
      <c r="C41" s="141" t="s">
        <v>34</v>
      </c>
      <c r="D41" s="142"/>
      <c r="E41" s="119"/>
      <c r="F41" s="123"/>
      <c r="G41" s="133"/>
      <c r="H41" s="132"/>
      <c r="I41" s="113"/>
      <c r="J41" s="20">
        <v>67</v>
      </c>
      <c r="K41" s="149" t="s">
        <v>62</v>
      </c>
      <c r="L41" s="149"/>
      <c r="M41" s="119"/>
      <c r="N41" s="123"/>
      <c r="O41" s="133">
        <v>1</v>
      </c>
      <c r="P41" s="132">
        <v>20</v>
      </c>
      <c r="Q41" s="114"/>
      <c r="R41" s="20">
        <v>102</v>
      </c>
      <c r="S41" s="148"/>
      <c r="T41" s="152"/>
      <c r="U41" s="119"/>
      <c r="V41" s="123"/>
      <c r="W41" s="133"/>
      <c r="X41" s="132"/>
      <c r="Y41" s="14"/>
      <c r="Z41" s="23">
        <v>32</v>
      </c>
      <c r="AA41" s="156" t="s">
        <v>153</v>
      </c>
      <c r="AB41" s="156"/>
      <c r="AC41" s="119"/>
      <c r="AD41" s="123"/>
      <c r="AE41" s="133">
        <v>1</v>
      </c>
      <c r="AF41" s="132">
        <v>10</v>
      </c>
      <c r="AG41" s="114"/>
      <c r="AH41" s="23">
        <v>67</v>
      </c>
      <c r="AI41" s="156"/>
      <c r="AJ41" s="161"/>
      <c r="AK41" s="119"/>
      <c r="AL41" s="123"/>
      <c r="AM41" s="133"/>
      <c r="AN41" s="132"/>
      <c r="AO41" s="14"/>
      <c r="AP41" s="16"/>
      <c r="AQ41" s="16"/>
      <c r="AR41" s="2"/>
      <c r="AS41" s="2"/>
      <c r="AT41" s="2"/>
    </row>
    <row r="42" spans="1:46">
      <c r="A42" s="2"/>
      <c r="B42" s="20">
        <v>33</v>
      </c>
      <c r="C42" s="143" t="s">
        <v>35</v>
      </c>
      <c r="D42" s="144"/>
      <c r="E42" s="119"/>
      <c r="F42" s="123"/>
      <c r="G42" s="133"/>
      <c r="H42" s="132"/>
      <c r="I42" s="113"/>
      <c r="J42" s="20">
        <v>68</v>
      </c>
      <c r="K42" s="174" t="s">
        <v>63</v>
      </c>
      <c r="L42" s="148"/>
      <c r="M42" s="119"/>
      <c r="N42" s="123"/>
      <c r="O42" s="133"/>
      <c r="P42" s="132">
        <v>2</v>
      </c>
      <c r="Q42" s="114"/>
      <c r="R42" s="20">
        <v>103</v>
      </c>
      <c r="S42" s="149"/>
      <c r="T42" s="153"/>
      <c r="U42" s="119"/>
      <c r="V42" s="123"/>
      <c r="W42" s="133"/>
      <c r="X42" s="132"/>
      <c r="Y42" s="14"/>
      <c r="Z42" s="23">
        <v>33</v>
      </c>
      <c r="AA42" s="157" t="s">
        <v>96</v>
      </c>
      <c r="AB42" s="157"/>
      <c r="AC42" s="119"/>
      <c r="AD42" s="123"/>
      <c r="AE42" s="133"/>
      <c r="AF42" s="132">
        <v>1</v>
      </c>
      <c r="AG42" s="114"/>
      <c r="AH42" s="23">
        <v>68</v>
      </c>
      <c r="AI42" s="157"/>
      <c r="AJ42" s="162"/>
      <c r="AK42" s="119"/>
      <c r="AL42" s="123"/>
      <c r="AM42" s="133"/>
      <c r="AN42" s="132"/>
      <c r="AO42" s="14"/>
      <c r="AP42" s="17"/>
      <c r="AQ42" s="17"/>
      <c r="AR42" s="2"/>
      <c r="AS42" s="2"/>
      <c r="AT42" s="2"/>
    </row>
    <row r="43" spans="1:46">
      <c r="A43" s="2"/>
      <c r="B43" s="20">
        <v>34</v>
      </c>
      <c r="C43" s="141" t="s">
        <v>36</v>
      </c>
      <c r="D43" s="142"/>
      <c r="E43" s="119"/>
      <c r="F43" s="123"/>
      <c r="G43" s="133"/>
      <c r="H43" s="132">
        <v>3</v>
      </c>
      <c r="I43" s="113"/>
      <c r="J43" s="20">
        <v>69</v>
      </c>
      <c r="K43" s="149" t="s">
        <v>64</v>
      </c>
      <c r="L43" s="149"/>
      <c r="M43" s="181"/>
      <c r="N43" s="182"/>
      <c r="O43" s="183"/>
      <c r="P43" s="184"/>
      <c r="Q43" s="114"/>
      <c r="R43" s="20">
        <v>104</v>
      </c>
      <c r="S43" s="148"/>
      <c r="T43" s="152"/>
      <c r="U43" s="119"/>
      <c r="V43" s="123"/>
      <c r="W43" s="133"/>
      <c r="X43" s="132"/>
      <c r="Y43" s="14"/>
      <c r="Z43" s="23">
        <v>34</v>
      </c>
      <c r="AA43" s="156" t="s">
        <v>97</v>
      </c>
      <c r="AB43" s="156"/>
      <c r="AC43" s="119"/>
      <c r="AD43" s="123"/>
      <c r="AE43" s="133">
        <v>1</v>
      </c>
      <c r="AF43" s="132">
        <v>7</v>
      </c>
      <c r="AG43" s="114"/>
      <c r="AH43" s="23">
        <v>69</v>
      </c>
      <c r="AI43" s="156"/>
      <c r="AJ43" s="161"/>
      <c r="AK43" s="119"/>
      <c r="AL43" s="123"/>
      <c r="AM43" s="133"/>
      <c r="AN43" s="132"/>
      <c r="AO43" s="14"/>
      <c r="AP43" s="16"/>
      <c r="AQ43" s="16"/>
      <c r="AR43" s="2"/>
      <c r="AS43" s="2"/>
      <c r="AT43" s="2"/>
    </row>
    <row r="44" spans="1:46" ht="15.75" thickBot="1">
      <c r="A44" s="2"/>
      <c r="B44" s="21">
        <v>35</v>
      </c>
      <c r="C44" s="145" t="s">
        <v>141</v>
      </c>
      <c r="D44" s="146"/>
      <c r="E44" s="120"/>
      <c r="F44" s="124"/>
      <c r="G44" s="134"/>
      <c r="H44" s="135">
        <v>1</v>
      </c>
      <c r="I44" s="113"/>
      <c r="J44" s="21">
        <v>70</v>
      </c>
      <c r="K44" s="150" t="s">
        <v>65</v>
      </c>
      <c r="L44" s="150"/>
      <c r="M44" s="120"/>
      <c r="N44" s="124"/>
      <c r="O44" s="134">
        <v>1</v>
      </c>
      <c r="P44" s="135">
        <v>12</v>
      </c>
      <c r="Q44" s="114"/>
      <c r="R44" s="21">
        <v>105</v>
      </c>
      <c r="S44" s="150"/>
      <c r="T44" s="154"/>
      <c r="U44" s="120"/>
      <c r="V44" s="124"/>
      <c r="W44" s="134"/>
      <c r="X44" s="135"/>
      <c r="Y44" s="14"/>
      <c r="Z44" s="24">
        <v>35</v>
      </c>
      <c r="AA44" s="178" t="s">
        <v>98</v>
      </c>
      <c r="AB44" s="159"/>
      <c r="AC44" s="120"/>
      <c r="AD44" s="124"/>
      <c r="AE44" s="134">
        <v>1</v>
      </c>
      <c r="AF44" s="135">
        <v>5</v>
      </c>
      <c r="AG44" s="114"/>
      <c r="AH44" s="24">
        <v>70</v>
      </c>
      <c r="AI44" s="164"/>
      <c r="AJ44" s="165"/>
      <c r="AK44" s="120"/>
      <c r="AL44" s="124"/>
      <c r="AM44" s="134"/>
      <c r="AN44" s="135"/>
      <c r="AO44" s="14"/>
      <c r="AP44" s="17"/>
      <c r="AQ44" s="17"/>
      <c r="AR44" s="2"/>
      <c r="AS44" s="2"/>
      <c r="AT44" s="2"/>
    </row>
    <row r="45" spans="1:46">
      <c r="A45" s="2"/>
      <c r="B45" s="10"/>
      <c r="C45" s="288"/>
      <c r="D45" s="288"/>
      <c r="E45" s="287"/>
      <c r="F45" s="287"/>
      <c r="G45" s="287"/>
      <c r="H45" s="287"/>
      <c r="I45" s="287"/>
      <c r="J45" s="287"/>
      <c r="K45" s="287"/>
      <c r="L45" s="287"/>
      <c r="M45" s="287"/>
      <c r="N45" s="287"/>
      <c r="O45" s="287"/>
      <c r="P45" s="27"/>
      <c r="Q45" s="9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9"/>
      <c r="AK45" s="19"/>
      <c r="AL45" s="91"/>
      <c r="AM45" s="1"/>
      <c r="AN45" s="1"/>
      <c r="AO45" s="1"/>
      <c r="AP45" s="1"/>
      <c r="AQ45" s="1"/>
      <c r="AR45" s="2"/>
      <c r="AS45" s="2"/>
      <c r="AT45" s="2"/>
    </row>
    <row r="46" spans="1:46">
      <c r="A46" s="2"/>
      <c r="B46" s="33"/>
      <c r="C46" s="33"/>
      <c r="D46" s="33"/>
      <c r="E46" s="32"/>
      <c r="F46" s="95"/>
      <c r="G46" s="32"/>
      <c r="H46" s="32"/>
      <c r="I46" s="97"/>
      <c r="J46" s="32"/>
      <c r="K46" s="32"/>
      <c r="L46" s="32"/>
      <c r="M46" s="32"/>
      <c r="N46" s="95"/>
      <c r="O46" s="32"/>
      <c r="P46" s="32"/>
      <c r="Q46" s="95"/>
      <c r="R46" s="32"/>
      <c r="S46" s="32"/>
      <c r="T46" s="32"/>
      <c r="U46" s="32"/>
      <c r="V46" s="95"/>
      <c r="W46" s="32"/>
      <c r="X46" s="32"/>
      <c r="Y46" s="32"/>
      <c r="Z46" s="32"/>
      <c r="AA46" s="32"/>
      <c r="AB46" s="32"/>
      <c r="AC46" s="32"/>
      <c r="AD46" s="95"/>
      <c r="AE46" s="32"/>
      <c r="AF46" s="32"/>
      <c r="AG46" s="95"/>
      <c r="AH46" s="32"/>
      <c r="AI46" s="32"/>
      <c r="AJ46" s="32"/>
      <c r="AK46" s="32"/>
      <c r="AL46" s="95"/>
      <c r="AM46" s="32"/>
      <c r="AN46" s="32"/>
      <c r="AR46" s="2"/>
      <c r="AS46" s="2"/>
      <c r="AT46" s="2"/>
    </row>
    <row r="47" spans="1:46">
      <c r="A47" s="2"/>
      <c r="B47" s="10"/>
      <c r="C47" s="288"/>
      <c r="D47" s="288"/>
      <c r="E47" s="287"/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7"/>
      <c r="Q47" s="94"/>
      <c r="R47" s="9"/>
      <c r="S47" s="9"/>
      <c r="T47" s="1"/>
      <c r="U47" s="12"/>
      <c r="V47" s="92"/>
      <c r="W47" s="285"/>
      <c r="X47" s="285"/>
      <c r="Y47" s="285"/>
      <c r="Z47" s="283"/>
      <c r="AA47" s="283"/>
      <c r="AB47" s="283"/>
      <c r="AC47" s="283"/>
      <c r="AD47" s="283"/>
      <c r="AE47" s="283"/>
      <c r="AF47" s="283"/>
      <c r="AG47" s="283"/>
      <c r="AH47" s="283"/>
      <c r="AI47" s="283"/>
      <c r="AJ47" s="11"/>
      <c r="AK47" s="11"/>
      <c r="AL47" s="91"/>
      <c r="AM47" s="2"/>
      <c r="AN47" s="2"/>
      <c r="AR47" s="2"/>
      <c r="AS47" s="2"/>
      <c r="AT47" s="2"/>
    </row>
    <row r="48" spans="1:46">
      <c r="B48" s="10"/>
      <c r="C48" s="17"/>
      <c r="D48" s="17"/>
      <c r="E48" s="17"/>
      <c r="F48" s="17"/>
      <c r="G48" s="17"/>
      <c r="H48" s="17"/>
      <c r="I48" s="98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2"/>
      <c r="AR48" s="2"/>
      <c r="AS48" s="2"/>
      <c r="AT48" s="2"/>
    </row>
    <row r="49" spans="1:46">
      <c r="B49" s="10"/>
      <c r="C49" s="17"/>
      <c r="D49" s="17"/>
      <c r="E49" s="17"/>
      <c r="F49" s="17"/>
      <c r="G49" s="17"/>
      <c r="H49" s="17"/>
      <c r="I49" s="98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R49" s="2"/>
      <c r="AS49" s="2"/>
      <c r="AT49" s="2"/>
    </row>
    <row r="50" spans="1:46">
      <c r="B50" s="10"/>
      <c r="C50" s="17"/>
      <c r="D50" s="17"/>
      <c r="E50" s="17"/>
      <c r="F50" s="17"/>
      <c r="G50" s="17"/>
      <c r="H50" s="17"/>
      <c r="I50" s="98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R50" s="2"/>
      <c r="AS50" s="2"/>
      <c r="AT50" s="2"/>
    </row>
    <row r="51" spans="1:46">
      <c r="B51" s="10"/>
      <c r="C51" s="17"/>
      <c r="D51" s="17"/>
      <c r="E51" s="17"/>
      <c r="F51" s="17"/>
      <c r="G51" s="17"/>
      <c r="H51" s="17"/>
      <c r="I51" s="98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R51" s="2"/>
      <c r="AS51" s="2"/>
      <c r="AT51" s="2"/>
    </row>
    <row r="52" spans="1:46">
      <c r="A52" s="6"/>
      <c r="B52" s="10"/>
      <c r="C52" s="17"/>
      <c r="D52" s="17"/>
      <c r="E52" s="95">
        <f>SUM(E10:E44)</f>
        <v>0</v>
      </c>
      <c r="F52" s="95">
        <f>SUM(F10:F44)</f>
        <v>0</v>
      </c>
      <c r="G52" s="95">
        <f t="shared" ref="G52:AN52" si="0">SUM(G10:G44)</f>
        <v>18</v>
      </c>
      <c r="H52" s="95">
        <f t="shared" si="0"/>
        <v>86</v>
      </c>
      <c r="I52" s="95"/>
      <c r="J52" s="95"/>
      <c r="K52" s="95"/>
      <c r="L52" s="95"/>
      <c r="M52" s="95">
        <f>SUM(M10:M44)</f>
        <v>0</v>
      </c>
      <c r="N52" s="95">
        <f>SUM(N10:N44)</f>
        <v>0</v>
      </c>
      <c r="O52" s="95">
        <f>SUM(O10:O44)</f>
        <v>17</v>
      </c>
      <c r="P52" s="95">
        <f>SUM(P10:P44)</f>
        <v>126</v>
      </c>
      <c r="Q52" s="95"/>
      <c r="R52" s="95"/>
      <c r="S52" s="95"/>
      <c r="T52" s="95"/>
      <c r="U52" s="95">
        <f t="shared" si="0"/>
        <v>0</v>
      </c>
      <c r="V52" s="95">
        <f t="shared" si="0"/>
        <v>0</v>
      </c>
      <c r="W52" s="95">
        <f t="shared" si="0"/>
        <v>11</v>
      </c>
      <c r="X52" s="95">
        <f t="shared" si="0"/>
        <v>83</v>
      </c>
      <c r="Y52" s="95"/>
      <c r="Z52" s="95"/>
      <c r="AA52" s="95"/>
      <c r="AB52" s="95"/>
      <c r="AC52" s="95">
        <f t="shared" si="0"/>
        <v>3</v>
      </c>
      <c r="AD52" s="95">
        <f t="shared" si="0"/>
        <v>2</v>
      </c>
      <c r="AE52" s="95">
        <f t="shared" si="0"/>
        <v>15</v>
      </c>
      <c r="AF52" s="95">
        <f t="shared" si="0"/>
        <v>117</v>
      </c>
      <c r="AG52" s="95"/>
      <c r="AH52" s="95"/>
      <c r="AI52" s="95"/>
      <c r="AJ52" s="95"/>
      <c r="AK52" s="95">
        <f t="shared" si="0"/>
        <v>0</v>
      </c>
      <c r="AL52" s="95">
        <f t="shared" si="0"/>
        <v>3</v>
      </c>
      <c r="AM52" s="95">
        <f t="shared" si="0"/>
        <v>10</v>
      </c>
      <c r="AN52" s="95">
        <f t="shared" si="0"/>
        <v>62</v>
      </c>
      <c r="AR52" s="2"/>
      <c r="AS52" s="2"/>
      <c r="AT52" s="2"/>
    </row>
    <row r="53" spans="1:46">
      <c r="A53" s="6"/>
      <c r="B53" s="10"/>
      <c r="C53" s="17"/>
      <c r="D53" s="17"/>
      <c r="E53" s="17"/>
      <c r="F53" s="17"/>
      <c r="G53" s="17"/>
      <c r="H53" s="17"/>
      <c r="I53" s="98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R53" s="2"/>
      <c r="AS53" s="2"/>
      <c r="AT53" s="2"/>
    </row>
    <row r="54" spans="1:46">
      <c r="A54" s="6"/>
      <c r="B54" s="10"/>
      <c r="C54" s="17"/>
      <c r="D54" s="17"/>
      <c r="E54" s="17"/>
      <c r="F54" s="17"/>
      <c r="G54" s="17"/>
      <c r="H54" s="17"/>
      <c r="I54" s="98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R54" s="2"/>
      <c r="AS54" s="2"/>
      <c r="AT54" s="2"/>
    </row>
    <row r="55" spans="1:46">
      <c r="A55" s="6"/>
      <c r="B55" s="10"/>
      <c r="C55" s="15"/>
      <c r="D55" s="17"/>
      <c r="E55" s="17"/>
      <c r="F55" s="17"/>
      <c r="G55" s="17"/>
      <c r="H55" s="17"/>
      <c r="I55" s="98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R55" s="2"/>
      <c r="AS55" s="2"/>
      <c r="AT55" s="2"/>
    </row>
    <row r="56" spans="1:46">
      <c r="A56" s="6"/>
      <c r="B56" s="10"/>
      <c r="C56" s="15"/>
      <c r="D56" s="17"/>
      <c r="E56" s="17"/>
      <c r="F56" s="17"/>
      <c r="G56" s="17"/>
      <c r="H56" s="17"/>
      <c r="I56" s="98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R56" s="2"/>
      <c r="AS56" s="2"/>
      <c r="AT56" s="2"/>
    </row>
    <row r="57" spans="1:46">
      <c r="A57" s="6"/>
      <c r="B57" s="10"/>
      <c r="C57" s="15"/>
      <c r="D57" s="17"/>
      <c r="E57" s="17"/>
      <c r="F57" s="17"/>
      <c r="G57" s="17"/>
      <c r="H57" s="17"/>
      <c r="I57" s="98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R57" s="2"/>
      <c r="AS57" s="2"/>
      <c r="AT57" s="2"/>
    </row>
    <row r="58" spans="1:46">
      <c r="A58" s="6"/>
      <c r="B58" s="10"/>
      <c r="C58" s="289"/>
      <c r="D58" s="289"/>
      <c r="E58" s="290"/>
      <c r="F58" s="290"/>
      <c r="G58" s="290"/>
      <c r="H58" s="290"/>
      <c r="I58" s="290"/>
      <c r="J58" s="290"/>
      <c r="K58" s="290"/>
      <c r="L58" s="290"/>
      <c r="M58" s="290"/>
      <c r="N58" s="290"/>
      <c r="O58" s="290"/>
      <c r="P58" s="28"/>
      <c r="Q58" s="93"/>
      <c r="R58" s="10"/>
      <c r="S58" s="10"/>
      <c r="T58" s="13"/>
      <c r="U58" s="12"/>
      <c r="V58" s="92"/>
      <c r="W58" s="286"/>
      <c r="X58" s="286"/>
      <c r="Y58" s="286"/>
      <c r="Z58" s="284"/>
      <c r="AA58" s="284"/>
      <c r="AB58" s="284"/>
      <c r="AC58" s="284"/>
      <c r="AD58" s="284"/>
      <c r="AE58" s="284"/>
      <c r="AF58" s="284"/>
      <c r="AG58" s="284"/>
      <c r="AH58" s="284"/>
      <c r="AI58" s="284"/>
      <c r="AJ58" s="12"/>
      <c r="AK58" s="12"/>
      <c r="AL58" s="92"/>
      <c r="AR58" s="2"/>
      <c r="AS58" s="2"/>
      <c r="AT58" s="2"/>
    </row>
    <row r="59" spans="1:46">
      <c r="A59" s="6"/>
      <c r="B59" s="10"/>
      <c r="C59" s="288"/>
      <c r="D59" s="288"/>
      <c r="E59" s="287"/>
      <c r="F59" s="287"/>
      <c r="G59" s="287"/>
      <c r="H59" s="287"/>
      <c r="I59" s="287"/>
      <c r="J59" s="287"/>
      <c r="K59" s="287"/>
      <c r="L59" s="287"/>
      <c r="M59" s="287"/>
      <c r="N59" s="287"/>
      <c r="O59" s="287"/>
      <c r="P59" s="27"/>
      <c r="Q59" s="94"/>
      <c r="R59" s="9"/>
      <c r="S59" s="9"/>
      <c r="T59" s="13"/>
      <c r="U59" s="12"/>
      <c r="V59" s="92"/>
      <c r="W59" s="285"/>
      <c r="X59" s="285"/>
      <c r="Y59" s="285"/>
      <c r="Z59" s="283"/>
      <c r="AA59" s="283"/>
      <c r="AB59" s="283"/>
      <c r="AC59" s="283"/>
      <c r="AD59" s="283"/>
      <c r="AE59" s="283"/>
      <c r="AF59" s="283"/>
      <c r="AG59" s="283"/>
      <c r="AH59" s="283"/>
      <c r="AI59" s="283"/>
      <c r="AJ59" s="11"/>
      <c r="AK59" s="11"/>
      <c r="AL59" s="91"/>
      <c r="AR59" s="2"/>
      <c r="AS59" s="2"/>
      <c r="AT59" s="2"/>
    </row>
    <row r="60" spans="1:46">
      <c r="A60" s="6"/>
      <c r="B60" s="10"/>
      <c r="C60" s="289"/>
      <c r="D60" s="289"/>
      <c r="E60" s="290"/>
      <c r="F60" s="290"/>
      <c r="G60" s="290"/>
      <c r="H60" s="290"/>
      <c r="I60" s="290"/>
      <c r="J60" s="290"/>
      <c r="K60" s="290"/>
      <c r="L60" s="290"/>
      <c r="M60" s="290"/>
      <c r="N60" s="290"/>
      <c r="O60" s="290"/>
      <c r="P60" s="28"/>
      <c r="Q60" s="93"/>
      <c r="R60" s="10"/>
      <c r="S60" s="10"/>
      <c r="T60" s="13"/>
      <c r="U60" s="12"/>
      <c r="V60" s="92"/>
      <c r="W60" s="286"/>
      <c r="X60" s="286"/>
      <c r="Y60" s="286"/>
      <c r="Z60" s="284"/>
      <c r="AA60" s="284"/>
      <c r="AB60" s="284"/>
      <c r="AC60" s="284"/>
      <c r="AD60" s="284"/>
      <c r="AE60" s="284"/>
      <c r="AF60" s="284"/>
      <c r="AG60" s="284"/>
      <c r="AH60" s="284"/>
      <c r="AI60" s="284"/>
      <c r="AJ60" s="12"/>
      <c r="AK60" s="12"/>
      <c r="AL60" s="92"/>
      <c r="AR60" s="2"/>
      <c r="AS60" s="2"/>
      <c r="AT60" s="2"/>
    </row>
    <row r="61" spans="1:46">
      <c r="A61" s="6"/>
      <c r="B61" s="10"/>
      <c r="C61" s="288"/>
      <c r="D61" s="288"/>
      <c r="E61" s="287"/>
      <c r="F61" s="287"/>
      <c r="G61" s="287"/>
      <c r="H61" s="287"/>
      <c r="I61" s="287"/>
      <c r="J61" s="287"/>
      <c r="K61" s="287"/>
      <c r="L61" s="287"/>
      <c r="M61" s="287"/>
      <c r="N61" s="287"/>
      <c r="O61" s="287"/>
      <c r="P61" s="27"/>
      <c r="Q61" s="94"/>
      <c r="R61" s="9"/>
      <c r="S61" s="9"/>
      <c r="T61" s="13"/>
      <c r="U61" s="12"/>
      <c r="V61" s="92"/>
      <c r="W61" s="285"/>
      <c r="X61" s="285"/>
      <c r="Y61" s="285"/>
      <c r="Z61" s="283"/>
      <c r="AA61" s="283"/>
      <c r="AB61" s="283"/>
      <c r="AC61" s="283"/>
      <c r="AD61" s="283"/>
      <c r="AE61" s="283"/>
      <c r="AF61" s="283"/>
      <c r="AG61" s="283"/>
      <c r="AH61" s="283"/>
      <c r="AI61" s="283"/>
      <c r="AJ61" s="11"/>
      <c r="AK61" s="11"/>
      <c r="AL61" s="91"/>
      <c r="AR61" s="2"/>
      <c r="AS61" s="2"/>
      <c r="AT61" s="2"/>
    </row>
    <row r="62" spans="1:46">
      <c r="A62" s="6"/>
      <c r="B62" s="10"/>
      <c r="C62" s="289"/>
      <c r="D62" s="289"/>
      <c r="E62" s="290"/>
      <c r="F62" s="290"/>
      <c r="G62" s="290"/>
      <c r="H62" s="290"/>
      <c r="I62" s="290"/>
      <c r="J62" s="290"/>
      <c r="K62" s="290"/>
      <c r="L62" s="290"/>
      <c r="M62" s="290"/>
      <c r="N62" s="290"/>
      <c r="O62" s="290"/>
      <c r="P62" s="28"/>
      <c r="Q62" s="93"/>
      <c r="R62" s="10"/>
      <c r="S62" s="10"/>
      <c r="T62" s="13"/>
      <c r="U62" s="12"/>
      <c r="V62" s="92"/>
      <c r="W62" s="286"/>
      <c r="X62" s="286"/>
      <c r="Y62" s="286"/>
      <c r="Z62" s="284"/>
      <c r="AA62" s="284"/>
      <c r="AB62" s="284"/>
      <c r="AC62" s="284"/>
      <c r="AD62" s="284"/>
      <c r="AE62" s="284"/>
      <c r="AF62" s="284"/>
      <c r="AG62" s="284"/>
      <c r="AH62" s="284"/>
      <c r="AI62" s="284"/>
      <c r="AJ62" s="12"/>
      <c r="AK62" s="12"/>
      <c r="AL62" s="92"/>
      <c r="AR62" s="2"/>
      <c r="AS62" s="2"/>
      <c r="AT62" s="2"/>
    </row>
    <row r="63" spans="1:46">
      <c r="A63" s="6"/>
      <c r="B63" s="10"/>
      <c r="C63" s="288"/>
      <c r="D63" s="288"/>
      <c r="E63" s="287"/>
      <c r="F63" s="287"/>
      <c r="G63" s="287"/>
      <c r="H63" s="287"/>
      <c r="I63" s="287"/>
      <c r="J63" s="287"/>
      <c r="K63" s="287"/>
      <c r="L63" s="287"/>
      <c r="M63" s="287"/>
      <c r="N63" s="287"/>
      <c r="O63" s="287"/>
      <c r="P63" s="27"/>
      <c r="Q63" s="94"/>
      <c r="R63" s="9"/>
      <c r="S63" s="9"/>
      <c r="T63" s="13"/>
      <c r="U63" s="12"/>
      <c r="V63" s="92"/>
      <c r="W63" s="285"/>
      <c r="X63" s="285"/>
      <c r="Y63" s="285"/>
      <c r="Z63" s="283"/>
      <c r="AA63" s="283"/>
      <c r="AB63" s="283"/>
      <c r="AC63" s="283"/>
      <c r="AD63" s="283"/>
      <c r="AE63" s="283"/>
      <c r="AF63" s="283"/>
      <c r="AG63" s="283"/>
      <c r="AH63" s="283"/>
      <c r="AI63" s="283"/>
      <c r="AJ63" s="11"/>
      <c r="AK63" s="11"/>
      <c r="AL63" s="91"/>
      <c r="AR63" s="2"/>
      <c r="AS63" s="2"/>
      <c r="AT63" s="2"/>
    </row>
    <row r="64" spans="1:46">
      <c r="A64" s="6"/>
      <c r="B64" s="10"/>
      <c r="C64" s="289"/>
      <c r="D64" s="289"/>
      <c r="E64" s="290"/>
      <c r="F64" s="290"/>
      <c r="G64" s="290"/>
      <c r="H64" s="290"/>
      <c r="I64" s="290"/>
      <c r="J64" s="290"/>
      <c r="K64" s="290"/>
      <c r="L64" s="290"/>
      <c r="M64" s="290"/>
      <c r="N64" s="290"/>
      <c r="O64" s="290"/>
      <c r="P64" s="28"/>
      <c r="Q64" s="93"/>
      <c r="R64" s="10"/>
      <c r="S64" s="10"/>
      <c r="T64" s="13"/>
      <c r="U64" s="12"/>
      <c r="V64" s="92"/>
      <c r="W64" s="286"/>
      <c r="X64" s="286"/>
      <c r="Y64" s="286"/>
      <c r="Z64" s="284"/>
      <c r="AA64" s="284"/>
      <c r="AB64" s="284"/>
      <c r="AC64" s="284"/>
      <c r="AD64" s="284"/>
      <c r="AE64" s="284"/>
      <c r="AF64" s="284"/>
      <c r="AG64" s="284"/>
      <c r="AH64" s="284"/>
      <c r="AI64" s="284"/>
      <c r="AJ64" s="12"/>
      <c r="AK64" s="12"/>
      <c r="AL64" s="92"/>
      <c r="AR64" s="2"/>
      <c r="AS64" s="2"/>
      <c r="AT64" s="2"/>
    </row>
    <row r="65" spans="1:46">
      <c r="A65" s="6"/>
      <c r="B65" s="10"/>
      <c r="C65" s="288"/>
      <c r="D65" s="288"/>
      <c r="E65" s="287"/>
      <c r="F65" s="287"/>
      <c r="G65" s="287"/>
      <c r="H65" s="287"/>
      <c r="I65" s="287"/>
      <c r="J65" s="287"/>
      <c r="K65" s="287"/>
      <c r="L65" s="287"/>
      <c r="M65" s="287"/>
      <c r="N65" s="287"/>
      <c r="O65" s="287"/>
      <c r="P65" s="27"/>
      <c r="Q65" s="94"/>
      <c r="R65" s="9"/>
      <c r="S65" s="9"/>
      <c r="T65" s="13"/>
      <c r="U65" s="12"/>
      <c r="V65" s="92"/>
      <c r="W65" s="285"/>
      <c r="X65" s="285"/>
      <c r="Y65" s="285"/>
      <c r="Z65" s="283"/>
      <c r="AA65" s="283"/>
      <c r="AB65" s="283"/>
      <c r="AC65" s="283"/>
      <c r="AD65" s="283"/>
      <c r="AE65" s="283"/>
      <c r="AF65" s="283"/>
      <c r="AG65" s="283"/>
      <c r="AH65" s="283"/>
      <c r="AI65" s="283"/>
      <c r="AJ65" s="11"/>
      <c r="AK65" s="11"/>
      <c r="AL65" s="91"/>
      <c r="AR65" s="2"/>
      <c r="AS65" s="2"/>
      <c r="AT65" s="2"/>
    </row>
    <row r="66" spans="1:46">
      <c r="A66" s="6"/>
      <c r="B66" s="10"/>
      <c r="C66" s="289"/>
      <c r="D66" s="289"/>
      <c r="E66" s="290"/>
      <c r="F66" s="290"/>
      <c r="G66" s="290"/>
      <c r="H66" s="290"/>
      <c r="I66" s="290"/>
      <c r="J66" s="290"/>
      <c r="K66" s="290"/>
      <c r="L66" s="290"/>
      <c r="M66" s="290"/>
      <c r="N66" s="290"/>
      <c r="O66" s="290"/>
      <c r="P66" s="28"/>
      <c r="Q66" s="93"/>
      <c r="R66" s="10"/>
      <c r="S66" s="10"/>
      <c r="T66" s="13"/>
      <c r="U66" s="12"/>
      <c r="V66" s="92"/>
      <c r="W66" s="286"/>
      <c r="X66" s="286"/>
      <c r="Y66" s="286"/>
      <c r="Z66" s="284"/>
      <c r="AA66" s="284"/>
      <c r="AB66" s="284"/>
      <c r="AC66" s="284"/>
      <c r="AD66" s="284"/>
      <c r="AE66" s="284"/>
      <c r="AF66" s="284"/>
      <c r="AG66" s="284"/>
      <c r="AH66" s="284"/>
      <c r="AI66" s="284"/>
      <c r="AJ66" s="12"/>
      <c r="AK66" s="12"/>
      <c r="AL66" s="92"/>
      <c r="AR66" s="2"/>
      <c r="AS66" s="2"/>
      <c r="AT66" s="2"/>
    </row>
    <row r="67" spans="1:46">
      <c r="A67" s="6"/>
      <c r="B67" s="10"/>
      <c r="C67" s="288"/>
      <c r="D67" s="288"/>
      <c r="E67" s="287"/>
      <c r="F67" s="287"/>
      <c r="G67" s="287"/>
      <c r="H67" s="287"/>
      <c r="I67" s="287"/>
      <c r="J67" s="287"/>
      <c r="K67" s="287"/>
      <c r="L67" s="287"/>
      <c r="M67" s="287"/>
      <c r="N67" s="287"/>
      <c r="O67" s="287"/>
      <c r="P67" s="27"/>
      <c r="Q67" s="94"/>
      <c r="R67" s="9"/>
      <c r="S67" s="9"/>
      <c r="T67" s="13"/>
      <c r="U67" s="12"/>
      <c r="V67" s="92"/>
      <c r="W67" s="285"/>
      <c r="X67" s="285"/>
      <c r="Y67" s="285"/>
      <c r="Z67" s="283"/>
      <c r="AA67" s="283"/>
      <c r="AB67" s="283"/>
      <c r="AC67" s="283"/>
      <c r="AD67" s="283"/>
      <c r="AE67" s="283"/>
      <c r="AF67" s="283"/>
      <c r="AG67" s="283"/>
      <c r="AH67" s="283"/>
      <c r="AI67" s="283"/>
      <c r="AJ67" s="11"/>
      <c r="AK67" s="11"/>
      <c r="AL67" s="91"/>
      <c r="AR67" s="2"/>
      <c r="AS67" s="2"/>
      <c r="AT67" s="2"/>
    </row>
    <row r="68" spans="1:46">
      <c r="A68" s="6"/>
      <c r="B68" s="10"/>
      <c r="C68" s="289"/>
      <c r="D68" s="289"/>
      <c r="E68" s="290"/>
      <c r="F68" s="290"/>
      <c r="G68" s="290"/>
      <c r="H68" s="290"/>
      <c r="I68" s="290"/>
      <c r="J68" s="290"/>
      <c r="K68" s="290"/>
      <c r="L68" s="290"/>
      <c r="M68" s="290"/>
      <c r="N68" s="290"/>
      <c r="O68" s="290"/>
      <c r="P68" s="28"/>
      <c r="Q68" s="93"/>
      <c r="R68" s="10"/>
      <c r="S68" s="10"/>
      <c r="T68" s="13"/>
      <c r="U68" s="12"/>
      <c r="V68" s="92"/>
      <c r="W68" s="286"/>
      <c r="X68" s="286"/>
      <c r="Y68" s="286"/>
      <c r="Z68" s="284"/>
      <c r="AA68" s="284"/>
      <c r="AB68" s="284"/>
      <c r="AC68" s="284"/>
      <c r="AD68" s="284"/>
      <c r="AE68" s="284"/>
      <c r="AF68" s="284"/>
      <c r="AG68" s="284"/>
      <c r="AH68" s="284"/>
      <c r="AI68" s="284"/>
      <c r="AJ68" s="12"/>
      <c r="AK68" s="12"/>
      <c r="AL68" s="92"/>
      <c r="AR68" s="2"/>
      <c r="AS68" s="2"/>
      <c r="AT68" s="2"/>
    </row>
    <row r="69" spans="1:46">
      <c r="A69" s="6"/>
      <c r="B69" s="10"/>
      <c r="C69" s="288"/>
      <c r="D69" s="288"/>
      <c r="E69" s="287"/>
      <c r="F69" s="287"/>
      <c r="G69" s="287"/>
      <c r="H69" s="287"/>
      <c r="I69" s="287"/>
      <c r="J69" s="287"/>
      <c r="K69" s="287"/>
      <c r="L69" s="287"/>
      <c r="M69" s="287"/>
      <c r="N69" s="287"/>
      <c r="O69" s="287"/>
      <c r="P69" s="27"/>
      <c r="Q69" s="94"/>
      <c r="R69" s="9"/>
      <c r="S69" s="9"/>
      <c r="T69" s="13"/>
      <c r="U69" s="12"/>
      <c r="V69" s="92"/>
      <c r="W69" s="285"/>
      <c r="X69" s="285"/>
      <c r="Y69" s="285"/>
      <c r="Z69" s="283"/>
      <c r="AA69" s="283"/>
      <c r="AB69" s="283"/>
      <c r="AC69" s="283"/>
      <c r="AD69" s="283"/>
      <c r="AE69" s="283"/>
      <c r="AF69" s="283"/>
      <c r="AG69" s="283"/>
      <c r="AH69" s="283"/>
      <c r="AI69" s="283"/>
      <c r="AJ69" s="11"/>
      <c r="AK69" s="11"/>
      <c r="AL69" s="91"/>
      <c r="AR69" s="2"/>
      <c r="AS69" s="2"/>
      <c r="AT69" s="2"/>
    </row>
    <row r="70" spans="1:46">
      <c r="A70" s="6"/>
      <c r="B70" s="10"/>
      <c r="C70" s="289"/>
      <c r="D70" s="289"/>
      <c r="E70" s="290"/>
      <c r="F70" s="290"/>
      <c r="G70" s="290"/>
      <c r="H70" s="290"/>
      <c r="I70" s="290"/>
      <c r="J70" s="290"/>
      <c r="K70" s="290"/>
      <c r="L70" s="290"/>
      <c r="M70" s="290"/>
      <c r="N70" s="290"/>
      <c r="O70" s="290"/>
      <c r="P70" s="28"/>
      <c r="Q70" s="93"/>
      <c r="R70" s="10"/>
      <c r="S70" s="10"/>
      <c r="T70" s="13"/>
      <c r="U70" s="12"/>
      <c r="V70" s="92"/>
      <c r="W70" s="286"/>
      <c r="X70" s="286"/>
      <c r="Y70" s="286"/>
      <c r="Z70" s="284"/>
      <c r="AA70" s="284"/>
      <c r="AB70" s="284"/>
      <c r="AC70" s="284"/>
      <c r="AD70" s="284"/>
      <c r="AE70" s="284"/>
      <c r="AF70" s="284"/>
      <c r="AG70" s="284"/>
      <c r="AH70" s="284"/>
      <c r="AI70" s="284"/>
      <c r="AJ70" s="12"/>
      <c r="AK70" s="12"/>
      <c r="AL70" s="92"/>
      <c r="AR70" s="2"/>
      <c r="AS70" s="2"/>
      <c r="AT70" s="2"/>
    </row>
    <row r="71" spans="1:46">
      <c r="A71" s="6"/>
      <c r="B71" s="10"/>
      <c r="C71" s="288"/>
      <c r="D71" s="288"/>
      <c r="E71" s="287"/>
      <c r="F71" s="287"/>
      <c r="G71" s="287"/>
      <c r="H71" s="287"/>
      <c r="I71" s="287"/>
      <c r="J71" s="287"/>
      <c r="K71" s="287"/>
      <c r="L71" s="287"/>
      <c r="M71" s="287"/>
      <c r="N71" s="287"/>
      <c r="O71" s="287"/>
      <c r="P71" s="27"/>
      <c r="Q71" s="94"/>
      <c r="R71" s="9"/>
      <c r="S71" s="9"/>
      <c r="T71" s="13"/>
      <c r="U71" s="12"/>
      <c r="V71" s="92"/>
      <c r="W71" s="285"/>
      <c r="X71" s="285"/>
      <c r="Y71" s="285"/>
      <c r="Z71" s="283"/>
      <c r="AA71" s="283"/>
      <c r="AB71" s="283"/>
      <c r="AC71" s="283"/>
      <c r="AD71" s="283"/>
      <c r="AE71" s="283"/>
      <c r="AF71" s="283"/>
      <c r="AG71" s="283"/>
      <c r="AH71" s="283"/>
      <c r="AI71" s="283"/>
      <c r="AJ71" s="11"/>
      <c r="AK71" s="11"/>
      <c r="AL71" s="91"/>
      <c r="AR71" s="2"/>
      <c r="AS71" s="2"/>
      <c r="AT71" s="2"/>
    </row>
    <row r="72" spans="1:46">
      <c r="A72" s="6"/>
      <c r="B72" s="10"/>
      <c r="C72" s="289"/>
      <c r="D72" s="289"/>
      <c r="E72" s="290"/>
      <c r="F72" s="290"/>
      <c r="G72" s="290"/>
      <c r="H72" s="290"/>
      <c r="I72" s="290"/>
      <c r="J72" s="290"/>
      <c r="K72" s="290"/>
      <c r="L72" s="290"/>
      <c r="M72" s="290"/>
      <c r="N72" s="290"/>
      <c r="O72" s="290"/>
      <c r="P72" s="28"/>
      <c r="Q72" s="93"/>
      <c r="R72" s="10"/>
      <c r="S72" s="10"/>
      <c r="T72" s="13"/>
      <c r="U72" s="12"/>
      <c r="V72" s="92"/>
      <c r="W72" s="286"/>
      <c r="X72" s="286"/>
      <c r="Y72" s="286"/>
      <c r="Z72" s="284"/>
      <c r="AA72" s="284"/>
      <c r="AB72" s="284"/>
      <c r="AC72" s="284"/>
      <c r="AD72" s="284"/>
      <c r="AE72" s="284"/>
      <c r="AF72" s="284"/>
      <c r="AG72" s="284"/>
      <c r="AH72" s="284"/>
      <c r="AI72" s="284"/>
      <c r="AJ72" s="12"/>
      <c r="AK72" s="12"/>
      <c r="AL72" s="92"/>
      <c r="AR72" s="2"/>
      <c r="AS72" s="2"/>
      <c r="AT72" s="2"/>
    </row>
    <row r="73" spans="1:46">
      <c r="A73" s="6"/>
      <c r="B73" s="10"/>
      <c r="C73" s="288"/>
      <c r="D73" s="288"/>
      <c r="E73" s="287"/>
      <c r="F73" s="287"/>
      <c r="G73" s="287"/>
      <c r="H73" s="287"/>
      <c r="I73" s="287"/>
      <c r="J73" s="287"/>
      <c r="K73" s="287"/>
      <c r="L73" s="287"/>
      <c r="M73" s="287"/>
      <c r="N73" s="287"/>
      <c r="O73" s="287"/>
      <c r="P73" s="27"/>
      <c r="Q73" s="94"/>
      <c r="R73" s="9"/>
      <c r="S73" s="9"/>
      <c r="T73" s="13"/>
      <c r="U73" s="12"/>
      <c r="V73" s="92"/>
      <c r="W73" s="285"/>
      <c r="X73" s="285"/>
      <c r="Y73" s="285"/>
      <c r="Z73" s="283"/>
      <c r="AA73" s="283"/>
      <c r="AB73" s="283"/>
      <c r="AC73" s="283"/>
      <c r="AD73" s="283"/>
      <c r="AE73" s="283"/>
      <c r="AF73" s="283"/>
      <c r="AG73" s="283"/>
      <c r="AH73" s="283"/>
      <c r="AI73" s="283"/>
      <c r="AJ73" s="11"/>
      <c r="AK73" s="11"/>
      <c r="AL73" s="91"/>
      <c r="AR73" s="2"/>
      <c r="AS73" s="2"/>
      <c r="AT73" s="2"/>
    </row>
    <row r="74" spans="1:46">
      <c r="A74" s="6"/>
      <c r="B74" s="10"/>
      <c r="C74" s="289"/>
      <c r="D74" s="289"/>
      <c r="E74" s="291"/>
      <c r="F74" s="291"/>
      <c r="G74" s="290"/>
      <c r="H74" s="290"/>
      <c r="I74" s="290"/>
      <c r="J74" s="290"/>
      <c r="K74" s="290"/>
      <c r="L74" s="290"/>
      <c r="M74" s="290"/>
      <c r="N74" s="290"/>
      <c r="O74" s="290"/>
      <c r="P74" s="28"/>
      <c r="Q74" s="93"/>
      <c r="R74" s="10"/>
      <c r="S74" s="10"/>
      <c r="T74" s="13"/>
      <c r="U74" s="12"/>
      <c r="V74" s="92"/>
      <c r="W74" s="286"/>
      <c r="X74" s="286"/>
      <c r="Y74" s="286"/>
      <c r="Z74" s="284"/>
      <c r="AA74" s="284"/>
      <c r="AB74" s="284"/>
      <c r="AC74" s="284"/>
      <c r="AD74" s="284"/>
      <c r="AE74" s="284"/>
      <c r="AF74" s="284"/>
      <c r="AG74" s="284"/>
      <c r="AH74" s="284"/>
      <c r="AI74" s="284"/>
      <c r="AJ74" s="12"/>
      <c r="AK74" s="12"/>
      <c r="AL74" s="92"/>
      <c r="AR74" s="2"/>
      <c r="AS74" s="2"/>
      <c r="AT74" s="2"/>
    </row>
    <row r="75" spans="1:46">
      <c r="A75" s="6"/>
      <c r="B75" s="10"/>
      <c r="C75" s="288"/>
      <c r="D75" s="288"/>
      <c r="E75" s="287"/>
      <c r="F75" s="287"/>
      <c r="G75" s="287"/>
      <c r="H75" s="287"/>
      <c r="I75" s="287"/>
      <c r="J75" s="287"/>
      <c r="K75" s="287"/>
      <c r="L75" s="287"/>
      <c r="M75" s="287"/>
      <c r="N75" s="287"/>
      <c r="O75" s="287"/>
      <c r="P75" s="27"/>
      <c r="Q75" s="94"/>
      <c r="R75" s="9"/>
      <c r="S75" s="9"/>
      <c r="T75" s="13"/>
      <c r="U75" s="12"/>
      <c r="V75" s="92"/>
      <c r="W75" s="285"/>
      <c r="X75" s="285"/>
      <c r="Y75" s="285"/>
      <c r="Z75" s="283"/>
      <c r="AA75" s="283"/>
      <c r="AB75" s="283"/>
      <c r="AC75" s="283"/>
      <c r="AD75" s="283"/>
      <c r="AE75" s="283"/>
      <c r="AF75" s="283"/>
      <c r="AG75" s="283"/>
      <c r="AH75" s="283"/>
      <c r="AI75" s="283"/>
      <c r="AJ75" s="11"/>
      <c r="AK75" s="11"/>
      <c r="AL75" s="91"/>
      <c r="AR75" s="2"/>
      <c r="AS75" s="2"/>
      <c r="AT75" s="2"/>
    </row>
    <row r="76" spans="1:46">
      <c r="A76" s="6"/>
      <c r="B76" s="10"/>
      <c r="C76" s="289"/>
      <c r="D76" s="289"/>
      <c r="E76" s="291"/>
      <c r="F76" s="291"/>
      <c r="G76" s="290"/>
      <c r="H76" s="290"/>
      <c r="I76" s="290"/>
      <c r="J76" s="290"/>
      <c r="K76" s="290"/>
      <c r="L76" s="290"/>
      <c r="M76" s="290"/>
      <c r="N76" s="290"/>
      <c r="O76" s="290"/>
      <c r="P76" s="28"/>
      <c r="Q76" s="93"/>
      <c r="R76" s="10"/>
      <c r="S76" s="10"/>
      <c r="T76" s="13"/>
      <c r="U76" s="12"/>
      <c r="V76" s="92"/>
      <c r="W76" s="286"/>
      <c r="X76" s="286"/>
      <c r="Y76" s="286"/>
      <c r="Z76" s="284"/>
      <c r="AA76" s="284"/>
      <c r="AB76" s="284"/>
      <c r="AC76" s="284"/>
      <c r="AD76" s="284"/>
      <c r="AE76" s="284"/>
      <c r="AF76" s="284"/>
      <c r="AG76" s="284"/>
      <c r="AH76" s="284"/>
      <c r="AI76" s="284"/>
      <c r="AJ76" s="12"/>
      <c r="AK76" s="12"/>
      <c r="AL76" s="92"/>
      <c r="AR76" s="2"/>
      <c r="AS76" s="2"/>
      <c r="AT76" s="2"/>
    </row>
    <row r="77" spans="1:46">
      <c r="A77" s="6"/>
      <c r="B77" s="10"/>
      <c r="C77" s="288"/>
      <c r="D77" s="288"/>
      <c r="E77" s="287"/>
      <c r="F77" s="287"/>
      <c r="G77" s="287"/>
      <c r="H77" s="287"/>
      <c r="I77" s="287"/>
      <c r="J77" s="287"/>
      <c r="K77" s="287"/>
      <c r="L77" s="287"/>
      <c r="M77" s="287"/>
      <c r="N77" s="287"/>
      <c r="O77" s="287"/>
      <c r="P77" s="27"/>
      <c r="Q77" s="94"/>
      <c r="R77" s="9"/>
      <c r="S77" s="9"/>
      <c r="T77" s="13"/>
      <c r="U77" s="12"/>
      <c r="V77" s="92"/>
      <c r="W77" s="285"/>
      <c r="X77" s="285"/>
      <c r="Y77" s="285"/>
      <c r="Z77" s="283"/>
      <c r="AA77" s="283"/>
      <c r="AB77" s="283"/>
      <c r="AC77" s="283"/>
      <c r="AD77" s="283"/>
      <c r="AE77" s="283"/>
      <c r="AF77" s="283"/>
      <c r="AG77" s="283"/>
      <c r="AH77" s="283"/>
      <c r="AI77" s="283"/>
      <c r="AJ77" s="11"/>
      <c r="AK77" s="11"/>
      <c r="AL77" s="91"/>
      <c r="AR77" s="2"/>
      <c r="AS77" s="2"/>
      <c r="AT77" s="2"/>
    </row>
    <row r="78" spans="1:46">
      <c r="A78" s="6"/>
      <c r="B78" s="10"/>
      <c r="C78" s="289"/>
      <c r="D78" s="289"/>
      <c r="E78" s="290"/>
      <c r="F78" s="290"/>
      <c r="G78" s="290"/>
      <c r="H78" s="290"/>
      <c r="I78" s="290"/>
      <c r="J78" s="290"/>
      <c r="K78" s="290"/>
      <c r="L78" s="290"/>
      <c r="M78" s="290"/>
      <c r="N78" s="290"/>
      <c r="O78" s="290"/>
      <c r="P78" s="28"/>
      <c r="Q78" s="93"/>
      <c r="R78" s="10"/>
      <c r="S78" s="10"/>
      <c r="T78" s="13"/>
      <c r="U78" s="12"/>
      <c r="V78" s="92"/>
      <c r="W78" s="286"/>
      <c r="X78" s="286"/>
      <c r="Y78" s="286"/>
      <c r="Z78" s="284"/>
      <c r="AA78" s="284"/>
      <c r="AB78" s="284"/>
      <c r="AC78" s="284"/>
      <c r="AD78" s="284"/>
      <c r="AE78" s="284"/>
      <c r="AF78" s="284"/>
      <c r="AG78" s="284"/>
      <c r="AH78" s="284"/>
      <c r="AI78" s="284"/>
      <c r="AJ78" s="12"/>
      <c r="AK78" s="12"/>
      <c r="AL78" s="92"/>
      <c r="AR78" s="2"/>
      <c r="AS78" s="2"/>
      <c r="AT78" s="2"/>
    </row>
    <row r="79" spans="1:46">
      <c r="A79" s="6"/>
      <c r="B79" s="10"/>
      <c r="C79" s="288"/>
      <c r="D79" s="288"/>
      <c r="E79" s="287"/>
      <c r="F79" s="287"/>
      <c r="G79" s="287"/>
      <c r="H79" s="287"/>
      <c r="I79" s="287"/>
      <c r="J79" s="287"/>
      <c r="K79" s="287"/>
      <c r="L79" s="287"/>
      <c r="M79" s="287"/>
      <c r="N79" s="287"/>
      <c r="O79" s="287"/>
      <c r="P79" s="27"/>
      <c r="Q79" s="94"/>
      <c r="R79" s="9"/>
      <c r="S79" s="9"/>
      <c r="T79" s="13"/>
      <c r="U79" s="12"/>
      <c r="V79" s="92"/>
      <c r="W79" s="285"/>
      <c r="X79" s="285"/>
      <c r="Y79" s="285"/>
      <c r="Z79" s="283"/>
      <c r="AA79" s="283"/>
      <c r="AB79" s="283"/>
      <c r="AC79" s="283"/>
      <c r="AD79" s="283"/>
      <c r="AE79" s="283"/>
      <c r="AF79" s="283"/>
      <c r="AG79" s="283"/>
      <c r="AH79" s="283"/>
      <c r="AI79" s="283"/>
      <c r="AJ79" s="11"/>
      <c r="AK79" s="11"/>
      <c r="AL79" s="91"/>
      <c r="AR79" s="2"/>
      <c r="AS79" s="2"/>
      <c r="AT79" s="2"/>
    </row>
    <row r="80" spans="1:46">
      <c r="A80" s="6"/>
      <c r="B80" s="10"/>
      <c r="C80" s="289"/>
      <c r="D80" s="289"/>
      <c r="E80" s="290"/>
      <c r="F80" s="290"/>
      <c r="G80" s="290"/>
      <c r="H80" s="290"/>
      <c r="I80" s="290"/>
      <c r="J80" s="290"/>
      <c r="K80" s="290"/>
      <c r="L80" s="290"/>
      <c r="M80" s="290"/>
      <c r="N80" s="290"/>
      <c r="O80" s="290"/>
      <c r="P80" s="28"/>
      <c r="Q80" s="93"/>
      <c r="R80" s="10"/>
      <c r="S80" s="10"/>
      <c r="T80" s="13"/>
      <c r="U80" s="12"/>
      <c r="V80" s="92"/>
      <c r="W80" s="286"/>
      <c r="X80" s="286"/>
      <c r="Y80" s="286"/>
      <c r="Z80" s="284"/>
      <c r="AA80" s="284"/>
      <c r="AB80" s="284"/>
      <c r="AC80" s="284"/>
      <c r="AD80" s="284"/>
      <c r="AE80" s="284"/>
      <c r="AF80" s="284"/>
      <c r="AG80" s="284"/>
      <c r="AH80" s="284"/>
      <c r="AI80" s="284"/>
      <c r="AJ80" s="12"/>
      <c r="AK80" s="12"/>
      <c r="AL80" s="92"/>
      <c r="AR80" s="2"/>
      <c r="AS80" s="2"/>
      <c r="AT80" s="2"/>
    </row>
    <row r="81" spans="1:46">
      <c r="A81" s="6"/>
      <c r="B81" s="10"/>
      <c r="C81" s="288"/>
      <c r="D81" s="288"/>
      <c r="E81" s="287"/>
      <c r="F81" s="287"/>
      <c r="G81" s="287"/>
      <c r="H81" s="287"/>
      <c r="I81" s="287"/>
      <c r="J81" s="287"/>
      <c r="K81" s="287"/>
      <c r="L81" s="287"/>
      <c r="M81" s="287"/>
      <c r="N81" s="287"/>
      <c r="O81" s="287"/>
      <c r="P81" s="27"/>
      <c r="Q81" s="94"/>
      <c r="R81" s="9"/>
      <c r="S81" s="9"/>
      <c r="T81" s="13"/>
      <c r="U81" s="12"/>
      <c r="V81" s="92"/>
      <c r="W81" s="285"/>
      <c r="X81" s="285"/>
      <c r="Y81" s="285"/>
      <c r="Z81" s="283"/>
      <c r="AA81" s="283"/>
      <c r="AB81" s="283"/>
      <c r="AC81" s="283"/>
      <c r="AD81" s="283"/>
      <c r="AE81" s="283"/>
      <c r="AF81" s="283"/>
      <c r="AG81" s="283"/>
      <c r="AH81" s="283"/>
      <c r="AI81" s="283"/>
      <c r="AJ81" s="11"/>
      <c r="AK81" s="11"/>
      <c r="AL81" s="91"/>
      <c r="AR81" s="2"/>
      <c r="AS81" s="2"/>
      <c r="AT81" s="2"/>
    </row>
    <row r="82" spans="1:46">
      <c r="A82" s="6"/>
      <c r="B82" s="10"/>
      <c r="C82" s="289"/>
      <c r="D82" s="289"/>
      <c r="E82" s="291"/>
      <c r="F82" s="291"/>
      <c r="G82" s="290"/>
      <c r="H82" s="290"/>
      <c r="I82" s="290"/>
      <c r="J82" s="290"/>
      <c r="K82" s="290"/>
      <c r="L82" s="290"/>
      <c r="M82" s="290"/>
      <c r="N82" s="290"/>
      <c r="O82" s="290"/>
      <c r="P82" s="28"/>
      <c r="Q82" s="93"/>
      <c r="R82" s="10"/>
      <c r="S82" s="10"/>
      <c r="T82" s="13"/>
      <c r="U82" s="12"/>
      <c r="V82" s="92"/>
      <c r="W82" s="286"/>
      <c r="X82" s="286"/>
      <c r="Y82" s="286"/>
      <c r="Z82" s="284"/>
      <c r="AA82" s="284"/>
      <c r="AB82" s="284"/>
      <c r="AC82" s="284"/>
      <c r="AD82" s="284"/>
      <c r="AE82" s="284"/>
      <c r="AF82" s="284"/>
      <c r="AG82" s="284"/>
      <c r="AH82" s="284"/>
      <c r="AI82" s="284"/>
      <c r="AJ82" s="12"/>
      <c r="AK82" s="12"/>
      <c r="AL82" s="92"/>
      <c r="AR82" s="2"/>
      <c r="AS82" s="2"/>
      <c r="AT82" s="2"/>
    </row>
    <row r="83" spans="1:46">
      <c r="A83" s="6"/>
      <c r="B83" s="10"/>
      <c r="C83" s="288"/>
      <c r="D83" s="288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7"/>
      <c r="P83" s="27"/>
      <c r="Q83" s="94"/>
      <c r="R83" s="9"/>
      <c r="S83" s="9"/>
      <c r="T83" s="13"/>
      <c r="U83" s="12"/>
      <c r="V83" s="92"/>
      <c r="W83" s="285"/>
      <c r="X83" s="285"/>
      <c r="Y83" s="285"/>
      <c r="Z83" s="283"/>
      <c r="AA83" s="283"/>
      <c r="AB83" s="283"/>
      <c r="AC83" s="283"/>
      <c r="AD83" s="283"/>
      <c r="AE83" s="283"/>
      <c r="AF83" s="283"/>
      <c r="AG83" s="283"/>
      <c r="AH83" s="283"/>
      <c r="AI83" s="283"/>
      <c r="AJ83" s="11"/>
      <c r="AK83" s="11"/>
      <c r="AL83" s="91"/>
      <c r="AR83" s="2"/>
      <c r="AS83" s="2"/>
      <c r="AT83" s="2"/>
    </row>
    <row r="84" spans="1:46">
      <c r="A84" s="6"/>
      <c r="B84" s="10"/>
      <c r="C84" s="289"/>
      <c r="D84" s="289"/>
      <c r="E84" s="291"/>
      <c r="F84" s="291"/>
      <c r="G84" s="290"/>
      <c r="H84" s="290"/>
      <c r="I84" s="290"/>
      <c r="J84" s="290"/>
      <c r="K84" s="290"/>
      <c r="L84" s="290"/>
      <c r="M84" s="290"/>
      <c r="N84" s="290"/>
      <c r="O84" s="290"/>
      <c r="P84" s="28"/>
      <c r="Q84" s="93"/>
      <c r="R84" s="10"/>
      <c r="S84" s="10"/>
      <c r="T84" s="13"/>
      <c r="U84" s="12"/>
      <c r="V84" s="92"/>
      <c r="W84" s="286"/>
      <c r="X84" s="286"/>
      <c r="Y84" s="286"/>
      <c r="Z84" s="284"/>
      <c r="AA84" s="284"/>
      <c r="AB84" s="284"/>
      <c r="AC84" s="284"/>
      <c r="AD84" s="284"/>
      <c r="AE84" s="284"/>
      <c r="AF84" s="284"/>
      <c r="AG84" s="284"/>
      <c r="AH84" s="284"/>
      <c r="AI84" s="284"/>
      <c r="AJ84" s="12"/>
      <c r="AK84" s="12"/>
      <c r="AL84" s="92"/>
      <c r="AR84" s="2"/>
      <c r="AS84" s="2"/>
      <c r="AT84" s="2"/>
    </row>
    <row r="85" spans="1:46">
      <c r="A85" s="6"/>
      <c r="B85" s="10"/>
      <c r="C85" s="288"/>
      <c r="D85" s="288"/>
      <c r="E85" s="287"/>
      <c r="F85" s="287"/>
      <c r="G85" s="287"/>
      <c r="H85" s="287"/>
      <c r="I85" s="287"/>
      <c r="J85" s="287"/>
      <c r="K85" s="287"/>
      <c r="L85" s="287"/>
      <c r="M85" s="287"/>
      <c r="N85" s="287"/>
      <c r="O85" s="287"/>
      <c r="P85" s="27"/>
      <c r="Q85" s="94"/>
      <c r="R85" s="9"/>
      <c r="S85" s="9"/>
      <c r="T85" s="13"/>
      <c r="U85" s="12"/>
      <c r="V85" s="92"/>
      <c r="W85" s="285"/>
      <c r="X85" s="285"/>
      <c r="Y85" s="285"/>
      <c r="Z85" s="283"/>
      <c r="AA85" s="283"/>
      <c r="AB85" s="283"/>
      <c r="AC85" s="283"/>
      <c r="AD85" s="283"/>
      <c r="AE85" s="283"/>
      <c r="AF85" s="283"/>
      <c r="AG85" s="283"/>
      <c r="AH85" s="283"/>
      <c r="AI85" s="283"/>
      <c r="AJ85" s="11"/>
      <c r="AK85" s="11"/>
      <c r="AL85" s="91"/>
      <c r="AR85" s="2"/>
      <c r="AS85" s="2"/>
      <c r="AT85" s="2"/>
    </row>
    <row r="86" spans="1:46">
      <c r="A86" s="6"/>
      <c r="B86" s="10"/>
      <c r="C86" s="289"/>
      <c r="D86" s="289"/>
      <c r="E86" s="290"/>
      <c r="F86" s="290"/>
      <c r="G86" s="290"/>
      <c r="H86" s="290"/>
      <c r="I86" s="290"/>
      <c r="J86" s="290"/>
      <c r="K86" s="290"/>
      <c r="L86" s="290"/>
      <c r="M86" s="290"/>
      <c r="N86" s="290"/>
      <c r="O86" s="290"/>
      <c r="P86" s="28"/>
      <c r="Q86" s="93"/>
      <c r="R86" s="10"/>
      <c r="S86" s="10"/>
      <c r="T86" s="13"/>
      <c r="U86" s="12"/>
      <c r="V86" s="92"/>
      <c r="W86" s="286"/>
      <c r="X86" s="286"/>
      <c r="Y86" s="286"/>
      <c r="Z86" s="284"/>
      <c r="AA86" s="284"/>
      <c r="AB86" s="284"/>
      <c r="AC86" s="284"/>
      <c r="AD86" s="284"/>
      <c r="AE86" s="284"/>
      <c r="AF86" s="284"/>
      <c r="AG86" s="284"/>
      <c r="AH86" s="284"/>
      <c r="AI86" s="284"/>
      <c r="AJ86" s="12"/>
      <c r="AK86" s="12"/>
      <c r="AL86" s="92"/>
      <c r="AR86" s="2"/>
      <c r="AS86" s="2"/>
      <c r="AT86" s="2"/>
    </row>
    <row r="87" spans="1:46">
      <c r="A87" s="6"/>
      <c r="B87" s="10"/>
      <c r="C87" s="288"/>
      <c r="D87" s="288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7"/>
      <c r="Q87" s="94"/>
      <c r="R87" s="9"/>
      <c r="S87" s="9"/>
      <c r="T87" s="13"/>
      <c r="U87" s="12"/>
      <c r="V87" s="92"/>
      <c r="W87" s="285"/>
      <c r="X87" s="285"/>
      <c r="Y87" s="285"/>
      <c r="Z87" s="283"/>
      <c r="AA87" s="283"/>
      <c r="AB87" s="283"/>
      <c r="AC87" s="283"/>
      <c r="AD87" s="283"/>
      <c r="AE87" s="283"/>
      <c r="AF87" s="283"/>
      <c r="AG87" s="283"/>
      <c r="AH87" s="283"/>
      <c r="AI87" s="283"/>
      <c r="AJ87" s="11"/>
      <c r="AK87" s="11"/>
      <c r="AL87" s="91"/>
      <c r="AR87" s="2"/>
      <c r="AS87" s="2"/>
      <c r="AT87" s="2"/>
    </row>
    <row r="88" spans="1:46">
      <c r="A88" s="6"/>
      <c r="B88" s="10"/>
      <c r="C88" s="289"/>
      <c r="D88" s="289"/>
      <c r="E88" s="290"/>
      <c r="F88" s="290"/>
      <c r="G88" s="290"/>
      <c r="H88" s="290"/>
      <c r="I88" s="290"/>
      <c r="J88" s="290"/>
      <c r="K88" s="290"/>
      <c r="L88" s="290"/>
      <c r="M88" s="290"/>
      <c r="N88" s="290"/>
      <c r="O88" s="290"/>
      <c r="P88" s="28"/>
      <c r="Q88" s="93"/>
      <c r="R88" s="10"/>
      <c r="S88" s="10"/>
      <c r="T88" s="13"/>
      <c r="U88" s="12"/>
      <c r="V88" s="92"/>
      <c r="W88" s="286"/>
      <c r="X88" s="286"/>
      <c r="Y88" s="286"/>
      <c r="Z88" s="284"/>
      <c r="AA88" s="284"/>
      <c r="AB88" s="284"/>
      <c r="AC88" s="284"/>
      <c r="AD88" s="284"/>
      <c r="AE88" s="284"/>
      <c r="AF88" s="284"/>
      <c r="AG88" s="284"/>
      <c r="AH88" s="284"/>
      <c r="AI88" s="284"/>
      <c r="AJ88" s="12"/>
      <c r="AK88" s="12"/>
      <c r="AL88" s="92"/>
      <c r="AR88" s="2"/>
      <c r="AS88" s="2"/>
      <c r="AT88" s="2"/>
    </row>
    <row r="89" spans="1:46">
      <c r="A89" s="6"/>
      <c r="B89" s="10"/>
      <c r="C89" s="288"/>
      <c r="D89" s="288"/>
      <c r="E89" s="287"/>
      <c r="F89" s="287"/>
      <c r="G89" s="287"/>
      <c r="H89" s="287"/>
      <c r="I89" s="287"/>
      <c r="J89" s="287"/>
      <c r="K89" s="287"/>
      <c r="L89" s="287"/>
      <c r="M89" s="287"/>
      <c r="N89" s="287"/>
      <c r="O89" s="287"/>
      <c r="P89" s="27"/>
      <c r="Q89" s="94"/>
      <c r="R89" s="9"/>
      <c r="S89" s="9"/>
      <c r="T89" s="13"/>
      <c r="U89" s="12"/>
      <c r="V89" s="92"/>
      <c r="W89" s="285"/>
      <c r="X89" s="285"/>
      <c r="Y89" s="285"/>
      <c r="Z89" s="283"/>
      <c r="AA89" s="283"/>
      <c r="AB89" s="283"/>
      <c r="AC89" s="283"/>
      <c r="AD89" s="283"/>
      <c r="AE89" s="283"/>
      <c r="AF89" s="283"/>
      <c r="AG89" s="283"/>
      <c r="AH89" s="283"/>
      <c r="AI89" s="283"/>
      <c r="AJ89" s="11"/>
      <c r="AK89" s="11"/>
      <c r="AL89" s="91"/>
      <c r="AR89" s="2"/>
      <c r="AS89" s="2"/>
      <c r="AT89" s="2"/>
    </row>
    <row r="90" spans="1:46">
      <c r="A90" s="6"/>
      <c r="B90" s="10"/>
      <c r="C90" s="289"/>
      <c r="D90" s="289"/>
      <c r="E90" s="290"/>
      <c r="F90" s="290"/>
      <c r="G90" s="290"/>
      <c r="H90" s="290"/>
      <c r="I90" s="290"/>
      <c r="J90" s="290"/>
      <c r="K90" s="290"/>
      <c r="L90" s="290"/>
      <c r="M90" s="290"/>
      <c r="N90" s="290"/>
      <c r="O90" s="290"/>
      <c r="P90" s="28"/>
      <c r="Q90" s="93"/>
      <c r="R90" s="10"/>
      <c r="S90" s="10"/>
      <c r="T90" s="13"/>
      <c r="U90" s="12"/>
      <c r="V90" s="92"/>
      <c r="W90" s="286"/>
      <c r="X90" s="286"/>
      <c r="Y90" s="286"/>
      <c r="Z90" s="284"/>
      <c r="AA90" s="284"/>
      <c r="AB90" s="284"/>
      <c r="AC90" s="284"/>
      <c r="AD90" s="284"/>
      <c r="AE90" s="284"/>
      <c r="AF90" s="284"/>
      <c r="AG90" s="284"/>
      <c r="AH90" s="284"/>
      <c r="AI90" s="284"/>
      <c r="AJ90" s="12"/>
      <c r="AK90" s="12"/>
      <c r="AL90" s="92"/>
      <c r="AR90" s="2"/>
      <c r="AS90" s="2"/>
      <c r="AT90" s="2"/>
    </row>
    <row r="91" spans="1:46">
      <c r="A91" s="6"/>
      <c r="B91" s="10"/>
      <c r="C91" s="288"/>
      <c r="D91" s="288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7"/>
      <c r="Q91" s="94"/>
      <c r="R91" s="9"/>
      <c r="S91" s="9"/>
      <c r="T91" s="1"/>
      <c r="U91" s="12"/>
      <c r="V91" s="92"/>
      <c r="W91" s="285"/>
      <c r="X91" s="285"/>
      <c r="Y91" s="285"/>
      <c r="Z91" s="283"/>
      <c r="AA91" s="283"/>
      <c r="AB91" s="283"/>
      <c r="AC91" s="283"/>
      <c r="AD91" s="283"/>
      <c r="AE91" s="283"/>
      <c r="AF91" s="283"/>
      <c r="AG91" s="283"/>
      <c r="AH91" s="283"/>
      <c r="AI91" s="283"/>
      <c r="AJ91" s="11"/>
      <c r="AK91" s="11"/>
      <c r="AL91" s="91"/>
      <c r="AR91" s="2"/>
      <c r="AS91" s="2"/>
      <c r="AT91" s="2"/>
    </row>
    <row r="92" spans="1:46">
      <c r="A92" s="6"/>
      <c r="B92" s="10"/>
      <c r="C92" s="289"/>
      <c r="D92" s="289"/>
      <c r="E92" s="290"/>
      <c r="F92" s="290"/>
      <c r="G92" s="290"/>
      <c r="H92" s="290"/>
      <c r="I92" s="290"/>
      <c r="J92" s="290"/>
      <c r="K92" s="290"/>
      <c r="L92" s="290"/>
      <c r="M92" s="290"/>
      <c r="N92" s="290"/>
      <c r="O92" s="290"/>
      <c r="P92" s="28"/>
      <c r="Q92" s="93"/>
      <c r="R92" s="10"/>
      <c r="S92" s="10"/>
      <c r="T92" s="1"/>
      <c r="U92" s="12"/>
      <c r="V92" s="92"/>
      <c r="W92" s="286"/>
      <c r="X92" s="286"/>
      <c r="Y92" s="286"/>
      <c r="Z92" s="284"/>
      <c r="AA92" s="284"/>
      <c r="AB92" s="284"/>
      <c r="AC92" s="284"/>
      <c r="AD92" s="284"/>
      <c r="AE92" s="284"/>
      <c r="AF92" s="284"/>
      <c r="AG92" s="284"/>
      <c r="AH92" s="284"/>
      <c r="AI92" s="284"/>
      <c r="AJ92" s="12"/>
      <c r="AK92" s="12"/>
      <c r="AL92" s="92"/>
      <c r="AR92" s="2"/>
      <c r="AS92" s="2"/>
      <c r="AT92" s="2"/>
    </row>
    <row r="93" spans="1:46">
      <c r="A93" s="6"/>
      <c r="B93" s="10"/>
      <c r="C93" s="288"/>
      <c r="D93" s="288"/>
      <c r="E93" s="287"/>
      <c r="F93" s="287"/>
      <c r="G93" s="287"/>
      <c r="H93" s="287"/>
      <c r="I93" s="287"/>
      <c r="J93" s="287"/>
      <c r="K93" s="287"/>
      <c r="L93" s="287"/>
      <c r="M93" s="287"/>
      <c r="N93" s="287"/>
      <c r="O93" s="287"/>
      <c r="P93" s="27"/>
      <c r="Q93" s="94"/>
      <c r="R93" s="9"/>
      <c r="S93" s="9"/>
      <c r="T93" s="1"/>
      <c r="U93" s="12"/>
      <c r="V93" s="92"/>
      <c r="W93" s="285"/>
      <c r="X93" s="285"/>
      <c r="Y93" s="285"/>
      <c r="Z93" s="283"/>
      <c r="AA93" s="283"/>
      <c r="AB93" s="283"/>
      <c r="AC93" s="283"/>
      <c r="AD93" s="283"/>
      <c r="AE93" s="283"/>
      <c r="AF93" s="283"/>
      <c r="AG93" s="283"/>
      <c r="AH93" s="283"/>
      <c r="AI93" s="283"/>
      <c r="AJ93" s="11"/>
      <c r="AK93" s="11"/>
      <c r="AL93" s="91"/>
      <c r="AR93" s="2"/>
      <c r="AS93" s="2"/>
      <c r="AT93" s="2"/>
    </row>
    <row r="94" spans="1:46">
      <c r="A94" s="6"/>
      <c r="B94" s="10"/>
      <c r="C94" s="289"/>
      <c r="D94" s="289"/>
      <c r="E94" s="290"/>
      <c r="F94" s="290"/>
      <c r="G94" s="290"/>
      <c r="H94" s="290"/>
      <c r="I94" s="290"/>
      <c r="J94" s="290"/>
      <c r="K94" s="290"/>
      <c r="L94" s="290"/>
      <c r="M94" s="290"/>
      <c r="N94" s="290"/>
      <c r="O94" s="290"/>
      <c r="P94" s="28"/>
      <c r="Q94" s="93"/>
      <c r="R94" s="10"/>
      <c r="S94" s="10"/>
      <c r="T94" s="1"/>
      <c r="U94" s="12"/>
      <c r="V94" s="92"/>
      <c r="W94" s="286"/>
      <c r="X94" s="286"/>
      <c r="Y94" s="286"/>
      <c r="Z94" s="284"/>
      <c r="AA94" s="284"/>
      <c r="AB94" s="284"/>
      <c r="AC94" s="284"/>
      <c r="AD94" s="284"/>
      <c r="AE94" s="284"/>
      <c r="AF94" s="284"/>
      <c r="AG94" s="284"/>
      <c r="AH94" s="284"/>
      <c r="AI94" s="284"/>
      <c r="AJ94" s="12"/>
      <c r="AK94" s="12"/>
      <c r="AL94" s="92"/>
      <c r="AR94" s="2"/>
      <c r="AS94" s="2"/>
      <c r="AT94" s="2"/>
    </row>
    <row r="95" spans="1:46">
      <c r="A95" s="6"/>
      <c r="B95" s="10"/>
      <c r="C95" s="288"/>
      <c r="D95" s="288"/>
      <c r="E95" s="287"/>
      <c r="F95" s="287"/>
      <c r="G95" s="287"/>
      <c r="H95" s="287"/>
      <c r="I95" s="287"/>
      <c r="J95" s="287"/>
      <c r="K95" s="287"/>
      <c r="L95" s="287"/>
      <c r="M95" s="287"/>
      <c r="N95" s="287"/>
      <c r="O95" s="287"/>
      <c r="P95" s="27"/>
      <c r="Q95" s="94"/>
      <c r="R95" s="9"/>
      <c r="S95" s="9"/>
      <c r="T95" s="1"/>
      <c r="U95" s="12"/>
      <c r="V95" s="92"/>
      <c r="W95" s="285"/>
      <c r="X95" s="285"/>
      <c r="Y95" s="285"/>
      <c r="Z95" s="283"/>
      <c r="AA95" s="283"/>
      <c r="AB95" s="283"/>
      <c r="AC95" s="283"/>
      <c r="AD95" s="283"/>
      <c r="AE95" s="283"/>
      <c r="AF95" s="283"/>
      <c r="AG95" s="283"/>
      <c r="AH95" s="283"/>
      <c r="AI95" s="283"/>
      <c r="AJ95" s="11"/>
      <c r="AK95" s="11"/>
      <c r="AL95" s="91"/>
      <c r="AR95" s="2"/>
      <c r="AS95" s="2"/>
      <c r="AT95" s="2"/>
    </row>
    <row r="96" spans="1:46">
      <c r="A96" s="6"/>
      <c r="B96" s="10"/>
      <c r="C96" s="289"/>
      <c r="D96" s="289"/>
      <c r="E96" s="290"/>
      <c r="F96" s="290"/>
      <c r="G96" s="290"/>
      <c r="H96" s="290"/>
      <c r="I96" s="290"/>
      <c r="J96" s="290"/>
      <c r="K96" s="290"/>
      <c r="L96" s="290"/>
      <c r="M96" s="290"/>
      <c r="N96" s="290"/>
      <c r="O96" s="290"/>
      <c r="P96" s="28"/>
      <c r="Q96" s="93"/>
      <c r="R96" s="10"/>
      <c r="S96" s="10"/>
      <c r="T96" s="1"/>
      <c r="U96" s="12"/>
      <c r="V96" s="92"/>
      <c r="W96" s="286"/>
      <c r="X96" s="286"/>
      <c r="Y96" s="286"/>
      <c r="Z96" s="284"/>
      <c r="AA96" s="284"/>
      <c r="AB96" s="284"/>
      <c r="AC96" s="284"/>
      <c r="AD96" s="284"/>
      <c r="AE96" s="284"/>
      <c r="AF96" s="284"/>
      <c r="AG96" s="284"/>
      <c r="AH96" s="284"/>
      <c r="AI96" s="284"/>
      <c r="AJ96" s="12"/>
      <c r="AK96" s="12"/>
      <c r="AL96" s="92"/>
      <c r="AR96" s="2"/>
      <c r="AS96" s="2"/>
      <c r="AT96" s="2"/>
    </row>
    <row r="97" spans="1:46">
      <c r="A97" s="6"/>
      <c r="B97" s="10"/>
      <c r="C97" s="288"/>
      <c r="D97" s="288"/>
      <c r="E97" s="287"/>
      <c r="F97" s="287"/>
      <c r="G97" s="287"/>
      <c r="H97" s="287"/>
      <c r="I97" s="287"/>
      <c r="J97" s="287"/>
      <c r="K97" s="287"/>
      <c r="L97" s="287"/>
      <c r="M97" s="287"/>
      <c r="N97" s="287"/>
      <c r="O97" s="287"/>
      <c r="P97" s="27"/>
      <c r="Q97" s="94"/>
      <c r="R97" s="9"/>
      <c r="S97" s="9"/>
      <c r="T97" s="1"/>
      <c r="U97" s="12"/>
      <c r="V97" s="92"/>
      <c r="W97" s="285"/>
      <c r="X97" s="285"/>
      <c r="Y97" s="285"/>
      <c r="Z97" s="283"/>
      <c r="AA97" s="283"/>
      <c r="AB97" s="283"/>
      <c r="AC97" s="283"/>
      <c r="AD97" s="283"/>
      <c r="AE97" s="283"/>
      <c r="AF97" s="283"/>
      <c r="AG97" s="283"/>
      <c r="AH97" s="283"/>
      <c r="AI97" s="283"/>
      <c r="AJ97" s="11"/>
      <c r="AK97" s="11"/>
      <c r="AL97" s="91"/>
      <c r="AR97" s="2"/>
      <c r="AS97" s="2"/>
      <c r="AT97" s="2"/>
    </row>
    <row r="98" spans="1:46">
      <c r="A98" s="6"/>
      <c r="B98" s="10"/>
      <c r="C98" s="289"/>
      <c r="D98" s="289"/>
      <c r="E98" s="290"/>
      <c r="F98" s="290"/>
      <c r="G98" s="290"/>
      <c r="H98" s="290"/>
      <c r="I98" s="290"/>
      <c r="J98" s="290"/>
      <c r="K98" s="290"/>
      <c r="L98" s="290"/>
      <c r="M98" s="290"/>
      <c r="N98" s="290"/>
      <c r="O98" s="290"/>
      <c r="P98" s="28"/>
      <c r="Q98" s="93"/>
      <c r="R98" s="10"/>
      <c r="S98" s="10"/>
      <c r="T98" s="1"/>
      <c r="U98" s="12"/>
      <c r="V98" s="92"/>
      <c r="W98" s="286"/>
      <c r="X98" s="286"/>
      <c r="Y98" s="286"/>
      <c r="Z98" s="284"/>
      <c r="AA98" s="284"/>
      <c r="AB98" s="284"/>
      <c r="AC98" s="284"/>
      <c r="AD98" s="284"/>
      <c r="AE98" s="284"/>
      <c r="AF98" s="284"/>
      <c r="AG98" s="284"/>
      <c r="AH98" s="284"/>
      <c r="AI98" s="284"/>
      <c r="AJ98" s="12"/>
      <c r="AK98" s="12"/>
      <c r="AL98" s="92"/>
      <c r="AR98" s="2"/>
      <c r="AS98" s="2"/>
      <c r="AT98" s="2"/>
    </row>
    <row r="99" spans="1:46">
      <c r="A99" s="6"/>
      <c r="B99" s="10"/>
      <c r="C99" s="288"/>
      <c r="D99" s="288"/>
      <c r="E99" s="287"/>
      <c r="F99" s="287"/>
      <c r="G99" s="287"/>
      <c r="H99" s="287"/>
      <c r="I99" s="287"/>
      <c r="J99" s="287"/>
      <c r="K99" s="287"/>
      <c r="L99" s="287"/>
      <c r="M99" s="287"/>
      <c r="N99" s="287"/>
      <c r="O99" s="287"/>
      <c r="P99" s="27"/>
      <c r="Q99" s="94"/>
      <c r="R99" s="9"/>
      <c r="S99" s="9"/>
      <c r="T99" s="1"/>
      <c r="U99" s="12"/>
      <c r="V99" s="92"/>
      <c r="W99" s="285"/>
      <c r="X99" s="285"/>
      <c r="Y99" s="285"/>
      <c r="Z99" s="283"/>
      <c r="AA99" s="283"/>
      <c r="AB99" s="283"/>
      <c r="AC99" s="283"/>
      <c r="AD99" s="283"/>
      <c r="AE99" s="283"/>
      <c r="AF99" s="283"/>
      <c r="AG99" s="283"/>
      <c r="AH99" s="283"/>
      <c r="AI99" s="283"/>
      <c r="AJ99" s="11"/>
      <c r="AK99" s="11"/>
      <c r="AL99" s="91"/>
      <c r="AR99" s="2"/>
      <c r="AS99" s="2"/>
      <c r="AT99" s="2"/>
    </row>
    <row r="100" spans="1:46">
      <c r="A100" s="6"/>
      <c r="B100" s="10"/>
      <c r="C100" s="289"/>
      <c r="D100" s="289"/>
      <c r="E100" s="290"/>
      <c r="F100" s="290"/>
      <c r="G100" s="290"/>
      <c r="H100" s="290"/>
      <c r="I100" s="290"/>
      <c r="J100" s="290"/>
      <c r="K100" s="290"/>
      <c r="L100" s="290"/>
      <c r="M100" s="290"/>
      <c r="N100" s="290"/>
      <c r="O100" s="290"/>
      <c r="P100" s="28"/>
      <c r="Q100" s="93"/>
      <c r="R100" s="10"/>
      <c r="S100" s="10"/>
      <c r="T100" s="1"/>
      <c r="U100" s="12"/>
      <c r="V100" s="92"/>
      <c r="W100" s="286"/>
      <c r="X100" s="286"/>
      <c r="Y100" s="286"/>
      <c r="Z100" s="284"/>
      <c r="AA100" s="284"/>
      <c r="AB100" s="284"/>
      <c r="AC100" s="284"/>
      <c r="AD100" s="284"/>
      <c r="AE100" s="284"/>
      <c r="AF100" s="284"/>
      <c r="AG100" s="284"/>
      <c r="AH100" s="284"/>
      <c r="AI100" s="284"/>
      <c r="AJ100" s="12"/>
      <c r="AK100" s="12"/>
      <c r="AL100" s="92"/>
      <c r="AR100" s="2"/>
      <c r="AS100" s="2"/>
      <c r="AT100" s="2"/>
    </row>
    <row r="101" spans="1:46">
      <c r="A101" s="6"/>
      <c r="B101" s="10"/>
      <c r="C101" s="288"/>
      <c r="D101" s="288"/>
      <c r="E101" s="287"/>
      <c r="F101" s="287"/>
      <c r="G101" s="287"/>
      <c r="H101" s="287"/>
      <c r="I101" s="287"/>
      <c r="J101" s="287"/>
      <c r="K101" s="287"/>
      <c r="L101" s="287"/>
      <c r="M101" s="287"/>
      <c r="N101" s="287"/>
      <c r="O101" s="287"/>
      <c r="P101" s="27"/>
      <c r="Q101" s="94"/>
      <c r="R101" s="9"/>
      <c r="S101" s="9"/>
      <c r="T101" s="1"/>
      <c r="U101" s="12"/>
      <c r="V101" s="92"/>
      <c r="W101" s="285"/>
      <c r="X101" s="285"/>
      <c r="Y101" s="285"/>
      <c r="Z101" s="283"/>
      <c r="AA101" s="283"/>
      <c r="AB101" s="283"/>
      <c r="AC101" s="283"/>
      <c r="AD101" s="283"/>
      <c r="AE101" s="283"/>
      <c r="AF101" s="283"/>
      <c r="AG101" s="283"/>
      <c r="AH101" s="283"/>
      <c r="AI101" s="283"/>
      <c r="AJ101" s="11"/>
      <c r="AK101" s="11"/>
      <c r="AL101" s="91"/>
      <c r="AR101" s="2"/>
      <c r="AS101" s="2"/>
      <c r="AT101" s="2"/>
    </row>
    <row r="102" spans="1:46">
      <c r="A102" s="6"/>
      <c r="B102" s="10"/>
      <c r="C102" s="289"/>
      <c r="D102" s="289"/>
      <c r="E102" s="290"/>
      <c r="F102" s="290"/>
      <c r="G102" s="290"/>
      <c r="H102" s="290"/>
      <c r="I102" s="290"/>
      <c r="J102" s="290"/>
      <c r="K102" s="290"/>
      <c r="L102" s="290"/>
      <c r="M102" s="290"/>
      <c r="N102" s="290"/>
      <c r="O102" s="290"/>
      <c r="P102" s="28"/>
      <c r="Q102" s="93"/>
      <c r="R102" s="10"/>
      <c r="S102" s="10"/>
      <c r="T102" s="1"/>
      <c r="U102" s="12"/>
      <c r="V102" s="92"/>
      <c r="W102" s="286"/>
      <c r="X102" s="286"/>
      <c r="Y102" s="286"/>
      <c r="Z102" s="284"/>
      <c r="AA102" s="284"/>
      <c r="AB102" s="284"/>
      <c r="AC102" s="284"/>
      <c r="AD102" s="284"/>
      <c r="AE102" s="284"/>
      <c r="AF102" s="284"/>
      <c r="AG102" s="284"/>
      <c r="AH102" s="284"/>
      <c r="AI102" s="284"/>
      <c r="AJ102" s="12"/>
      <c r="AK102" s="12"/>
      <c r="AL102" s="92"/>
      <c r="AR102" s="2"/>
      <c r="AS102" s="2"/>
      <c r="AT102" s="2"/>
    </row>
    <row r="103" spans="1:46">
      <c r="A103" s="6"/>
      <c r="B103" s="10"/>
      <c r="C103" s="288"/>
      <c r="D103" s="288"/>
      <c r="E103" s="287"/>
      <c r="F103" s="287"/>
      <c r="G103" s="287"/>
      <c r="H103" s="287"/>
      <c r="I103" s="287"/>
      <c r="J103" s="287"/>
      <c r="K103" s="287"/>
      <c r="L103" s="287"/>
      <c r="M103" s="287"/>
      <c r="N103" s="287"/>
      <c r="O103" s="287"/>
      <c r="P103" s="27"/>
      <c r="Q103" s="94"/>
      <c r="R103" s="9"/>
      <c r="S103" s="9"/>
      <c r="T103" s="1"/>
      <c r="U103" s="12"/>
      <c r="V103" s="92"/>
      <c r="W103" s="285"/>
      <c r="X103" s="285"/>
      <c r="Y103" s="285"/>
      <c r="Z103" s="283"/>
      <c r="AA103" s="283"/>
      <c r="AB103" s="283"/>
      <c r="AC103" s="283"/>
      <c r="AD103" s="283"/>
      <c r="AE103" s="283"/>
      <c r="AF103" s="283"/>
      <c r="AG103" s="283"/>
      <c r="AH103" s="283"/>
      <c r="AI103" s="283"/>
      <c r="AJ103" s="11"/>
      <c r="AK103" s="11"/>
      <c r="AL103" s="91"/>
      <c r="AR103" s="2"/>
      <c r="AS103" s="2"/>
      <c r="AT103" s="2"/>
    </row>
    <row r="104" spans="1:46">
      <c r="A104" s="6"/>
      <c r="B104" s="10"/>
      <c r="C104" s="289"/>
      <c r="D104" s="289"/>
      <c r="E104" s="290"/>
      <c r="F104" s="290"/>
      <c r="G104" s="290"/>
      <c r="H104" s="290"/>
      <c r="I104" s="290"/>
      <c r="J104" s="290"/>
      <c r="K104" s="290"/>
      <c r="L104" s="290"/>
      <c r="M104" s="290"/>
      <c r="N104" s="290"/>
      <c r="O104" s="290"/>
      <c r="P104" s="28"/>
      <c r="Q104" s="93"/>
      <c r="R104" s="10"/>
      <c r="S104" s="10"/>
      <c r="T104" s="1"/>
      <c r="U104" s="12"/>
      <c r="V104" s="92"/>
      <c r="W104" s="286"/>
      <c r="X104" s="286"/>
      <c r="Y104" s="286"/>
      <c r="Z104" s="284"/>
      <c r="AA104" s="284"/>
      <c r="AB104" s="284"/>
      <c r="AC104" s="284"/>
      <c r="AD104" s="284"/>
      <c r="AE104" s="284"/>
      <c r="AF104" s="284"/>
      <c r="AG104" s="284"/>
      <c r="AH104" s="284"/>
      <c r="AI104" s="284"/>
      <c r="AJ104" s="12"/>
      <c r="AK104" s="12"/>
      <c r="AL104" s="92"/>
      <c r="AR104" s="2"/>
      <c r="AS104" s="2"/>
      <c r="AT104" s="2"/>
    </row>
    <row r="105" spans="1:46">
      <c r="A105" s="6"/>
      <c r="B105" s="10"/>
      <c r="C105" s="288"/>
      <c r="D105" s="288"/>
      <c r="E105" s="287"/>
      <c r="F105" s="287"/>
      <c r="G105" s="287"/>
      <c r="H105" s="287"/>
      <c r="I105" s="287"/>
      <c r="J105" s="287"/>
      <c r="K105" s="287"/>
      <c r="L105" s="287"/>
      <c r="M105" s="287"/>
      <c r="N105" s="287"/>
      <c r="O105" s="287"/>
      <c r="P105" s="27"/>
      <c r="Q105" s="94"/>
      <c r="R105" s="9"/>
      <c r="S105" s="9"/>
      <c r="T105" s="1"/>
      <c r="U105" s="12"/>
      <c r="V105" s="92"/>
      <c r="W105" s="285"/>
      <c r="X105" s="285"/>
      <c r="Y105" s="285"/>
      <c r="Z105" s="283"/>
      <c r="AA105" s="283"/>
      <c r="AB105" s="283"/>
      <c r="AC105" s="283"/>
      <c r="AD105" s="283"/>
      <c r="AE105" s="283"/>
      <c r="AF105" s="283"/>
      <c r="AG105" s="283"/>
      <c r="AH105" s="283"/>
      <c r="AI105" s="283"/>
      <c r="AJ105" s="11"/>
      <c r="AK105" s="11"/>
      <c r="AL105" s="91"/>
      <c r="AR105" s="2"/>
      <c r="AS105" s="2"/>
      <c r="AT105" s="2"/>
    </row>
    <row r="106" spans="1:46">
      <c r="A106" s="6"/>
      <c r="B106" s="10"/>
      <c r="C106" s="289"/>
      <c r="D106" s="289"/>
      <c r="E106" s="290"/>
      <c r="F106" s="290"/>
      <c r="G106" s="290"/>
      <c r="H106" s="290"/>
      <c r="I106" s="290"/>
      <c r="J106" s="290"/>
      <c r="K106" s="290"/>
      <c r="L106" s="290"/>
      <c r="M106" s="290"/>
      <c r="N106" s="290"/>
      <c r="O106" s="290"/>
      <c r="P106" s="28"/>
      <c r="Q106" s="93"/>
      <c r="R106" s="10"/>
      <c r="S106" s="10"/>
      <c r="T106" s="1"/>
      <c r="U106" s="12"/>
      <c r="V106" s="92"/>
      <c r="W106" s="286"/>
      <c r="X106" s="286"/>
      <c r="Y106" s="286"/>
      <c r="Z106" s="284"/>
      <c r="AA106" s="284"/>
      <c r="AB106" s="284"/>
      <c r="AC106" s="284"/>
      <c r="AD106" s="284"/>
      <c r="AE106" s="284"/>
      <c r="AF106" s="284"/>
      <c r="AG106" s="284"/>
      <c r="AH106" s="284"/>
      <c r="AI106" s="284"/>
      <c r="AJ106" s="12"/>
      <c r="AK106" s="12"/>
      <c r="AL106" s="92"/>
      <c r="AR106" s="2"/>
      <c r="AS106" s="2"/>
      <c r="AT106" s="2"/>
    </row>
    <row r="107" spans="1:46">
      <c r="A107" s="6"/>
      <c r="B107" s="10"/>
      <c r="C107" s="288"/>
      <c r="D107" s="288"/>
      <c r="E107" s="287"/>
      <c r="F107" s="287"/>
      <c r="G107" s="287"/>
      <c r="H107" s="287"/>
      <c r="I107" s="287"/>
      <c r="J107" s="287"/>
      <c r="K107" s="287"/>
      <c r="L107" s="287"/>
      <c r="M107" s="287"/>
      <c r="N107" s="287"/>
      <c r="O107" s="287"/>
      <c r="P107" s="27"/>
      <c r="Q107" s="94"/>
      <c r="R107" s="9"/>
      <c r="S107" s="9"/>
      <c r="T107" s="1"/>
      <c r="U107" s="12"/>
      <c r="V107" s="92"/>
      <c r="W107" s="285"/>
      <c r="X107" s="285"/>
      <c r="Y107" s="285"/>
      <c r="Z107" s="283"/>
      <c r="AA107" s="283"/>
      <c r="AB107" s="283"/>
      <c r="AC107" s="283"/>
      <c r="AD107" s="283"/>
      <c r="AE107" s="283"/>
      <c r="AF107" s="283"/>
      <c r="AG107" s="283"/>
      <c r="AH107" s="283"/>
      <c r="AI107" s="283"/>
      <c r="AJ107" s="11"/>
      <c r="AK107" s="11"/>
      <c r="AL107" s="91"/>
      <c r="AR107" s="2"/>
      <c r="AS107" s="2"/>
      <c r="AT107" s="2"/>
    </row>
    <row r="108" spans="1:46">
      <c r="A108" s="6"/>
      <c r="B108" s="5"/>
      <c r="C108" s="6"/>
      <c r="D108" s="6"/>
      <c r="E108" s="6"/>
      <c r="F108" s="6"/>
      <c r="G108" s="6"/>
      <c r="H108" s="6"/>
      <c r="I108" s="99"/>
      <c r="J108" s="6"/>
      <c r="K108" s="6"/>
      <c r="L108" s="6"/>
      <c r="M108" s="6"/>
      <c r="N108" s="6"/>
      <c r="O108" s="6"/>
      <c r="P108" s="6"/>
      <c r="Q108" s="1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1"/>
      <c r="AH108" s="6"/>
      <c r="AI108" s="6"/>
      <c r="AJ108" s="6"/>
      <c r="AR108" s="2"/>
      <c r="AS108" s="2"/>
      <c r="AT108" s="2"/>
    </row>
    <row r="109" spans="1:46">
      <c r="A109" s="6"/>
      <c r="B109" s="5"/>
      <c r="C109" s="6"/>
      <c r="D109" s="6"/>
      <c r="E109" s="6"/>
      <c r="F109" s="6"/>
      <c r="G109" s="6"/>
      <c r="H109" s="6"/>
      <c r="I109" s="99"/>
      <c r="J109" s="6"/>
      <c r="K109" s="6"/>
      <c r="L109" s="6"/>
      <c r="M109" s="6"/>
      <c r="N109" s="6"/>
      <c r="O109" s="6"/>
      <c r="P109" s="6"/>
      <c r="Q109" s="1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1"/>
      <c r="AH109" s="6"/>
      <c r="AI109" s="6"/>
      <c r="AJ109" s="6"/>
      <c r="AR109" s="2"/>
      <c r="AS109" s="2"/>
      <c r="AT109" s="2"/>
    </row>
    <row r="110" spans="1:46">
      <c r="A110" s="6"/>
      <c r="B110" s="5"/>
      <c r="C110" s="6"/>
      <c r="D110" s="6"/>
      <c r="E110" s="6"/>
      <c r="F110" s="6"/>
      <c r="G110" s="6"/>
      <c r="H110" s="6"/>
      <c r="I110" s="99"/>
      <c r="J110" s="6"/>
      <c r="K110" s="6"/>
      <c r="L110" s="6"/>
      <c r="M110" s="6"/>
      <c r="N110" s="6"/>
      <c r="O110" s="6"/>
      <c r="P110" s="6"/>
      <c r="Q110" s="1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1"/>
      <c r="AH110" s="6"/>
      <c r="AI110" s="6"/>
      <c r="AJ110" s="6"/>
      <c r="AR110" s="2"/>
      <c r="AS110" s="2"/>
      <c r="AT110" s="2"/>
    </row>
    <row r="111" spans="1:46">
      <c r="A111" s="6"/>
      <c r="B111" s="5"/>
      <c r="C111" s="6"/>
      <c r="D111" s="6"/>
      <c r="E111" s="6"/>
      <c r="F111" s="6"/>
      <c r="G111" s="6"/>
      <c r="H111" s="6"/>
      <c r="I111" s="99"/>
      <c r="J111" s="6"/>
      <c r="K111" s="6"/>
      <c r="L111" s="6"/>
      <c r="M111" s="6"/>
      <c r="N111" s="6"/>
      <c r="O111" s="6"/>
      <c r="P111" s="6"/>
      <c r="Q111" s="1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1"/>
      <c r="AH111" s="6"/>
      <c r="AI111" s="6"/>
      <c r="AJ111" s="6"/>
      <c r="AR111" s="2"/>
      <c r="AS111" s="2"/>
      <c r="AT111" s="2"/>
    </row>
    <row r="112" spans="1:46">
      <c r="A112" s="6"/>
      <c r="B112" s="5"/>
      <c r="C112" s="6"/>
      <c r="D112" s="6"/>
      <c r="E112" s="6"/>
      <c r="F112" s="6"/>
      <c r="G112" s="6"/>
      <c r="H112" s="6"/>
      <c r="I112" s="99"/>
      <c r="J112" s="6"/>
      <c r="K112" s="6"/>
      <c r="L112" s="6"/>
      <c r="M112" s="6"/>
      <c r="N112" s="6"/>
      <c r="O112" s="6"/>
      <c r="P112" s="6"/>
      <c r="Q112" s="1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1"/>
      <c r="AH112" s="6"/>
      <c r="AI112" s="6"/>
      <c r="AJ112" s="6"/>
      <c r="AR112" s="2"/>
      <c r="AS112" s="2"/>
      <c r="AT112" s="2"/>
    </row>
    <row r="113" spans="1:46">
      <c r="A113" s="6"/>
      <c r="B113" s="5"/>
      <c r="C113" s="6"/>
      <c r="D113" s="6"/>
      <c r="E113" s="6"/>
      <c r="F113" s="6"/>
      <c r="G113" s="6"/>
      <c r="H113" s="6"/>
      <c r="I113" s="99"/>
      <c r="J113" s="6"/>
      <c r="K113" s="6"/>
      <c r="L113" s="6"/>
      <c r="M113" s="6"/>
      <c r="N113" s="6"/>
      <c r="O113" s="6"/>
      <c r="P113" s="6"/>
      <c r="Q113" s="1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1"/>
      <c r="AH113" s="6"/>
      <c r="AI113" s="6"/>
      <c r="AJ113" s="6"/>
      <c r="AR113" s="2"/>
      <c r="AS113" s="2"/>
      <c r="AT113" s="2"/>
    </row>
    <row r="114" spans="1:46">
      <c r="A114" s="6"/>
      <c r="B114" s="5"/>
      <c r="C114" s="6"/>
      <c r="D114" s="6"/>
      <c r="E114" s="6"/>
      <c r="F114" s="6"/>
      <c r="G114" s="6"/>
      <c r="H114" s="6"/>
      <c r="I114" s="99"/>
      <c r="J114" s="6"/>
      <c r="K114" s="6"/>
      <c r="L114" s="6"/>
      <c r="M114" s="6"/>
      <c r="N114" s="6"/>
      <c r="O114" s="6"/>
      <c r="P114" s="6"/>
      <c r="Q114" s="1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1"/>
      <c r="AH114" s="6"/>
      <c r="AI114" s="6"/>
      <c r="AJ114" s="6"/>
      <c r="AR114" s="2"/>
      <c r="AS114" s="2"/>
      <c r="AT114" s="2"/>
    </row>
    <row r="115" spans="1:46">
      <c r="A115" s="6"/>
      <c r="B115" s="5"/>
      <c r="C115" s="6"/>
      <c r="D115" s="6"/>
      <c r="E115" s="6"/>
      <c r="F115" s="6"/>
      <c r="G115" s="6"/>
      <c r="H115" s="6"/>
      <c r="I115" s="99"/>
      <c r="J115" s="6"/>
      <c r="K115" s="6"/>
      <c r="L115" s="6"/>
      <c r="M115" s="6"/>
      <c r="N115" s="6"/>
      <c r="O115" s="6"/>
      <c r="P115" s="6"/>
      <c r="Q115" s="1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1"/>
      <c r="AH115" s="6"/>
      <c r="AI115" s="6"/>
      <c r="AJ115" s="6"/>
      <c r="AR115" s="2"/>
      <c r="AS115" s="2"/>
      <c r="AT115" s="2"/>
    </row>
    <row r="116" spans="1:46">
      <c r="A116" s="6"/>
      <c r="B116" s="5"/>
      <c r="C116" s="6"/>
      <c r="D116" s="6"/>
      <c r="E116" s="6"/>
      <c r="F116" s="6"/>
      <c r="G116" s="6"/>
      <c r="H116" s="6"/>
      <c r="I116" s="99"/>
      <c r="J116" s="6"/>
      <c r="K116" s="6"/>
      <c r="L116" s="6"/>
      <c r="M116" s="6"/>
      <c r="N116" s="6"/>
      <c r="O116" s="6"/>
      <c r="P116" s="6"/>
      <c r="Q116" s="1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1"/>
      <c r="AH116" s="6"/>
      <c r="AI116" s="6"/>
      <c r="AJ116" s="6"/>
      <c r="AR116" s="2"/>
      <c r="AS116" s="2"/>
      <c r="AT116" s="2"/>
    </row>
    <row r="117" spans="1:46">
      <c r="A117" s="6"/>
      <c r="B117" s="5"/>
      <c r="C117" s="6"/>
      <c r="D117" s="6"/>
      <c r="E117" s="6"/>
      <c r="F117" s="6"/>
      <c r="G117" s="6"/>
      <c r="H117" s="6"/>
      <c r="I117" s="99"/>
      <c r="J117" s="6"/>
      <c r="K117" s="6"/>
      <c r="L117" s="6"/>
      <c r="M117" s="6"/>
      <c r="N117" s="6"/>
      <c r="O117" s="6"/>
      <c r="P117" s="6"/>
      <c r="Q117" s="1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1"/>
      <c r="AH117" s="6"/>
      <c r="AI117" s="6"/>
      <c r="AJ117" s="6"/>
      <c r="AR117" s="2"/>
      <c r="AS117" s="2"/>
      <c r="AT117" s="2"/>
    </row>
    <row r="118" spans="1:46">
      <c r="A118" s="6"/>
      <c r="B118" s="5"/>
      <c r="C118" s="6"/>
      <c r="D118" s="6"/>
      <c r="E118" s="6"/>
      <c r="F118" s="6"/>
      <c r="G118" s="6"/>
      <c r="H118" s="6"/>
      <c r="I118" s="99"/>
      <c r="J118" s="6"/>
      <c r="K118" s="6"/>
      <c r="L118" s="6"/>
      <c r="M118" s="6"/>
      <c r="N118" s="6"/>
      <c r="O118" s="6"/>
      <c r="P118" s="6"/>
      <c r="Q118" s="1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1"/>
      <c r="AH118" s="6"/>
      <c r="AI118" s="6"/>
      <c r="AJ118" s="6"/>
      <c r="AR118" s="2"/>
      <c r="AS118" s="2"/>
      <c r="AT118" s="2"/>
    </row>
    <row r="119" spans="1:46">
      <c r="A119" s="6"/>
      <c r="B119" s="5"/>
      <c r="C119" s="6"/>
      <c r="D119" s="6"/>
      <c r="E119" s="6"/>
      <c r="F119" s="6"/>
      <c r="G119" s="6"/>
      <c r="H119" s="6"/>
      <c r="I119" s="99"/>
      <c r="J119" s="6"/>
      <c r="K119" s="6"/>
      <c r="L119" s="6"/>
      <c r="M119" s="6"/>
      <c r="N119" s="6"/>
      <c r="O119" s="6"/>
      <c r="P119" s="6"/>
      <c r="Q119" s="1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1"/>
      <c r="AH119" s="6"/>
      <c r="AI119" s="6"/>
      <c r="AJ119" s="6"/>
      <c r="AR119" s="2"/>
      <c r="AS119" s="2"/>
      <c r="AT119" s="2"/>
    </row>
    <row r="120" spans="1:46">
      <c r="A120" s="6"/>
      <c r="B120" s="5"/>
      <c r="C120" s="6"/>
      <c r="D120" s="6"/>
      <c r="E120" s="6"/>
      <c r="F120" s="6"/>
      <c r="G120" s="6"/>
      <c r="H120" s="6"/>
      <c r="I120" s="99"/>
      <c r="J120" s="6"/>
      <c r="K120" s="6"/>
      <c r="L120" s="6"/>
      <c r="M120" s="6"/>
      <c r="N120" s="6"/>
      <c r="O120" s="6"/>
      <c r="P120" s="6"/>
      <c r="Q120" s="1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1"/>
      <c r="AH120" s="6"/>
      <c r="AI120" s="6"/>
      <c r="AJ120" s="6"/>
      <c r="AR120" s="2"/>
      <c r="AS120" s="2"/>
      <c r="AT120" s="2"/>
    </row>
    <row r="121" spans="1:46">
      <c r="A121" s="6"/>
      <c r="B121" s="5"/>
      <c r="C121" s="6"/>
      <c r="D121" s="6"/>
      <c r="E121" s="6"/>
      <c r="F121" s="6"/>
      <c r="G121" s="6"/>
      <c r="H121" s="6"/>
      <c r="I121" s="99"/>
      <c r="J121" s="6"/>
      <c r="K121" s="6"/>
      <c r="L121" s="6"/>
      <c r="M121" s="6"/>
      <c r="N121" s="6"/>
      <c r="O121" s="6"/>
      <c r="P121" s="6"/>
      <c r="Q121" s="1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1"/>
      <c r="AH121" s="6"/>
      <c r="AI121" s="6"/>
      <c r="AJ121" s="6"/>
      <c r="AR121" s="2"/>
      <c r="AS121" s="2"/>
      <c r="AT121" s="2"/>
    </row>
    <row r="122" spans="1:46">
      <c r="A122" s="6"/>
      <c r="B122" s="5"/>
      <c r="C122" s="6"/>
      <c r="D122" s="6"/>
      <c r="E122" s="6"/>
      <c r="F122" s="6"/>
      <c r="G122" s="6"/>
      <c r="H122" s="6"/>
      <c r="I122" s="99"/>
      <c r="J122" s="6"/>
      <c r="K122" s="6"/>
      <c r="L122" s="6"/>
      <c r="M122" s="6"/>
      <c r="N122" s="6"/>
      <c r="O122" s="6"/>
      <c r="P122" s="6"/>
      <c r="Q122" s="1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1"/>
      <c r="AH122" s="6"/>
      <c r="AI122" s="6"/>
      <c r="AJ122" s="6"/>
      <c r="AR122" s="2"/>
      <c r="AS122" s="2"/>
      <c r="AT122" s="2"/>
    </row>
    <row r="123" spans="1:46">
      <c r="A123" s="6"/>
      <c r="B123" s="5"/>
      <c r="C123" s="6"/>
      <c r="D123" s="6"/>
      <c r="E123" s="6"/>
      <c r="F123" s="6"/>
      <c r="G123" s="6"/>
      <c r="H123" s="6"/>
      <c r="I123" s="99"/>
      <c r="J123" s="6"/>
      <c r="K123" s="6"/>
      <c r="L123" s="6"/>
      <c r="M123" s="6"/>
      <c r="N123" s="6"/>
      <c r="O123" s="6"/>
      <c r="P123" s="6"/>
      <c r="Q123" s="1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1"/>
      <c r="AH123" s="6"/>
      <c r="AI123" s="6"/>
      <c r="AJ123" s="6"/>
      <c r="AR123" s="2"/>
      <c r="AS123" s="2"/>
      <c r="AT123" s="2"/>
    </row>
    <row r="124" spans="1:46">
      <c r="A124" s="6"/>
      <c r="B124" s="5"/>
      <c r="C124" s="6"/>
      <c r="D124" s="6"/>
      <c r="E124" s="6"/>
      <c r="F124" s="6"/>
      <c r="G124" s="6"/>
      <c r="H124" s="6"/>
      <c r="I124" s="99"/>
      <c r="J124" s="6"/>
      <c r="K124" s="6"/>
      <c r="L124" s="6"/>
      <c r="M124" s="6"/>
      <c r="N124" s="6"/>
      <c r="O124" s="6"/>
      <c r="P124" s="6"/>
      <c r="Q124" s="1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1"/>
      <c r="AH124" s="6"/>
      <c r="AI124" s="6"/>
      <c r="AJ124" s="6"/>
      <c r="AR124" s="2"/>
      <c r="AS124" s="2"/>
      <c r="AT124" s="2"/>
    </row>
    <row r="125" spans="1:46">
      <c r="A125" s="6"/>
      <c r="B125" s="5"/>
      <c r="C125" s="6"/>
      <c r="D125" s="6"/>
      <c r="E125" s="6"/>
      <c r="F125" s="6"/>
      <c r="G125" s="6"/>
      <c r="H125" s="6"/>
      <c r="I125" s="99"/>
      <c r="J125" s="6"/>
      <c r="K125" s="6"/>
      <c r="L125" s="6"/>
      <c r="M125" s="6"/>
      <c r="N125" s="6"/>
      <c r="O125" s="6"/>
      <c r="P125" s="6"/>
      <c r="Q125" s="1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1"/>
      <c r="AH125" s="6"/>
      <c r="AI125" s="6"/>
      <c r="AJ125" s="6"/>
      <c r="AR125" s="2"/>
      <c r="AS125" s="2"/>
      <c r="AT125" s="2"/>
    </row>
    <row r="126" spans="1:46">
      <c r="A126" s="6"/>
      <c r="B126" s="5"/>
      <c r="C126" s="6"/>
      <c r="D126" s="6"/>
      <c r="E126" s="6"/>
      <c r="F126" s="6"/>
      <c r="G126" s="6"/>
      <c r="H126" s="6"/>
      <c r="I126" s="99"/>
      <c r="J126" s="6"/>
      <c r="K126" s="6"/>
      <c r="L126" s="6"/>
      <c r="M126" s="6"/>
      <c r="N126" s="6"/>
      <c r="O126" s="6"/>
      <c r="P126" s="6"/>
      <c r="Q126" s="1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1"/>
      <c r="AH126" s="6"/>
      <c r="AI126" s="6"/>
      <c r="AJ126" s="6"/>
      <c r="AR126" s="2"/>
      <c r="AS126" s="2"/>
      <c r="AT126" s="2"/>
    </row>
    <row r="127" spans="1:46">
      <c r="A127" s="6"/>
      <c r="B127" s="5"/>
      <c r="C127" s="6"/>
      <c r="D127" s="6"/>
      <c r="E127" s="6"/>
      <c r="F127" s="6"/>
      <c r="G127" s="6"/>
      <c r="H127" s="6"/>
      <c r="I127" s="99"/>
      <c r="J127" s="6"/>
      <c r="K127" s="6"/>
      <c r="L127" s="6"/>
      <c r="M127" s="6"/>
      <c r="N127" s="6"/>
      <c r="O127" s="6"/>
      <c r="P127" s="6"/>
      <c r="Q127" s="1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1"/>
      <c r="AH127" s="6"/>
      <c r="AI127" s="6"/>
      <c r="AJ127" s="6"/>
      <c r="AR127" s="2"/>
      <c r="AS127" s="2"/>
      <c r="AT127" s="2"/>
    </row>
    <row r="128" spans="1:46">
      <c r="A128" s="6"/>
      <c r="B128" s="5"/>
      <c r="C128" s="6"/>
      <c r="D128" s="6"/>
      <c r="E128" s="6"/>
      <c r="F128" s="6"/>
      <c r="G128" s="6"/>
      <c r="H128" s="6"/>
      <c r="I128" s="99"/>
      <c r="J128" s="6"/>
      <c r="K128" s="6"/>
      <c r="L128" s="6"/>
      <c r="M128" s="6"/>
      <c r="N128" s="6"/>
      <c r="O128" s="6"/>
      <c r="P128" s="6"/>
      <c r="Q128" s="1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1"/>
      <c r="AH128" s="6"/>
      <c r="AI128" s="6"/>
      <c r="AJ128" s="6"/>
      <c r="AR128" s="2"/>
      <c r="AS128" s="2"/>
      <c r="AT128" s="2"/>
    </row>
    <row r="129" spans="1:46">
      <c r="A129" s="6"/>
      <c r="B129" s="5"/>
      <c r="C129" s="6"/>
      <c r="D129" s="6"/>
      <c r="E129" s="6"/>
      <c r="F129" s="6"/>
      <c r="G129" s="6"/>
      <c r="H129" s="6"/>
      <c r="I129" s="99"/>
      <c r="J129" s="6"/>
      <c r="K129" s="6"/>
      <c r="L129" s="6"/>
      <c r="M129" s="6"/>
      <c r="N129" s="6"/>
      <c r="O129" s="6"/>
      <c r="P129" s="6"/>
      <c r="Q129" s="1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1"/>
      <c r="AH129" s="6"/>
      <c r="AI129" s="6"/>
      <c r="AJ129" s="6"/>
      <c r="AR129" s="2"/>
      <c r="AS129" s="2"/>
      <c r="AT129" s="2"/>
    </row>
    <row r="130" spans="1:46">
      <c r="A130" s="1"/>
      <c r="B130" s="18"/>
      <c r="C130" s="1"/>
      <c r="D130" s="1"/>
      <c r="E130" s="1"/>
      <c r="F130" s="1"/>
      <c r="G130" s="1"/>
      <c r="H130" s="1"/>
      <c r="I130" s="99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spans="1:46">
      <c r="A131" s="1"/>
      <c r="B131" s="18"/>
      <c r="C131" s="1"/>
      <c r="D131" s="1"/>
      <c r="E131" s="1"/>
      <c r="F131" s="1"/>
      <c r="G131" s="1"/>
      <c r="H131" s="1"/>
      <c r="I131" s="99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spans="1:46">
      <c r="A132" s="1"/>
      <c r="B132" s="18"/>
      <c r="C132" s="1"/>
      <c r="D132" s="1"/>
      <c r="E132" s="1"/>
      <c r="F132" s="1"/>
      <c r="G132" s="1"/>
      <c r="H132" s="1"/>
      <c r="I132" s="99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spans="1:46">
      <c r="A133" s="6"/>
      <c r="B133" s="5"/>
      <c r="C133" s="6"/>
      <c r="D133" s="6"/>
      <c r="E133" s="6"/>
      <c r="F133" s="6"/>
      <c r="G133" s="6"/>
      <c r="H133" s="6"/>
      <c r="I133" s="99"/>
      <c r="J133" s="6"/>
      <c r="K133" s="6"/>
      <c r="L133" s="6"/>
      <c r="M133" s="6"/>
      <c r="N133" s="6"/>
      <c r="O133" s="6"/>
      <c r="P133" s="6"/>
      <c r="Q133" s="1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1"/>
      <c r="AH133" s="6"/>
      <c r="AI133" s="6"/>
      <c r="AJ133" s="6"/>
    </row>
    <row r="134" spans="1:46">
      <c r="A134" s="6"/>
      <c r="B134" s="5"/>
      <c r="C134" s="6"/>
      <c r="D134" s="6"/>
      <c r="E134" s="6"/>
      <c r="F134" s="6"/>
      <c r="G134" s="6"/>
      <c r="H134" s="6"/>
      <c r="I134" s="99"/>
      <c r="J134" s="6"/>
      <c r="K134" s="6"/>
      <c r="L134" s="6"/>
      <c r="M134" s="6"/>
      <c r="N134" s="6"/>
      <c r="O134" s="6"/>
      <c r="P134" s="6"/>
      <c r="Q134" s="1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1"/>
      <c r="AH134" s="6"/>
      <c r="AI134" s="6"/>
      <c r="AJ134" s="6"/>
    </row>
    <row r="135" spans="1:46">
      <c r="A135" s="6"/>
      <c r="B135" s="5"/>
      <c r="C135" s="6"/>
      <c r="D135" s="6"/>
      <c r="E135" s="6"/>
      <c r="F135" s="6"/>
      <c r="G135" s="6"/>
      <c r="H135" s="6"/>
      <c r="I135" s="99"/>
      <c r="J135" s="6"/>
      <c r="K135" s="6"/>
      <c r="L135" s="6"/>
      <c r="M135" s="6"/>
      <c r="N135" s="6"/>
      <c r="O135" s="6"/>
      <c r="P135" s="6"/>
      <c r="Q135" s="1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1"/>
      <c r="AH135" s="6"/>
      <c r="AI135" s="6"/>
      <c r="AJ135" s="6"/>
    </row>
    <row r="136" spans="1:46">
      <c r="A136" s="6"/>
      <c r="B136" s="5"/>
      <c r="C136" s="6"/>
      <c r="D136" s="6"/>
      <c r="E136" s="6"/>
      <c r="F136" s="6"/>
      <c r="G136" s="6"/>
      <c r="H136" s="6"/>
      <c r="I136" s="99"/>
      <c r="J136" s="6"/>
      <c r="K136" s="6"/>
      <c r="L136" s="6"/>
      <c r="M136" s="6"/>
      <c r="N136" s="6"/>
      <c r="O136" s="6"/>
      <c r="P136" s="6"/>
      <c r="Q136" s="1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1"/>
      <c r="AH136" s="6"/>
      <c r="AI136" s="6"/>
      <c r="AJ136" s="6"/>
    </row>
    <row r="137" spans="1:46">
      <c r="A137" s="6"/>
      <c r="B137" s="5"/>
      <c r="C137" s="6"/>
      <c r="D137" s="6"/>
      <c r="E137" s="6"/>
      <c r="F137" s="6"/>
      <c r="G137" s="6"/>
      <c r="H137" s="6"/>
      <c r="I137" s="99"/>
      <c r="J137" s="6"/>
      <c r="K137" s="6"/>
      <c r="L137" s="6"/>
      <c r="M137" s="6"/>
      <c r="N137" s="6"/>
      <c r="O137" s="6"/>
      <c r="P137" s="6"/>
      <c r="Q137" s="1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1"/>
      <c r="AH137" s="6"/>
      <c r="AI137" s="6"/>
      <c r="AJ137" s="6"/>
    </row>
    <row r="138" spans="1:46">
      <c r="A138" s="6"/>
      <c r="B138" s="5"/>
      <c r="C138" s="6"/>
      <c r="D138" s="6"/>
      <c r="E138" s="6"/>
      <c r="F138" s="6"/>
      <c r="G138" s="6"/>
      <c r="H138" s="6"/>
      <c r="I138" s="99"/>
      <c r="J138" s="6"/>
      <c r="K138" s="6"/>
      <c r="L138" s="6"/>
      <c r="M138" s="6"/>
      <c r="N138" s="6"/>
      <c r="O138" s="6"/>
      <c r="P138" s="6"/>
      <c r="Q138" s="1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1"/>
      <c r="AH138" s="6"/>
      <c r="AI138" s="6"/>
      <c r="AJ138" s="6"/>
    </row>
    <row r="139" spans="1:46">
      <c r="A139" s="6"/>
      <c r="B139" s="5"/>
      <c r="C139" s="6"/>
      <c r="D139" s="6"/>
      <c r="E139" s="6"/>
      <c r="F139" s="6"/>
      <c r="G139" s="6"/>
      <c r="H139" s="6"/>
      <c r="I139" s="99"/>
      <c r="J139" s="6"/>
      <c r="K139" s="6"/>
      <c r="L139" s="6"/>
      <c r="M139" s="6"/>
      <c r="N139" s="6"/>
      <c r="O139" s="6"/>
      <c r="P139" s="6"/>
      <c r="Q139" s="1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1"/>
      <c r="AH139" s="6"/>
      <c r="AI139" s="6"/>
      <c r="AJ139" s="6"/>
    </row>
    <row r="140" spans="1:46">
      <c r="A140" s="6"/>
      <c r="B140" s="5"/>
      <c r="C140" s="6"/>
      <c r="D140" s="6"/>
      <c r="E140" s="6"/>
      <c r="F140" s="6"/>
      <c r="G140" s="6"/>
      <c r="H140" s="6"/>
      <c r="I140" s="99"/>
      <c r="J140" s="6"/>
      <c r="K140" s="6"/>
      <c r="L140" s="6"/>
      <c r="M140" s="6"/>
      <c r="N140" s="6"/>
      <c r="O140" s="6"/>
      <c r="P140" s="6"/>
      <c r="Q140" s="1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1"/>
      <c r="AH140" s="6"/>
      <c r="AI140" s="6"/>
      <c r="AJ140" s="6"/>
    </row>
    <row r="141" spans="1:46">
      <c r="A141" s="6"/>
      <c r="B141" s="5"/>
      <c r="C141" s="6"/>
      <c r="D141" s="6"/>
      <c r="E141" s="6"/>
      <c r="F141" s="6"/>
      <c r="G141" s="6"/>
      <c r="H141" s="6"/>
      <c r="I141" s="99"/>
      <c r="J141" s="6"/>
      <c r="K141" s="6"/>
      <c r="L141" s="6"/>
      <c r="M141" s="6"/>
      <c r="N141" s="6"/>
      <c r="O141" s="6"/>
      <c r="P141" s="6"/>
      <c r="Q141" s="1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1"/>
      <c r="AH141" s="6"/>
      <c r="AI141" s="6"/>
      <c r="AJ141" s="6"/>
    </row>
    <row r="142" spans="1:46">
      <c r="A142" s="6"/>
      <c r="B142" s="5"/>
      <c r="C142" s="6"/>
      <c r="D142" s="6"/>
      <c r="E142" s="6"/>
      <c r="F142" s="6"/>
      <c r="G142" s="6"/>
      <c r="H142" s="6"/>
      <c r="I142" s="99"/>
      <c r="J142" s="6"/>
      <c r="K142" s="6"/>
      <c r="L142" s="6"/>
      <c r="M142" s="6"/>
      <c r="N142" s="6"/>
      <c r="O142" s="6"/>
      <c r="P142" s="6"/>
      <c r="Q142" s="1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1"/>
      <c r="AH142" s="6"/>
      <c r="AI142" s="6"/>
      <c r="AJ142" s="6"/>
    </row>
    <row r="143" spans="1:46">
      <c r="A143" s="6"/>
      <c r="B143" s="5"/>
      <c r="C143" s="6"/>
      <c r="D143" s="6"/>
      <c r="E143" s="6"/>
      <c r="F143" s="6"/>
      <c r="G143" s="6"/>
      <c r="H143" s="6"/>
      <c r="I143" s="99"/>
      <c r="J143" s="6"/>
      <c r="K143" s="6"/>
      <c r="L143" s="6"/>
      <c r="M143" s="6"/>
      <c r="N143" s="6"/>
      <c r="O143" s="6"/>
      <c r="P143" s="6"/>
      <c r="Q143" s="1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1"/>
      <c r="AH143" s="6"/>
      <c r="AI143" s="6"/>
      <c r="AJ143" s="6"/>
    </row>
    <row r="144" spans="1:46">
      <c r="A144" s="6"/>
      <c r="B144" s="5"/>
      <c r="C144" s="6"/>
      <c r="D144" s="6"/>
      <c r="E144" s="6"/>
      <c r="F144" s="6"/>
      <c r="G144" s="6"/>
      <c r="H144" s="6"/>
      <c r="I144" s="99"/>
      <c r="J144" s="6"/>
      <c r="K144" s="6"/>
      <c r="L144" s="6"/>
      <c r="M144" s="6"/>
      <c r="N144" s="6"/>
      <c r="O144" s="6"/>
      <c r="P144" s="6"/>
      <c r="Q144" s="1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1"/>
      <c r="AH144" s="6"/>
      <c r="AI144" s="6"/>
      <c r="AJ144" s="6"/>
    </row>
    <row r="145" spans="1:36">
      <c r="A145" s="6"/>
      <c r="B145" s="5"/>
      <c r="C145" s="6"/>
      <c r="D145" s="6"/>
      <c r="E145" s="6"/>
      <c r="F145" s="6"/>
      <c r="G145" s="6"/>
      <c r="H145" s="6"/>
      <c r="I145" s="99"/>
      <c r="J145" s="6"/>
      <c r="K145" s="6"/>
      <c r="L145" s="6"/>
      <c r="M145" s="6"/>
      <c r="N145" s="6"/>
      <c r="O145" s="6"/>
      <c r="P145" s="6"/>
      <c r="Q145" s="1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1"/>
      <c r="AH145" s="6"/>
      <c r="AI145" s="6"/>
      <c r="AJ145" s="6"/>
    </row>
    <row r="146" spans="1:36">
      <c r="A146" s="6"/>
      <c r="B146" s="5"/>
      <c r="C146" s="6"/>
      <c r="D146" s="6"/>
      <c r="E146" s="6"/>
      <c r="F146" s="6"/>
      <c r="G146" s="6"/>
      <c r="H146" s="6"/>
      <c r="I146" s="99"/>
      <c r="J146" s="6"/>
      <c r="K146" s="6"/>
      <c r="L146" s="6"/>
      <c r="M146" s="6"/>
      <c r="N146" s="6"/>
      <c r="O146" s="6"/>
      <c r="P146" s="6"/>
      <c r="Q146" s="1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1"/>
      <c r="AH146" s="6"/>
      <c r="AI146" s="6"/>
      <c r="AJ146" s="6"/>
    </row>
    <row r="147" spans="1:36">
      <c r="A147" s="6"/>
      <c r="B147" s="5"/>
      <c r="C147" s="6"/>
      <c r="D147" s="6"/>
      <c r="E147" s="6"/>
      <c r="F147" s="6"/>
      <c r="G147" s="6"/>
      <c r="H147" s="6"/>
      <c r="I147" s="99"/>
      <c r="J147" s="6"/>
      <c r="K147" s="6"/>
      <c r="L147" s="6"/>
      <c r="M147" s="6"/>
      <c r="N147" s="6"/>
      <c r="O147" s="6"/>
      <c r="P147" s="6"/>
      <c r="Q147" s="1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1"/>
      <c r="AH147" s="6"/>
      <c r="AI147" s="6"/>
      <c r="AJ147" s="6"/>
    </row>
    <row r="148" spans="1:36">
      <c r="A148" s="6"/>
      <c r="B148" s="5"/>
      <c r="C148" s="6"/>
      <c r="D148" s="6"/>
      <c r="E148" s="6"/>
      <c r="F148" s="6"/>
      <c r="G148" s="6"/>
      <c r="H148" s="6"/>
      <c r="I148" s="99"/>
      <c r="J148" s="6"/>
      <c r="K148" s="6"/>
      <c r="L148" s="6"/>
      <c r="M148" s="6"/>
      <c r="N148" s="6"/>
      <c r="O148" s="6"/>
      <c r="P148" s="6"/>
      <c r="Q148" s="1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1"/>
      <c r="AH148" s="6"/>
      <c r="AI148" s="6"/>
      <c r="AJ148" s="6"/>
    </row>
    <row r="149" spans="1:36">
      <c r="A149" s="6"/>
      <c r="B149" s="5"/>
      <c r="C149" s="6"/>
      <c r="D149" s="6"/>
      <c r="E149" s="6"/>
      <c r="F149" s="6"/>
      <c r="G149" s="6"/>
      <c r="H149" s="6"/>
      <c r="I149" s="99"/>
      <c r="J149" s="6"/>
      <c r="K149" s="6"/>
      <c r="L149" s="6"/>
      <c r="M149" s="6"/>
      <c r="N149" s="6"/>
      <c r="O149" s="6"/>
      <c r="P149" s="6"/>
      <c r="Q149" s="1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1"/>
      <c r="AH149" s="6"/>
      <c r="AI149" s="6"/>
      <c r="AJ149" s="6"/>
    </row>
    <row r="150" spans="1:36">
      <c r="A150" s="6"/>
      <c r="B150" s="5"/>
      <c r="C150" s="6"/>
      <c r="D150" s="6"/>
      <c r="E150" s="6"/>
      <c r="F150" s="6"/>
      <c r="G150" s="6"/>
      <c r="H150" s="6"/>
      <c r="I150" s="99"/>
      <c r="J150" s="6"/>
      <c r="K150" s="6"/>
      <c r="L150" s="6"/>
      <c r="M150" s="6"/>
      <c r="N150" s="6"/>
      <c r="O150" s="6"/>
      <c r="P150" s="6"/>
      <c r="Q150" s="1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1"/>
      <c r="AH150" s="6"/>
      <c r="AI150" s="6"/>
      <c r="AJ150" s="6"/>
    </row>
    <row r="151" spans="1:36">
      <c r="A151" s="6"/>
      <c r="B151" s="5"/>
      <c r="C151" s="6"/>
      <c r="D151" s="6"/>
      <c r="E151" s="6"/>
      <c r="F151" s="6"/>
      <c r="G151" s="6"/>
      <c r="H151" s="6"/>
      <c r="I151" s="99"/>
      <c r="J151" s="6"/>
      <c r="K151" s="6"/>
      <c r="L151" s="6"/>
      <c r="M151" s="6"/>
      <c r="N151" s="6"/>
      <c r="O151" s="6"/>
      <c r="P151" s="6"/>
      <c r="Q151" s="1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1"/>
      <c r="AH151" s="6"/>
      <c r="AI151" s="6"/>
      <c r="AJ151" s="6"/>
    </row>
    <row r="152" spans="1:36">
      <c r="A152" s="6"/>
      <c r="B152" s="5"/>
      <c r="C152" s="6"/>
      <c r="D152" s="6"/>
      <c r="E152" s="6"/>
      <c r="F152" s="6"/>
      <c r="G152" s="6"/>
      <c r="H152" s="6"/>
      <c r="I152" s="99"/>
      <c r="J152" s="6"/>
      <c r="K152" s="6"/>
      <c r="L152" s="6"/>
      <c r="M152" s="6"/>
      <c r="N152" s="6"/>
      <c r="O152" s="6"/>
      <c r="P152" s="6"/>
      <c r="Q152" s="1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1"/>
      <c r="AH152" s="6"/>
      <c r="AI152" s="6"/>
      <c r="AJ152" s="6"/>
    </row>
    <row r="153" spans="1:36">
      <c r="A153" s="6"/>
      <c r="B153" s="5"/>
      <c r="C153" s="6"/>
      <c r="D153" s="6"/>
      <c r="E153" s="6"/>
      <c r="F153" s="6"/>
      <c r="G153" s="6"/>
      <c r="H153" s="6"/>
      <c r="I153" s="99"/>
      <c r="J153" s="6"/>
      <c r="K153" s="6"/>
      <c r="L153" s="6"/>
      <c r="M153" s="6"/>
      <c r="N153" s="6"/>
      <c r="O153" s="6"/>
      <c r="P153" s="6"/>
      <c r="Q153" s="1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1"/>
      <c r="AH153" s="6"/>
      <c r="AI153" s="6"/>
      <c r="AJ153" s="6"/>
    </row>
    <row r="154" spans="1:36">
      <c r="A154" s="6"/>
      <c r="B154" s="5"/>
      <c r="C154" s="6"/>
      <c r="D154" s="6"/>
      <c r="E154" s="6"/>
      <c r="F154" s="6"/>
      <c r="G154" s="6"/>
      <c r="H154" s="6"/>
      <c r="I154" s="99"/>
      <c r="J154" s="6"/>
      <c r="K154" s="6"/>
      <c r="L154" s="6"/>
      <c r="M154" s="6"/>
      <c r="N154" s="6"/>
      <c r="O154" s="6"/>
      <c r="P154" s="6"/>
      <c r="Q154" s="1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1"/>
      <c r="AH154" s="6"/>
      <c r="AI154" s="6"/>
      <c r="AJ154" s="6"/>
    </row>
    <row r="155" spans="1:36">
      <c r="A155" s="6"/>
      <c r="B155" s="5"/>
      <c r="C155" s="6"/>
      <c r="D155" s="6"/>
      <c r="E155" s="6"/>
      <c r="F155" s="6"/>
      <c r="G155" s="6"/>
      <c r="H155" s="6"/>
      <c r="I155" s="99"/>
      <c r="J155" s="6"/>
      <c r="K155" s="6"/>
      <c r="L155" s="6"/>
      <c r="M155" s="6"/>
      <c r="N155" s="6"/>
      <c r="O155" s="6"/>
      <c r="P155" s="6"/>
      <c r="Q155" s="1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1"/>
      <c r="AH155" s="6"/>
      <c r="AI155" s="6"/>
      <c r="AJ155" s="6"/>
    </row>
    <row r="156" spans="1:36">
      <c r="A156" s="6"/>
      <c r="B156" s="5"/>
      <c r="C156" s="6"/>
      <c r="D156" s="6"/>
      <c r="E156" s="6"/>
      <c r="F156" s="6"/>
      <c r="G156" s="6"/>
      <c r="H156" s="6"/>
      <c r="I156" s="99"/>
      <c r="J156" s="6"/>
      <c r="K156" s="6"/>
      <c r="L156" s="6"/>
      <c r="M156" s="6"/>
      <c r="N156" s="6"/>
      <c r="O156" s="6"/>
      <c r="P156" s="6"/>
      <c r="Q156" s="1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1"/>
      <c r="AH156" s="6"/>
      <c r="AI156" s="6"/>
      <c r="AJ156" s="6"/>
    </row>
    <row r="157" spans="1:36">
      <c r="A157" s="6"/>
      <c r="B157" s="5"/>
      <c r="C157" s="6"/>
      <c r="D157" s="6"/>
      <c r="E157" s="6"/>
      <c r="F157" s="6"/>
      <c r="G157" s="6"/>
      <c r="H157" s="6"/>
      <c r="I157" s="99"/>
      <c r="J157" s="6"/>
      <c r="K157" s="6"/>
      <c r="L157" s="6"/>
      <c r="M157" s="6"/>
      <c r="N157" s="6"/>
      <c r="O157" s="6"/>
      <c r="P157" s="6"/>
      <c r="Q157" s="1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1"/>
      <c r="AH157" s="6"/>
      <c r="AI157" s="6"/>
      <c r="AJ157" s="6"/>
    </row>
    <row r="158" spans="1:36">
      <c r="A158" s="6"/>
      <c r="B158" s="5"/>
      <c r="C158" s="6"/>
      <c r="D158" s="6"/>
      <c r="E158" s="6"/>
      <c r="F158" s="6"/>
      <c r="G158" s="6"/>
      <c r="H158" s="6"/>
      <c r="I158" s="99"/>
      <c r="J158" s="6"/>
      <c r="K158" s="6"/>
      <c r="L158" s="6"/>
      <c r="M158" s="6"/>
      <c r="N158" s="6"/>
      <c r="O158" s="6"/>
      <c r="P158" s="6"/>
      <c r="Q158" s="1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1"/>
      <c r="AH158" s="6"/>
      <c r="AI158" s="6"/>
      <c r="AJ158" s="6"/>
    </row>
    <row r="159" spans="1:36">
      <c r="A159" s="6"/>
      <c r="B159" s="5"/>
      <c r="C159" s="6"/>
      <c r="D159" s="6"/>
      <c r="E159" s="6"/>
      <c r="F159" s="6"/>
      <c r="G159" s="6"/>
      <c r="H159" s="6"/>
      <c r="I159" s="99"/>
      <c r="J159" s="6"/>
      <c r="K159" s="6"/>
      <c r="L159" s="6"/>
      <c r="M159" s="6"/>
      <c r="N159" s="6"/>
      <c r="O159" s="6"/>
      <c r="P159" s="6"/>
      <c r="Q159" s="1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1"/>
      <c r="AH159" s="6"/>
      <c r="AI159" s="6"/>
      <c r="AJ159" s="6"/>
    </row>
    <row r="160" spans="1:36">
      <c r="A160" s="6"/>
      <c r="B160" s="5"/>
      <c r="C160" s="6"/>
      <c r="D160" s="6"/>
      <c r="E160" s="6"/>
      <c r="F160" s="6"/>
      <c r="G160" s="6"/>
      <c r="H160" s="6"/>
      <c r="I160" s="99"/>
      <c r="J160" s="6"/>
      <c r="K160" s="6"/>
      <c r="L160" s="6"/>
      <c r="M160" s="6"/>
      <c r="N160" s="6"/>
      <c r="O160" s="6"/>
      <c r="P160" s="6"/>
      <c r="Q160" s="1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1"/>
      <c r="AH160" s="6"/>
      <c r="AI160" s="6"/>
      <c r="AJ160" s="6"/>
    </row>
    <row r="161" spans="1:36">
      <c r="A161" s="6"/>
      <c r="B161" s="5"/>
      <c r="C161" s="6"/>
      <c r="D161" s="6"/>
      <c r="E161" s="6"/>
      <c r="F161" s="6"/>
      <c r="G161" s="6"/>
      <c r="H161" s="6"/>
      <c r="I161" s="99"/>
      <c r="J161" s="6"/>
      <c r="K161" s="6"/>
      <c r="L161" s="6"/>
      <c r="M161" s="6"/>
      <c r="N161" s="6"/>
      <c r="O161" s="6"/>
      <c r="P161" s="6"/>
      <c r="Q161" s="1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1"/>
      <c r="AH161" s="6"/>
      <c r="AI161" s="6"/>
      <c r="AJ161" s="6"/>
    </row>
    <row r="162" spans="1:36">
      <c r="A162" s="6"/>
      <c r="B162" s="5"/>
      <c r="C162" s="6"/>
      <c r="D162" s="6"/>
      <c r="E162" s="6"/>
      <c r="F162" s="6"/>
      <c r="G162" s="6"/>
      <c r="H162" s="6"/>
      <c r="I162" s="99"/>
      <c r="J162" s="6"/>
      <c r="K162" s="6"/>
      <c r="L162" s="6"/>
      <c r="M162" s="6"/>
      <c r="N162" s="6"/>
      <c r="O162" s="6"/>
      <c r="P162" s="6"/>
      <c r="Q162" s="1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1"/>
      <c r="AH162" s="6"/>
      <c r="AI162" s="6"/>
      <c r="AJ162" s="6"/>
    </row>
    <row r="163" spans="1:36">
      <c r="A163" s="6"/>
      <c r="B163" s="6"/>
      <c r="C163" s="6"/>
      <c r="D163" s="6"/>
      <c r="E163" s="6"/>
      <c r="F163" s="6"/>
      <c r="G163" s="6"/>
      <c r="H163" s="6"/>
      <c r="I163" s="99"/>
      <c r="J163" s="6"/>
      <c r="K163" s="6"/>
      <c r="L163" s="6"/>
      <c r="M163" s="6"/>
      <c r="N163" s="6"/>
      <c r="O163" s="6"/>
      <c r="P163" s="6"/>
      <c r="Q163" s="1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1"/>
      <c r="AH163" s="6"/>
      <c r="AI163" s="6"/>
      <c r="AJ163" s="6"/>
    </row>
    <row r="164" spans="1:36">
      <c r="A164" s="6"/>
      <c r="B164" s="6"/>
      <c r="C164" s="6"/>
      <c r="D164" s="6"/>
      <c r="E164" s="6"/>
      <c r="F164" s="6"/>
      <c r="G164" s="6"/>
      <c r="H164" s="6"/>
      <c r="I164" s="99"/>
      <c r="J164" s="6"/>
      <c r="K164" s="6"/>
      <c r="L164" s="6"/>
      <c r="M164" s="6"/>
      <c r="N164" s="6"/>
      <c r="O164" s="6"/>
      <c r="P164" s="6"/>
      <c r="Q164" s="1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1"/>
      <c r="AH164" s="6"/>
      <c r="AI164" s="6"/>
      <c r="AJ164" s="6"/>
    </row>
    <row r="165" spans="1:36">
      <c r="A165" s="6"/>
      <c r="B165" s="6"/>
      <c r="C165" s="6"/>
      <c r="D165" s="6"/>
      <c r="E165" s="6"/>
      <c r="F165" s="6"/>
      <c r="G165" s="6"/>
      <c r="H165" s="6"/>
      <c r="I165" s="99"/>
      <c r="J165" s="6"/>
      <c r="K165" s="6"/>
      <c r="L165" s="6"/>
      <c r="M165" s="6"/>
      <c r="N165" s="6"/>
      <c r="O165" s="6"/>
      <c r="P165" s="6"/>
      <c r="Q165" s="1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1"/>
      <c r="AH165" s="6"/>
      <c r="AI165" s="6"/>
      <c r="AJ165" s="6"/>
    </row>
    <row r="166" spans="1:36">
      <c r="A166" s="6"/>
      <c r="B166" s="6"/>
      <c r="C166" s="6"/>
      <c r="D166" s="6"/>
      <c r="E166" s="6"/>
      <c r="F166" s="6"/>
      <c r="G166" s="6"/>
      <c r="H166" s="6"/>
      <c r="I166" s="99"/>
      <c r="J166" s="6"/>
      <c r="K166" s="6"/>
      <c r="L166" s="6"/>
      <c r="M166" s="6"/>
      <c r="N166" s="6"/>
      <c r="O166" s="6"/>
      <c r="P166" s="6"/>
      <c r="Q166" s="1"/>
      <c r="R166" s="5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1"/>
      <c r="AH166" s="6"/>
      <c r="AI166" s="6"/>
      <c r="AJ166" s="6"/>
    </row>
    <row r="167" spans="1:36">
      <c r="A167" s="6"/>
      <c r="B167" s="4"/>
      <c r="C167" s="6"/>
      <c r="D167" s="6"/>
      <c r="E167" s="6"/>
      <c r="F167" s="6"/>
      <c r="G167" s="6"/>
      <c r="H167" s="6"/>
      <c r="I167" s="99"/>
      <c r="J167" s="6"/>
      <c r="K167" s="6"/>
      <c r="L167" s="6"/>
      <c r="M167" s="6"/>
      <c r="N167" s="6"/>
      <c r="O167" s="6"/>
      <c r="P167" s="6"/>
      <c r="Q167" s="1"/>
      <c r="R167" s="5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1"/>
      <c r="AH167" s="6"/>
      <c r="AI167" s="6"/>
      <c r="AJ167" s="6"/>
    </row>
    <row r="168" spans="1:36">
      <c r="A168" s="6"/>
      <c r="B168" s="5"/>
      <c r="C168" s="6"/>
      <c r="D168" s="6"/>
      <c r="E168" s="6"/>
      <c r="F168" s="6"/>
      <c r="G168" s="6"/>
      <c r="H168" s="6"/>
      <c r="I168" s="99"/>
      <c r="J168" s="6"/>
      <c r="K168" s="6"/>
      <c r="L168" s="6"/>
      <c r="M168" s="6"/>
      <c r="N168" s="6"/>
      <c r="O168" s="6"/>
      <c r="P168" s="6"/>
      <c r="Q168" s="1"/>
      <c r="R168" s="5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1"/>
      <c r="AH168" s="6"/>
      <c r="AI168" s="6"/>
      <c r="AJ168" s="6"/>
    </row>
    <row r="169" spans="1:36">
      <c r="A169" s="6"/>
      <c r="B169" s="5"/>
      <c r="C169" s="6"/>
      <c r="D169" s="6"/>
      <c r="E169" s="6"/>
      <c r="F169" s="6"/>
      <c r="G169" s="6"/>
      <c r="H169" s="6"/>
      <c r="I169" s="99"/>
      <c r="J169" s="6"/>
      <c r="K169" s="6"/>
      <c r="L169" s="6"/>
      <c r="M169" s="6"/>
      <c r="N169" s="6"/>
      <c r="O169" s="6"/>
      <c r="P169" s="6"/>
      <c r="Q169" s="1"/>
      <c r="R169" s="5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1"/>
      <c r="AH169" s="6"/>
      <c r="AI169" s="6"/>
      <c r="AJ169" s="6"/>
    </row>
    <row r="170" spans="1:36">
      <c r="A170" s="6"/>
      <c r="B170" s="5"/>
      <c r="C170" s="6"/>
      <c r="D170" s="6"/>
      <c r="E170" s="6"/>
      <c r="F170" s="6"/>
      <c r="G170" s="6"/>
      <c r="H170" s="6"/>
      <c r="I170" s="99"/>
      <c r="J170" s="6"/>
      <c r="K170" s="6"/>
      <c r="L170" s="6"/>
      <c r="M170" s="6"/>
      <c r="N170" s="6"/>
      <c r="O170" s="6"/>
      <c r="P170" s="6"/>
      <c r="Q170" s="1"/>
      <c r="R170" s="5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1"/>
      <c r="AH170" s="6"/>
      <c r="AI170" s="6"/>
      <c r="AJ170" s="6"/>
    </row>
    <row r="171" spans="1:36">
      <c r="A171" s="6"/>
      <c r="B171" s="5"/>
      <c r="C171" s="6"/>
      <c r="D171" s="6"/>
      <c r="E171" s="6"/>
      <c r="F171" s="6"/>
      <c r="G171" s="6"/>
      <c r="H171" s="6"/>
      <c r="I171" s="99"/>
      <c r="J171" s="6"/>
      <c r="K171" s="6"/>
      <c r="L171" s="6"/>
      <c r="M171" s="6"/>
      <c r="N171" s="6"/>
      <c r="O171" s="6"/>
      <c r="P171" s="6"/>
      <c r="Q171" s="1"/>
      <c r="R171" s="5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1"/>
      <c r="AH171" s="6"/>
      <c r="AI171" s="6"/>
      <c r="AJ171" s="6"/>
    </row>
    <row r="172" spans="1:36">
      <c r="A172" s="6"/>
      <c r="B172" s="5"/>
      <c r="C172" s="6"/>
      <c r="D172" s="6"/>
      <c r="E172" s="6"/>
      <c r="F172" s="6"/>
      <c r="G172" s="6"/>
      <c r="H172" s="6"/>
      <c r="I172" s="99"/>
      <c r="J172" s="6"/>
      <c r="K172" s="6"/>
      <c r="L172" s="6"/>
      <c r="M172" s="6"/>
      <c r="N172" s="6"/>
      <c r="O172" s="6"/>
      <c r="P172" s="6"/>
      <c r="Q172" s="1"/>
      <c r="R172" s="5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1"/>
      <c r="AH172" s="6"/>
      <c r="AI172" s="6"/>
      <c r="AJ172" s="6"/>
    </row>
    <row r="173" spans="1:36">
      <c r="A173" s="6"/>
      <c r="B173" s="5"/>
      <c r="C173" s="6"/>
      <c r="D173" s="6"/>
      <c r="E173" s="6"/>
      <c r="F173" s="6"/>
      <c r="G173" s="6"/>
      <c r="H173" s="6"/>
      <c r="I173" s="99"/>
      <c r="J173" s="6"/>
      <c r="K173" s="6"/>
      <c r="L173" s="6"/>
      <c r="M173" s="6"/>
      <c r="N173" s="6"/>
      <c r="O173" s="6"/>
      <c r="P173" s="6"/>
      <c r="Q173" s="1"/>
      <c r="R173" s="5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1"/>
      <c r="AH173" s="6"/>
      <c r="AI173" s="6"/>
      <c r="AJ173" s="6"/>
    </row>
    <row r="174" spans="1:36">
      <c r="A174" s="6"/>
      <c r="B174" s="5"/>
      <c r="C174" s="6"/>
      <c r="D174" s="6"/>
      <c r="E174" s="6"/>
      <c r="F174" s="6"/>
      <c r="G174" s="6"/>
      <c r="H174" s="6"/>
      <c r="I174" s="99"/>
      <c r="J174" s="6"/>
      <c r="K174" s="6"/>
      <c r="L174" s="6"/>
      <c r="M174" s="6"/>
      <c r="N174" s="6"/>
      <c r="O174" s="6"/>
      <c r="P174" s="6"/>
      <c r="Q174" s="1"/>
      <c r="R174" s="5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1"/>
      <c r="AH174" s="6"/>
      <c r="AI174" s="6"/>
      <c r="AJ174" s="6"/>
    </row>
    <row r="175" spans="1:36">
      <c r="A175" s="6"/>
      <c r="B175" s="5"/>
      <c r="C175" s="6"/>
      <c r="D175" s="6"/>
      <c r="E175" s="6"/>
      <c r="F175" s="6"/>
      <c r="G175" s="6"/>
      <c r="H175" s="6"/>
      <c r="I175" s="99"/>
      <c r="J175" s="6"/>
      <c r="K175" s="6"/>
      <c r="L175" s="6"/>
      <c r="M175" s="6"/>
      <c r="N175" s="6"/>
      <c r="O175" s="6"/>
      <c r="P175" s="6"/>
      <c r="Q175" s="1"/>
      <c r="R175" s="5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1"/>
      <c r="AH175" s="6"/>
      <c r="AI175" s="6"/>
      <c r="AJ175" s="6"/>
    </row>
    <row r="176" spans="1:36">
      <c r="A176" s="6"/>
      <c r="B176" s="5"/>
      <c r="C176" s="6"/>
      <c r="D176" s="6"/>
      <c r="E176" s="6"/>
      <c r="F176" s="6"/>
      <c r="G176" s="6"/>
      <c r="H176" s="6"/>
      <c r="I176" s="99"/>
      <c r="J176" s="6"/>
      <c r="K176" s="6"/>
      <c r="L176" s="6"/>
      <c r="M176" s="6"/>
      <c r="N176" s="6"/>
      <c r="O176" s="6"/>
      <c r="P176" s="6"/>
      <c r="Q176" s="1"/>
      <c r="R176" s="5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1"/>
      <c r="AH176" s="6"/>
      <c r="AI176" s="6"/>
      <c r="AJ176" s="6"/>
    </row>
    <row r="177" spans="1:36">
      <c r="A177" s="6"/>
      <c r="B177" s="5"/>
      <c r="C177" s="6"/>
      <c r="D177" s="6"/>
      <c r="E177" s="6"/>
      <c r="F177" s="6"/>
      <c r="G177" s="6"/>
      <c r="H177" s="6"/>
      <c r="I177" s="99"/>
      <c r="J177" s="6"/>
      <c r="K177" s="6"/>
      <c r="L177" s="6"/>
      <c r="M177" s="6"/>
      <c r="N177" s="6"/>
      <c r="O177" s="6"/>
      <c r="P177" s="6"/>
      <c r="Q177" s="1"/>
      <c r="R177" s="5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1"/>
      <c r="AH177" s="6"/>
      <c r="AI177" s="6"/>
      <c r="AJ177" s="6"/>
    </row>
    <row r="178" spans="1:36">
      <c r="A178" s="6"/>
      <c r="B178" s="5"/>
      <c r="C178" s="6"/>
      <c r="D178" s="6"/>
      <c r="E178" s="6"/>
      <c r="F178" s="6"/>
      <c r="G178" s="6"/>
      <c r="H178" s="6"/>
      <c r="I178" s="99"/>
      <c r="J178" s="6"/>
      <c r="K178" s="6"/>
      <c r="L178" s="6"/>
      <c r="M178" s="6"/>
      <c r="N178" s="6"/>
      <c r="O178" s="6"/>
      <c r="P178" s="6"/>
      <c r="Q178" s="1"/>
      <c r="R178" s="5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1"/>
      <c r="AH178" s="6"/>
      <c r="AI178" s="6"/>
      <c r="AJ178" s="6"/>
    </row>
    <row r="179" spans="1:36">
      <c r="A179" s="6"/>
      <c r="B179" s="5"/>
      <c r="C179" s="6"/>
      <c r="D179" s="6"/>
      <c r="E179" s="6"/>
      <c r="F179" s="6"/>
      <c r="G179" s="6"/>
      <c r="H179" s="6"/>
      <c r="I179" s="99"/>
      <c r="J179" s="6"/>
      <c r="K179" s="6"/>
      <c r="L179" s="6"/>
      <c r="M179" s="6"/>
      <c r="N179" s="6"/>
      <c r="O179" s="6"/>
      <c r="P179" s="6"/>
      <c r="Q179" s="1"/>
      <c r="R179" s="5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1"/>
      <c r="AH179" s="6"/>
      <c r="AI179" s="6"/>
      <c r="AJ179" s="6"/>
    </row>
    <row r="180" spans="1:36">
      <c r="A180" s="6"/>
      <c r="B180" s="5"/>
      <c r="C180" s="6"/>
      <c r="D180" s="6"/>
      <c r="E180" s="6"/>
      <c r="F180" s="6"/>
      <c r="G180" s="6"/>
      <c r="H180" s="6"/>
      <c r="I180" s="99"/>
      <c r="J180" s="6"/>
      <c r="K180" s="6"/>
      <c r="L180" s="6"/>
      <c r="M180" s="6"/>
      <c r="N180" s="6"/>
      <c r="O180" s="6"/>
      <c r="P180" s="6"/>
      <c r="Q180" s="1"/>
      <c r="R180" s="5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1"/>
      <c r="AH180" s="6"/>
      <c r="AI180" s="6"/>
      <c r="AJ180" s="6"/>
    </row>
    <row r="181" spans="1:36">
      <c r="A181" s="6"/>
      <c r="B181" s="5"/>
      <c r="C181" s="6"/>
      <c r="D181" s="6"/>
      <c r="E181" s="6"/>
      <c r="F181" s="6"/>
      <c r="G181" s="6"/>
      <c r="H181" s="6"/>
      <c r="I181" s="99"/>
      <c r="J181" s="6"/>
      <c r="K181" s="6"/>
      <c r="L181" s="6"/>
      <c r="M181" s="6"/>
      <c r="N181" s="6"/>
      <c r="O181" s="6"/>
      <c r="P181" s="6"/>
      <c r="Q181" s="1"/>
      <c r="R181" s="5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1"/>
      <c r="AH181" s="6"/>
      <c r="AI181" s="6"/>
      <c r="AJ181" s="6"/>
    </row>
    <row r="182" spans="1:36">
      <c r="A182" s="6"/>
      <c r="B182" s="5"/>
      <c r="C182" s="6"/>
      <c r="D182" s="6"/>
      <c r="E182" s="6"/>
      <c r="F182" s="6"/>
      <c r="G182" s="6"/>
      <c r="H182" s="6"/>
      <c r="I182" s="99"/>
      <c r="J182" s="6"/>
      <c r="K182" s="6"/>
      <c r="L182" s="6"/>
      <c r="M182" s="6"/>
      <c r="N182" s="6"/>
      <c r="O182" s="6"/>
      <c r="P182" s="6"/>
      <c r="Q182" s="1"/>
      <c r="R182" s="5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1"/>
      <c r="AH182" s="6"/>
      <c r="AI182" s="6"/>
      <c r="AJ182" s="6"/>
    </row>
    <row r="183" spans="1:36">
      <c r="A183" s="6"/>
      <c r="B183" s="5"/>
      <c r="C183" s="6"/>
      <c r="D183" s="6"/>
      <c r="E183" s="6"/>
      <c r="F183" s="6"/>
      <c r="G183" s="6"/>
      <c r="H183" s="6"/>
      <c r="I183" s="99"/>
      <c r="J183" s="6"/>
      <c r="K183" s="6"/>
      <c r="L183" s="6"/>
      <c r="M183" s="6"/>
      <c r="N183" s="6"/>
      <c r="O183" s="6"/>
      <c r="P183" s="6"/>
      <c r="Q183" s="1"/>
      <c r="R183" s="5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1"/>
      <c r="AH183" s="6"/>
      <c r="AI183" s="6"/>
      <c r="AJ183" s="6"/>
    </row>
    <row r="184" spans="1:36">
      <c r="A184" s="6"/>
      <c r="B184" s="5"/>
      <c r="C184" s="6"/>
      <c r="D184" s="6"/>
      <c r="E184" s="6"/>
      <c r="F184" s="6"/>
      <c r="G184" s="6"/>
      <c r="H184" s="6"/>
      <c r="I184" s="99"/>
      <c r="J184" s="6"/>
      <c r="K184" s="6"/>
      <c r="L184" s="6"/>
      <c r="M184" s="6"/>
      <c r="N184" s="6"/>
      <c r="O184" s="6"/>
      <c r="P184" s="6"/>
      <c r="Q184" s="1"/>
      <c r="R184" s="5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1"/>
      <c r="AH184" s="6"/>
      <c r="AI184" s="6"/>
      <c r="AJ184" s="6"/>
    </row>
    <row r="185" spans="1:36">
      <c r="A185" s="6"/>
      <c r="B185" s="5"/>
      <c r="C185" s="6"/>
      <c r="D185" s="6"/>
      <c r="E185" s="6"/>
      <c r="F185" s="6"/>
      <c r="G185" s="6"/>
      <c r="H185" s="6"/>
      <c r="I185" s="99"/>
      <c r="J185" s="6"/>
      <c r="K185" s="6"/>
      <c r="L185" s="6"/>
      <c r="M185" s="6"/>
      <c r="N185" s="6"/>
      <c r="O185" s="6"/>
      <c r="P185" s="6"/>
      <c r="Q185" s="1"/>
      <c r="R185" s="5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1"/>
      <c r="AH185" s="6"/>
      <c r="AI185" s="6"/>
      <c r="AJ185" s="6"/>
    </row>
    <row r="186" spans="1:36">
      <c r="A186" s="6"/>
      <c r="B186" s="5"/>
      <c r="C186" s="6"/>
      <c r="D186" s="6"/>
      <c r="E186" s="6"/>
      <c r="F186" s="6"/>
      <c r="G186" s="6"/>
      <c r="H186" s="6"/>
      <c r="I186" s="99"/>
      <c r="J186" s="6"/>
      <c r="K186" s="6"/>
      <c r="L186" s="6"/>
      <c r="M186" s="6"/>
      <c r="N186" s="6"/>
      <c r="O186" s="6"/>
      <c r="P186" s="6"/>
      <c r="Q186" s="1"/>
      <c r="R186" s="5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1"/>
      <c r="AH186" s="6"/>
      <c r="AI186" s="6"/>
      <c r="AJ186" s="6"/>
    </row>
    <row r="187" spans="1:36">
      <c r="A187" s="6"/>
      <c r="B187" s="5"/>
      <c r="C187" s="6"/>
      <c r="D187" s="6"/>
      <c r="E187" s="6"/>
      <c r="F187" s="6"/>
      <c r="G187" s="6"/>
      <c r="H187" s="6"/>
      <c r="I187" s="99"/>
      <c r="J187" s="6"/>
      <c r="K187" s="6"/>
      <c r="L187" s="6"/>
      <c r="M187" s="6"/>
      <c r="N187" s="6"/>
      <c r="O187" s="6"/>
      <c r="P187" s="6"/>
      <c r="Q187" s="1"/>
      <c r="R187" s="5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1"/>
      <c r="AH187" s="6"/>
      <c r="AI187" s="6"/>
      <c r="AJ187" s="6"/>
    </row>
    <row r="188" spans="1:36">
      <c r="A188" s="6"/>
      <c r="B188" s="5"/>
      <c r="C188" s="6"/>
      <c r="D188" s="6"/>
      <c r="E188" s="6"/>
      <c r="F188" s="6"/>
      <c r="G188" s="6"/>
      <c r="H188" s="6"/>
      <c r="I188" s="99"/>
      <c r="J188" s="6"/>
      <c r="K188" s="6"/>
      <c r="L188" s="6"/>
      <c r="M188" s="6"/>
      <c r="N188" s="6"/>
      <c r="O188" s="6"/>
      <c r="P188" s="6"/>
      <c r="Q188" s="1"/>
      <c r="R188" s="5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1"/>
      <c r="AH188" s="6"/>
      <c r="AI188" s="6"/>
      <c r="AJ188" s="6"/>
    </row>
    <row r="189" spans="1:36">
      <c r="A189" s="6"/>
      <c r="B189" s="5"/>
      <c r="C189" s="6"/>
      <c r="D189" s="6"/>
      <c r="E189" s="6"/>
      <c r="F189" s="6"/>
      <c r="G189" s="6"/>
      <c r="H189" s="6"/>
      <c r="I189" s="99"/>
      <c r="J189" s="6"/>
      <c r="K189" s="6"/>
      <c r="L189" s="6"/>
      <c r="M189" s="6"/>
      <c r="N189" s="6"/>
      <c r="O189" s="6"/>
      <c r="P189" s="6"/>
      <c r="Q189" s="1"/>
      <c r="R189" s="5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1"/>
      <c r="AH189" s="6"/>
      <c r="AI189" s="6"/>
      <c r="AJ189" s="6"/>
    </row>
    <row r="190" spans="1:36">
      <c r="A190" s="6"/>
      <c r="B190" s="5"/>
      <c r="C190" s="6"/>
      <c r="D190" s="6"/>
      <c r="E190" s="6"/>
      <c r="F190" s="6"/>
      <c r="G190" s="6"/>
      <c r="H190" s="6"/>
      <c r="I190" s="99"/>
      <c r="J190" s="6"/>
      <c r="K190" s="6"/>
      <c r="L190" s="6"/>
      <c r="M190" s="6"/>
      <c r="N190" s="6"/>
      <c r="O190" s="6"/>
      <c r="P190" s="6"/>
      <c r="Q190" s="1"/>
      <c r="R190" s="5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1"/>
      <c r="AH190" s="6"/>
      <c r="AI190" s="6"/>
      <c r="AJ190" s="6"/>
    </row>
    <row r="191" spans="1:36">
      <c r="A191" s="6"/>
      <c r="B191" s="5"/>
      <c r="C191" s="6"/>
      <c r="D191" s="6"/>
      <c r="E191" s="6"/>
      <c r="F191" s="6"/>
      <c r="G191" s="6"/>
      <c r="H191" s="6"/>
      <c r="I191" s="99"/>
      <c r="J191" s="6"/>
      <c r="K191" s="6"/>
      <c r="L191" s="6"/>
      <c r="M191" s="6"/>
      <c r="N191" s="6"/>
      <c r="O191" s="6"/>
      <c r="P191" s="6"/>
      <c r="Q191" s="1"/>
      <c r="R191" s="5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1"/>
      <c r="AH191" s="6"/>
      <c r="AI191" s="6"/>
      <c r="AJ191" s="6"/>
    </row>
    <row r="192" spans="1:36">
      <c r="A192" s="6"/>
      <c r="B192" s="5"/>
      <c r="C192" s="6"/>
      <c r="D192" s="6"/>
      <c r="E192" s="6"/>
      <c r="F192" s="6"/>
      <c r="G192" s="6"/>
      <c r="H192" s="6"/>
      <c r="I192" s="99"/>
      <c r="J192" s="6"/>
      <c r="K192" s="6"/>
      <c r="L192" s="6"/>
      <c r="M192" s="6"/>
      <c r="N192" s="6"/>
      <c r="O192" s="6"/>
      <c r="P192" s="6"/>
      <c r="Q192" s="1"/>
      <c r="R192" s="5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1"/>
      <c r="AH192" s="6"/>
      <c r="AI192" s="6"/>
      <c r="AJ192" s="6"/>
    </row>
    <row r="193" spans="1:36">
      <c r="A193" s="6"/>
      <c r="B193" s="5"/>
      <c r="C193" s="6"/>
      <c r="D193" s="6"/>
      <c r="E193" s="6"/>
      <c r="F193" s="6"/>
      <c r="G193" s="6"/>
      <c r="H193" s="6"/>
      <c r="I193" s="99"/>
      <c r="J193" s="6"/>
      <c r="K193" s="6"/>
      <c r="L193" s="6"/>
      <c r="M193" s="6"/>
      <c r="N193" s="6"/>
      <c r="O193" s="6"/>
      <c r="P193" s="6"/>
      <c r="Q193" s="1"/>
      <c r="R193" s="5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1"/>
      <c r="AH193" s="6"/>
      <c r="AI193" s="6"/>
      <c r="AJ193" s="6"/>
    </row>
    <row r="194" spans="1:36">
      <c r="A194" s="6"/>
      <c r="B194" s="5"/>
      <c r="C194" s="6"/>
      <c r="D194" s="6"/>
      <c r="E194" s="6"/>
      <c r="F194" s="6"/>
      <c r="G194" s="6"/>
      <c r="H194" s="6"/>
      <c r="I194" s="99"/>
      <c r="J194" s="6"/>
      <c r="K194" s="6"/>
      <c r="L194" s="6"/>
      <c r="M194" s="6"/>
      <c r="N194" s="6"/>
      <c r="O194" s="6"/>
      <c r="P194" s="6"/>
      <c r="Q194" s="1"/>
      <c r="R194" s="5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1"/>
      <c r="AH194" s="6"/>
      <c r="AI194" s="6"/>
      <c r="AJ194" s="6"/>
    </row>
    <row r="195" spans="1:36">
      <c r="A195" s="6"/>
      <c r="B195" s="5"/>
      <c r="C195" s="6"/>
      <c r="D195" s="6"/>
      <c r="E195" s="6"/>
      <c r="F195" s="6"/>
      <c r="G195" s="6"/>
      <c r="H195" s="6"/>
      <c r="I195" s="99"/>
      <c r="J195" s="6"/>
      <c r="K195" s="6"/>
      <c r="L195" s="6"/>
      <c r="M195" s="6"/>
      <c r="N195" s="6"/>
      <c r="O195" s="6"/>
      <c r="P195" s="6"/>
      <c r="Q195" s="1"/>
      <c r="R195" s="5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1"/>
      <c r="AH195" s="6"/>
      <c r="AI195" s="6"/>
      <c r="AJ195" s="6"/>
    </row>
    <row r="196" spans="1:36">
      <c r="A196" s="6"/>
      <c r="B196" s="5"/>
      <c r="C196" s="6"/>
      <c r="D196" s="6"/>
      <c r="E196" s="6"/>
      <c r="F196" s="6"/>
      <c r="G196" s="6"/>
      <c r="H196" s="6"/>
      <c r="I196" s="99"/>
      <c r="J196" s="6"/>
      <c r="K196" s="6"/>
      <c r="L196" s="6"/>
      <c r="M196" s="6"/>
      <c r="N196" s="6"/>
      <c r="O196" s="6"/>
      <c r="P196" s="6"/>
      <c r="Q196" s="1"/>
      <c r="R196" s="5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1"/>
      <c r="AH196" s="6"/>
      <c r="AI196" s="6"/>
      <c r="AJ196" s="6"/>
    </row>
    <row r="197" spans="1:36">
      <c r="A197" s="6"/>
      <c r="B197" s="5"/>
      <c r="C197" s="6"/>
      <c r="D197" s="6"/>
      <c r="E197" s="6"/>
      <c r="F197" s="6"/>
      <c r="G197" s="6"/>
      <c r="H197" s="6"/>
      <c r="I197" s="99"/>
      <c r="J197" s="6"/>
      <c r="K197" s="6"/>
      <c r="L197" s="6"/>
      <c r="M197" s="6"/>
      <c r="N197" s="6"/>
      <c r="O197" s="6"/>
      <c r="P197" s="6"/>
      <c r="Q197" s="1"/>
      <c r="R197" s="5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1"/>
      <c r="AH197" s="6"/>
      <c r="AI197" s="6"/>
      <c r="AJ197" s="6"/>
    </row>
    <row r="198" spans="1:36">
      <c r="A198" s="6"/>
      <c r="B198" s="5"/>
      <c r="C198" s="6"/>
      <c r="D198" s="6"/>
      <c r="E198" s="6"/>
      <c r="F198" s="6"/>
      <c r="G198" s="6"/>
      <c r="H198" s="6"/>
      <c r="I198" s="99"/>
      <c r="J198" s="6"/>
      <c r="K198" s="6"/>
      <c r="L198" s="6"/>
      <c r="M198" s="6"/>
      <c r="N198" s="6"/>
      <c r="O198" s="6"/>
      <c r="P198" s="6"/>
      <c r="Q198" s="1"/>
      <c r="R198" s="5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1"/>
      <c r="AH198" s="6"/>
      <c r="AI198" s="6"/>
      <c r="AJ198" s="6"/>
    </row>
    <row r="199" spans="1:36">
      <c r="A199" s="6"/>
      <c r="B199" s="5"/>
      <c r="C199" s="6"/>
      <c r="D199" s="6"/>
      <c r="E199" s="6"/>
      <c r="F199" s="6"/>
      <c r="G199" s="6"/>
      <c r="H199" s="6"/>
      <c r="I199" s="99"/>
      <c r="J199" s="6"/>
      <c r="K199" s="6"/>
      <c r="L199" s="6"/>
      <c r="M199" s="6"/>
      <c r="N199" s="6"/>
      <c r="O199" s="6"/>
      <c r="P199" s="6"/>
      <c r="Q199" s="1"/>
      <c r="R199" s="5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1"/>
      <c r="AH199" s="6"/>
      <c r="AI199" s="6"/>
      <c r="AJ199" s="6"/>
    </row>
    <row r="200" spans="1:36">
      <c r="A200" s="6"/>
      <c r="B200" s="5"/>
      <c r="C200" s="6"/>
      <c r="D200" s="6"/>
      <c r="E200" s="6"/>
      <c r="F200" s="6"/>
      <c r="G200" s="6"/>
      <c r="H200" s="6"/>
      <c r="I200" s="99"/>
      <c r="J200" s="6"/>
      <c r="K200" s="6"/>
      <c r="L200" s="6"/>
      <c r="M200" s="6"/>
      <c r="N200" s="6"/>
      <c r="O200" s="6"/>
      <c r="P200" s="6"/>
      <c r="Q200" s="1"/>
      <c r="R200" s="5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1"/>
      <c r="AH200" s="6"/>
      <c r="AI200" s="6"/>
      <c r="AJ200" s="6"/>
    </row>
    <row r="201" spans="1:36">
      <c r="A201" s="6"/>
      <c r="B201" s="5"/>
      <c r="C201" s="6"/>
      <c r="D201" s="6"/>
      <c r="E201" s="6"/>
      <c r="F201" s="6"/>
      <c r="G201" s="6"/>
      <c r="H201" s="6"/>
      <c r="I201" s="99"/>
      <c r="J201" s="6"/>
      <c r="K201" s="6"/>
      <c r="L201" s="6"/>
      <c r="M201" s="6"/>
      <c r="N201" s="6"/>
      <c r="O201" s="6"/>
      <c r="P201" s="6"/>
      <c r="Q201" s="1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1"/>
      <c r="AH201" s="6"/>
      <c r="AI201" s="6"/>
      <c r="AJ201" s="6"/>
    </row>
    <row r="202" spans="1:36">
      <c r="A202" s="6"/>
      <c r="B202" s="5"/>
      <c r="C202" s="6"/>
      <c r="D202" s="6"/>
      <c r="E202" s="6"/>
      <c r="F202" s="6"/>
      <c r="G202" s="6"/>
      <c r="H202" s="6"/>
      <c r="I202" s="99"/>
      <c r="J202" s="6"/>
      <c r="K202" s="6"/>
      <c r="L202" s="6"/>
      <c r="M202" s="6"/>
      <c r="N202" s="6"/>
      <c r="O202" s="6"/>
      <c r="P202" s="6"/>
      <c r="Q202" s="1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1"/>
      <c r="AH202" s="6"/>
      <c r="AI202" s="6"/>
      <c r="AJ202" s="6"/>
    </row>
    <row r="203" spans="1:36">
      <c r="A203" s="6"/>
      <c r="B203" s="5"/>
      <c r="C203" s="6"/>
      <c r="D203" s="6"/>
      <c r="E203" s="6"/>
      <c r="F203" s="6"/>
      <c r="G203" s="6"/>
      <c r="H203" s="6"/>
      <c r="I203" s="99"/>
      <c r="J203" s="6"/>
      <c r="K203" s="6"/>
      <c r="L203" s="6"/>
      <c r="M203" s="6"/>
      <c r="N203" s="6"/>
      <c r="O203" s="6"/>
      <c r="P203" s="6"/>
      <c r="Q203" s="1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1"/>
      <c r="AH203" s="6"/>
      <c r="AI203" s="6"/>
      <c r="AJ203" s="6"/>
    </row>
    <row r="204" spans="1:36">
      <c r="A204" s="6"/>
      <c r="B204" s="5"/>
      <c r="C204" s="6"/>
      <c r="D204" s="6"/>
      <c r="E204" s="6"/>
      <c r="F204" s="6"/>
      <c r="G204" s="6"/>
      <c r="H204" s="6"/>
      <c r="I204" s="99"/>
      <c r="J204" s="6"/>
      <c r="K204" s="6"/>
      <c r="L204" s="6"/>
      <c r="M204" s="6"/>
      <c r="N204" s="6"/>
      <c r="O204" s="6"/>
      <c r="P204" s="6"/>
      <c r="Q204" s="1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1"/>
      <c r="AH204" s="6"/>
      <c r="AI204" s="6"/>
      <c r="AJ204" s="6"/>
    </row>
    <row r="205" spans="1:36">
      <c r="A205" s="6"/>
      <c r="B205" s="5"/>
      <c r="C205" s="6"/>
      <c r="D205" s="6"/>
      <c r="E205" s="6"/>
      <c r="F205" s="6"/>
      <c r="G205" s="6"/>
      <c r="H205" s="6"/>
      <c r="I205" s="99"/>
      <c r="J205" s="6"/>
      <c r="K205" s="6"/>
      <c r="L205" s="6"/>
      <c r="M205" s="6"/>
      <c r="N205" s="6"/>
      <c r="O205" s="6"/>
      <c r="P205" s="6"/>
      <c r="Q205" s="1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1"/>
      <c r="AH205" s="6"/>
      <c r="AI205" s="6"/>
      <c r="AJ205" s="6"/>
    </row>
    <row r="206" spans="1:36">
      <c r="B206" s="5"/>
    </row>
    <row r="207" spans="1:36">
      <c r="B207" s="5"/>
    </row>
    <row r="208" spans="1:36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  <row r="216" spans="2:2">
      <c r="B216" s="5"/>
    </row>
    <row r="217" spans="2:2">
      <c r="B217" s="5"/>
    </row>
    <row r="218" spans="2:2">
      <c r="B218" s="5"/>
    </row>
    <row r="219" spans="2:2">
      <c r="B219" s="5"/>
    </row>
    <row r="220" spans="2:2">
      <c r="B220" s="5"/>
    </row>
    <row r="221" spans="2:2">
      <c r="B221" s="5"/>
    </row>
    <row r="222" spans="2:2">
      <c r="B222" s="5"/>
    </row>
    <row r="223" spans="2:2">
      <c r="B223" s="5"/>
    </row>
    <row r="224" spans="2:2">
      <c r="B224" s="5"/>
    </row>
    <row r="225" spans="2:2">
      <c r="B225" s="5"/>
    </row>
    <row r="226" spans="2:2">
      <c r="B226" s="5"/>
    </row>
    <row r="227" spans="2:2">
      <c r="B227" s="5"/>
    </row>
    <row r="228" spans="2:2">
      <c r="B228" s="5"/>
    </row>
    <row r="229" spans="2:2">
      <c r="B229" s="5"/>
    </row>
    <row r="230" spans="2:2">
      <c r="B230" s="5"/>
    </row>
    <row r="231" spans="2:2">
      <c r="B231" s="5"/>
    </row>
    <row r="232" spans="2:2">
      <c r="B232" s="5"/>
    </row>
    <row r="233" spans="2:2">
      <c r="B233" s="5"/>
    </row>
    <row r="234" spans="2:2">
      <c r="B234" s="5"/>
    </row>
    <row r="235" spans="2:2">
      <c r="B235" s="5"/>
    </row>
    <row r="236" spans="2:2">
      <c r="B236" s="5"/>
    </row>
    <row r="237" spans="2:2">
      <c r="B237" s="5"/>
    </row>
  </sheetData>
  <dataConsolidate/>
  <customSheetViews>
    <customSheetView guid="{35B6BC15-FE8E-48BF-BB66-C036B89C8D4E}" scale="90" showRowCol="0">
      <selection activeCell="C21" sqref="C21"/>
      <pageMargins left="0.7" right="0.7" top="0.75" bottom="0.75" header="0.3" footer="0.3"/>
      <pageSetup paperSize="9" orientation="portrait" r:id="rId1"/>
    </customSheetView>
  </customSheetViews>
  <mergeCells count="236">
    <mergeCell ref="AM8:AN8"/>
    <mergeCell ref="C4:D4"/>
    <mergeCell ref="AJ4:AK4"/>
    <mergeCell ref="F2:AI4"/>
    <mergeCell ref="B5:T6"/>
    <mergeCell ref="X5:X6"/>
    <mergeCell ref="C1:D1"/>
    <mergeCell ref="C3:D3"/>
    <mergeCell ref="AJ1:AL1"/>
    <mergeCell ref="AJ2:AL2"/>
    <mergeCell ref="AJ3:AL3"/>
    <mergeCell ref="E8:F8"/>
    <mergeCell ref="M8:N8"/>
    <mergeCell ref="U8:V8"/>
    <mergeCell ref="AC8:AD8"/>
    <mergeCell ref="AK8:AL8"/>
    <mergeCell ref="C2:D2"/>
    <mergeCell ref="G8:H8"/>
    <mergeCell ref="O8:P8"/>
    <mergeCell ref="W8:X8"/>
    <mergeCell ref="AE8:AF8"/>
    <mergeCell ref="U5:W6"/>
    <mergeCell ref="AB5:AB6"/>
    <mergeCell ref="Z5:AA6"/>
    <mergeCell ref="W89:Y89"/>
    <mergeCell ref="Z89:AI89"/>
    <mergeCell ref="W90:Y90"/>
    <mergeCell ref="Z90:AI90"/>
    <mergeCell ref="W91:Y91"/>
    <mergeCell ref="S9:T9"/>
    <mergeCell ref="C9:D9"/>
    <mergeCell ref="AA9:AB9"/>
    <mergeCell ref="Z91:AI91"/>
    <mergeCell ref="C90:D90"/>
    <mergeCell ref="E90:O90"/>
    <mergeCell ref="C91:D91"/>
    <mergeCell ref="E91:O91"/>
    <mergeCell ref="C80:D80"/>
    <mergeCell ref="E80:O80"/>
    <mergeCell ref="C81:D81"/>
    <mergeCell ref="E81:O81"/>
    <mergeCell ref="C82:D82"/>
    <mergeCell ref="E82:O82"/>
    <mergeCell ref="C83:D83"/>
    <mergeCell ref="E83:O83"/>
    <mergeCell ref="C84:D84"/>
    <mergeCell ref="E84:O84"/>
    <mergeCell ref="E62:O62"/>
    <mergeCell ref="W94:Y94"/>
    <mergeCell ref="Z94:AI94"/>
    <mergeCell ref="W95:Y95"/>
    <mergeCell ref="Z95:AI95"/>
    <mergeCell ref="W96:Y96"/>
    <mergeCell ref="Z96:AI96"/>
    <mergeCell ref="W97:Y97"/>
    <mergeCell ref="Z97:AI97"/>
    <mergeCell ref="W98:Y98"/>
    <mergeCell ref="Z98:AI98"/>
    <mergeCell ref="W107:Y107"/>
    <mergeCell ref="Z107:AI107"/>
    <mergeCell ref="W99:Y99"/>
    <mergeCell ref="Z99:AI99"/>
    <mergeCell ref="W100:Y100"/>
    <mergeCell ref="Z100:AI100"/>
    <mergeCell ref="W101:Y101"/>
    <mergeCell ref="Z101:AI101"/>
    <mergeCell ref="W102:Y102"/>
    <mergeCell ref="Z102:AI102"/>
    <mergeCell ref="W103:Y103"/>
    <mergeCell ref="Z103:AI103"/>
    <mergeCell ref="W104:Y104"/>
    <mergeCell ref="Z104:AI104"/>
    <mergeCell ref="W105:Y105"/>
    <mergeCell ref="Z105:AI105"/>
    <mergeCell ref="W106:Y106"/>
    <mergeCell ref="Z106:AI106"/>
    <mergeCell ref="W92:Y92"/>
    <mergeCell ref="Z92:AI92"/>
    <mergeCell ref="W93:Y93"/>
    <mergeCell ref="Z93:AI93"/>
    <mergeCell ref="C105:D105"/>
    <mergeCell ref="E105:O105"/>
    <mergeCell ref="C106:D106"/>
    <mergeCell ref="E106:O106"/>
    <mergeCell ref="C102:D102"/>
    <mergeCell ref="E102:O102"/>
    <mergeCell ref="C103:D103"/>
    <mergeCell ref="E103:O103"/>
    <mergeCell ref="C104:D104"/>
    <mergeCell ref="E104:O104"/>
    <mergeCell ref="C95:D95"/>
    <mergeCell ref="E95:O95"/>
    <mergeCell ref="C96:D96"/>
    <mergeCell ref="E96:O96"/>
    <mergeCell ref="C97:D97"/>
    <mergeCell ref="E97:O97"/>
    <mergeCell ref="C98:D98"/>
    <mergeCell ref="E98:O98"/>
    <mergeCell ref="C99:D99"/>
    <mergeCell ref="E99:O99"/>
    <mergeCell ref="C107:D107"/>
    <mergeCell ref="E107:O107"/>
    <mergeCell ref="W80:Y80"/>
    <mergeCell ref="Z80:AI80"/>
    <mergeCell ref="W81:Y81"/>
    <mergeCell ref="Z81:AI81"/>
    <mergeCell ref="W82:Y82"/>
    <mergeCell ref="Z82:AI82"/>
    <mergeCell ref="W83:Y83"/>
    <mergeCell ref="Z83:AI83"/>
    <mergeCell ref="W84:Y84"/>
    <mergeCell ref="Z84:AI84"/>
    <mergeCell ref="W85:Y85"/>
    <mergeCell ref="Z85:AI85"/>
    <mergeCell ref="W86:Y86"/>
    <mergeCell ref="Z86:AI86"/>
    <mergeCell ref="W87:Y87"/>
    <mergeCell ref="Z87:AI87"/>
    <mergeCell ref="W88:Y88"/>
    <mergeCell ref="Z88:AI88"/>
    <mergeCell ref="C100:D100"/>
    <mergeCell ref="E100:O100"/>
    <mergeCell ref="C101:D101"/>
    <mergeCell ref="E101:O101"/>
    <mergeCell ref="C92:D92"/>
    <mergeCell ref="E92:O92"/>
    <mergeCell ref="C93:D93"/>
    <mergeCell ref="E93:O93"/>
    <mergeCell ref="C94:D94"/>
    <mergeCell ref="E94:O94"/>
    <mergeCell ref="C85:D85"/>
    <mergeCell ref="E85:O85"/>
    <mergeCell ref="C86:D86"/>
    <mergeCell ref="E86:O86"/>
    <mergeCell ref="C87:D87"/>
    <mergeCell ref="E87:O87"/>
    <mergeCell ref="C88:D88"/>
    <mergeCell ref="E88:O88"/>
    <mergeCell ref="C89:D89"/>
    <mergeCell ref="E89:O89"/>
    <mergeCell ref="E73:O73"/>
    <mergeCell ref="E74:O74"/>
    <mergeCell ref="E75:O75"/>
    <mergeCell ref="E76:O76"/>
    <mergeCell ref="E77:O77"/>
    <mergeCell ref="E78:O78"/>
    <mergeCell ref="E79:O79"/>
    <mergeCell ref="E63:O63"/>
    <mergeCell ref="E64:O64"/>
    <mergeCell ref="E65:O65"/>
    <mergeCell ref="E66:O66"/>
    <mergeCell ref="E67:O67"/>
    <mergeCell ref="E68:O68"/>
    <mergeCell ref="E69:O69"/>
    <mergeCell ref="E70:O70"/>
    <mergeCell ref="E71:O71"/>
    <mergeCell ref="C61:D61"/>
    <mergeCell ref="C62:D62"/>
    <mergeCell ref="E58:O58"/>
    <mergeCell ref="E59:O59"/>
    <mergeCell ref="E60:O60"/>
    <mergeCell ref="E61:O61"/>
    <mergeCell ref="C58:D58"/>
    <mergeCell ref="C59:D59"/>
    <mergeCell ref="E72:O72"/>
    <mergeCell ref="C77:D77"/>
    <mergeCell ref="C78:D78"/>
    <mergeCell ref="C79:D79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Z47:AI47"/>
    <mergeCell ref="W47:Y47"/>
    <mergeCell ref="E45:O45"/>
    <mergeCell ref="E47:O47"/>
    <mergeCell ref="C45:D45"/>
    <mergeCell ref="C47:D47"/>
    <mergeCell ref="W58:Y58"/>
    <mergeCell ref="W59:Y59"/>
    <mergeCell ref="W60:Y60"/>
    <mergeCell ref="Z58:AI58"/>
    <mergeCell ref="Z59:AI59"/>
    <mergeCell ref="Z60:AI60"/>
    <mergeCell ref="C60:D60"/>
    <mergeCell ref="W75:Y75"/>
    <mergeCell ref="W76:Y76"/>
    <mergeCell ref="W77:Y77"/>
    <mergeCell ref="W78:Y78"/>
    <mergeCell ref="W79:Y79"/>
    <mergeCell ref="W62:Y62"/>
    <mergeCell ref="W63:Y63"/>
    <mergeCell ref="W64:Y64"/>
    <mergeCell ref="W65:Y65"/>
    <mergeCell ref="W66:Y66"/>
    <mergeCell ref="W67:Y67"/>
    <mergeCell ref="W68:Y68"/>
    <mergeCell ref="W69:Y69"/>
    <mergeCell ref="W70:Y70"/>
    <mergeCell ref="W71:Y71"/>
    <mergeCell ref="W72:Y72"/>
    <mergeCell ref="W73:Y73"/>
    <mergeCell ref="AC5:AN6"/>
    <mergeCell ref="AI9:AJ9"/>
    <mergeCell ref="K9:L9"/>
    <mergeCell ref="Z79:AI79"/>
    <mergeCell ref="Z63:AI63"/>
    <mergeCell ref="Z64:AI64"/>
    <mergeCell ref="Z65:AI65"/>
    <mergeCell ref="Z66:AI66"/>
    <mergeCell ref="Z67:AI67"/>
    <mergeCell ref="Z68:AI68"/>
    <mergeCell ref="Z69:AI69"/>
    <mergeCell ref="Z70:AI70"/>
    <mergeCell ref="Z71:AI71"/>
    <mergeCell ref="Z61:AI61"/>
    <mergeCell ref="Z62:AI62"/>
    <mergeCell ref="Z72:AI72"/>
    <mergeCell ref="Z73:AI73"/>
    <mergeCell ref="Z74:AI74"/>
    <mergeCell ref="Z75:AI75"/>
    <mergeCell ref="Z76:AI76"/>
    <mergeCell ref="Z77:AI77"/>
    <mergeCell ref="Z78:AI78"/>
    <mergeCell ref="W61:Y61"/>
    <mergeCell ref="W74:Y74"/>
  </mergeCells>
  <conditionalFormatting sqref="E9:F9 M9:N9 U9:V9 AC9:AD9 AK9:AL9">
    <cfRule type="dataBar" priority="17">
      <dataBar>
        <cfvo type="min"/>
        <cfvo type="max"/>
        <color rgb="FF008AEF"/>
      </dataBar>
    </cfRule>
  </conditionalFormatting>
  <conditionalFormatting sqref="G9:G44 AE9:AE44 P26:Q26 P19:Q19 X26 X19 AM9:AM44 O25:P25 O9:O44 W18:X18 W9:W44">
    <cfRule type="dataBar" priority="16">
      <dataBar>
        <cfvo type="min"/>
        <cfvo type="max"/>
        <color rgb="FF63C384"/>
      </dataBar>
    </cfRule>
  </conditionalFormatting>
  <conditionalFormatting sqref="H9:I44 AF9:AG44 AN9:AN44 P9:Q44 X9:X44">
    <cfRule type="dataBar" priority="15">
      <dataBar>
        <cfvo type="min"/>
        <cfvo type="max"/>
        <color rgb="FFFFB628"/>
      </dataBar>
    </cfRule>
  </conditionalFormatting>
  <conditionalFormatting sqref="H10:H44 AF10:AF44 AN10:AN44 P10:P44 X10:X44">
    <cfRule type="dataBar" priority="14">
      <dataBar>
        <cfvo type="min"/>
        <cfvo type="max"/>
        <color rgb="FFFF555A"/>
      </dataBar>
    </cfRule>
  </conditionalFormatting>
  <conditionalFormatting sqref="AE10:AF44">
    <cfRule type="dataBar" priority="13">
      <dataBar>
        <cfvo type="min"/>
        <cfvo type="max"/>
        <color rgb="FF638EC6"/>
      </dataBar>
    </cfRule>
  </conditionalFormatting>
  <conditionalFormatting sqref="AM10:AN41">
    <cfRule type="dataBar" priority="12">
      <dataBar>
        <cfvo type="min"/>
        <cfvo type="max"/>
        <color rgb="FF638EC6"/>
      </dataBar>
    </cfRule>
  </conditionalFormatting>
  <conditionalFormatting sqref="AM10:AN44">
    <cfRule type="dataBar" priority="11">
      <dataBar>
        <cfvo type="min"/>
        <cfvo type="max"/>
        <color rgb="FF638EC6"/>
      </dataBar>
    </cfRule>
  </conditionalFormatting>
  <conditionalFormatting sqref="G10:H44">
    <cfRule type="dataBar" priority="10">
      <dataBar>
        <cfvo type="min"/>
        <cfvo type="max"/>
        <color rgb="FFFF555A"/>
      </dataBar>
    </cfRule>
  </conditionalFormatting>
  <conditionalFormatting sqref="O10:P44">
    <cfRule type="dataBar" priority="9">
      <dataBar>
        <cfvo type="min"/>
        <cfvo type="max"/>
        <color rgb="FFFF555A"/>
      </dataBar>
    </cfRule>
  </conditionalFormatting>
  <conditionalFormatting sqref="W10:X44">
    <cfRule type="dataBar" priority="8">
      <dataBar>
        <cfvo type="min"/>
        <cfvo type="max"/>
        <color rgb="FFFF555A"/>
      </dataBar>
    </cfRule>
  </conditionalFormatting>
  <conditionalFormatting sqref="F10:F44 E10:E33 E35:E44">
    <cfRule type="colorScale" priority="7">
      <colorScale>
        <cfvo type="min"/>
        <cfvo type="max"/>
        <color rgb="FF63BE7B"/>
        <color rgb="FFFFEF9C"/>
      </colorScale>
    </cfRule>
  </conditionalFormatting>
  <conditionalFormatting sqref="M10:N44">
    <cfRule type="colorScale" priority="6">
      <colorScale>
        <cfvo type="min"/>
        <cfvo type="max"/>
        <color rgb="FF63BE7B"/>
        <color rgb="FFFFEF9C"/>
      </colorScale>
    </cfRule>
  </conditionalFormatting>
  <conditionalFormatting sqref="U10:V44">
    <cfRule type="colorScale" priority="5">
      <colorScale>
        <cfvo type="min"/>
        <cfvo type="max"/>
        <color rgb="FF63BE7B"/>
        <color rgb="FFFFEF9C"/>
      </colorScale>
    </cfRule>
  </conditionalFormatting>
  <conditionalFormatting sqref="AC10:AD44">
    <cfRule type="colorScale" priority="4">
      <colorScale>
        <cfvo type="min"/>
        <cfvo type="max"/>
        <color rgb="FF63BE7B"/>
        <color rgb="FFFFEF9C"/>
      </colorScale>
    </cfRule>
  </conditionalFormatting>
  <conditionalFormatting sqref="AK10:AL44">
    <cfRule type="colorScale" priority="3">
      <colorScale>
        <cfvo type="min"/>
        <cfvo type="max"/>
        <color rgb="FF63BE7B"/>
        <color rgb="FFFFEF9C"/>
      </colorScale>
    </cfRule>
  </conditionalFormatting>
  <conditionalFormatting sqref="G9:H44 AE9:AF44 AM9:AN44 O9:P44 W9:X44">
    <cfRule type="dataBar" priority="2">
      <dataBar>
        <cfvo type="min"/>
        <cfvo type="max"/>
        <color rgb="FF008AEF"/>
      </dataBar>
    </cfRule>
  </conditionalFormatting>
  <conditionalFormatting sqref="E34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230"/>
  <sheetViews>
    <sheetView tabSelected="1" workbookViewId="0">
      <selection activeCell="O1" sqref="O1"/>
    </sheetView>
  </sheetViews>
  <sheetFormatPr baseColWidth="10" defaultRowHeight="15"/>
  <cols>
    <col min="1" max="1" width="5.5703125" customWidth="1"/>
    <col min="2" max="2" width="30.7109375" customWidth="1"/>
    <col min="3" max="4" width="10.7109375" customWidth="1"/>
    <col min="5" max="5" width="9.5703125" customWidth="1"/>
    <col min="6" max="7" width="10.7109375" customWidth="1"/>
    <col min="8" max="8" width="5.7109375" customWidth="1"/>
    <col min="9" max="9" width="30.7109375" customWidth="1"/>
    <col min="10" max="10" width="10.7109375" customWidth="1"/>
    <col min="11" max="12" width="2" customWidth="1"/>
    <col min="13" max="13" width="30.7109375" customWidth="1"/>
    <col min="14" max="14" width="10.7109375" customWidth="1"/>
    <col min="15" max="15" width="6.28515625" customWidth="1"/>
    <col min="16" max="16" width="4" customWidth="1"/>
    <col min="18" max="18" width="15" customWidth="1"/>
    <col min="19" max="19" width="11.28515625" customWidth="1"/>
    <col min="20" max="20" width="10.140625" customWidth="1"/>
    <col min="21" max="21" width="10.5703125" customWidth="1"/>
    <col min="22" max="22" width="11.85546875" customWidth="1"/>
    <col min="23" max="23" width="7" customWidth="1"/>
  </cols>
  <sheetData>
    <row r="1" spans="1:25" ht="13.5" customHeight="1">
      <c r="A1" s="226"/>
      <c r="B1" s="323" t="s">
        <v>226</v>
      </c>
      <c r="C1" s="323"/>
      <c r="D1" s="323"/>
      <c r="E1" s="323"/>
      <c r="F1" s="323"/>
      <c r="G1" s="323"/>
      <c r="H1" s="236"/>
      <c r="I1" s="323" t="s">
        <v>228</v>
      </c>
      <c r="J1" s="323"/>
      <c r="K1" s="237"/>
      <c r="L1" s="237"/>
      <c r="M1" s="323" t="s">
        <v>229</v>
      </c>
      <c r="N1" s="323"/>
      <c r="O1" s="376" t="s">
        <v>241</v>
      </c>
      <c r="P1" s="237"/>
      <c r="Q1" s="323" t="s">
        <v>224</v>
      </c>
      <c r="R1" s="323"/>
      <c r="S1" s="323"/>
      <c r="T1" s="323"/>
      <c r="U1" s="323"/>
      <c r="V1" s="323"/>
      <c r="W1" s="226"/>
    </row>
    <row r="2" spans="1:25" ht="16.5" thickBot="1">
      <c r="A2" s="226" t="s">
        <v>110</v>
      </c>
      <c r="B2" s="323"/>
      <c r="C2" s="323"/>
      <c r="D2" s="323"/>
      <c r="E2" s="323"/>
      <c r="F2" s="323"/>
      <c r="G2" s="323"/>
      <c r="H2" s="236"/>
      <c r="I2" s="323"/>
      <c r="J2" s="323"/>
      <c r="K2" s="237"/>
      <c r="L2" s="237"/>
      <c r="M2" s="323"/>
      <c r="N2" s="323"/>
      <c r="O2" s="237"/>
      <c r="P2" s="237"/>
      <c r="Q2" s="323"/>
      <c r="R2" s="323"/>
      <c r="S2" s="323"/>
      <c r="T2" s="323"/>
      <c r="U2" s="323"/>
      <c r="V2" s="323"/>
      <c r="W2" s="226"/>
    </row>
    <row r="3" spans="1:25" ht="15.75" thickBot="1">
      <c r="A3" s="226"/>
      <c r="B3" s="208" t="s">
        <v>216</v>
      </c>
      <c r="C3" s="209" t="s">
        <v>217</v>
      </c>
      <c r="D3" s="209" t="s">
        <v>230</v>
      </c>
      <c r="E3" s="209" t="s">
        <v>231</v>
      </c>
      <c r="F3" s="209" t="s">
        <v>10</v>
      </c>
      <c r="G3" s="219" t="s">
        <v>234</v>
      </c>
      <c r="H3" s="228"/>
      <c r="I3" s="208" t="s">
        <v>216</v>
      </c>
      <c r="J3" s="209" t="s">
        <v>217</v>
      </c>
      <c r="K3" s="209"/>
      <c r="L3" s="209"/>
      <c r="M3" s="209" t="s">
        <v>216</v>
      </c>
      <c r="N3" s="219" t="s">
        <v>217</v>
      </c>
      <c r="O3" s="233"/>
      <c r="P3" s="324"/>
      <c r="Q3" s="325"/>
      <c r="R3" s="325"/>
      <c r="S3" s="325"/>
      <c r="T3" s="325"/>
      <c r="U3" s="325"/>
      <c r="V3" s="239"/>
      <c r="W3" s="226"/>
    </row>
    <row r="4" spans="1:25">
      <c r="A4" s="226"/>
      <c r="B4" s="210" t="s">
        <v>117</v>
      </c>
      <c r="C4" s="211">
        <v>1</v>
      </c>
      <c r="D4" s="212">
        <f>IF(X4=$X$3,"",X4)</f>
        <v>2</v>
      </c>
      <c r="E4" s="212">
        <f>IF(Y4=$X$3,"",Y4)</f>
        <v>20</v>
      </c>
      <c r="F4" s="211">
        <v>1</v>
      </c>
      <c r="G4" s="220">
        <f>IF(C4="","",C4-F4)</f>
        <v>0</v>
      </c>
      <c r="H4" s="229">
        <v>1</v>
      </c>
      <c r="I4" s="210" t="s">
        <v>117</v>
      </c>
      <c r="J4" s="211">
        <v>2</v>
      </c>
      <c r="K4" s="249"/>
      <c r="L4" s="249">
        <f>J4+K4</f>
        <v>2</v>
      </c>
      <c r="M4" s="211" t="s">
        <v>117</v>
      </c>
      <c r="N4" s="222">
        <v>20</v>
      </c>
      <c r="O4" s="234"/>
      <c r="P4" s="240"/>
      <c r="Q4" s="241"/>
      <c r="R4" s="242"/>
      <c r="S4" s="232"/>
      <c r="T4" s="232"/>
      <c r="U4" s="232"/>
      <c r="V4" s="243"/>
      <c r="W4" s="226"/>
      <c r="X4" s="202">
        <f>VLOOKUP(B4,$B$43:$E$217,3,0)</f>
        <v>2</v>
      </c>
      <c r="Y4" s="203">
        <f>VLOOKUP(B4,$B$43:$E$217,4,0)</f>
        <v>20</v>
      </c>
    </row>
    <row r="5" spans="1:25">
      <c r="A5" s="226"/>
      <c r="B5" s="210" t="s">
        <v>17</v>
      </c>
      <c r="C5" s="211">
        <v>1</v>
      </c>
      <c r="D5" s="212" t="str">
        <f t="shared" ref="D5:D39" si="0">IF(X5=$X$3,"",X5)</f>
        <v/>
      </c>
      <c r="E5" s="212" t="str">
        <f t="shared" ref="E5:E39" si="1">IF(Y5=$X$3,"",Y5)</f>
        <v/>
      </c>
      <c r="F5" s="211">
        <v>1</v>
      </c>
      <c r="G5" s="220">
        <f t="shared" ref="G5:G39" si="2">IF(C5="","",C5-F5)</f>
        <v>0</v>
      </c>
      <c r="H5" s="229">
        <v>2</v>
      </c>
      <c r="I5" s="210" t="s">
        <v>23</v>
      </c>
      <c r="J5" s="211">
        <v>1</v>
      </c>
      <c r="K5" s="249"/>
      <c r="L5" s="249">
        <f t="shared" ref="L5:L37" si="3">J5+K5</f>
        <v>1</v>
      </c>
      <c r="M5" s="211"/>
      <c r="N5" s="222"/>
      <c r="O5" s="234"/>
      <c r="P5" s="244"/>
      <c r="Q5" s="256"/>
      <c r="R5" s="256"/>
      <c r="S5" s="230"/>
      <c r="T5" s="256"/>
      <c r="U5" s="230"/>
      <c r="V5" s="245"/>
      <c r="W5" s="226"/>
      <c r="X5" s="204" t="str">
        <f t="shared" ref="X5:X39" si="4">VLOOKUP(B5,$B$43:$E$217,3,0)</f>
        <v/>
      </c>
      <c r="Y5" s="205" t="str">
        <f t="shared" ref="Y5:Y39" si="5">VLOOKUP(B5,$B$43:$E$217,4,0)</f>
        <v/>
      </c>
    </row>
    <row r="6" spans="1:25">
      <c r="A6" s="226"/>
      <c r="B6" s="210" t="s">
        <v>147</v>
      </c>
      <c r="C6" s="211"/>
      <c r="D6" s="212" t="str">
        <f t="shared" si="0"/>
        <v/>
      </c>
      <c r="E6" s="212" t="str">
        <f t="shared" si="1"/>
        <v/>
      </c>
      <c r="F6" s="211"/>
      <c r="G6" s="220" t="str">
        <f t="shared" si="2"/>
        <v/>
      </c>
      <c r="H6" s="229">
        <v>3</v>
      </c>
      <c r="I6" s="210" t="s">
        <v>122</v>
      </c>
      <c r="J6" s="211">
        <v>1</v>
      </c>
      <c r="K6" s="249"/>
      <c r="L6" s="249">
        <f t="shared" si="3"/>
        <v>1</v>
      </c>
      <c r="M6" s="211"/>
      <c r="N6" s="222"/>
      <c r="O6" s="234"/>
      <c r="P6" s="244"/>
      <c r="Q6" s="322" t="s">
        <v>216</v>
      </c>
      <c r="R6" s="322"/>
      <c r="S6" s="255" t="s">
        <v>2</v>
      </c>
      <c r="T6" s="255" t="s">
        <v>232</v>
      </c>
      <c r="U6" s="255" t="s">
        <v>233</v>
      </c>
      <c r="V6" s="254" t="s">
        <v>10</v>
      </c>
      <c r="W6" s="226"/>
      <c r="X6" s="204" t="str">
        <f t="shared" si="4"/>
        <v/>
      </c>
      <c r="Y6" s="205" t="str">
        <f t="shared" si="5"/>
        <v/>
      </c>
    </row>
    <row r="7" spans="1:25">
      <c r="A7" s="226"/>
      <c r="B7" s="210"/>
      <c r="C7" s="211"/>
      <c r="D7" s="212" t="str">
        <f t="shared" si="0"/>
        <v/>
      </c>
      <c r="E7" s="212" t="str">
        <f t="shared" si="1"/>
        <v/>
      </c>
      <c r="F7" s="211"/>
      <c r="G7" s="220" t="str">
        <f t="shared" si="2"/>
        <v/>
      </c>
      <c r="H7" s="229">
        <v>4</v>
      </c>
      <c r="I7" s="210" t="s">
        <v>225</v>
      </c>
      <c r="J7" s="211"/>
      <c r="K7" s="249"/>
      <c r="L7" s="249">
        <f t="shared" si="3"/>
        <v>0</v>
      </c>
      <c r="M7" s="211"/>
      <c r="N7" s="222"/>
      <c r="O7" s="234"/>
      <c r="P7" s="244"/>
      <c r="Q7" s="256"/>
      <c r="R7" s="256"/>
      <c r="S7" s="230"/>
      <c r="T7" s="230"/>
      <c r="U7" s="230"/>
      <c r="V7" s="245"/>
      <c r="W7" s="226"/>
      <c r="X7" s="204" t="str">
        <f t="shared" si="4"/>
        <v/>
      </c>
      <c r="Y7" s="205" t="str">
        <f t="shared" si="5"/>
        <v/>
      </c>
    </row>
    <row r="8" spans="1:25">
      <c r="A8" s="226"/>
      <c r="B8" s="210"/>
      <c r="C8" s="211"/>
      <c r="D8" s="212" t="str">
        <f t="shared" si="0"/>
        <v/>
      </c>
      <c r="E8" s="212" t="str">
        <f t="shared" si="1"/>
        <v/>
      </c>
      <c r="F8" s="211"/>
      <c r="G8" s="220" t="str">
        <f t="shared" si="2"/>
        <v/>
      </c>
      <c r="H8" s="229">
        <v>5</v>
      </c>
      <c r="I8" s="210"/>
      <c r="J8" s="211"/>
      <c r="K8" s="249"/>
      <c r="L8" s="249">
        <f t="shared" si="3"/>
        <v>0</v>
      </c>
      <c r="M8" s="211"/>
      <c r="N8" s="222"/>
      <c r="O8" s="234"/>
      <c r="P8" s="244"/>
      <c r="Q8" s="256"/>
      <c r="R8" s="256"/>
      <c r="S8" s="230"/>
      <c r="T8" s="230"/>
      <c r="U8" s="230"/>
      <c r="V8" s="245"/>
      <c r="W8" s="226"/>
      <c r="X8" s="204" t="str">
        <f t="shared" si="4"/>
        <v/>
      </c>
      <c r="Y8" s="205" t="str">
        <f t="shared" si="5"/>
        <v/>
      </c>
    </row>
    <row r="9" spans="1:25">
      <c r="A9" s="226"/>
      <c r="B9" s="210"/>
      <c r="C9" s="211"/>
      <c r="D9" s="212" t="str">
        <f t="shared" si="0"/>
        <v/>
      </c>
      <c r="E9" s="212" t="str">
        <f t="shared" si="1"/>
        <v/>
      </c>
      <c r="F9" s="211"/>
      <c r="G9" s="220" t="str">
        <f t="shared" si="2"/>
        <v/>
      </c>
      <c r="H9" s="229">
        <v>6</v>
      </c>
      <c r="I9" s="210" t="s">
        <v>225</v>
      </c>
      <c r="J9" s="211"/>
      <c r="K9" s="249"/>
      <c r="L9" s="249">
        <f t="shared" si="3"/>
        <v>0</v>
      </c>
      <c r="M9" s="211"/>
      <c r="N9" s="222"/>
      <c r="O9" s="234"/>
      <c r="P9" s="244"/>
      <c r="Q9" s="256"/>
      <c r="R9" s="256"/>
      <c r="S9" s="230"/>
      <c r="T9" s="230"/>
      <c r="U9" s="230"/>
      <c r="V9" s="245"/>
      <c r="W9" s="226"/>
      <c r="X9" s="204" t="str">
        <f t="shared" si="4"/>
        <v/>
      </c>
      <c r="Y9" s="205" t="str">
        <f t="shared" si="5"/>
        <v/>
      </c>
    </row>
    <row r="10" spans="1:25">
      <c r="A10" s="226"/>
      <c r="B10" s="210"/>
      <c r="C10" s="211"/>
      <c r="D10" s="212" t="str">
        <f t="shared" si="0"/>
        <v/>
      </c>
      <c r="E10" s="212" t="str">
        <f t="shared" si="1"/>
        <v/>
      </c>
      <c r="F10" s="211"/>
      <c r="G10" s="220" t="str">
        <f t="shared" si="2"/>
        <v/>
      </c>
      <c r="H10" s="229">
        <v>7</v>
      </c>
      <c r="I10" s="210"/>
      <c r="J10" s="211"/>
      <c r="K10" s="249"/>
      <c r="L10" s="249">
        <f t="shared" si="3"/>
        <v>0</v>
      </c>
      <c r="M10" s="211"/>
      <c r="N10" s="222"/>
      <c r="O10" s="234"/>
      <c r="P10" s="244"/>
      <c r="Q10" s="256"/>
      <c r="R10" s="256"/>
      <c r="S10" s="230"/>
      <c r="T10" s="230"/>
      <c r="U10" s="230"/>
      <c r="V10" s="245"/>
      <c r="W10" s="226"/>
      <c r="X10" s="204" t="str">
        <f t="shared" si="4"/>
        <v/>
      </c>
      <c r="Y10" s="205" t="str">
        <f t="shared" si="5"/>
        <v/>
      </c>
    </row>
    <row r="11" spans="1:25">
      <c r="A11" s="226"/>
      <c r="B11" s="210"/>
      <c r="C11" s="211"/>
      <c r="D11" s="212" t="str">
        <f t="shared" si="0"/>
        <v/>
      </c>
      <c r="E11" s="212" t="str">
        <f t="shared" si="1"/>
        <v/>
      </c>
      <c r="F11" s="211"/>
      <c r="G11" s="220" t="str">
        <f t="shared" si="2"/>
        <v/>
      </c>
      <c r="H11" s="229">
        <v>8</v>
      </c>
      <c r="I11" s="210"/>
      <c r="J11" s="211"/>
      <c r="K11" s="249"/>
      <c r="L11" s="249">
        <f t="shared" si="3"/>
        <v>0</v>
      </c>
      <c r="M11" s="211"/>
      <c r="N11" s="222"/>
      <c r="O11" s="234"/>
      <c r="P11" s="244"/>
      <c r="Q11" s="256"/>
      <c r="R11" s="256"/>
      <c r="S11" s="230"/>
      <c r="T11" s="230"/>
      <c r="U11" s="230"/>
      <c r="V11" s="245"/>
      <c r="W11" s="226"/>
      <c r="X11" s="204" t="str">
        <f t="shared" si="4"/>
        <v/>
      </c>
      <c r="Y11" s="205" t="str">
        <f t="shared" si="5"/>
        <v/>
      </c>
    </row>
    <row r="12" spans="1:25">
      <c r="A12" s="226"/>
      <c r="B12" s="210"/>
      <c r="C12" s="211"/>
      <c r="D12" s="212" t="str">
        <f t="shared" si="0"/>
        <v/>
      </c>
      <c r="E12" s="212" t="str">
        <f t="shared" si="1"/>
        <v/>
      </c>
      <c r="F12" s="211"/>
      <c r="G12" s="220" t="str">
        <f t="shared" si="2"/>
        <v/>
      </c>
      <c r="H12" s="229">
        <v>9</v>
      </c>
      <c r="I12" s="210"/>
      <c r="J12" s="211"/>
      <c r="K12" s="249"/>
      <c r="L12" s="249">
        <f t="shared" si="3"/>
        <v>0</v>
      </c>
      <c r="M12" s="211"/>
      <c r="N12" s="222"/>
      <c r="O12" s="234"/>
      <c r="P12" s="244"/>
      <c r="Q12" s="256"/>
      <c r="R12" s="256"/>
      <c r="S12" s="230"/>
      <c r="T12" s="230"/>
      <c r="U12" s="230"/>
      <c r="V12" s="245"/>
      <c r="W12" s="226"/>
      <c r="X12" s="204" t="str">
        <f t="shared" si="4"/>
        <v/>
      </c>
      <c r="Y12" s="205" t="str">
        <f t="shared" si="5"/>
        <v/>
      </c>
    </row>
    <row r="13" spans="1:25">
      <c r="A13" s="226"/>
      <c r="B13" s="210"/>
      <c r="C13" s="211"/>
      <c r="D13" s="212" t="str">
        <f t="shared" si="0"/>
        <v/>
      </c>
      <c r="E13" s="212" t="str">
        <f t="shared" si="1"/>
        <v/>
      </c>
      <c r="F13" s="211"/>
      <c r="G13" s="220" t="str">
        <f t="shared" si="2"/>
        <v/>
      </c>
      <c r="H13" s="229">
        <v>10</v>
      </c>
      <c r="I13" s="210" t="s">
        <v>225</v>
      </c>
      <c r="J13" s="211"/>
      <c r="K13" s="249"/>
      <c r="L13" s="249">
        <f t="shared" si="3"/>
        <v>0</v>
      </c>
      <c r="M13" s="211" t="s">
        <v>225</v>
      </c>
      <c r="N13" s="222"/>
      <c r="O13" s="234"/>
      <c r="P13" s="244"/>
      <c r="Q13" s="256"/>
      <c r="R13" s="256"/>
      <c r="S13" s="230"/>
      <c r="T13" s="230"/>
      <c r="U13" s="230"/>
      <c r="V13" s="245"/>
      <c r="W13" s="226"/>
      <c r="X13" s="204" t="str">
        <f t="shared" si="4"/>
        <v/>
      </c>
      <c r="Y13" s="205" t="str">
        <f t="shared" si="5"/>
        <v/>
      </c>
    </row>
    <row r="14" spans="1:25">
      <c r="A14" s="226"/>
      <c r="B14" s="210"/>
      <c r="C14" s="211"/>
      <c r="D14" s="212" t="str">
        <f t="shared" si="0"/>
        <v/>
      </c>
      <c r="E14" s="212" t="str">
        <f t="shared" si="1"/>
        <v/>
      </c>
      <c r="F14" s="211"/>
      <c r="G14" s="220" t="str">
        <f t="shared" si="2"/>
        <v/>
      </c>
      <c r="H14" s="229">
        <v>11</v>
      </c>
      <c r="I14" s="210" t="s">
        <v>93</v>
      </c>
      <c r="J14" s="211"/>
      <c r="K14" s="249"/>
      <c r="L14" s="249">
        <f t="shared" si="3"/>
        <v>0</v>
      </c>
      <c r="M14" s="211"/>
      <c r="N14" s="222"/>
      <c r="O14" s="234"/>
      <c r="P14" s="244"/>
      <c r="Q14" s="256"/>
      <c r="R14" s="256"/>
      <c r="S14" s="230"/>
      <c r="T14" s="230"/>
      <c r="U14" s="230"/>
      <c r="V14" s="245"/>
      <c r="W14" s="226"/>
      <c r="X14" s="204" t="str">
        <f t="shared" si="4"/>
        <v/>
      </c>
      <c r="Y14" s="205" t="str">
        <f t="shared" si="5"/>
        <v/>
      </c>
    </row>
    <row r="15" spans="1:25">
      <c r="A15" s="226"/>
      <c r="B15" s="210"/>
      <c r="C15" s="211"/>
      <c r="D15" s="212" t="str">
        <f t="shared" si="0"/>
        <v/>
      </c>
      <c r="E15" s="212" t="str">
        <f t="shared" si="1"/>
        <v/>
      </c>
      <c r="F15" s="211"/>
      <c r="G15" s="220" t="str">
        <f t="shared" si="2"/>
        <v/>
      </c>
      <c r="H15" s="229">
        <v>12</v>
      </c>
      <c r="I15" s="210"/>
      <c r="J15" s="211"/>
      <c r="K15" s="249"/>
      <c r="L15" s="249">
        <f t="shared" si="3"/>
        <v>0</v>
      </c>
      <c r="M15" s="211"/>
      <c r="N15" s="222"/>
      <c r="O15" s="234"/>
      <c r="P15" s="244"/>
      <c r="Q15" s="256"/>
      <c r="R15" s="256"/>
      <c r="S15" s="230"/>
      <c r="T15" s="230"/>
      <c r="U15" s="230"/>
      <c r="V15" s="245"/>
      <c r="W15" s="226"/>
      <c r="X15" s="204" t="str">
        <f t="shared" si="4"/>
        <v/>
      </c>
      <c r="Y15" s="205" t="str">
        <f t="shared" si="5"/>
        <v/>
      </c>
    </row>
    <row r="16" spans="1:25">
      <c r="A16" s="226"/>
      <c r="B16" s="210"/>
      <c r="C16" s="211"/>
      <c r="D16" s="212" t="str">
        <f t="shared" si="0"/>
        <v/>
      </c>
      <c r="E16" s="212" t="str">
        <f t="shared" si="1"/>
        <v/>
      </c>
      <c r="F16" s="211"/>
      <c r="G16" s="220" t="str">
        <f t="shared" si="2"/>
        <v/>
      </c>
      <c r="H16" s="229">
        <v>13</v>
      </c>
      <c r="I16" s="210" t="s">
        <v>225</v>
      </c>
      <c r="J16" s="211"/>
      <c r="K16" s="249"/>
      <c r="L16" s="249">
        <f t="shared" si="3"/>
        <v>0</v>
      </c>
      <c r="M16" s="211"/>
      <c r="N16" s="222"/>
      <c r="O16" s="234"/>
      <c r="P16" s="244"/>
      <c r="Q16" s="256"/>
      <c r="R16" s="256"/>
      <c r="S16" s="230"/>
      <c r="T16" s="230"/>
      <c r="U16" s="230"/>
      <c r="V16" s="245"/>
      <c r="W16" s="226"/>
      <c r="X16" s="204" t="str">
        <f t="shared" si="4"/>
        <v/>
      </c>
      <c r="Y16" s="205" t="str">
        <f t="shared" si="5"/>
        <v/>
      </c>
    </row>
    <row r="17" spans="1:25">
      <c r="A17" s="226"/>
      <c r="B17" s="210"/>
      <c r="C17" s="211"/>
      <c r="D17" s="212" t="str">
        <f t="shared" si="0"/>
        <v/>
      </c>
      <c r="E17" s="212" t="str">
        <f t="shared" si="1"/>
        <v/>
      </c>
      <c r="F17" s="211"/>
      <c r="G17" s="220" t="str">
        <f t="shared" si="2"/>
        <v/>
      </c>
      <c r="H17" s="229">
        <v>14</v>
      </c>
      <c r="I17" s="210"/>
      <c r="J17" s="211"/>
      <c r="K17" s="249"/>
      <c r="L17" s="249">
        <f t="shared" si="3"/>
        <v>0</v>
      </c>
      <c r="M17" s="211"/>
      <c r="N17" s="222"/>
      <c r="O17" s="234"/>
      <c r="P17" s="244"/>
      <c r="Q17" s="256"/>
      <c r="R17" s="256"/>
      <c r="S17" s="230"/>
      <c r="T17" s="230"/>
      <c r="U17" s="230"/>
      <c r="V17" s="245"/>
      <c r="W17" s="226"/>
      <c r="X17" s="204" t="str">
        <f t="shared" si="4"/>
        <v/>
      </c>
      <c r="Y17" s="205" t="str">
        <f t="shared" si="5"/>
        <v/>
      </c>
    </row>
    <row r="18" spans="1:25">
      <c r="A18" s="226"/>
      <c r="B18" s="210"/>
      <c r="C18" s="211"/>
      <c r="D18" s="212" t="str">
        <f t="shared" si="0"/>
        <v/>
      </c>
      <c r="E18" s="212" t="str">
        <f t="shared" si="1"/>
        <v/>
      </c>
      <c r="F18" s="211"/>
      <c r="G18" s="220" t="str">
        <f t="shared" si="2"/>
        <v/>
      </c>
      <c r="H18" s="229">
        <v>15</v>
      </c>
      <c r="I18" s="210"/>
      <c r="J18" s="211"/>
      <c r="K18" s="249"/>
      <c r="L18" s="249">
        <f t="shared" si="3"/>
        <v>0</v>
      </c>
      <c r="M18" s="211"/>
      <c r="N18" s="222"/>
      <c r="O18" s="234"/>
      <c r="P18" s="244"/>
      <c r="Q18" s="256"/>
      <c r="R18" s="256"/>
      <c r="S18" s="230"/>
      <c r="T18" s="230"/>
      <c r="U18" s="230"/>
      <c r="V18" s="245"/>
      <c r="W18" s="226"/>
      <c r="X18" s="204" t="str">
        <f t="shared" si="4"/>
        <v/>
      </c>
      <c r="Y18" s="205" t="str">
        <f t="shared" si="5"/>
        <v/>
      </c>
    </row>
    <row r="19" spans="1:25">
      <c r="A19" s="226"/>
      <c r="B19" s="210"/>
      <c r="C19" s="211"/>
      <c r="D19" s="212" t="str">
        <f t="shared" si="0"/>
        <v/>
      </c>
      <c r="E19" s="212" t="str">
        <f t="shared" si="1"/>
        <v/>
      </c>
      <c r="F19" s="211"/>
      <c r="G19" s="220" t="str">
        <f t="shared" si="2"/>
        <v/>
      </c>
      <c r="H19" s="229">
        <v>16</v>
      </c>
      <c r="I19" s="210" t="s">
        <v>225</v>
      </c>
      <c r="J19" s="211"/>
      <c r="K19" s="249"/>
      <c r="L19" s="249">
        <f t="shared" si="3"/>
        <v>0</v>
      </c>
      <c r="M19" s="211"/>
      <c r="N19" s="222"/>
      <c r="O19" s="234"/>
      <c r="P19" s="244"/>
      <c r="Q19" s="256"/>
      <c r="R19" s="256"/>
      <c r="S19" s="230"/>
      <c r="T19" s="230"/>
      <c r="U19" s="230"/>
      <c r="V19" s="245"/>
      <c r="W19" s="226"/>
      <c r="X19" s="204" t="str">
        <f t="shared" si="4"/>
        <v/>
      </c>
      <c r="Y19" s="205" t="str">
        <f t="shared" si="5"/>
        <v/>
      </c>
    </row>
    <row r="20" spans="1:25">
      <c r="A20" s="226"/>
      <c r="B20" s="210"/>
      <c r="C20" s="211"/>
      <c r="D20" s="212" t="str">
        <f t="shared" si="0"/>
        <v/>
      </c>
      <c r="E20" s="212" t="str">
        <f t="shared" si="1"/>
        <v/>
      </c>
      <c r="F20" s="211"/>
      <c r="G20" s="220" t="str">
        <f t="shared" si="2"/>
        <v/>
      </c>
      <c r="H20" s="229">
        <v>17</v>
      </c>
      <c r="I20" s="210" t="s">
        <v>225</v>
      </c>
      <c r="J20" s="211"/>
      <c r="K20" s="249"/>
      <c r="L20" s="249">
        <f t="shared" si="3"/>
        <v>0</v>
      </c>
      <c r="M20" s="211" t="s">
        <v>225</v>
      </c>
      <c r="N20" s="222"/>
      <c r="O20" s="234"/>
      <c r="P20" s="244"/>
      <c r="Q20" s="256"/>
      <c r="R20" s="256"/>
      <c r="S20" s="230"/>
      <c r="T20" s="230"/>
      <c r="U20" s="230"/>
      <c r="V20" s="245"/>
      <c r="W20" s="226"/>
      <c r="X20" s="204" t="str">
        <f t="shared" si="4"/>
        <v/>
      </c>
      <c r="Y20" s="205" t="str">
        <f t="shared" si="5"/>
        <v/>
      </c>
    </row>
    <row r="21" spans="1:25">
      <c r="A21" s="226"/>
      <c r="B21" s="210"/>
      <c r="C21" s="211"/>
      <c r="D21" s="212" t="str">
        <f t="shared" si="0"/>
        <v/>
      </c>
      <c r="E21" s="212" t="str">
        <f t="shared" si="1"/>
        <v/>
      </c>
      <c r="F21" s="211"/>
      <c r="G21" s="220" t="str">
        <f t="shared" si="2"/>
        <v/>
      </c>
      <c r="H21" s="229">
        <v>18</v>
      </c>
      <c r="I21" s="210"/>
      <c r="J21" s="211"/>
      <c r="K21" s="249"/>
      <c r="L21" s="249">
        <f t="shared" si="3"/>
        <v>0</v>
      </c>
      <c r="M21" s="211"/>
      <c r="N21" s="222"/>
      <c r="O21" s="234"/>
      <c r="P21" s="244"/>
      <c r="Q21" s="256"/>
      <c r="R21" s="256"/>
      <c r="S21" s="230"/>
      <c r="T21" s="230"/>
      <c r="U21" s="230"/>
      <c r="V21" s="245"/>
      <c r="W21" s="226"/>
      <c r="X21" s="204" t="str">
        <f t="shared" si="4"/>
        <v/>
      </c>
      <c r="Y21" s="205" t="str">
        <f t="shared" si="5"/>
        <v/>
      </c>
    </row>
    <row r="22" spans="1:25">
      <c r="A22" s="226"/>
      <c r="B22" s="210"/>
      <c r="C22" s="211"/>
      <c r="D22" s="212" t="str">
        <f t="shared" si="0"/>
        <v/>
      </c>
      <c r="E22" s="212" t="str">
        <f t="shared" si="1"/>
        <v/>
      </c>
      <c r="F22" s="211"/>
      <c r="G22" s="220" t="str">
        <f t="shared" si="2"/>
        <v/>
      </c>
      <c r="H22" s="229">
        <v>19</v>
      </c>
      <c r="I22" s="210"/>
      <c r="J22" s="211"/>
      <c r="K22" s="249"/>
      <c r="L22" s="249">
        <f t="shared" si="3"/>
        <v>0</v>
      </c>
      <c r="M22" s="211"/>
      <c r="N22" s="222"/>
      <c r="O22" s="234"/>
      <c r="P22" s="244"/>
      <c r="Q22" s="256"/>
      <c r="R22" s="256"/>
      <c r="S22" s="230"/>
      <c r="T22" s="230"/>
      <c r="U22" s="230"/>
      <c r="V22" s="245"/>
      <c r="W22" s="226"/>
      <c r="X22" s="204" t="str">
        <f t="shared" si="4"/>
        <v/>
      </c>
      <c r="Y22" s="205" t="str">
        <f t="shared" si="5"/>
        <v/>
      </c>
    </row>
    <row r="23" spans="1:25">
      <c r="A23" s="226"/>
      <c r="B23" s="210"/>
      <c r="C23" s="211"/>
      <c r="D23" s="212" t="str">
        <f t="shared" si="0"/>
        <v/>
      </c>
      <c r="E23" s="212" t="str">
        <f t="shared" si="1"/>
        <v/>
      </c>
      <c r="F23" s="211"/>
      <c r="G23" s="220" t="str">
        <f t="shared" si="2"/>
        <v/>
      </c>
      <c r="H23" s="229">
        <v>20</v>
      </c>
      <c r="I23" s="210"/>
      <c r="J23" s="211"/>
      <c r="K23" s="249"/>
      <c r="L23" s="249">
        <f t="shared" si="3"/>
        <v>0</v>
      </c>
      <c r="M23" s="211"/>
      <c r="N23" s="222"/>
      <c r="O23" s="234"/>
      <c r="P23" s="244"/>
      <c r="Q23" s="256"/>
      <c r="R23" s="256"/>
      <c r="S23" s="230"/>
      <c r="T23" s="230"/>
      <c r="U23" s="230"/>
      <c r="V23" s="245"/>
      <c r="W23" s="226"/>
      <c r="X23" s="204" t="str">
        <f t="shared" si="4"/>
        <v/>
      </c>
      <c r="Y23" s="205" t="str">
        <f t="shared" si="5"/>
        <v/>
      </c>
    </row>
    <row r="24" spans="1:25">
      <c r="A24" s="226"/>
      <c r="B24" s="210"/>
      <c r="C24" s="211"/>
      <c r="D24" s="212" t="str">
        <f t="shared" si="0"/>
        <v/>
      </c>
      <c r="E24" s="212" t="str">
        <f t="shared" si="1"/>
        <v/>
      </c>
      <c r="F24" s="211"/>
      <c r="G24" s="220" t="str">
        <f t="shared" si="2"/>
        <v/>
      </c>
      <c r="H24" s="229">
        <v>21</v>
      </c>
      <c r="I24" s="210"/>
      <c r="J24" s="211"/>
      <c r="K24" s="249"/>
      <c r="L24" s="249">
        <f t="shared" si="3"/>
        <v>0</v>
      </c>
      <c r="M24" s="211"/>
      <c r="N24" s="222"/>
      <c r="O24" s="234"/>
      <c r="P24" s="244"/>
      <c r="Q24" s="256"/>
      <c r="R24" s="256"/>
      <c r="S24" s="230"/>
      <c r="T24" s="230"/>
      <c r="U24" s="230"/>
      <c r="V24" s="245"/>
      <c r="W24" s="226"/>
      <c r="X24" s="204" t="str">
        <f t="shared" si="4"/>
        <v/>
      </c>
      <c r="Y24" s="205" t="str">
        <f t="shared" si="5"/>
        <v/>
      </c>
    </row>
    <row r="25" spans="1:25">
      <c r="A25" s="226"/>
      <c r="B25" s="210"/>
      <c r="C25" s="211"/>
      <c r="D25" s="212" t="str">
        <f t="shared" si="0"/>
        <v/>
      </c>
      <c r="E25" s="212" t="str">
        <f t="shared" si="1"/>
        <v/>
      </c>
      <c r="F25" s="211"/>
      <c r="G25" s="220" t="str">
        <f t="shared" si="2"/>
        <v/>
      </c>
      <c r="H25" s="229">
        <v>22</v>
      </c>
      <c r="I25" s="210"/>
      <c r="J25" s="211"/>
      <c r="K25" s="249"/>
      <c r="L25" s="249">
        <f t="shared" si="3"/>
        <v>0</v>
      </c>
      <c r="M25" s="211"/>
      <c r="N25" s="222"/>
      <c r="O25" s="234"/>
      <c r="P25" s="244"/>
      <c r="Q25" s="256"/>
      <c r="R25" s="256"/>
      <c r="S25" s="230"/>
      <c r="T25" s="230"/>
      <c r="U25" s="230"/>
      <c r="V25" s="245"/>
      <c r="W25" s="226"/>
      <c r="X25" s="204" t="str">
        <f t="shared" si="4"/>
        <v/>
      </c>
      <c r="Y25" s="205" t="str">
        <f t="shared" si="5"/>
        <v/>
      </c>
    </row>
    <row r="26" spans="1:25">
      <c r="A26" s="226"/>
      <c r="B26" s="210"/>
      <c r="C26" s="211"/>
      <c r="D26" s="212" t="str">
        <f t="shared" si="0"/>
        <v/>
      </c>
      <c r="E26" s="212" t="str">
        <f t="shared" si="1"/>
        <v/>
      </c>
      <c r="F26" s="211"/>
      <c r="G26" s="220" t="str">
        <f t="shared" si="2"/>
        <v/>
      </c>
      <c r="H26" s="229">
        <v>23</v>
      </c>
      <c r="I26" s="210"/>
      <c r="J26" s="211"/>
      <c r="K26" s="249"/>
      <c r="L26" s="249">
        <f t="shared" si="3"/>
        <v>0</v>
      </c>
      <c r="M26" s="211"/>
      <c r="N26" s="222"/>
      <c r="O26" s="234"/>
      <c r="P26" s="244"/>
      <c r="Q26" s="256"/>
      <c r="R26" s="256"/>
      <c r="S26" s="230"/>
      <c r="T26" s="230"/>
      <c r="U26" s="230"/>
      <c r="V26" s="245"/>
      <c r="W26" s="226"/>
      <c r="X26" s="204" t="str">
        <f t="shared" si="4"/>
        <v/>
      </c>
      <c r="Y26" s="205" t="str">
        <f t="shared" si="5"/>
        <v/>
      </c>
    </row>
    <row r="27" spans="1:25">
      <c r="A27" s="226"/>
      <c r="B27" s="210"/>
      <c r="C27" s="211"/>
      <c r="D27" s="212" t="str">
        <f t="shared" si="0"/>
        <v/>
      </c>
      <c r="E27" s="212" t="str">
        <f t="shared" si="1"/>
        <v/>
      </c>
      <c r="F27" s="211"/>
      <c r="G27" s="220" t="str">
        <f t="shared" si="2"/>
        <v/>
      </c>
      <c r="H27" s="229">
        <v>24</v>
      </c>
      <c r="I27" s="210"/>
      <c r="J27" s="211"/>
      <c r="K27" s="249"/>
      <c r="L27" s="249">
        <f t="shared" si="3"/>
        <v>0</v>
      </c>
      <c r="M27" s="211"/>
      <c r="N27" s="222"/>
      <c r="O27" s="234"/>
      <c r="P27" s="244"/>
      <c r="Q27" s="256"/>
      <c r="R27" s="256"/>
      <c r="S27" s="230"/>
      <c r="T27" s="230"/>
      <c r="U27" s="230"/>
      <c r="V27" s="245"/>
      <c r="W27" s="226"/>
      <c r="X27" s="204" t="str">
        <f t="shared" si="4"/>
        <v/>
      </c>
      <c r="Y27" s="205" t="str">
        <f t="shared" si="5"/>
        <v/>
      </c>
    </row>
    <row r="28" spans="1:25" ht="15.75" thickBot="1">
      <c r="A28" s="226"/>
      <c r="B28" s="210"/>
      <c r="C28" s="211"/>
      <c r="D28" s="212" t="str">
        <f t="shared" si="0"/>
        <v/>
      </c>
      <c r="E28" s="212" t="str">
        <f t="shared" si="1"/>
        <v/>
      </c>
      <c r="F28" s="211"/>
      <c r="G28" s="220" t="str">
        <f t="shared" si="2"/>
        <v/>
      </c>
      <c r="H28" s="229">
        <v>25</v>
      </c>
      <c r="I28" s="210"/>
      <c r="J28" s="211"/>
      <c r="K28" s="249"/>
      <c r="L28" s="249">
        <f t="shared" si="3"/>
        <v>0</v>
      </c>
      <c r="M28" s="211"/>
      <c r="N28" s="222"/>
      <c r="O28" s="234"/>
      <c r="P28" s="246"/>
      <c r="Q28" s="247"/>
      <c r="R28" s="247"/>
      <c r="S28" s="231"/>
      <c r="T28" s="231"/>
      <c r="U28" s="230"/>
      <c r="V28" s="245"/>
      <c r="W28" s="226"/>
      <c r="X28" s="204" t="str">
        <f t="shared" si="4"/>
        <v/>
      </c>
      <c r="Y28" s="205" t="str">
        <f t="shared" si="5"/>
        <v/>
      </c>
    </row>
    <row r="29" spans="1:25" ht="15.75" thickBot="1">
      <c r="A29" s="226"/>
      <c r="B29" s="210"/>
      <c r="C29" s="213"/>
      <c r="D29" s="212" t="str">
        <f t="shared" si="0"/>
        <v/>
      </c>
      <c r="E29" s="212" t="str">
        <f t="shared" si="1"/>
        <v/>
      </c>
      <c r="F29" s="211"/>
      <c r="G29" s="220" t="str">
        <f t="shared" si="2"/>
        <v/>
      </c>
      <c r="H29" s="229">
        <v>26</v>
      </c>
      <c r="I29" s="210"/>
      <c r="J29" s="213"/>
      <c r="K29" s="249"/>
      <c r="L29" s="249">
        <f t="shared" si="3"/>
        <v>0</v>
      </c>
      <c r="M29" s="211"/>
      <c r="N29" s="223"/>
      <c r="O29" s="234"/>
      <c r="P29" s="257"/>
      <c r="Q29" s="234"/>
      <c r="R29" s="234"/>
      <c r="S29" s="234"/>
      <c r="T29" s="234"/>
      <c r="U29" s="234"/>
      <c r="V29" s="258"/>
      <c r="W29" s="226"/>
      <c r="X29" s="204" t="str">
        <f t="shared" si="4"/>
        <v/>
      </c>
      <c r="Y29" s="205" t="str">
        <f t="shared" si="5"/>
        <v/>
      </c>
    </row>
    <row r="30" spans="1:25">
      <c r="A30" s="226"/>
      <c r="B30" s="214"/>
      <c r="C30" s="213"/>
      <c r="D30" s="212" t="str">
        <f t="shared" si="0"/>
        <v/>
      </c>
      <c r="E30" s="212" t="str">
        <f t="shared" si="1"/>
        <v/>
      </c>
      <c r="F30" s="211"/>
      <c r="G30" s="220" t="str">
        <f t="shared" si="2"/>
        <v/>
      </c>
      <c r="H30" s="229">
        <v>27</v>
      </c>
      <c r="I30" s="210"/>
      <c r="J30" s="213"/>
      <c r="K30" s="249"/>
      <c r="L30" s="249">
        <f t="shared" si="3"/>
        <v>0</v>
      </c>
      <c r="M30" s="211"/>
      <c r="N30" s="223"/>
      <c r="O30" s="234"/>
      <c r="P30" s="251"/>
      <c r="Q30" s="252"/>
      <c r="R30" s="252"/>
      <c r="S30" s="252"/>
      <c r="T30" s="252"/>
      <c r="U30" s="230"/>
      <c r="V30" s="245"/>
      <c r="W30" s="226"/>
      <c r="X30" s="204" t="str">
        <f t="shared" si="4"/>
        <v/>
      </c>
      <c r="Y30" s="205" t="str">
        <f t="shared" si="5"/>
        <v/>
      </c>
    </row>
    <row r="31" spans="1:25">
      <c r="A31" s="226"/>
      <c r="B31" s="214"/>
      <c r="C31" s="213"/>
      <c r="D31" s="212" t="str">
        <f t="shared" si="0"/>
        <v/>
      </c>
      <c r="E31" s="212" t="str">
        <f t="shared" si="1"/>
        <v/>
      </c>
      <c r="F31" s="211"/>
      <c r="G31" s="220" t="str">
        <f t="shared" si="2"/>
        <v/>
      </c>
      <c r="H31" s="229">
        <v>28</v>
      </c>
      <c r="I31" s="210"/>
      <c r="J31" s="213"/>
      <c r="K31" s="249"/>
      <c r="L31" s="249">
        <f t="shared" si="3"/>
        <v>0</v>
      </c>
      <c r="M31" s="211"/>
      <c r="N31" s="223"/>
      <c r="O31" s="234"/>
      <c r="P31" s="244"/>
      <c r="Q31" s="320" t="s">
        <v>236</v>
      </c>
      <c r="R31" s="320"/>
      <c r="S31" s="320">
        <f>J40+N40</f>
        <v>24</v>
      </c>
      <c r="T31" s="320"/>
      <c r="U31" s="318"/>
      <c r="V31" s="319"/>
      <c r="W31" s="226"/>
      <c r="X31" s="204" t="str">
        <f t="shared" si="4"/>
        <v/>
      </c>
      <c r="Y31" s="205" t="str">
        <f t="shared" si="5"/>
        <v/>
      </c>
    </row>
    <row r="32" spans="1:25">
      <c r="A32" s="226"/>
      <c r="B32" s="214"/>
      <c r="C32" s="213"/>
      <c r="D32" s="212" t="str">
        <f t="shared" si="0"/>
        <v/>
      </c>
      <c r="E32" s="212" t="str">
        <f t="shared" si="1"/>
        <v/>
      </c>
      <c r="F32" s="211"/>
      <c r="G32" s="220" t="str">
        <f t="shared" si="2"/>
        <v/>
      </c>
      <c r="H32" s="229">
        <v>29</v>
      </c>
      <c r="I32" s="210"/>
      <c r="J32" s="213"/>
      <c r="K32" s="249"/>
      <c r="L32" s="249">
        <f t="shared" si="3"/>
        <v>0</v>
      </c>
      <c r="M32" s="211"/>
      <c r="N32" s="223"/>
      <c r="O32" s="234"/>
      <c r="P32" s="244"/>
      <c r="Q32" s="230"/>
      <c r="R32" s="230"/>
      <c r="S32" s="230"/>
      <c r="T32" s="230"/>
      <c r="U32" s="230"/>
      <c r="V32" s="245"/>
      <c r="W32" s="226"/>
      <c r="X32" s="204" t="str">
        <f t="shared" si="4"/>
        <v/>
      </c>
      <c r="Y32" s="205" t="str">
        <f t="shared" si="5"/>
        <v/>
      </c>
    </row>
    <row r="33" spans="1:25">
      <c r="A33" s="226"/>
      <c r="B33" s="214"/>
      <c r="C33" s="213"/>
      <c r="D33" s="212" t="str">
        <f t="shared" si="0"/>
        <v/>
      </c>
      <c r="E33" s="212" t="str">
        <f t="shared" si="1"/>
        <v/>
      </c>
      <c r="F33" s="211"/>
      <c r="G33" s="220" t="str">
        <f t="shared" si="2"/>
        <v/>
      </c>
      <c r="H33" s="229">
        <v>30</v>
      </c>
      <c r="I33" s="210"/>
      <c r="J33" s="213"/>
      <c r="K33" s="249"/>
      <c r="L33" s="249">
        <f t="shared" si="3"/>
        <v>0</v>
      </c>
      <c r="M33" s="211"/>
      <c r="N33" s="223"/>
      <c r="O33" s="234"/>
      <c r="P33" s="244"/>
      <c r="Q33" s="320" t="s">
        <v>237</v>
      </c>
      <c r="R33" s="320"/>
      <c r="S33" s="320">
        <f>G42</f>
        <v>4</v>
      </c>
      <c r="T33" s="320"/>
      <c r="U33" s="318"/>
      <c r="V33" s="319"/>
      <c r="W33" s="226"/>
      <c r="X33" s="204" t="str">
        <f t="shared" si="4"/>
        <v/>
      </c>
      <c r="Y33" s="205" t="str">
        <f t="shared" si="5"/>
        <v/>
      </c>
    </row>
    <row r="34" spans="1:25">
      <c r="A34" s="226"/>
      <c r="B34" s="214"/>
      <c r="C34" s="213"/>
      <c r="D34" s="212" t="str">
        <f t="shared" si="0"/>
        <v/>
      </c>
      <c r="E34" s="212" t="str">
        <f t="shared" si="1"/>
        <v/>
      </c>
      <c r="F34" s="211"/>
      <c r="G34" s="220" t="str">
        <f t="shared" si="2"/>
        <v/>
      </c>
      <c r="H34" s="229">
        <v>31</v>
      </c>
      <c r="I34" s="210"/>
      <c r="J34" s="213"/>
      <c r="K34" s="249"/>
      <c r="L34" s="249">
        <f t="shared" si="3"/>
        <v>0</v>
      </c>
      <c r="M34" s="211"/>
      <c r="N34" s="223"/>
      <c r="O34" s="234"/>
      <c r="P34" s="244"/>
      <c r="Q34" s="230"/>
      <c r="R34" s="230"/>
      <c r="S34" s="230"/>
      <c r="T34" s="230"/>
      <c r="U34" s="230"/>
      <c r="V34" s="245"/>
      <c r="W34" s="226"/>
      <c r="X34" s="204" t="str">
        <f t="shared" si="4"/>
        <v/>
      </c>
      <c r="Y34" s="205" t="str">
        <f t="shared" si="5"/>
        <v/>
      </c>
    </row>
    <row r="35" spans="1:25">
      <c r="A35" s="226"/>
      <c r="B35" s="214"/>
      <c r="C35" s="213"/>
      <c r="D35" s="212" t="str">
        <f t="shared" si="0"/>
        <v/>
      </c>
      <c r="E35" s="212" t="str">
        <f t="shared" si="1"/>
        <v/>
      </c>
      <c r="F35" s="211"/>
      <c r="G35" s="220" t="str">
        <f t="shared" si="2"/>
        <v/>
      </c>
      <c r="H35" s="229">
        <v>32</v>
      </c>
      <c r="I35" s="210"/>
      <c r="J35" s="213"/>
      <c r="K35" s="249"/>
      <c r="L35" s="249">
        <f t="shared" si="3"/>
        <v>0</v>
      </c>
      <c r="M35" s="211"/>
      <c r="N35" s="223"/>
      <c r="O35" s="234"/>
      <c r="P35" s="244"/>
      <c r="Q35" s="320" t="s">
        <v>116</v>
      </c>
      <c r="R35" s="320"/>
      <c r="S35" s="320">
        <f>F42</f>
        <v>28</v>
      </c>
      <c r="T35" s="320"/>
      <c r="U35" s="318"/>
      <c r="V35" s="319"/>
      <c r="W35" s="226"/>
      <c r="X35" s="204" t="str">
        <f t="shared" si="4"/>
        <v/>
      </c>
      <c r="Y35" s="205" t="str">
        <f t="shared" si="5"/>
        <v/>
      </c>
    </row>
    <row r="36" spans="1:25">
      <c r="A36" s="226"/>
      <c r="B36" s="214"/>
      <c r="C36" s="213"/>
      <c r="D36" s="212" t="str">
        <f t="shared" si="0"/>
        <v/>
      </c>
      <c r="E36" s="212" t="str">
        <f t="shared" si="1"/>
        <v/>
      </c>
      <c r="F36" s="211"/>
      <c r="G36" s="220" t="str">
        <f t="shared" si="2"/>
        <v/>
      </c>
      <c r="H36" s="229">
        <v>33</v>
      </c>
      <c r="I36" s="210"/>
      <c r="J36" s="213"/>
      <c r="K36" s="249"/>
      <c r="L36" s="249">
        <f t="shared" si="3"/>
        <v>0</v>
      </c>
      <c r="M36" s="211"/>
      <c r="N36" s="223"/>
      <c r="O36" s="234"/>
      <c r="P36" s="244"/>
      <c r="Q36" s="230"/>
      <c r="R36" s="230"/>
      <c r="S36" s="230"/>
      <c r="T36" s="230"/>
      <c r="U36" s="230"/>
      <c r="V36" s="245"/>
      <c r="W36" s="226"/>
      <c r="X36" s="204" t="str">
        <f t="shared" si="4"/>
        <v/>
      </c>
      <c r="Y36" s="205" t="str">
        <f t="shared" si="5"/>
        <v/>
      </c>
    </row>
    <row r="37" spans="1:25">
      <c r="A37" s="226"/>
      <c r="B37" s="214"/>
      <c r="C37" s="213"/>
      <c r="D37" s="212" t="str">
        <f t="shared" si="0"/>
        <v/>
      </c>
      <c r="E37" s="212" t="str">
        <f t="shared" si="1"/>
        <v/>
      </c>
      <c r="F37" s="211"/>
      <c r="G37" s="220" t="str">
        <f t="shared" si="2"/>
        <v/>
      </c>
      <c r="H37" s="229">
        <v>34</v>
      </c>
      <c r="I37" s="210"/>
      <c r="J37" s="213"/>
      <c r="K37" s="249"/>
      <c r="L37" s="249">
        <f t="shared" si="3"/>
        <v>0</v>
      </c>
      <c r="M37" s="211"/>
      <c r="N37" s="223"/>
      <c r="O37" s="234"/>
      <c r="P37" s="244"/>
      <c r="Q37" s="320" t="s">
        <v>238</v>
      </c>
      <c r="R37" s="320"/>
      <c r="S37" s="320">
        <f>S35-S33</f>
        <v>24</v>
      </c>
      <c r="T37" s="320"/>
      <c r="U37" s="318"/>
      <c r="V37" s="319"/>
      <c r="W37" s="226"/>
      <c r="X37" s="204" t="str">
        <f t="shared" si="4"/>
        <v/>
      </c>
      <c r="Y37" s="205" t="str">
        <f t="shared" si="5"/>
        <v/>
      </c>
    </row>
    <row r="38" spans="1:25">
      <c r="A38" s="226"/>
      <c r="B38" s="214"/>
      <c r="C38" s="213"/>
      <c r="D38" s="212" t="str">
        <f t="shared" si="0"/>
        <v/>
      </c>
      <c r="E38" s="212" t="str">
        <f t="shared" si="1"/>
        <v/>
      </c>
      <c r="F38" s="211"/>
      <c r="G38" s="220" t="str">
        <f t="shared" si="2"/>
        <v/>
      </c>
      <c r="H38" s="229">
        <v>35</v>
      </c>
      <c r="I38" s="210"/>
      <c r="J38" s="213"/>
      <c r="K38" s="249"/>
      <c r="L38" s="249"/>
      <c r="M38" s="211"/>
      <c r="N38" s="223"/>
      <c r="O38" s="234"/>
      <c r="P38" s="244"/>
      <c r="Q38" s="230"/>
      <c r="R38" s="230"/>
      <c r="S38" s="230"/>
      <c r="T38" s="230"/>
      <c r="U38" s="230"/>
      <c r="V38" s="245"/>
      <c r="W38" s="226"/>
      <c r="X38" s="204" t="str">
        <f t="shared" si="4"/>
        <v/>
      </c>
      <c r="Y38" s="205" t="str">
        <f t="shared" si="5"/>
        <v/>
      </c>
    </row>
    <row r="39" spans="1:25" ht="15.75" customHeight="1" thickBot="1">
      <c r="A39" s="226"/>
      <c r="B39" s="215"/>
      <c r="C39" s="216"/>
      <c r="D39" s="217" t="str">
        <f t="shared" si="0"/>
        <v/>
      </c>
      <c r="E39" s="217" t="str">
        <f t="shared" si="1"/>
        <v/>
      </c>
      <c r="F39" s="218"/>
      <c r="G39" s="221" t="str">
        <f t="shared" si="2"/>
        <v/>
      </c>
      <c r="H39" s="229">
        <v>36</v>
      </c>
      <c r="I39" s="224"/>
      <c r="J39" s="216"/>
      <c r="K39" s="250"/>
      <c r="L39" s="250"/>
      <c r="M39" s="218"/>
      <c r="N39" s="225"/>
      <c r="O39" s="234"/>
      <c r="P39" s="253"/>
      <c r="Q39" s="231"/>
      <c r="R39" s="231"/>
      <c r="S39" s="231"/>
      <c r="T39" s="231"/>
      <c r="U39" s="231"/>
      <c r="V39" s="248"/>
      <c r="W39" s="226"/>
      <c r="X39" s="206" t="str">
        <f t="shared" si="4"/>
        <v/>
      </c>
      <c r="Y39" s="207" t="str">
        <f t="shared" si="5"/>
        <v/>
      </c>
    </row>
    <row r="40" spans="1:25" ht="15" customHeight="1">
      <c r="A40" s="226"/>
      <c r="B40" s="235" t="s">
        <v>235</v>
      </c>
      <c r="C40" s="235">
        <f>SUM(C4:C39)</f>
        <v>2</v>
      </c>
      <c r="D40" s="321"/>
      <c r="E40" s="321"/>
      <c r="F40" s="235">
        <f>SUM(F4:F39)</f>
        <v>2</v>
      </c>
      <c r="G40" s="227"/>
      <c r="H40" s="227"/>
      <c r="I40" s="235"/>
      <c r="J40" s="235">
        <f>SUM(J4:J39)</f>
        <v>4</v>
      </c>
      <c r="K40" s="235"/>
      <c r="L40" s="235"/>
      <c r="M40" s="235"/>
      <c r="N40" s="235">
        <f>SUM(N4:N39)</f>
        <v>20</v>
      </c>
      <c r="O40" s="227"/>
      <c r="P40" s="227"/>
      <c r="Q40" s="227"/>
      <c r="R40" s="227"/>
      <c r="S40" s="227"/>
      <c r="T40" s="227"/>
      <c r="U40" s="227"/>
      <c r="V40" s="227"/>
      <c r="W40" s="226"/>
    </row>
    <row r="41" spans="1:25" ht="21" customHeight="1" thickBot="1">
      <c r="A41" s="226"/>
      <c r="B41" s="227"/>
      <c r="C41" s="227"/>
      <c r="D41" s="238" t="s">
        <v>230</v>
      </c>
      <c r="E41" s="238" t="s">
        <v>231</v>
      </c>
      <c r="F41" s="238" t="s">
        <v>227</v>
      </c>
      <c r="G41" s="238" t="s">
        <v>2</v>
      </c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6"/>
    </row>
    <row r="42" spans="1:25">
      <c r="A42" s="201"/>
      <c r="B42" s="264" t="s">
        <v>239</v>
      </c>
      <c r="C42" s="262" t="s">
        <v>235</v>
      </c>
      <c r="D42" s="262">
        <f t="shared" ref="D42:F42" si="6">SUM(D43:D217)</f>
        <v>4</v>
      </c>
      <c r="E42" s="262">
        <f t="shared" si="6"/>
        <v>20</v>
      </c>
      <c r="F42" s="262">
        <f t="shared" si="6"/>
        <v>28</v>
      </c>
      <c r="G42" s="263">
        <f>SUM(G43:G217)</f>
        <v>4</v>
      </c>
      <c r="H42" s="259"/>
      <c r="I42" s="316" t="s">
        <v>240</v>
      </c>
      <c r="J42" s="317"/>
      <c r="K42" s="201"/>
      <c r="L42" s="201"/>
      <c r="P42">
        <v>0</v>
      </c>
    </row>
    <row r="43" spans="1:25">
      <c r="A43" s="201">
        <v>1</v>
      </c>
      <c r="B43" s="265" t="s">
        <v>117</v>
      </c>
      <c r="C43" s="266"/>
      <c r="D43" s="267">
        <f>IFERROR(VLOOKUP(B43,$I$4:$J$39,2,0),"")</f>
        <v>2</v>
      </c>
      <c r="E43" s="267">
        <f>IFERROR(VLOOKUP(B43,$M$4:$N$39,2,0),"")</f>
        <v>20</v>
      </c>
      <c r="F43" s="267">
        <v>21</v>
      </c>
      <c r="G43" s="268">
        <v>4</v>
      </c>
      <c r="H43" s="260">
        <v>1</v>
      </c>
      <c r="I43" s="273">
        <f>IF(J4=$K$42,0,J4)</f>
        <v>2</v>
      </c>
      <c r="J43" s="274" t="str">
        <f>IF(I4=$K$42,0,I4)</f>
        <v>Aqua di gio Femme</v>
      </c>
      <c r="K43" s="36"/>
      <c r="L43" s="36"/>
      <c r="M43">
        <f>IFERROR(VLOOKUP(N43,B43:G217,6,0),"")</f>
        <v>0</v>
      </c>
      <c r="N43">
        <f>IFERROR(INDEX(B43:B217,SMALL(IF(G43:G217&lt;&gt;"",ROW(N43:N114)-2,""),ROW(P42))),)</f>
        <v>0</v>
      </c>
      <c r="T43" t="s">
        <v>117</v>
      </c>
    </row>
    <row r="44" spans="1:25">
      <c r="A44" s="201">
        <v>2</v>
      </c>
      <c r="B44" s="265" t="s">
        <v>120</v>
      </c>
      <c r="C44" s="266"/>
      <c r="D44" s="267" t="str">
        <f t="shared" ref="D44:D107" si="7">IFERROR(VLOOKUP(B44,$I$4:$J$39,2,0),"")</f>
        <v/>
      </c>
      <c r="E44" s="267" t="str">
        <f t="shared" ref="E44:E107" si="8">IFERROR(VLOOKUP(B44,$M$4:$N$39,2,0),"")</f>
        <v/>
      </c>
      <c r="F44" s="267">
        <v>0</v>
      </c>
      <c r="G44" s="268">
        <v>0</v>
      </c>
      <c r="H44" s="260">
        <v>2</v>
      </c>
      <c r="I44" s="273">
        <f t="shared" ref="I44:I78" si="9">IF(J5=$K$42,0,J5)</f>
        <v>1</v>
      </c>
      <c r="J44" s="274" t="str">
        <f t="shared" ref="J44:J78" si="10">IF(I5=$K$42,0,I5)</f>
        <v>Carolina Herrera 212 vip rose</v>
      </c>
      <c r="K44" s="36"/>
      <c r="L44" s="36"/>
      <c r="T44" t="s">
        <v>120</v>
      </c>
    </row>
    <row r="45" spans="1:25">
      <c r="A45" s="201">
        <v>3</v>
      </c>
      <c r="B45" s="265" t="s">
        <v>147</v>
      </c>
      <c r="C45" s="266"/>
      <c r="D45" s="267" t="str">
        <f t="shared" si="7"/>
        <v/>
      </c>
      <c r="E45" s="267" t="str">
        <f t="shared" si="8"/>
        <v/>
      </c>
      <c r="F45" s="267">
        <v>0</v>
      </c>
      <c r="G45" s="268"/>
      <c r="H45" s="260">
        <v>3</v>
      </c>
      <c r="I45" s="273">
        <f t="shared" si="9"/>
        <v>1</v>
      </c>
      <c r="J45" s="274" t="str">
        <f t="shared" si="10"/>
        <v>PacoRabanne Black Xs Homme</v>
      </c>
      <c r="K45" s="36"/>
      <c r="L45" s="36"/>
      <c r="T45" t="s">
        <v>147</v>
      </c>
    </row>
    <row r="46" spans="1:25">
      <c r="A46" s="201">
        <v>4</v>
      </c>
      <c r="B46" s="265" t="s">
        <v>220</v>
      </c>
      <c r="C46" s="266"/>
      <c r="D46" s="267" t="str">
        <f t="shared" si="7"/>
        <v/>
      </c>
      <c r="E46" s="267" t="str">
        <f t="shared" si="8"/>
        <v/>
      </c>
      <c r="F46" s="267"/>
      <c r="G46" s="268"/>
      <c r="H46" s="260">
        <v>4</v>
      </c>
      <c r="I46" s="273">
        <f t="shared" si="9"/>
        <v>0</v>
      </c>
      <c r="J46" s="274">
        <f t="shared" si="10"/>
        <v>0</v>
      </c>
      <c r="K46" s="36"/>
      <c r="L46" s="36"/>
      <c r="T46" t="s">
        <v>220</v>
      </c>
    </row>
    <row r="47" spans="1:25">
      <c r="A47" s="201">
        <v>5</v>
      </c>
      <c r="B47" s="265" t="s">
        <v>13</v>
      </c>
      <c r="C47" s="266"/>
      <c r="D47" s="267" t="str">
        <f t="shared" si="7"/>
        <v/>
      </c>
      <c r="E47" s="267" t="str">
        <f t="shared" si="8"/>
        <v/>
      </c>
      <c r="F47" s="267"/>
      <c r="G47" s="268"/>
      <c r="H47" s="260">
        <v>5</v>
      </c>
      <c r="I47" s="273">
        <f t="shared" si="9"/>
        <v>0</v>
      </c>
      <c r="J47" s="274">
        <f t="shared" si="10"/>
        <v>0</v>
      </c>
      <c r="K47" s="36"/>
      <c r="L47" s="36"/>
      <c r="T47" t="s">
        <v>13</v>
      </c>
    </row>
    <row r="48" spans="1:25">
      <c r="A48" s="201">
        <v>6</v>
      </c>
      <c r="B48" s="375" t="s">
        <v>14</v>
      </c>
      <c r="C48" s="266"/>
      <c r="D48" s="267" t="str">
        <f t="shared" si="7"/>
        <v/>
      </c>
      <c r="E48" s="267" t="str">
        <f t="shared" si="8"/>
        <v/>
      </c>
      <c r="F48" s="267"/>
      <c r="G48" s="268"/>
      <c r="H48" s="260">
        <v>6</v>
      </c>
      <c r="I48" s="273">
        <f t="shared" si="9"/>
        <v>0</v>
      </c>
      <c r="J48" s="274">
        <f t="shared" si="10"/>
        <v>0</v>
      </c>
      <c r="K48" s="36"/>
      <c r="L48" s="36"/>
      <c r="T48" t="s">
        <v>14</v>
      </c>
    </row>
    <row r="49" spans="1:20">
      <c r="A49" s="201">
        <v>7</v>
      </c>
      <c r="B49" s="265" t="s">
        <v>15</v>
      </c>
      <c r="C49" s="266"/>
      <c r="D49" s="267" t="str">
        <f t="shared" si="7"/>
        <v/>
      </c>
      <c r="E49" s="267" t="str">
        <f t="shared" si="8"/>
        <v/>
      </c>
      <c r="F49" s="267"/>
      <c r="G49" s="268"/>
      <c r="H49" s="260">
        <v>7</v>
      </c>
      <c r="I49" s="273">
        <f t="shared" si="9"/>
        <v>0</v>
      </c>
      <c r="J49" s="274">
        <f t="shared" si="10"/>
        <v>0</v>
      </c>
      <c r="K49" s="36"/>
      <c r="L49" s="36"/>
      <c r="T49" t="s">
        <v>15</v>
      </c>
    </row>
    <row r="50" spans="1:20">
      <c r="A50" s="201">
        <v>8</v>
      </c>
      <c r="B50" s="265" t="s">
        <v>16</v>
      </c>
      <c r="C50" s="266"/>
      <c r="D50" s="267" t="str">
        <f t="shared" si="7"/>
        <v/>
      </c>
      <c r="E50" s="267" t="str">
        <f t="shared" si="8"/>
        <v/>
      </c>
      <c r="F50" s="267"/>
      <c r="G50" s="268"/>
      <c r="H50" s="260">
        <v>8</v>
      </c>
      <c r="I50" s="273">
        <f t="shared" si="9"/>
        <v>0</v>
      </c>
      <c r="J50" s="274">
        <f t="shared" si="10"/>
        <v>0</v>
      </c>
      <c r="K50" s="36"/>
      <c r="L50" s="36"/>
      <c r="T50" t="s">
        <v>16</v>
      </c>
    </row>
    <row r="51" spans="1:20">
      <c r="A51" s="201">
        <v>9</v>
      </c>
      <c r="B51" s="265" t="s">
        <v>17</v>
      </c>
      <c r="C51" s="266"/>
      <c r="D51" s="267" t="str">
        <f t="shared" si="7"/>
        <v/>
      </c>
      <c r="E51" s="267" t="str">
        <f t="shared" si="8"/>
        <v/>
      </c>
      <c r="F51" s="267">
        <v>7</v>
      </c>
      <c r="G51" s="268">
        <v>0</v>
      </c>
      <c r="H51" s="260">
        <v>9</v>
      </c>
      <c r="I51" s="273">
        <f t="shared" si="9"/>
        <v>0</v>
      </c>
      <c r="J51" s="274">
        <f t="shared" si="10"/>
        <v>0</v>
      </c>
      <c r="K51" s="36"/>
      <c r="L51" s="36"/>
      <c r="T51" t="s">
        <v>17</v>
      </c>
    </row>
    <row r="52" spans="1:20">
      <c r="A52" s="201">
        <v>10</v>
      </c>
      <c r="B52" s="265" t="s">
        <v>18</v>
      </c>
      <c r="C52" s="266"/>
      <c r="D52" s="267" t="str">
        <f t="shared" si="7"/>
        <v/>
      </c>
      <c r="E52" s="267" t="str">
        <f t="shared" si="8"/>
        <v/>
      </c>
      <c r="F52" s="267"/>
      <c r="G52" s="268"/>
      <c r="H52" s="260">
        <v>10</v>
      </c>
      <c r="I52" s="273">
        <f t="shared" si="9"/>
        <v>0</v>
      </c>
      <c r="J52" s="274">
        <f t="shared" si="10"/>
        <v>0</v>
      </c>
      <c r="K52" s="36"/>
      <c r="L52" s="36"/>
      <c r="T52" t="s">
        <v>18</v>
      </c>
    </row>
    <row r="53" spans="1:20">
      <c r="A53" s="201">
        <v>11</v>
      </c>
      <c r="B53" s="265" t="s">
        <v>3</v>
      </c>
      <c r="C53" s="266"/>
      <c r="D53" s="267" t="str">
        <f t="shared" si="7"/>
        <v/>
      </c>
      <c r="E53" s="267" t="str">
        <f t="shared" si="8"/>
        <v/>
      </c>
      <c r="F53" s="267"/>
      <c r="G53" s="268"/>
      <c r="H53" s="260">
        <v>11</v>
      </c>
      <c r="I53" s="273">
        <f t="shared" si="9"/>
        <v>0</v>
      </c>
      <c r="J53" s="274" t="str">
        <f t="shared" si="10"/>
        <v>D&amp;G The one sport</v>
      </c>
      <c r="K53" s="36"/>
      <c r="L53" s="36"/>
      <c r="T53" t="s">
        <v>3</v>
      </c>
    </row>
    <row r="54" spans="1:20">
      <c r="A54" s="201">
        <v>12</v>
      </c>
      <c r="B54" s="265" t="s">
        <v>19</v>
      </c>
      <c r="C54" s="266"/>
      <c r="D54" s="267" t="str">
        <f t="shared" si="7"/>
        <v/>
      </c>
      <c r="E54" s="267" t="str">
        <f t="shared" si="8"/>
        <v/>
      </c>
      <c r="F54" s="267"/>
      <c r="G54" s="268"/>
      <c r="H54" s="260">
        <v>12</v>
      </c>
      <c r="I54" s="273">
        <f t="shared" si="9"/>
        <v>0</v>
      </c>
      <c r="J54" s="274">
        <f t="shared" si="10"/>
        <v>0</v>
      </c>
      <c r="K54" s="36"/>
      <c r="L54" s="36"/>
      <c r="T54" t="s">
        <v>19</v>
      </c>
    </row>
    <row r="55" spans="1:20">
      <c r="A55" s="201">
        <v>13</v>
      </c>
      <c r="B55" s="265" t="s">
        <v>4</v>
      </c>
      <c r="C55" s="266"/>
      <c r="D55" s="267" t="str">
        <f t="shared" si="7"/>
        <v/>
      </c>
      <c r="E55" s="267" t="str">
        <f t="shared" si="8"/>
        <v/>
      </c>
      <c r="F55" s="267"/>
      <c r="G55" s="268"/>
      <c r="H55" s="260">
        <v>13</v>
      </c>
      <c r="I55" s="273">
        <f t="shared" si="9"/>
        <v>0</v>
      </c>
      <c r="J55" s="274">
        <f t="shared" si="10"/>
        <v>0</v>
      </c>
      <c r="K55" s="36"/>
      <c r="L55" s="36"/>
      <c r="T55" t="s">
        <v>4</v>
      </c>
    </row>
    <row r="56" spans="1:20">
      <c r="A56" s="201">
        <v>14</v>
      </c>
      <c r="B56" s="265" t="s">
        <v>20</v>
      </c>
      <c r="C56" s="266"/>
      <c r="D56" s="267" t="str">
        <f t="shared" si="7"/>
        <v/>
      </c>
      <c r="E56" s="267" t="str">
        <f t="shared" si="8"/>
        <v/>
      </c>
      <c r="F56" s="267"/>
      <c r="G56" s="268"/>
      <c r="H56" s="260">
        <v>14</v>
      </c>
      <c r="I56" s="273">
        <f t="shared" si="9"/>
        <v>0</v>
      </c>
      <c r="J56" s="274">
        <f t="shared" si="10"/>
        <v>0</v>
      </c>
      <c r="K56" s="36"/>
      <c r="L56" s="36"/>
      <c r="T56" t="s">
        <v>20</v>
      </c>
    </row>
    <row r="57" spans="1:20">
      <c r="A57" s="201">
        <v>15</v>
      </c>
      <c r="B57" s="265" t="s">
        <v>5</v>
      </c>
      <c r="C57" s="266"/>
      <c r="D57" s="267" t="str">
        <f t="shared" si="7"/>
        <v/>
      </c>
      <c r="E57" s="267" t="str">
        <f t="shared" si="8"/>
        <v/>
      </c>
      <c r="F57" s="267"/>
      <c r="G57" s="268"/>
      <c r="H57" s="260">
        <v>15</v>
      </c>
      <c r="I57" s="273">
        <f t="shared" si="9"/>
        <v>0</v>
      </c>
      <c r="J57" s="274">
        <f t="shared" si="10"/>
        <v>0</v>
      </c>
      <c r="K57" s="36"/>
      <c r="L57" s="36"/>
      <c r="T57" t="s">
        <v>5</v>
      </c>
    </row>
    <row r="58" spans="1:20">
      <c r="A58" s="201">
        <v>16</v>
      </c>
      <c r="B58" s="265" t="s">
        <v>21</v>
      </c>
      <c r="C58" s="266"/>
      <c r="D58" s="267" t="str">
        <f t="shared" si="7"/>
        <v/>
      </c>
      <c r="E58" s="267" t="str">
        <f t="shared" si="8"/>
        <v/>
      </c>
      <c r="F58" s="267"/>
      <c r="G58" s="268"/>
      <c r="H58" s="260">
        <v>16</v>
      </c>
      <c r="I58" s="273">
        <f t="shared" si="9"/>
        <v>0</v>
      </c>
      <c r="J58" s="274">
        <f t="shared" si="10"/>
        <v>0</v>
      </c>
      <c r="K58" s="36"/>
      <c r="L58" s="36"/>
      <c r="T58" t="s">
        <v>21</v>
      </c>
    </row>
    <row r="59" spans="1:20">
      <c r="A59" s="201">
        <v>17</v>
      </c>
      <c r="B59" s="265" t="s">
        <v>22</v>
      </c>
      <c r="C59" s="266"/>
      <c r="D59" s="267" t="str">
        <f t="shared" si="7"/>
        <v/>
      </c>
      <c r="E59" s="267" t="str">
        <f t="shared" si="8"/>
        <v/>
      </c>
      <c r="F59" s="267"/>
      <c r="G59" s="268"/>
      <c r="H59" s="260">
        <v>17</v>
      </c>
      <c r="I59" s="273">
        <f t="shared" si="9"/>
        <v>0</v>
      </c>
      <c r="J59" s="274">
        <f t="shared" si="10"/>
        <v>0</v>
      </c>
      <c r="K59" s="36"/>
      <c r="L59" s="36"/>
      <c r="T59" t="s">
        <v>22</v>
      </c>
    </row>
    <row r="60" spans="1:20">
      <c r="A60" s="201">
        <v>18</v>
      </c>
      <c r="B60" s="265" t="s">
        <v>223</v>
      </c>
      <c r="C60" s="266"/>
      <c r="D60" s="267" t="str">
        <f t="shared" si="7"/>
        <v/>
      </c>
      <c r="E60" s="267" t="str">
        <f t="shared" si="8"/>
        <v/>
      </c>
      <c r="F60" s="267"/>
      <c r="G60" s="268"/>
      <c r="H60" s="260">
        <v>18</v>
      </c>
      <c r="I60" s="273">
        <f t="shared" si="9"/>
        <v>0</v>
      </c>
      <c r="J60" s="274">
        <f t="shared" si="10"/>
        <v>0</v>
      </c>
      <c r="K60" s="36"/>
      <c r="L60" s="36"/>
      <c r="T60" t="s">
        <v>223</v>
      </c>
    </row>
    <row r="61" spans="1:20">
      <c r="A61" s="201">
        <v>19</v>
      </c>
      <c r="B61" s="265" t="s">
        <v>23</v>
      </c>
      <c r="C61" s="266"/>
      <c r="D61" s="267">
        <f t="shared" si="7"/>
        <v>1</v>
      </c>
      <c r="E61" s="267" t="str">
        <f t="shared" si="8"/>
        <v/>
      </c>
      <c r="F61" s="267"/>
      <c r="G61" s="268"/>
      <c r="H61" s="260">
        <v>19</v>
      </c>
      <c r="I61" s="273">
        <f t="shared" si="9"/>
        <v>0</v>
      </c>
      <c r="J61" s="274">
        <f t="shared" si="10"/>
        <v>0</v>
      </c>
      <c r="K61" s="36"/>
      <c r="L61" s="36"/>
      <c r="T61" t="s">
        <v>23</v>
      </c>
    </row>
    <row r="62" spans="1:20">
      <c r="A62" s="201">
        <v>20</v>
      </c>
      <c r="B62" s="265" t="s">
        <v>24</v>
      </c>
      <c r="C62" s="266"/>
      <c r="D62" s="267" t="str">
        <f t="shared" si="7"/>
        <v/>
      </c>
      <c r="E62" s="267" t="str">
        <f t="shared" si="8"/>
        <v/>
      </c>
      <c r="F62" s="267"/>
      <c r="G62" s="268"/>
      <c r="H62" s="260">
        <v>20</v>
      </c>
      <c r="I62" s="273">
        <f t="shared" si="9"/>
        <v>0</v>
      </c>
      <c r="J62" s="274">
        <f t="shared" si="10"/>
        <v>0</v>
      </c>
      <c r="K62" s="36"/>
      <c r="L62" s="36"/>
      <c r="T62" t="s">
        <v>24</v>
      </c>
    </row>
    <row r="63" spans="1:20">
      <c r="A63" s="201">
        <v>21</v>
      </c>
      <c r="B63" s="265" t="s">
        <v>25</v>
      </c>
      <c r="C63" s="266"/>
      <c r="D63" s="267" t="str">
        <f t="shared" si="7"/>
        <v/>
      </c>
      <c r="E63" s="267" t="str">
        <f t="shared" si="8"/>
        <v/>
      </c>
      <c r="F63" s="267"/>
      <c r="G63" s="268"/>
      <c r="H63" s="260">
        <v>21</v>
      </c>
      <c r="I63" s="273">
        <f t="shared" si="9"/>
        <v>0</v>
      </c>
      <c r="J63" s="274">
        <f t="shared" si="10"/>
        <v>0</v>
      </c>
      <c r="K63" s="36"/>
      <c r="L63" s="36"/>
      <c r="T63" t="s">
        <v>25</v>
      </c>
    </row>
    <row r="64" spans="1:20">
      <c r="A64" s="201">
        <v>22</v>
      </c>
      <c r="B64" s="265" t="s">
        <v>26</v>
      </c>
      <c r="C64" s="266"/>
      <c r="D64" s="267" t="str">
        <f t="shared" si="7"/>
        <v/>
      </c>
      <c r="E64" s="267" t="str">
        <f t="shared" si="8"/>
        <v/>
      </c>
      <c r="F64" s="267"/>
      <c r="G64" s="268"/>
      <c r="H64" s="260">
        <v>22</v>
      </c>
      <c r="I64" s="273">
        <f t="shared" si="9"/>
        <v>0</v>
      </c>
      <c r="J64" s="274">
        <f t="shared" si="10"/>
        <v>0</v>
      </c>
      <c r="K64" s="36"/>
      <c r="L64" s="36"/>
      <c r="T64" t="s">
        <v>26</v>
      </c>
    </row>
    <row r="65" spans="1:20">
      <c r="A65" s="201">
        <v>23</v>
      </c>
      <c r="B65" s="265" t="s">
        <v>27</v>
      </c>
      <c r="C65" s="266"/>
      <c r="D65" s="267" t="str">
        <f t="shared" si="7"/>
        <v/>
      </c>
      <c r="E65" s="267" t="str">
        <f t="shared" si="8"/>
        <v/>
      </c>
      <c r="F65" s="267"/>
      <c r="G65" s="268"/>
      <c r="H65" s="260">
        <v>23</v>
      </c>
      <c r="I65" s="273">
        <f t="shared" si="9"/>
        <v>0</v>
      </c>
      <c r="J65" s="274">
        <f t="shared" si="10"/>
        <v>0</v>
      </c>
      <c r="K65" s="36"/>
      <c r="L65" s="36"/>
      <c r="T65" t="s">
        <v>27</v>
      </c>
    </row>
    <row r="66" spans="1:20">
      <c r="A66" s="201">
        <v>24</v>
      </c>
      <c r="B66" s="265" t="s">
        <v>28</v>
      </c>
      <c r="C66" s="266"/>
      <c r="D66" s="267" t="str">
        <f t="shared" si="7"/>
        <v/>
      </c>
      <c r="E66" s="267" t="str">
        <f t="shared" si="8"/>
        <v/>
      </c>
      <c r="F66" s="267"/>
      <c r="G66" s="268"/>
      <c r="H66" s="260">
        <v>24</v>
      </c>
      <c r="I66" s="273">
        <f t="shared" si="9"/>
        <v>0</v>
      </c>
      <c r="J66" s="274">
        <f t="shared" si="10"/>
        <v>0</v>
      </c>
      <c r="K66" s="36"/>
      <c r="L66" s="36"/>
      <c r="T66" t="s">
        <v>28</v>
      </c>
    </row>
    <row r="67" spans="1:20">
      <c r="A67" s="201">
        <v>25</v>
      </c>
      <c r="B67" s="265" t="s">
        <v>29</v>
      </c>
      <c r="C67" s="266"/>
      <c r="D67" s="267" t="str">
        <f t="shared" si="7"/>
        <v/>
      </c>
      <c r="E67" s="267" t="str">
        <f t="shared" si="8"/>
        <v/>
      </c>
      <c r="F67" s="267"/>
      <c r="G67" s="268"/>
      <c r="H67" s="260">
        <v>25</v>
      </c>
      <c r="I67" s="273">
        <f t="shared" si="9"/>
        <v>0</v>
      </c>
      <c r="J67" s="274">
        <f t="shared" si="10"/>
        <v>0</v>
      </c>
      <c r="K67" s="36"/>
      <c r="L67" s="36"/>
      <c r="T67" t="s">
        <v>29</v>
      </c>
    </row>
    <row r="68" spans="1:20">
      <c r="A68" s="201">
        <v>26</v>
      </c>
      <c r="B68" s="265" t="s">
        <v>30</v>
      </c>
      <c r="C68" s="266"/>
      <c r="D68" s="267" t="str">
        <f t="shared" si="7"/>
        <v/>
      </c>
      <c r="E68" s="267" t="str">
        <f t="shared" si="8"/>
        <v/>
      </c>
      <c r="F68" s="267"/>
      <c r="G68" s="268"/>
      <c r="H68" s="260">
        <v>26</v>
      </c>
      <c r="I68" s="273">
        <f t="shared" si="9"/>
        <v>0</v>
      </c>
      <c r="J68" s="274">
        <f t="shared" si="10"/>
        <v>0</v>
      </c>
      <c r="K68" s="36"/>
      <c r="L68" s="36"/>
      <c r="T68" t="s">
        <v>30</v>
      </c>
    </row>
    <row r="69" spans="1:20">
      <c r="A69" s="201">
        <v>27</v>
      </c>
      <c r="B69" s="265" t="s">
        <v>31</v>
      </c>
      <c r="C69" s="266"/>
      <c r="D69" s="267" t="str">
        <f t="shared" si="7"/>
        <v/>
      </c>
      <c r="E69" s="267" t="str">
        <f t="shared" si="8"/>
        <v/>
      </c>
      <c r="F69" s="267"/>
      <c r="G69" s="268"/>
      <c r="H69" s="260">
        <v>27</v>
      </c>
      <c r="I69" s="273">
        <f t="shared" si="9"/>
        <v>0</v>
      </c>
      <c r="J69" s="274">
        <f t="shared" si="10"/>
        <v>0</v>
      </c>
      <c r="K69" s="36"/>
      <c r="L69" s="36"/>
      <c r="T69" t="s">
        <v>31</v>
      </c>
    </row>
    <row r="70" spans="1:20">
      <c r="A70" s="201">
        <v>28</v>
      </c>
      <c r="B70" s="265" t="s">
        <v>32</v>
      </c>
      <c r="C70" s="266"/>
      <c r="D70" s="267" t="str">
        <f t="shared" si="7"/>
        <v/>
      </c>
      <c r="E70" s="267" t="str">
        <f t="shared" si="8"/>
        <v/>
      </c>
      <c r="F70" s="267"/>
      <c r="G70" s="268"/>
      <c r="H70" s="260">
        <v>28</v>
      </c>
      <c r="I70" s="273">
        <f t="shared" si="9"/>
        <v>0</v>
      </c>
      <c r="J70" s="274">
        <f t="shared" si="10"/>
        <v>0</v>
      </c>
      <c r="K70" s="36"/>
      <c r="L70" s="36"/>
      <c r="T70" t="s">
        <v>32</v>
      </c>
    </row>
    <row r="71" spans="1:20">
      <c r="A71" s="201">
        <v>29</v>
      </c>
      <c r="B71" s="265" t="s">
        <v>218</v>
      </c>
      <c r="C71" s="266"/>
      <c r="D71" s="267" t="str">
        <f t="shared" si="7"/>
        <v/>
      </c>
      <c r="E71" s="267" t="str">
        <f t="shared" si="8"/>
        <v/>
      </c>
      <c r="F71" s="267"/>
      <c r="G71" s="268"/>
      <c r="H71" s="260">
        <v>29</v>
      </c>
      <c r="I71" s="273">
        <f t="shared" si="9"/>
        <v>0</v>
      </c>
      <c r="J71" s="274">
        <f t="shared" si="10"/>
        <v>0</v>
      </c>
      <c r="K71" s="36"/>
      <c r="L71" s="36"/>
      <c r="T71" t="s">
        <v>218</v>
      </c>
    </row>
    <row r="72" spans="1:20">
      <c r="A72" s="201">
        <v>30</v>
      </c>
      <c r="B72" s="265" t="s">
        <v>33</v>
      </c>
      <c r="C72" s="266"/>
      <c r="D72" s="267" t="str">
        <f t="shared" si="7"/>
        <v/>
      </c>
      <c r="E72" s="267" t="str">
        <f t="shared" si="8"/>
        <v/>
      </c>
      <c r="F72" s="267"/>
      <c r="G72" s="268"/>
      <c r="H72" s="260">
        <v>30</v>
      </c>
      <c r="I72" s="273">
        <f t="shared" si="9"/>
        <v>0</v>
      </c>
      <c r="J72" s="274">
        <f t="shared" si="10"/>
        <v>0</v>
      </c>
      <c r="K72" s="36"/>
      <c r="L72" s="36"/>
      <c r="T72" t="s">
        <v>33</v>
      </c>
    </row>
    <row r="73" spans="1:20">
      <c r="A73" s="201">
        <v>31</v>
      </c>
      <c r="B73" s="265" t="s">
        <v>118</v>
      </c>
      <c r="C73" s="266"/>
      <c r="D73" s="267" t="str">
        <f t="shared" si="7"/>
        <v/>
      </c>
      <c r="E73" s="267" t="str">
        <f t="shared" si="8"/>
        <v/>
      </c>
      <c r="F73" s="267"/>
      <c r="G73" s="268"/>
      <c r="H73" s="260">
        <v>31</v>
      </c>
      <c r="I73" s="273">
        <f t="shared" si="9"/>
        <v>0</v>
      </c>
      <c r="J73" s="274">
        <f t="shared" si="10"/>
        <v>0</v>
      </c>
      <c r="K73" s="36"/>
      <c r="L73" s="36"/>
      <c r="T73" t="s">
        <v>118</v>
      </c>
    </row>
    <row r="74" spans="1:20">
      <c r="A74" s="201">
        <v>32</v>
      </c>
      <c r="B74" s="265" t="s">
        <v>34</v>
      </c>
      <c r="C74" s="266"/>
      <c r="D74" s="267" t="str">
        <f t="shared" si="7"/>
        <v/>
      </c>
      <c r="E74" s="267" t="str">
        <f t="shared" si="8"/>
        <v/>
      </c>
      <c r="F74" s="267"/>
      <c r="G74" s="268"/>
      <c r="H74" s="260">
        <v>32</v>
      </c>
      <c r="I74" s="273">
        <f t="shared" si="9"/>
        <v>0</v>
      </c>
      <c r="J74" s="274">
        <f t="shared" si="10"/>
        <v>0</v>
      </c>
      <c r="K74" s="36"/>
      <c r="L74" s="36"/>
      <c r="T74" t="s">
        <v>34</v>
      </c>
    </row>
    <row r="75" spans="1:20">
      <c r="A75" s="201">
        <v>33</v>
      </c>
      <c r="B75" s="265" t="s">
        <v>35</v>
      </c>
      <c r="C75" s="266"/>
      <c r="D75" s="267" t="str">
        <f t="shared" si="7"/>
        <v/>
      </c>
      <c r="E75" s="267" t="str">
        <f t="shared" si="8"/>
        <v/>
      </c>
      <c r="F75" s="267"/>
      <c r="G75" s="268"/>
      <c r="H75" s="260">
        <v>33</v>
      </c>
      <c r="I75" s="273">
        <f t="shared" si="9"/>
        <v>0</v>
      </c>
      <c r="J75" s="274">
        <f t="shared" si="10"/>
        <v>0</v>
      </c>
      <c r="K75" s="36"/>
      <c r="L75" s="36"/>
      <c r="T75" t="s">
        <v>35</v>
      </c>
    </row>
    <row r="76" spans="1:20">
      <c r="A76" s="201">
        <v>34</v>
      </c>
      <c r="B76" s="265" t="s">
        <v>36</v>
      </c>
      <c r="C76" s="266"/>
      <c r="D76" s="267" t="str">
        <f t="shared" si="7"/>
        <v/>
      </c>
      <c r="E76" s="267" t="str">
        <f t="shared" si="8"/>
        <v/>
      </c>
      <c r="F76" s="267"/>
      <c r="G76" s="268"/>
      <c r="H76" s="260">
        <v>34</v>
      </c>
      <c r="I76" s="273">
        <f t="shared" si="9"/>
        <v>0</v>
      </c>
      <c r="J76" s="274">
        <f t="shared" si="10"/>
        <v>0</v>
      </c>
      <c r="K76" s="36"/>
      <c r="L76" s="36"/>
      <c r="T76" t="s">
        <v>36</v>
      </c>
    </row>
    <row r="77" spans="1:20">
      <c r="A77" s="201">
        <v>35</v>
      </c>
      <c r="B77" s="265" t="s">
        <v>141</v>
      </c>
      <c r="C77" s="266"/>
      <c r="D77" s="267" t="str">
        <f t="shared" si="7"/>
        <v/>
      </c>
      <c r="E77" s="267" t="str">
        <f t="shared" si="8"/>
        <v/>
      </c>
      <c r="F77" s="267"/>
      <c r="G77" s="268"/>
      <c r="H77" s="260">
        <v>35</v>
      </c>
      <c r="I77" s="273">
        <f t="shared" si="9"/>
        <v>0</v>
      </c>
      <c r="J77" s="274">
        <f t="shared" si="10"/>
        <v>0</v>
      </c>
      <c r="K77" s="36"/>
      <c r="L77" s="36"/>
      <c r="T77" t="s">
        <v>141</v>
      </c>
    </row>
    <row r="78" spans="1:20">
      <c r="A78" s="201">
        <v>36</v>
      </c>
      <c r="B78" s="265" t="s">
        <v>37</v>
      </c>
      <c r="C78" s="266"/>
      <c r="D78" s="267" t="str">
        <f t="shared" si="7"/>
        <v/>
      </c>
      <c r="E78" s="267" t="str">
        <f t="shared" si="8"/>
        <v/>
      </c>
      <c r="F78" s="267"/>
      <c r="G78" s="268"/>
      <c r="H78" s="260">
        <v>36</v>
      </c>
      <c r="I78" s="273">
        <f t="shared" si="9"/>
        <v>0</v>
      </c>
      <c r="J78" s="274">
        <f t="shared" si="10"/>
        <v>0</v>
      </c>
      <c r="K78" s="36"/>
      <c r="L78" s="36"/>
      <c r="T78" t="s">
        <v>37</v>
      </c>
    </row>
    <row r="79" spans="1:20">
      <c r="A79" s="201">
        <v>37</v>
      </c>
      <c r="B79" s="265" t="s">
        <v>38</v>
      </c>
      <c r="C79" s="266"/>
      <c r="D79" s="267" t="str">
        <f t="shared" si="7"/>
        <v/>
      </c>
      <c r="E79" s="267" t="str">
        <f t="shared" si="8"/>
        <v/>
      </c>
      <c r="F79" s="267"/>
      <c r="G79" s="268"/>
      <c r="H79" s="260">
        <v>1</v>
      </c>
      <c r="I79" s="273">
        <f>IF(N4=$K$42,0,N4)</f>
        <v>20</v>
      </c>
      <c r="J79" s="274" t="str">
        <f>IF(M4=$K$42,0,M4)</f>
        <v>Aqua di gio Femme</v>
      </c>
      <c r="K79" s="36"/>
      <c r="L79" s="36"/>
      <c r="T79" t="s">
        <v>38</v>
      </c>
    </row>
    <row r="80" spans="1:20">
      <c r="A80" s="201">
        <v>38</v>
      </c>
      <c r="B80" s="265" t="s">
        <v>39</v>
      </c>
      <c r="C80" s="266"/>
      <c r="D80" s="267" t="str">
        <f t="shared" si="7"/>
        <v/>
      </c>
      <c r="E80" s="267" t="str">
        <f t="shared" si="8"/>
        <v/>
      </c>
      <c r="F80" s="267"/>
      <c r="G80" s="268"/>
      <c r="H80" s="260">
        <v>2</v>
      </c>
      <c r="I80" s="273">
        <f t="shared" ref="I80:I114" si="11">IF(N5=$K$42,0,N5)</f>
        <v>0</v>
      </c>
      <c r="J80" s="274">
        <f t="shared" ref="J80:J114" si="12">IF(M5=$K$42,0,M5)</f>
        <v>0</v>
      </c>
      <c r="K80" s="36"/>
      <c r="L80" s="36"/>
      <c r="T80" t="s">
        <v>39</v>
      </c>
    </row>
    <row r="81" spans="1:20">
      <c r="A81" s="201">
        <v>39</v>
      </c>
      <c r="B81" s="265" t="s">
        <v>40</v>
      </c>
      <c r="C81" s="266"/>
      <c r="D81" s="267" t="str">
        <f t="shared" si="7"/>
        <v/>
      </c>
      <c r="E81" s="267" t="str">
        <f t="shared" si="8"/>
        <v/>
      </c>
      <c r="F81" s="267"/>
      <c r="G81" s="268"/>
      <c r="H81" s="260">
        <v>3</v>
      </c>
      <c r="I81" s="273">
        <f t="shared" si="11"/>
        <v>0</v>
      </c>
      <c r="J81" s="274">
        <f t="shared" si="12"/>
        <v>0</v>
      </c>
      <c r="K81" s="36"/>
      <c r="L81" s="36"/>
      <c r="T81" t="s">
        <v>40</v>
      </c>
    </row>
    <row r="82" spans="1:20">
      <c r="A82" s="201">
        <v>40</v>
      </c>
      <c r="B82" s="265" t="s">
        <v>41</v>
      </c>
      <c r="C82" s="266"/>
      <c r="D82" s="267" t="str">
        <f t="shared" si="7"/>
        <v/>
      </c>
      <c r="E82" s="267" t="str">
        <f t="shared" si="8"/>
        <v/>
      </c>
      <c r="F82" s="267"/>
      <c r="G82" s="268"/>
      <c r="H82" s="260">
        <v>4</v>
      </c>
      <c r="I82" s="273">
        <f t="shared" si="11"/>
        <v>0</v>
      </c>
      <c r="J82" s="274">
        <f t="shared" si="12"/>
        <v>0</v>
      </c>
      <c r="K82" s="36"/>
      <c r="L82" s="36"/>
      <c r="T82" t="s">
        <v>41</v>
      </c>
    </row>
    <row r="83" spans="1:20">
      <c r="A83" s="201">
        <v>41</v>
      </c>
      <c r="B83" s="265" t="s">
        <v>42</v>
      </c>
      <c r="C83" s="266"/>
      <c r="D83" s="267" t="str">
        <f t="shared" si="7"/>
        <v/>
      </c>
      <c r="E83" s="267" t="str">
        <f t="shared" si="8"/>
        <v/>
      </c>
      <c r="F83" s="267"/>
      <c r="G83" s="268"/>
      <c r="H83" s="260">
        <v>5</v>
      </c>
      <c r="I83" s="273">
        <f t="shared" si="11"/>
        <v>0</v>
      </c>
      <c r="J83" s="274">
        <f t="shared" si="12"/>
        <v>0</v>
      </c>
      <c r="K83" s="36"/>
      <c r="L83" s="36"/>
      <c r="T83" t="s">
        <v>42</v>
      </c>
    </row>
    <row r="84" spans="1:20">
      <c r="A84" s="201">
        <v>42</v>
      </c>
      <c r="B84" s="265" t="s">
        <v>162</v>
      </c>
      <c r="C84" s="266"/>
      <c r="D84" s="267" t="str">
        <f t="shared" si="7"/>
        <v/>
      </c>
      <c r="E84" s="267" t="str">
        <f t="shared" si="8"/>
        <v/>
      </c>
      <c r="F84" s="267"/>
      <c r="G84" s="268"/>
      <c r="H84" s="260">
        <v>6</v>
      </c>
      <c r="I84" s="273">
        <f t="shared" si="11"/>
        <v>0</v>
      </c>
      <c r="J84" s="274">
        <f t="shared" si="12"/>
        <v>0</v>
      </c>
      <c r="K84" s="36"/>
      <c r="L84" s="36"/>
      <c r="T84" t="s">
        <v>162</v>
      </c>
    </row>
    <row r="85" spans="1:20">
      <c r="A85" s="201">
        <v>43</v>
      </c>
      <c r="B85" s="265" t="s">
        <v>43</v>
      </c>
      <c r="C85" s="266"/>
      <c r="D85" s="267" t="str">
        <f t="shared" si="7"/>
        <v/>
      </c>
      <c r="E85" s="267" t="str">
        <f t="shared" si="8"/>
        <v/>
      </c>
      <c r="F85" s="267"/>
      <c r="G85" s="268"/>
      <c r="H85" s="260">
        <v>7</v>
      </c>
      <c r="I85" s="273">
        <f t="shared" si="11"/>
        <v>0</v>
      </c>
      <c r="J85" s="274">
        <f t="shared" si="12"/>
        <v>0</v>
      </c>
      <c r="K85" s="36"/>
      <c r="L85" s="36"/>
      <c r="T85" t="s">
        <v>43</v>
      </c>
    </row>
    <row r="86" spans="1:20">
      <c r="A86" s="201">
        <v>44</v>
      </c>
      <c r="B86" s="265" t="s">
        <v>44</v>
      </c>
      <c r="C86" s="266"/>
      <c r="D86" s="267" t="str">
        <f t="shared" si="7"/>
        <v/>
      </c>
      <c r="E86" s="267" t="str">
        <f t="shared" si="8"/>
        <v/>
      </c>
      <c r="F86" s="267"/>
      <c r="G86" s="268"/>
      <c r="H86" s="260">
        <v>8</v>
      </c>
      <c r="I86" s="273">
        <f t="shared" si="11"/>
        <v>0</v>
      </c>
      <c r="J86" s="274">
        <f t="shared" si="12"/>
        <v>0</v>
      </c>
      <c r="K86" s="36"/>
      <c r="L86" s="36"/>
      <c r="T86" t="s">
        <v>44</v>
      </c>
    </row>
    <row r="87" spans="1:20">
      <c r="A87" s="201">
        <v>45</v>
      </c>
      <c r="B87" s="265" t="s">
        <v>155</v>
      </c>
      <c r="C87" s="266"/>
      <c r="D87" s="267" t="str">
        <f t="shared" si="7"/>
        <v/>
      </c>
      <c r="E87" s="267" t="str">
        <f t="shared" si="8"/>
        <v/>
      </c>
      <c r="F87" s="267"/>
      <c r="G87" s="268"/>
      <c r="H87" s="260">
        <v>9</v>
      </c>
      <c r="I87" s="273">
        <f t="shared" si="11"/>
        <v>0</v>
      </c>
      <c r="J87" s="274">
        <f t="shared" si="12"/>
        <v>0</v>
      </c>
      <c r="K87" s="36"/>
      <c r="L87" s="36"/>
      <c r="T87" t="s">
        <v>155</v>
      </c>
    </row>
    <row r="88" spans="1:20">
      <c r="A88" s="201">
        <v>46</v>
      </c>
      <c r="B88" s="265" t="s">
        <v>45</v>
      </c>
      <c r="C88" s="266"/>
      <c r="D88" s="267" t="str">
        <f t="shared" si="7"/>
        <v/>
      </c>
      <c r="E88" s="267" t="str">
        <f t="shared" si="8"/>
        <v/>
      </c>
      <c r="F88" s="267"/>
      <c r="G88" s="268"/>
      <c r="H88" s="260">
        <v>10</v>
      </c>
      <c r="I88" s="273">
        <f t="shared" si="11"/>
        <v>0</v>
      </c>
      <c r="J88" s="274">
        <f t="shared" si="12"/>
        <v>0</v>
      </c>
      <c r="K88" s="36"/>
      <c r="L88" s="36"/>
      <c r="T88" t="s">
        <v>45</v>
      </c>
    </row>
    <row r="89" spans="1:20">
      <c r="A89" s="201">
        <v>47</v>
      </c>
      <c r="B89" s="265" t="s">
        <v>197</v>
      </c>
      <c r="C89" s="266"/>
      <c r="D89" s="267" t="str">
        <f t="shared" si="7"/>
        <v/>
      </c>
      <c r="E89" s="267" t="str">
        <f t="shared" si="8"/>
        <v/>
      </c>
      <c r="F89" s="267"/>
      <c r="G89" s="268"/>
      <c r="H89" s="260">
        <v>11</v>
      </c>
      <c r="I89" s="273">
        <f t="shared" si="11"/>
        <v>0</v>
      </c>
      <c r="J89" s="274">
        <f t="shared" si="12"/>
        <v>0</v>
      </c>
      <c r="K89" s="36"/>
      <c r="L89" s="36"/>
      <c r="T89" t="s">
        <v>197</v>
      </c>
    </row>
    <row r="90" spans="1:20">
      <c r="A90" s="201">
        <v>48</v>
      </c>
      <c r="B90" s="265" t="s">
        <v>46</v>
      </c>
      <c r="C90" s="266"/>
      <c r="D90" s="267" t="str">
        <f t="shared" si="7"/>
        <v/>
      </c>
      <c r="E90" s="267" t="str">
        <f t="shared" si="8"/>
        <v/>
      </c>
      <c r="F90" s="267"/>
      <c r="G90" s="268"/>
      <c r="H90" s="260">
        <v>12</v>
      </c>
      <c r="I90" s="273">
        <f t="shared" si="11"/>
        <v>0</v>
      </c>
      <c r="J90" s="274">
        <f t="shared" si="12"/>
        <v>0</v>
      </c>
      <c r="K90" s="36"/>
      <c r="L90" s="36"/>
      <c r="T90" t="s">
        <v>46</v>
      </c>
    </row>
    <row r="91" spans="1:20">
      <c r="A91" s="201">
        <v>49</v>
      </c>
      <c r="B91" s="265" t="s">
        <v>47</v>
      </c>
      <c r="C91" s="266"/>
      <c r="D91" s="267" t="str">
        <f t="shared" si="7"/>
        <v/>
      </c>
      <c r="E91" s="267" t="str">
        <f t="shared" si="8"/>
        <v/>
      </c>
      <c r="F91" s="267"/>
      <c r="G91" s="268"/>
      <c r="H91" s="260">
        <v>13</v>
      </c>
      <c r="I91" s="273">
        <f t="shared" si="11"/>
        <v>0</v>
      </c>
      <c r="J91" s="274">
        <f t="shared" si="12"/>
        <v>0</v>
      </c>
      <c r="K91" s="36"/>
      <c r="L91" s="36"/>
      <c r="T91" t="s">
        <v>47</v>
      </c>
    </row>
    <row r="92" spans="1:20">
      <c r="A92" s="201">
        <v>50</v>
      </c>
      <c r="B92" s="265" t="s">
        <v>48</v>
      </c>
      <c r="C92" s="266"/>
      <c r="D92" s="267" t="str">
        <f t="shared" si="7"/>
        <v/>
      </c>
      <c r="E92" s="267" t="str">
        <f t="shared" si="8"/>
        <v/>
      </c>
      <c r="F92" s="267"/>
      <c r="G92" s="268"/>
      <c r="H92" s="260">
        <v>14</v>
      </c>
      <c r="I92" s="273">
        <f t="shared" si="11"/>
        <v>0</v>
      </c>
      <c r="J92" s="274">
        <f t="shared" si="12"/>
        <v>0</v>
      </c>
      <c r="K92" s="36"/>
      <c r="L92" s="36"/>
      <c r="T92" t="s">
        <v>48</v>
      </c>
    </row>
    <row r="93" spans="1:20">
      <c r="A93" s="201">
        <v>51</v>
      </c>
      <c r="B93" s="265" t="s">
        <v>49</v>
      </c>
      <c r="C93" s="266"/>
      <c r="D93" s="267" t="str">
        <f t="shared" si="7"/>
        <v/>
      </c>
      <c r="E93" s="267" t="str">
        <f t="shared" si="8"/>
        <v/>
      </c>
      <c r="F93" s="267"/>
      <c r="G93" s="268"/>
      <c r="H93" s="260">
        <v>15</v>
      </c>
      <c r="I93" s="273">
        <f t="shared" si="11"/>
        <v>0</v>
      </c>
      <c r="J93" s="274">
        <f t="shared" si="12"/>
        <v>0</v>
      </c>
      <c r="K93" s="36"/>
      <c r="L93" s="36"/>
      <c r="T93" t="s">
        <v>49</v>
      </c>
    </row>
    <row r="94" spans="1:20">
      <c r="A94" s="201">
        <v>52</v>
      </c>
      <c r="B94" s="265" t="s">
        <v>50</v>
      </c>
      <c r="C94" s="266"/>
      <c r="D94" s="267" t="str">
        <f t="shared" si="7"/>
        <v/>
      </c>
      <c r="E94" s="267" t="str">
        <f t="shared" si="8"/>
        <v/>
      </c>
      <c r="F94" s="267"/>
      <c r="G94" s="268"/>
      <c r="H94" s="260">
        <v>16</v>
      </c>
      <c r="I94" s="273">
        <f t="shared" si="11"/>
        <v>0</v>
      </c>
      <c r="J94" s="274">
        <f t="shared" si="12"/>
        <v>0</v>
      </c>
      <c r="K94" s="36"/>
      <c r="L94" s="36"/>
      <c r="T94" t="s">
        <v>50</v>
      </c>
    </row>
    <row r="95" spans="1:20">
      <c r="A95" s="201">
        <v>53</v>
      </c>
      <c r="B95" s="265" t="s">
        <v>51</v>
      </c>
      <c r="C95" s="266"/>
      <c r="D95" s="267" t="str">
        <f t="shared" si="7"/>
        <v/>
      </c>
      <c r="E95" s="267" t="str">
        <f t="shared" si="8"/>
        <v/>
      </c>
      <c r="F95" s="267"/>
      <c r="G95" s="268"/>
      <c r="H95" s="260">
        <v>17</v>
      </c>
      <c r="I95" s="273">
        <f t="shared" si="11"/>
        <v>0</v>
      </c>
      <c r="J95" s="274">
        <f t="shared" si="12"/>
        <v>0</v>
      </c>
      <c r="K95" s="36"/>
      <c r="L95" s="36"/>
      <c r="T95" t="s">
        <v>51</v>
      </c>
    </row>
    <row r="96" spans="1:20">
      <c r="A96" s="201">
        <v>54</v>
      </c>
      <c r="B96" s="265" t="s">
        <v>52</v>
      </c>
      <c r="C96" s="266"/>
      <c r="D96" s="267" t="str">
        <f t="shared" si="7"/>
        <v/>
      </c>
      <c r="E96" s="267" t="str">
        <f t="shared" si="8"/>
        <v/>
      </c>
      <c r="F96" s="267"/>
      <c r="G96" s="268"/>
      <c r="H96" s="260">
        <v>18</v>
      </c>
      <c r="I96" s="273">
        <f t="shared" si="11"/>
        <v>0</v>
      </c>
      <c r="J96" s="274">
        <f t="shared" si="12"/>
        <v>0</v>
      </c>
      <c r="K96" s="36"/>
      <c r="L96" s="36"/>
      <c r="T96" t="s">
        <v>52</v>
      </c>
    </row>
    <row r="97" spans="1:20">
      <c r="A97" s="201">
        <v>55</v>
      </c>
      <c r="B97" s="265" t="s">
        <v>163</v>
      </c>
      <c r="C97" s="266"/>
      <c r="D97" s="267" t="str">
        <f t="shared" si="7"/>
        <v/>
      </c>
      <c r="E97" s="267" t="str">
        <f t="shared" si="8"/>
        <v/>
      </c>
      <c r="F97" s="267"/>
      <c r="G97" s="268"/>
      <c r="H97" s="260">
        <v>19</v>
      </c>
      <c r="I97" s="273">
        <f t="shared" si="11"/>
        <v>0</v>
      </c>
      <c r="J97" s="274">
        <f t="shared" si="12"/>
        <v>0</v>
      </c>
      <c r="K97" s="36"/>
      <c r="L97" s="36"/>
      <c r="T97" t="s">
        <v>163</v>
      </c>
    </row>
    <row r="98" spans="1:20">
      <c r="A98" s="201">
        <v>56</v>
      </c>
      <c r="B98" s="265" t="s">
        <v>53</v>
      </c>
      <c r="C98" s="266"/>
      <c r="D98" s="267" t="str">
        <f t="shared" si="7"/>
        <v/>
      </c>
      <c r="E98" s="267" t="str">
        <f t="shared" si="8"/>
        <v/>
      </c>
      <c r="F98" s="267"/>
      <c r="G98" s="268"/>
      <c r="H98" s="260">
        <v>20</v>
      </c>
      <c r="I98" s="273">
        <f t="shared" si="11"/>
        <v>0</v>
      </c>
      <c r="J98" s="274">
        <f t="shared" si="12"/>
        <v>0</v>
      </c>
      <c r="K98" s="36"/>
      <c r="L98" s="36"/>
      <c r="T98" t="s">
        <v>53</v>
      </c>
    </row>
    <row r="99" spans="1:20">
      <c r="A99" s="201">
        <v>57</v>
      </c>
      <c r="B99" s="265" t="s">
        <v>54</v>
      </c>
      <c r="C99" s="266"/>
      <c r="D99" s="267" t="str">
        <f t="shared" si="7"/>
        <v/>
      </c>
      <c r="E99" s="267" t="str">
        <f t="shared" si="8"/>
        <v/>
      </c>
      <c r="F99" s="267"/>
      <c r="G99" s="268"/>
      <c r="H99" s="260">
        <v>21</v>
      </c>
      <c r="I99" s="273">
        <f t="shared" si="11"/>
        <v>0</v>
      </c>
      <c r="J99" s="274">
        <f t="shared" si="12"/>
        <v>0</v>
      </c>
      <c r="K99" s="36"/>
      <c r="L99" s="36"/>
      <c r="T99" t="s">
        <v>54</v>
      </c>
    </row>
    <row r="100" spans="1:20">
      <c r="A100" s="201">
        <v>58</v>
      </c>
      <c r="B100" s="265" t="s">
        <v>154</v>
      </c>
      <c r="C100" s="266"/>
      <c r="D100" s="267" t="str">
        <f t="shared" si="7"/>
        <v/>
      </c>
      <c r="E100" s="267" t="str">
        <f t="shared" si="8"/>
        <v/>
      </c>
      <c r="F100" s="267"/>
      <c r="G100" s="268"/>
      <c r="H100" s="260">
        <v>22</v>
      </c>
      <c r="I100" s="273">
        <f t="shared" si="11"/>
        <v>0</v>
      </c>
      <c r="J100" s="274">
        <f t="shared" si="12"/>
        <v>0</v>
      </c>
      <c r="K100" s="36"/>
      <c r="L100" s="36"/>
      <c r="T100" t="s">
        <v>154</v>
      </c>
    </row>
    <row r="101" spans="1:20">
      <c r="A101" s="201">
        <v>59</v>
      </c>
      <c r="B101" s="265" t="s">
        <v>6</v>
      </c>
      <c r="C101" s="266"/>
      <c r="D101" s="267" t="str">
        <f t="shared" si="7"/>
        <v/>
      </c>
      <c r="E101" s="267" t="str">
        <f t="shared" si="8"/>
        <v/>
      </c>
      <c r="F101" s="267"/>
      <c r="G101" s="268"/>
      <c r="H101" s="260">
        <v>23</v>
      </c>
      <c r="I101" s="273">
        <f t="shared" si="11"/>
        <v>0</v>
      </c>
      <c r="J101" s="274">
        <f t="shared" si="12"/>
        <v>0</v>
      </c>
      <c r="K101" s="36"/>
      <c r="L101" s="36"/>
      <c r="T101" t="s">
        <v>6</v>
      </c>
    </row>
    <row r="102" spans="1:20">
      <c r="A102" s="201">
        <v>60</v>
      </c>
      <c r="B102" s="265" t="s">
        <v>55</v>
      </c>
      <c r="C102" s="266"/>
      <c r="D102" s="267" t="str">
        <f t="shared" si="7"/>
        <v/>
      </c>
      <c r="E102" s="267" t="str">
        <f t="shared" si="8"/>
        <v/>
      </c>
      <c r="F102" s="267"/>
      <c r="G102" s="268"/>
      <c r="H102" s="260">
        <v>24</v>
      </c>
      <c r="I102" s="273">
        <f t="shared" si="11"/>
        <v>0</v>
      </c>
      <c r="J102" s="274">
        <f t="shared" si="12"/>
        <v>0</v>
      </c>
      <c r="K102" s="36"/>
      <c r="L102" s="36"/>
      <c r="T102" t="s">
        <v>55</v>
      </c>
    </row>
    <row r="103" spans="1:20">
      <c r="A103" s="201">
        <v>61</v>
      </c>
      <c r="B103" s="265" t="s">
        <v>56</v>
      </c>
      <c r="C103" s="266"/>
      <c r="D103" s="267" t="str">
        <f t="shared" si="7"/>
        <v/>
      </c>
      <c r="E103" s="267" t="str">
        <f t="shared" si="8"/>
        <v/>
      </c>
      <c r="F103" s="267"/>
      <c r="G103" s="268"/>
      <c r="H103" s="260">
        <v>25</v>
      </c>
      <c r="I103" s="273">
        <f t="shared" si="11"/>
        <v>0</v>
      </c>
      <c r="J103" s="274">
        <f t="shared" si="12"/>
        <v>0</v>
      </c>
      <c r="K103" s="36"/>
      <c r="L103" s="36"/>
      <c r="T103" t="s">
        <v>56</v>
      </c>
    </row>
    <row r="104" spans="1:20">
      <c r="A104" s="201">
        <v>62</v>
      </c>
      <c r="B104" s="265" t="s">
        <v>57</v>
      </c>
      <c r="C104" s="266"/>
      <c r="D104" s="267" t="str">
        <f t="shared" si="7"/>
        <v/>
      </c>
      <c r="E104" s="267" t="str">
        <f t="shared" si="8"/>
        <v/>
      </c>
      <c r="F104" s="267"/>
      <c r="G104" s="268"/>
      <c r="H104" s="260">
        <v>26</v>
      </c>
      <c r="I104" s="273">
        <f t="shared" si="11"/>
        <v>0</v>
      </c>
      <c r="J104" s="274">
        <f t="shared" si="12"/>
        <v>0</v>
      </c>
      <c r="K104" s="36"/>
      <c r="L104" s="36"/>
      <c r="T104" t="s">
        <v>57</v>
      </c>
    </row>
    <row r="105" spans="1:20">
      <c r="A105" s="201">
        <v>63</v>
      </c>
      <c r="B105" s="265" t="s">
        <v>58</v>
      </c>
      <c r="C105" s="266"/>
      <c r="D105" s="267" t="str">
        <f t="shared" si="7"/>
        <v/>
      </c>
      <c r="E105" s="267" t="str">
        <f t="shared" si="8"/>
        <v/>
      </c>
      <c r="F105" s="267"/>
      <c r="G105" s="268"/>
      <c r="H105" s="260">
        <v>27</v>
      </c>
      <c r="I105" s="273">
        <f t="shared" si="11"/>
        <v>0</v>
      </c>
      <c r="J105" s="274">
        <f t="shared" si="12"/>
        <v>0</v>
      </c>
      <c r="K105" s="36"/>
      <c r="L105" s="36"/>
      <c r="T105" t="s">
        <v>58</v>
      </c>
    </row>
    <row r="106" spans="1:20">
      <c r="A106" s="201">
        <v>64</v>
      </c>
      <c r="B106" s="265" t="s">
        <v>59</v>
      </c>
      <c r="C106" s="266"/>
      <c r="D106" s="267" t="str">
        <f t="shared" si="7"/>
        <v/>
      </c>
      <c r="E106" s="267" t="str">
        <f t="shared" si="8"/>
        <v/>
      </c>
      <c r="F106" s="267"/>
      <c r="G106" s="268"/>
      <c r="H106" s="260">
        <v>28</v>
      </c>
      <c r="I106" s="273">
        <f t="shared" si="11"/>
        <v>0</v>
      </c>
      <c r="J106" s="274">
        <f t="shared" si="12"/>
        <v>0</v>
      </c>
      <c r="K106" s="36"/>
      <c r="L106" s="36"/>
      <c r="T106" t="s">
        <v>59</v>
      </c>
    </row>
    <row r="107" spans="1:20">
      <c r="A107" s="201">
        <v>65</v>
      </c>
      <c r="B107" s="265" t="s">
        <v>60</v>
      </c>
      <c r="C107" s="266"/>
      <c r="D107" s="267" t="str">
        <f t="shared" si="7"/>
        <v/>
      </c>
      <c r="E107" s="267" t="str">
        <f t="shared" si="8"/>
        <v/>
      </c>
      <c r="F107" s="267"/>
      <c r="G107" s="268"/>
      <c r="H107" s="260">
        <v>29</v>
      </c>
      <c r="I107" s="273">
        <f t="shared" si="11"/>
        <v>0</v>
      </c>
      <c r="J107" s="274">
        <f t="shared" si="12"/>
        <v>0</v>
      </c>
      <c r="K107" s="36"/>
      <c r="L107" s="36"/>
      <c r="T107" t="s">
        <v>60</v>
      </c>
    </row>
    <row r="108" spans="1:20">
      <c r="A108" s="201">
        <v>66</v>
      </c>
      <c r="B108" s="265" t="s">
        <v>61</v>
      </c>
      <c r="C108" s="266"/>
      <c r="D108" s="267" t="str">
        <f t="shared" ref="D108:D147" si="13">IFERROR(VLOOKUP(B108,$I$4:$J$39,2,0),"")</f>
        <v/>
      </c>
      <c r="E108" s="267" t="str">
        <f t="shared" ref="E108:E147" si="14">IFERROR(VLOOKUP(B108,$M$4:$N$39,2,0),"")</f>
        <v/>
      </c>
      <c r="F108" s="267"/>
      <c r="G108" s="268"/>
      <c r="H108" s="260">
        <v>30</v>
      </c>
      <c r="I108" s="273">
        <f t="shared" si="11"/>
        <v>0</v>
      </c>
      <c r="J108" s="274">
        <f t="shared" si="12"/>
        <v>0</v>
      </c>
      <c r="K108" s="36"/>
      <c r="L108" s="36"/>
      <c r="T108" t="s">
        <v>61</v>
      </c>
    </row>
    <row r="109" spans="1:20">
      <c r="A109" s="201">
        <v>67</v>
      </c>
      <c r="B109" s="265" t="s">
        <v>62</v>
      </c>
      <c r="C109" s="266"/>
      <c r="D109" s="267" t="str">
        <f t="shared" si="13"/>
        <v/>
      </c>
      <c r="E109" s="267" t="str">
        <f t="shared" si="14"/>
        <v/>
      </c>
      <c r="F109" s="267"/>
      <c r="G109" s="268"/>
      <c r="H109" s="260">
        <v>31</v>
      </c>
      <c r="I109" s="273">
        <f t="shared" si="11"/>
        <v>0</v>
      </c>
      <c r="J109" s="274">
        <f t="shared" si="12"/>
        <v>0</v>
      </c>
      <c r="K109" s="36"/>
      <c r="L109" s="36"/>
      <c r="T109" t="s">
        <v>62</v>
      </c>
    </row>
    <row r="110" spans="1:20">
      <c r="A110" s="201">
        <v>68</v>
      </c>
      <c r="B110" s="265" t="s">
        <v>63</v>
      </c>
      <c r="C110" s="266"/>
      <c r="D110" s="267" t="str">
        <f t="shared" si="13"/>
        <v/>
      </c>
      <c r="E110" s="267" t="str">
        <f t="shared" si="14"/>
        <v/>
      </c>
      <c r="F110" s="267"/>
      <c r="G110" s="268"/>
      <c r="H110" s="260">
        <v>32</v>
      </c>
      <c r="I110" s="273">
        <f t="shared" si="11"/>
        <v>0</v>
      </c>
      <c r="J110" s="274">
        <f t="shared" si="12"/>
        <v>0</v>
      </c>
      <c r="K110" s="36"/>
      <c r="L110" s="36"/>
      <c r="T110" t="s">
        <v>63</v>
      </c>
    </row>
    <row r="111" spans="1:20">
      <c r="A111" s="201">
        <v>69</v>
      </c>
      <c r="B111" s="265" t="s">
        <v>64</v>
      </c>
      <c r="C111" s="266"/>
      <c r="D111" s="267" t="str">
        <f t="shared" si="13"/>
        <v/>
      </c>
      <c r="E111" s="267" t="str">
        <f t="shared" si="14"/>
        <v/>
      </c>
      <c r="F111" s="267"/>
      <c r="G111" s="268"/>
      <c r="H111" s="260">
        <v>33</v>
      </c>
      <c r="I111" s="273">
        <f t="shared" si="11"/>
        <v>0</v>
      </c>
      <c r="J111" s="274">
        <f t="shared" si="12"/>
        <v>0</v>
      </c>
      <c r="K111" s="36"/>
      <c r="L111" s="36"/>
      <c r="T111" t="s">
        <v>64</v>
      </c>
    </row>
    <row r="112" spans="1:20">
      <c r="A112" s="201">
        <v>70</v>
      </c>
      <c r="B112" s="265" t="s">
        <v>65</v>
      </c>
      <c r="C112" s="266"/>
      <c r="D112" s="267" t="str">
        <f t="shared" si="13"/>
        <v/>
      </c>
      <c r="E112" s="267" t="str">
        <f t="shared" si="14"/>
        <v/>
      </c>
      <c r="F112" s="267"/>
      <c r="G112" s="268"/>
      <c r="H112" s="260">
        <v>34</v>
      </c>
      <c r="I112" s="273">
        <f t="shared" si="11"/>
        <v>0</v>
      </c>
      <c r="J112" s="274">
        <f t="shared" si="12"/>
        <v>0</v>
      </c>
      <c r="K112" s="36"/>
      <c r="L112" s="36"/>
      <c r="T112" t="s">
        <v>65</v>
      </c>
    </row>
    <row r="113" spans="1:20">
      <c r="A113" s="201">
        <v>71</v>
      </c>
      <c r="B113" s="265" t="s">
        <v>123</v>
      </c>
      <c r="C113" s="266"/>
      <c r="D113" s="267" t="str">
        <f t="shared" si="13"/>
        <v/>
      </c>
      <c r="E113" s="267" t="str">
        <f t="shared" si="14"/>
        <v/>
      </c>
      <c r="F113" s="267"/>
      <c r="G113" s="268"/>
      <c r="H113" s="260">
        <v>35</v>
      </c>
      <c r="I113" s="273">
        <f t="shared" si="11"/>
        <v>0</v>
      </c>
      <c r="J113" s="274">
        <f t="shared" si="12"/>
        <v>0</v>
      </c>
      <c r="K113" s="36"/>
      <c r="L113" s="36"/>
      <c r="T113" t="s">
        <v>123</v>
      </c>
    </row>
    <row r="114" spans="1:20" ht="15.75" thickBot="1">
      <c r="A114" s="201">
        <v>72</v>
      </c>
      <c r="B114" s="265" t="s">
        <v>66</v>
      </c>
      <c r="C114" s="266"/>
      <c r="D114" s="267" t="str">
        <f t="shared" si="13"/>
        <v/>
      </c>
      <c r="E114" s="267" t="str">
        <f t="shared" si="14"/>
        <v/>
      </c>
      <c r="F114" s="267"/>
      <c r="G114" s="268"/>
      <c r="H114" s="261">
        <v>36</v>
      </c>
      <c r="I114" s="273">
        <f t="shared" si="11"/>
        <v>0</v>
      </c>
      <c r="J114" s="274">
        <f t="shared" si="12"/>
        <v>0</v>
      </c>
      <c r="K114" s="36"/>
      <c r="L114" s="36"/>
      <c r="T114" t="s">
        <v>66</v>
      </c>
    </row>
    <row r="115" spans="1:20">
      <c r="A115" s="201">
        <v>73</v>
      </c>
      <c r="B115" s="265" t="s">
        <v>67</v>
      </c>
      <c r="C115" s="266"/>
      <c r="D115" s="267" t="str">
        <f t="shared" si="13"/>
        <v/>
      </c>
      <c r="E115" s="267" t="str">
        <f t="shared" si="14"/>
        <v/>
      </c>
      <c r="F115" s="267"/>
      <c r="G115" s="268"/>
      <c r="H115" s="201"/>
      <c r="I115" s="201"/>
      <c r="J115" s="36"/>
      <c r="K115" s="36"/>
      <c r="L115" s="36"/>
      <c r="T115" t="s">
        <v>67</v>
      </c>
    </row>
    <row r="116" spans="1:20">
      <c r="A116" s="201">
        <v>74</v>
      </c>
      <c r="B116" s="265" t="s">
        <v>68</v>
      </c>
      <c r="C116" s="266"/>
      <c r="D116" s="267" t="str">
        <f t="shared" si="13"/>
        <v/>
      </c>
      <c r="E116" s="267" t="str">
        <f t="shared" si="14"/>
        <v/>
      </c>
      <c r="F116" s="267"/>
      <c r="G116" s="268"/>
      <c r="H116" s="201"/>
      <c r="I116" s="201"/>
      <c r="J116" s="36"/>
      <c r="K116" s="36"/>
      <c r="L116" s="36"/>
      <c r="T116" t="s">
        <v>68</v>
      </c>
    </row>
    <row r="117" spans="1:20">
      <c r="A117" s="201">
        <v>75</v>
      </c>
      <c r="B117" s="265" t="s">
        <v>69</v>
      </c>
      <c r="C117" s="266"/>
      <c r="D117" s="267" t="str">
        <f t="shared" si="13"/>
        <v/>
      </c>
      <c r="E117" s="267" t="str">
        <f t="shared" si="14"/>
        <v/>
      </c>
      <c r="F117" s="267"/>
      <c r="G117" s="268"/>
      <c r="H117" s="201"/>
      <c r="I117" s="201"/>
      <c r="J117" s="36"/>
      <c r="K117" s="36"/>
      <c r="L117" s="36"/>
      <c r="T117" t="s">
        <v>69</v>
      </c>
    </row>
    <row r="118" spans="1:20">
      <c r="A118" s="201">
        <v>76</v>
      </c>
      <c r="B118" s="265" t="s">
        <v>70</v>
      </c>
      <c r="C118" s="266"/>
      <c r="D118" s="267" t="str">
        <f t="shared" si="13"/>
        <v/>
      </c>
      <c r="E118" s="267" t="str">
        <f t="shared" si="14"/>
        <v/>
      </c>
      <c r="F118" s="267"/>
      <c r="G118" s="268"/>
      <c r="H118" s="201"/>
      <c r="I118" s="201"/>
      <c r="J118" s="36"/>
      <c r="K118" s="36"/>
      <c r="L118" s="36"/>
      <c r="T118" t="s">
        <v>70</v>
      </c>
    </row>
    <row r="119" spans="1:20">
      <c r="A119" s="201">
        <v>77</v>
      </c>
      <c r="B119" s="265" t="s">
        <v>71</v>
      </c>
      <c r="C119" s="266"/>
      <c r="D119" s="267" t="str">
        <f t="shared" si="13"/>
        <v/>
      </c>
      <c r="E119" s="267" t="str">
        <f t="shared" si="14"/>
        <v/>
      </c>
      <c r="F119" s="267"/>
      <c r="G119" s="268"/>
      <c r="H119" s="201"/>
      <c r="I119" s="201"/>
      <c r="J119" s="36"/>
      <c r="K119" s="36"/>
      <c r="L119" s="36"/>
      <c r="T119" t="s">
        <v>71</v>
      </c>
    </row>
    <row r="120" spans="1:20">
      <c r="A120" s="201">
        <v>78</v>
      </c>
      <c r="B120" s="265" t="s">
        <v>72</v>
      </c>
      <c r="C120" s="266"/>
      <c r="D120" s="267" t="str">
        <f t="shared" si="13"/>
        <v/>
      </c>
      <c r="E120" s="267" t="str">
        <f t="shared" si="14"/>
        <v/>
      </c>
      <c r="F120" s="267"/>
      <c r="G120" s="268"/>
      <c r="H120" s="201"/>
      <c r="I120" s="201"/>
      <c r="J120" s="36"/>
      <c r="K120" s="36"/>
      <c r="L120" s="36"/>
      <c r="T120" t="s">
        <v>72</v>
      </c>
    </row>
    <row r="121" spans="1:20">
      <c r="A121" s="201">
        <v>79</v>
      </c>
      <c r="B121" s="265" t="s">
        <v>73</v>
      </c>
      <c r="C121" s="266"/>
      <c r="D121" s="267" t="str">
        <f t="shared" si="13"/>
        <v/>
      </c>
      <c r="E121" s="267" t="str">
        <f t="shared" si="14"/>
        <v/>
      </c>
      <c r="F121" s="267"/>
      <c r="G121" s="268"/>
      <c r="H121" s="201"/>
      <c r="I121" s="201"/>
      <c r="J121" s="36"/>
      <c r="K121" s="36"/>
      <c r="L121" s="36"/>
      <c r="T121" t="s">
        <v>73</v>
      </c>
    </row>
    <row r="122" spans="1:20">
      <c r="A122" s="201">
        <v>80</v>
      </c>
      <c r="B122" s="265" t="s">
        <v>74</v>
      </c>
      <c r="C122" s="266"/>
      <c r="D122" s="267" t="str">
        <f t="shared" si="13"/>
        <v/>
      </c>
      <c r="E122" s="267" t="str">
        <f t="shared" si="14"/>
        <v/>
      </c>
      <c r="F122" s="267"/>
      <c r="G122" s="268"/>
      <c r="H122" s="201"/>
      <c r="I122" s="201"/>
      <c r="J122" s="36"/>
      <c r="K122" s="36"/>
      <c r="L122" s="36"/>
      <c r="T122" t="s">
        <v>74</v>
      </c>
    </row>
    <row r="123" spans="1:20">
      <c r="A123" s="201">
        <v>81</v>
      </c>
      <c r="B123" s="265" t="s">
        <v>75</v>
      </c>
      <c r="C123" s="266"/>
      <c r="D123" s="267" t="str">
        <f t="shared" si="13"/>
        <v/>
      </c>
      <c r="E123" s="267" t="str">
        <f t="shared" si="14"/>
        <v/>
      </c>
      <c r="F123" s="267"/>
      <c r="G123" s="268"/>
      <c r="H123" s="201"/>
      <c r="I123" s="201"/>
      <c r="J123" s="36"/>
      <c r="K123" s="36"/>
      <c r="L123" s="36"/>
      <c r="T123" t="s">
        <v>75</v>
      </c>
    </row>
    <row r="124" spans="1:20">
      <c r="A124" s="201">
        <v>82</v>
      </c>
      <c r="B124" s="265" t="s">
        <v>76</v>
      </c>
      <c r="C124" s="266"/>
      <c r="D124" s="267" t="str">
        <f t="shared" si="13"/>
        <v/>
      </c>
      <c r="E124" s="267" t="str">
        <f t="shared" si="14"/>
        <v/>
      </c>
      <c r="F124" s="267"/>
      <c r="G124" s="268"/>
      <c r="H124" s="201"/>
      <c r="I124" s="201"/>
      <c r="J124" s="36"/>
      <c r="K124" s="36"/>
      <c r="L124" s="36"/>
      <c r="T124" t="s">
        <v>76</v>
      </c>
    </row>
    <row r="125" spans="1:20">
      <c r="A125" s="201">
        <v>83</v>
      </c>
      <c r="B125" s="265" t="s">
        <v>161</v>
      </c>
      <c r="C125" s="266"/>
      <c r="D125" s="267" t="str">
        <f t="shared" si="13"/>
        <v/>
      </c>
      <c r="E125" s="267" t="str">
        <f t="shared" si="14"/>
        <v/>
      </c>
      <c r="F125" s="267"/>
      <c r="G125" s="268"/>
      <c r="H125" s="201"/>
      <c r="I125" s="201"/>
      <c r="J125" s="36"/>
      <c r="K125" s="36"/>
      <c r="L125" s="36"/>
      <c r="T125" t="s">
        <v>161</v>
      </c>
    </row>
    <row r="126" spans="1:20">
      <c r="A126" s="201">
        <v>84</v>
      </c>
      <c r="B126" s="265" t="s">
        <v>215</v>
      </c>
      <c r="C126" s="266"/>
      <c r="D126" s="267" t="str">
        <f t="shared" si="13"/>
        <v/>
      </c>
      <c r="E126" s="267" t="str">
        <f t="shared" si="14"/>
        <v/>
      </c>
      <c r="F126" s="267"/>
      <c r="G126" s="268"/>
      <c r="H126" s="201"/>
      <c r="I126" s="201"/>
      <c r="J126" s="36"/>
      <c r="K126" s="36"/>
      <c r="L126" s="36"/>
      <c r="T126" t="s">
        <v>215</v>
      </c>
    </row>
    <row r="127" spans="1:20">
      <c r="A127" s="201">
        <v>85</v>
      </c>
      <c r="B127" s="265">
        <v>0</v>
      </c>
      <c r="C127" s="266"/>
      <c r="D127" s="267" t="str">
        <f t="shared" si="13"/>
        <v/>
      </c>
      <c r="E127" s="267" t="str">
        <f t="shared" si="14"/>
        <v/>
      </c>
      <c r="F127" s="267"/>
      <c r="G127" s="268"/>
      <c r="H127" s="201"/>
      <c r="I127" s="201"/>
      <c r="J127" s="36"/>
      <c r="K127" s="36"/>
      <c r="L127" s="36"/>
      <c r="T127" t="s">
        <v>111</v>
      </c>
    </row>
    <row r="128" spans="1:20">
      <c r="A128" s="201">
        <v>86</v>
      </c>
      <c r="B128" s="265">
        <v>0</v>
      </c>
      <c r="C128" s="266"/>
      <c r="D128" s="267" t="str">
        <f t="shared" si="13"/>
        <v/>
      </c>
      <c r="E128" s="267" t="str">
        <f t="shared" si="14"/>
        <v/>
      </c>
      <c r="F128" s="267"/>
      <c r="G128" s="268"/>
      <c r="H128" s="201"/>
      <c r="I128" s="201"/>
      <c r="J128" s="36"/>
      <c r="K128" s="36"/>
      <c r="L128" s="36"/>
      <c r="T128" t="s">
        <v>121</v>
      </c>
    </row>
    <row r="129" spans="1:20">
      <c r="A129" s="201">
        <v>87</v>
      </c>
      <c r="B129" s="265">
        <v>0</v>
      </c>
      <c r="C129" s="266"/>
      <c r="D129" s="267" t="str">
        <f t="shared" si="13"/>
        <v/>
      </c>
      <c r="E129" s="267" t="str">
        <f t="shared" si="14"/>
        <v/>
      </c>
      <c r="F129" s="267"/>
      <c r="G129" s="268"/>
      <c r="H129" s="201"/>
      <c r="I129" s="201"/>
      <c r="J129" s="36"/>
      <c r="K129" s="36"/>
      <c r="L129" s="36"/>
      <c r="T129" t="s">
        <v>77</v>
      </c>
    </row>
    <row r="130" spans="1:20">
      <c r="A130" s="201">
        <v>88</v>
      </c>
      <c r="B130" s="265">
        <v>0</v>
      </c>
      <c r="C130" s="266"/>
      <c r="D130" s="267" t="str">
        <f t="shared" si="13"/>
        <v/>
      </c>
      <c r="E130" s="267" t="str">
        <f t="shared" si="14"/>
        <v/>
      </c>
      <c r="F130" s="267"/>
      <c r="G130" s="268"/>
      <c r="H130" s="201"/>
      <c r="I130" s="201"/>
      <c r="J130" s="36"/>
      <c r="K130" s="36"/>
      <c r="L130" s="36"/>
      <c r="T130" t="s">
        <v>8</v>
      </c>
    </row>
    <row r="131" spans="1:20">
      <c r="A131" s="201">
        <v>89</v>
      </c>
      <c r="B131" s="375">
        <v>0</v>
      </c>
      <c r="C131" s="266"/>
      <c r="D131" s="267" t="str">
        <f t="shared" si="13"/>
        <v/>
      </c>
      <c r="E131" s="267" t="str">
        <f t="shared" si="14"/>
        <v/>
      </c>
      <c r="F131" s="267"/>
      <c r="G131" s="268"/>
      <c r="H131" s="201"/>
      <c r="I131" s="201"/>
      <c r="J131" s="36"/>
      <c r="K131" s="36"/>
      <c r="L131" s="36"/>
      <c r="T131" t="s">
        <v>221</v>
      </c>
    </row>
    <row r="132" spans="1:20">
      <c r="A132" s="201">
        <v>90</v>
      </c>
      <c r="B132" s="265">
        <v>0</v>
      </c>
      <c r="C132" s="266"/>
      <c r="D132" s="267" t="str">
        <f t="shared" si="13"/>
        <v/>
      </c>
      <c r="E132" s="267" t="str">
        <f t="shared" si="14"/>
        <v/>
      </c>
      <c r="F132" s="267"/>
      <c r="G132" s="268"/>
      <c r="H132" s="201"/>
      <c r="I132" s="201"/>
      <c r="J132" s="36"/>
      <c r="K132" s="36"/>
      <c r="L132" s="36"/>
      <c r="T132" t="s">
        <v>78</v>
      </c>
    </row>
    <row r="133" spans="1:20">
      <c r="A133" s="201">
        <v>91</v>
      </c>
      <c r="B133" s="265">
        <v>0</v>
      </c>
      <c r="C133" s="266"/>
      <c r="D133" s="267" t="str">
        <f t="shared" si="13"/>
        <v/>
      </c>
      <c r="E133" s="267" t="str">
        <f t="shared" si="14"/>
        <v/>
      </c>
      <c r="F133" s="267"/>
      <c r="G133" s="268"/>
      <c r="H133" s="201"/>
      <c r="I133" s="201"/>
      <c r="J133" s="36"/>
      <c r="K133" s="36"/>
      <c r="L133" s="36"/>
      <c r="T133" t="s">
        <v>202</v>
      </c>
    </row>
    <row r="134" spans="1:20">
      <c r="A134" s="201">
        <v>92</v>
      </c>
      <c r="B134" s="265">
        <v>0</v>
      </c>
      <c r="C134" s="266"/>
      <c r="D134" s="267" t="str">
        <f t="shared" si="13"/>
        <v/>
      </c>
      <c r="E134" s="267" t="str">
        <f t="shared" si="14"/>
        <v/>
      </c>
      <c r="F134" s="267"/>
      <c r="G134" s="268"/>
      <c r="H134" s="201"/>
      <c r="I134" s="201"/>
      <c r="J134" s="36"/>
      <c r="K134" s="36"/>
      <c r="L134" s="36"/>
      <c r="T134" t="s">
        <v>79</v>
      </c>
    </row>
    <row r="135" spans="1:20">
      <c r="A135" s="201">
        <v>93</v>
      </c>
      <c r="B135" s="265">
        <v>0</v>
      </c>
      <c r="C135" s="266"/>
      <c r="D135" s="267" t="str">
        <f t="shared" si="13"/>
        <v/>
      </c>
      <c r="E135" s="267" t="str">
        <f t="shared" si="14"/>
        <v/>
      </c>
      <c r="F135" s="267"/>
      <c r="G135" s="268"/>
      <c r="H135" s="201"/>
      <c r="I135" s="201"/>
      <c r="J135" s="36"/>
      <c r="K135" s="36"/>
      <c r="L135" s="36"/>
      <c r="T135" t="s">
        <v>9</v>
      </c>
    </row>
    <row r="136" spans="1:20">
      <c r="A136" s="201">
        <v>94</v>
      </c>
      <c r="B136" s="265">
        <v>0</v>
      </c>
      <c r="C136" s="266"/>
      <c r="D136" s="267" t="str">
        <f t="shared" si="13"/>
        <v/>
      </c>
      <c r="E136" s="267" t="str">
        <f t="shared" si="14"/>
        <v/>
      </c>
      <c r="F136" s="267"/>
      <c r="G136" s="268"/>
      <c r="H136" s="201"/>
      <c r="I136" s="201"/>
      <c r="J136" s="36"/>
      <c r="K136" s="36"/>
      <c r="L136" s="36"/>
      <c r="T136" t="s">
        <v>80</v>
      </c>
    </row>
    <row r="137" spans="1:20">
      <c r="A137" s="201">
        <v>95</v>
      </c>
      <c r="B137" s="265">
        <v>0</v>
      </c>
      <c r="C137" s="266"/>
      <c r="D137" s="267" t="str">
        <f t="shared" si="13"/>
        <v/>
      </c>
      <c r="E137" s="267" t="str">
        <f t="shared" si="14"/>
        <v/>
      </c>
      <c r="F137" s="267"/>
      <c r="G137" s="268"/>
      <c r="H137" s="201"/>
      <c r="I137" s="201"/>
      <c r="J137" s="36"/>
      <c r="K137" s="36"/>
      <c r="L137" s="36"/>
      <c r="T137" t="s">
        <v>81</v>
      </c>
    </row>
    <row r="138" spans="1:20">
      <c r="A138" s="201">
        <v>96</v>
      </c>
      <c r="B138" s="265">
        <v>0</v>
      </c>
      <c r="C138" s="266"/>
      <c r="D138" s="267" t="str">
        <f t="shared" si="13"/>
        <v/>
      </c>
      <c r="E138" s="267" t="str">
        <f t="shared" si="14"/>
        <v/>
      </c>
      <c r="F138" s="267"/>
      <c r="G138" s="268"/>
      <c r="H138" s="201"/>
      <c r="I138" s="201"/>
      <c r="J138" s="36"/>
      <c r="K138" s="36"/>
      <c r="L138" s="36"/>
      <c r="T138" t="s">
        <v>82</v>
      </c>
    </row>
    <row r="139" spans="1:20">
      <c r="A139" s="201">
        <v>97</v>
      </c>
      <c r="B139" s="265">
        <v>0</v>
      </c>
      <c r="C139" s="266"/>
      <c r="D139" s="267" t="str">
        <f t="shared" si="13"/>
        <v/>
      </c>
      <c r="E139" s="267" t="str">
        <f t="shared" si="14"/>
        <v/>
      </c>
      <c r="F139" s="267"/>
      <c r="G139" s="268"/>
      <c r="H139" s="201"/>
      <c r="I139" s="201"/>
      <c r="J139" s="36"/>
      <c r="K139" s="36"/>
      <c r="L139" s="36"/>
      <c r="T139" t="s">
        <v>83</v>
      </c>
    </row>
    <row r="140" spans="1:20">
      <c r="A140" s="201">
        <v>98</v>
      </c>
      <c r="B140" s="265">
        <v>0</v>
      </c>
      <c r="C140" s="266"/>
      <c r="D140" s="267" t="str">
        <f t="shared" si="13"/>
        <v/>
      </c>
      <c r="E140" s="267" t="str">
        <f t="shared" si="14"/>
        <v/>
      </c>
      <c r="F140" s="267"/>
      <c r="G140" s="268"/>
      <c r="H140" s="201"/>
      <c r="I140" s="201"/>
      <c r="J140" s="36"/>
      <c r="K140" s="36"/>
      <c r="L140" s="36"/>
      <c r="T140" t="s">
        <v>140</v>
      </c>
    </row>
    <row r="141" spans="1:20">
      <c r="A141" s="201">
        <v>99</v>
      </c>
      <c r="B141" s="265">
        <v>0</v>
      </c>
      <c r="C141" s="266"/>
      <c r="D141" s="267" t="str">
        <f t="shared" si="13"/>
        <v/>
      </c>
      <c r="E141" s="267" t="str">
        <f t="shared" si="14"/>
        <v/>
      </c>
      <c r="F141" s="267"/>
      <c r="G141" s="268"/>
      <c r="H141" s="201"/>
      <c r="I141" s="201"/>
      <c r="J141" s="36"/>
      <c r="K141" s="36"/>
      <c r="L141" s="36"/>
      <c r="T141" t="s">
        <v>84</v>
      </c>
    </row>
    <row r="142" spans="1:20">
      <c r="A142" s="201">
        <v>100</v>
      </c>
      <c r="B142" s="265">
        <v>0</v>
      </c>
      <c r="C142" s="266"/>
      <c r="D142" s="267" t="str">
        <f t="shared" si="13"/>
        <v/>
      </c>
      <c r="E142" s="267" t="str">
        <f t="shared" si="14"/>
        <v/>
      </c>
      <c r="F142" s="267"/>
      <c r="G142" s="268"/>
      <c r="H142" s="201"/>
      <c r="I142" s="201"/>
      <c r="J142" s="36"/>
      <c r="K142" s="36"/>
      <c r="L142" s="36"/>
      <c r="T142" t="s">
        <v>222</v>
      </c>
    </row>
    <row r="143" spans="1:20">
      <c r="A143" s="201">
        <v>101</v>
      </c>
      <c r="B143" s="265">
        <v>0</v>
      </c>
      <c r="C143" s="266"/>
      <c r="D143" s="267" t="str">
        <f t="shared" si="13"/>
        <v/>
      </c>
      <c r="E143" s="267" t="str">
        <f t="shared" si="14"/>
        <v/>
      </c>
      <c r="F143" s="267"/>
      <c r="G143" s="268"/>
      <c r="H143" s="201"/>
      <c r="I143" s="201"/>
      <c r="J143" s="36"/>
      <c r="K143" s="36"/>
      <c r="L143" s="36"/>
      <c r="T143" t="s">
        <v>85</v>
      </c>
    </row>
    <row r="144" spans="1:20">
      <c r="A144" s="201">
        <v>102</v>
      </c>
      <c r="B144" s="265">
        <v>0</v>
      </c>
      <c r="C144" s="266"/>
      <c r="D144" s="267" t="str">
        <f t="shared" si="13"/>
        <v/>
      </c>
      <c r="E144" s="267" t="str">
        <f t="shared" si="14"/>
        <v/>
      </c>
      <c r="F144" s="267"/>
      <c r="G144" s="268"/>
      <c r="H144" s="201"/>
      <c r="I144" s="201"/>
      <c r="J144" s="36"/>
      <c r="K144" s="36"/>
      <c r="L144" s="36"/>
      <c r="T144" t="s">
        <v>86</v>
      </c>
    </row>
    <row r="145" spans="1:20">
      <c r="A145" s="201">
        <v>103</v>
      </c>
      <c r="B145" s="265">
        <v>0</v>
      </c>
      <c r="C145" s="266"/>
      <c r="D145" s="267" t="str">
        <f t="shared" si="13"/>
        <v/>
      </c>
      <c r="E145" s="267" t="str">
        <f t="shared" si="14"/>
        <v/>
      </c>
      <c r="F145" s="267"/>
      <c r="G145" s="268"/>
      <c r="H145" s="201"/>
      <c r="I145" s="201"/>
      <c r="J145" s="36"/>
      <c r="K145" s="36"/>
      <c r="L145" s="36"/>
      <c r="T145" t="s">
        <v>219</v>
      </c>
    </row>
    <row r="146" spans="1:20">
      <c r="A146" s="201">
        <v>104</v>
      </c>
      <c r="B146" s="265">
        <v>0</v>
      </c>
      <c r="C146" s="266"/>
      <c r="D146" s="267" t="str">
        <f t="shared" si="13"/>
        <v/>
      </c>
      <c r="E146" s="267" t="str">
        <f t="shared" si="14"/>
        <v/>
      </c>
      <c r="F146" s="267"/>
      <c r="G146" s="268"/>
      <c r="H146" s="201"/>
      <c r="I146" s="201"/>
      <c r="J146" s="36"/>
      <c r="K146" s="36"/>
      <c r="L146" s="36"/>
      <c r="T146" t="s">
        <v>87</v>
      </c>
    </row>
    <row r="147" spans="1:20" ht="15.75" thickBot="1">
      <c r="A147" s="201">
        <v>105</v>
      </c>
      <c r="B147" s="269">
        <v>0</v>
      </c>
      <c r="C147" s="270"/>
      <c r="D147" s="271" t="str">
        <f t="shared" si="13"/>
        <v/>
      </c>
      <c r="E147" s="271" t="str">
        <f t="shared" si="14"/>
        <v/>
      </c>
      <c r="F147" s="271"/>
      <c r="G147" s="272"/>
      <c r="H147" s="201"/>
      <c r="I147" s="201"/>
      <c r="J147" s="36"/>
      <c r="K147" s="36"/>
      <c r="L147" s="36"/>
      <c r="T147" t="s">
        <v>119</v>
      </c>
    </row>
    <row r="148" spans="1:20">
      <c r="A148" s="201">
        <v>1</v>
      </c>
      <c r="B148" s="265" t="s">
        <v>111</v>
      </c>
      <c r="C148" s="266"/>
      <c r="D148" s="267" t="str">
        <f t="shared" ref="D148:D179" si="15">IFERROR(VLOOKUP(B148,$I$4:$J$39,2,0),"")</f>
        <v/>
      </c>
      <c r="E148" s="267" t="str">
        <f t="shared" ref="E148:E179" si="16">IFERROR(VLOOKUP(B148,$M$4:$N$39,2,0),"")</f>
        <v/>
      </c>
      <c r="F148" s="267"/>
      <c r="G148" s="268"/>
      <c r="H148" s="201"/>
      <c r="I148" s="201"/>
      <c r="J148" s="36"/>
      <c r="K148" s="36"/>
      <c r="L148" s="36"/>
      <c r="T148" t="s">
        <v>88</v>
      </c>
    </row>
    <row r="149" spans="1:20">
      <c r="A149" s="201">
        <v>2</v>
      </c>
      <c r="B149" s="265" t="s">
        <v>121</v>
      </c>
      <c r="C149" s="266"/>
      <c r="D149" s="267" t="str">
        <f t="shared" si="15"/>
        <v/>
      </c>
      <c r="E149" s="267" t="str">
        <f t="shared" si="16"/>
        <v/>
      </c>
      <c r="F149" s="267"/>
      <c r="G149" s="268"/>
      <c r="H149" s="201"/>
      <c r="I149" s="201"/>
      <c r="J149" s="36"/>
      <c r="K149" s="36"/>
      <c r="L149" s="36"/>
      <c r="T149" t="s">
        <v>142</v>
      </c>
    </row>
    <row r="150" spans="1:20">
      <c r="A150" s="201">
        <v>3</v>
      </c>
      <c r="B150" s="265" t="s">
        <v>77</v>
      </c>
      <c r="C150" s="266"/>
      <c r="D150" s="267" t="str">
        <f t="shared" si="15"/>
        <v/>
      </c>
      <c r="E150" s="267" t="str">
        <f t="shared" si="16"/>
        <v/>
      </c>
      <c r="F150" s="267"/>
      <c r="G150" s="268"/>
      <c r="H150" s="201"/>
      <c r="I150" s="201"/>
      <c r="J150" s="36"/>
      <c r="K150" s="36"/>
      <c r="L150" s="36"/>
      <c r="T150" t="s">
        <v>89</v>
      </c>
    </row>
    <row r="151" spans="1:20">
      <c r="A151" s="201">
        <v>4</v>
      </c>
      <c r="B151" s="265" t="s">
        <v>8</v>
      </c>
      <c r="C151" s="266"/>
      <c r="D151" s="267" t="str">
        <f t="shared" si="15"/>
        <v/>
      </c>
      <c r="E151" s="267" t="str">
        <f t="shared" si="16"/>
        <v/>
      </c>
      <c r="F151" s="267"/>
      <c r="G151" s="268"/>
      <c r="H151" s="201"/>
      <c r="I151" s="201"/>
      <c r="J151" s="36"/>
      <c r="K151" s="36"/>
      <c r="L151" s="36"/>
      <c r="T151" t="s">
        <v>90</v>
      </c>
    </row>
    <row r="152" spans="1:20">
      <c r="A152" s="201">
        <v>5</v>
      </c>
      <c r="B152" s="265" t="s">
        <v>221</v>
      </c>
      <c r="C152" s="266"/>
      <c r="D152" s="267" t="str">
        <f t="shared" si="15"/>
        <v/>
      </c>
      <c r="E152" s="267" t="str">
        <f t="shared" si="16"/>
        <v/>
      </c>
      <c r="F152" s="267"/>
      <c r="G152" s="268"/>
      <c r="H152" s="201"/>
      <c r="I152" s="201"/>
      <c r="J152" s="36"/>
      <c r="K152" s="36"/>
      <c r="L152" s="36"/>
      <c r="T152" t="s">
        <v>91</v>
      </c>
    </row>
    <row r="153" spans="1:20">
      <c r="A153" s="201">
        <v>6</v>
      </c>
      <c r="B153" s="265" t="s">
        <v>78</v>
      </c>
      <c r="C153" s="266"/>
      <c r="D153" s="267" t="str">
        <f t="shared" si="15"/>
        <v/>
      </c>
      <c r="E153" s="267" t="str">
        <f t="shared" si="16"/>
        <v/>
      </c>
      <c r="F153" s="267"/>
      <c r="G153" s="268"/>
      <c r="H153" s="201"/>
      <c r="I153" s="201"/>
      <c r="J153" s="36"/>
      <c r="K153" s="36"/>
      <c r="L153" s="36"/>
      <c r="T153" t="s">
        <v>92</v>
      </c>
    </row>
    <row r="154" spans="1:20">
      <c r="A154" s="201">
        <v>7</v>
      </c>
      <c r="B154" s="265" t="s">
        <v>202</v>
      </c>
      <c r="C154" s="266"/>
      <c r="D154" s="267" t="str">
        <f t="shared" si="15"/>
        <v/>
      </c>
      <c r="E154" s="267" t="str">
        <f t="shared" si="16"/>
        <v/>
      </c>
      <c r="F154" s="267"/>
      <c r="G154" s="268"/>
      <c r="H154" s="201"/>
      <c r="I154" s="201"/>
      <c r="J154" s="36"/>
      <c r="K154" s="36"/>
      <c r="L154" s="36"/>
      <c r="T154" t="s">
        <v>93</v>
      </c>
    </row>
    <row r="155" spans="1:20">
      <c r="A155" s="201">
        <v>8</v>
      </c>
      <c r="B155" s="265" t="s">
        <v>79</v>
      </c>
      <c r="C155" s="266"/>
      <c r="D155" s="267" t="str">
        <f t="shared" si="15"/>
        <v/>
      </c>
      <c r="E155" s="267" t="str">
        <f t="shared" si="16"/>
        <v/>
      </c>
      <c r="F155" s="267"/>
      <c r="G155" s="268"/>
      <c r="H155" s="201"/>
      <c r="I155" s="201"/>
      <c r="J155" s="36"/>
      <c r="K155" s="36"/>
      <c r="L155" s="36"/>
      <c r="T155" t="s">
        <v>198</v>
      </c>
    </row>
    <row r="156" spans="1:20">
      <c r="A156" s="201">
        <v>9</v>
      </c>
      <c r="B156" s="265" t="s">
        <v>9</v>
      </c>
      <c r="C156" s="266"/>
      <c r="D156" s="267" t="str">
        <f t="shared" si="15"/>
        <v/>
      </c>
      <c r="E156" s="267" t="str">
        <f t="shared" si="16"/>
        <v/>
      </c>
      <c r="F156" s="267"/>
      <c r="G156" s="268"/>
      <c r="H156" s="201"/>
      <c r="I156" s="201"/>
      <c r="J156" s="36"/>
      <c r="K156" s="36"/>
      <c r="L156" s="36"/>
      <c r="T156" t="s">
        <v>94</v>
      </c>
    </row>
    <row r="157" spans="1:20">
      <c r="A157" s="201">
        <v>10</v>
      </c>
      <c r="B157" s="265" t="s">
        <v>80</v>
      </c>
      <c r="C157" s="266"/>
      <c r="D157" s="267" t="str">
        <f t="shared" si="15"/>
        <v/>
      </c>
      <c r="E157" s="267" t="str">
        <f t="shared" si="16"/>
        <v/>
      </c>
      <c r="F157" s="267"/>
      <c r="G157" s="268"/>
      <c r="H157" s="201"/>
      <c r="I157" s="201"/>
      <c r="J157" s="36"/>
      <c r="K157" s="36"/>
      <c r="L157" s="36"/>
      <c r="T157" t="s">
        <v>95</v>
      </c>
    </row>
    <row r="158" spans="1:20">
      <c r="A158" s="201">
        <v>11</v>
      </c>
      <c r="B158" s="265" t="s">
        <v>81</v>
      </c>
      <c r="C158" s="266"/>
      <c r="D158" s="267" t="str">
        <f t="shared" si="15"/>
        <v/>
      </c>
      <c r="E158" s="267" t="str">
        <f t="shared" si="16"/>
        <v/>
      </c>
      <c r="F158" s="267"/>
      <c r="G158" s="268"/>
      <c r="H158" s="201"/>
      <c r="I158" s="201"/>
      <c r="J158" s="36"/>
      <c r="K158" s="36"/>
      <c r="L158" s="36"/>
      <c r="T158" t="s">
        <v>153</v>
      </c>
    </row>
    <row r="159" spans="1:20">
      <c r="A159" s="201">
        <v>12</v>
      </c>
      <c r="B159" s="265" t="s">
        <v>82</v>
      </c>
      <c r="C159" s="266"/>
      <c r="D159" s="267" t="str">
        <f t="shared" si="15"/>
        <v/>
      </c>
      <c r="E159" s="267" t="str">
        <f t="shared" si="16"/>
        <v/>
      </c>
      <c r="F159" s="267"/>
      <c r="G159" s="268"/>
      <c r="H159" s="201"/>
      <c r="I159" s="201"/>
      <c r="J159" s="36"/>
      <c r="K159" s="36"/>
      <c r="L159" s="36"/>
      <c r="T159" t="s">
        <v>96</v>
      </c>
    </row>
    <row r="160" spans="1:20">
      <c r="A160" s="201">
        <v>13</v>
      </c>
      <c r="B160" s="265" t="s">
        <v>83</v>
      </c>
      <c r="C160" s="266"/>
      <c r="D160" s="267" t="str">
        <f t="shared" si="15"/>
        <v/>
      </c>
      <c r="E160" s="267" t="str">
        <f t="shared" si="16"/>
        <v/>
      </c>
      <c r="F160" s="267"/>
      <c r="G160" s="268"/>
      <c r="H160" s="201"/>
      <c r="I160" s="201"/>
      <c r="J160" s="36"/>
      <c r="K160" s="36"/>
      <c r="L160" s="36"/>
      <c r="T160" t="s">
        <v>97</v>
      </c>
    </row>
    <row r="161" spans="1:20">
      <c r="A161" s="201">
        <v>14</v>
      </c>
      <c r="B161" s="265" t="s">
        <v>140</v>
      </c>
      <c r="C161" s="266"/>
      <c r="D161" s="267" t="str">
        <f t="shared" si="15"/>
        <v/>
      </c>
      <c r="E161" s="267" t="str">
        <f t="shared" si="16"/>
        <v/>
      </c>
      <c r="F161" s="267"/>
      <c r="G161" s="268"/>
      <c r="H161" s="201"/>
      <c r="I161" s="201"/>
      <c r="J161" s="36"/>
      <c r="K161" s="36"/>
      <c r="L161" s="36"/>
      <c r="T161" t="s">
        <v>98</v>
      </c>
    </row>
    <row r="162" spans="1:20">
      <c r="A162" s="201">
        <v>15</v>
      </c>
      <c r="B162" s="265" t="s">
        <v>84</v>
      </c>
      <c r="C162" s="266"/>
      <c r="D162" s="267" t="str">
        <f t="shared" si="15"/>
        <v/>
      </c>
      <c r="E162" s="267" t="str">
        <f t="shared" si="16"/>
        <v/>
      </c>
      <c r="F162" s="267"/>
      <c r="G162" s="268"/>
      <c r="H162" s="201"/>
      <c r="I162" s="201"/>
      <c r="J162" s="36"/>
      <c r="K162" s="36"/>
      <c r="L162" s="36"/>
      <c r="T162" t="s">
        <v>214</v>
      </c>
    </row>
    <row r="163" spans="1:20">
      <c r="A163" s="201">
        <v>16</v>
      </c>
      <c r="B163" s="265" t="s">
        <v>222</v>
      </c>
      <c r="C163" s="266"/>
      <c r="D163" s="267" t="str">
        <f t="shared" si="15"/>
        <v/>
      </c>
      <c r="E163" s="267" t="str">
        <f t="shared" si="16"/>
        <v/>
      </c>
      <c r="F163" s="267"/>
      <c r="G163" s="268"/>
      <c r="H163" s="201"/>
      <c r="I163" s="201"/>
      <c r="J163" s="36"/>
      <c r="K163" s="36"/>
      <c r="L163" s="36"/>
      <c r="T163" t="s">
        <v>99</v>
      </c>
    </row>
    <row r="164" spans="1:20">
      <c r="A164" s="201">
        <v>17</v>
      </c>
      <c r="B164" s="265" t="s">
        <v>85</v>
      </c>
      <c r="C164" s="266"/>
      <c r="D164" s="267" t="str">
        <f t="shared" si="15"/>
        <v/>
      </c>
      <c r="E164" s="267" t="str">
        <f t="shared" si="16"/>
        <v/>
      </c>
      <c r="F164" s="267"/>
      <c r="G164" s="268"/>
      <c r="H164" s="201"/>
      <c r="I164" s="201"/>
      <c r="J164" s="36"/>
      <c r="K164" s="36"/>
      <c r="L164" s="36"/>
      <c r="T164" t="s">
        <v>100</v>
      </c>
    </row>
    <row r="165" spans="1:20">
      <c r="A165" s="201">
        <v>18</v>
      </c>
      <c r="B165" s="265" t="s">
        <v>86</v>
      </c>
      <c r="C165" s="266"/>
      <c r="D165" s="267" t="str">
        <f t="shared" si="15"/>
        <v/>
      </c>
      <c r="E165" s="267" t="str">
        <f t="shared" si="16"/>
        <v/>
      </c>
      <c r="F165" s="267"/>
      <c r="G165" s="268"/>
      <c r="H165" s="201"/>
      <c r="I165" s="201"/>
      <c r="J165" s="36"/>
      <c r="K165" s="36"/>
      <c r="L165" s="36"/>
      <c r="T165" t="s">
        <v>101</v>
      </c>
    </row>
    <row r="166" spans="1:20">
      <c r="A166" s="201">
        <v>19</v>
      </c>
      <c r="B166" s="265" t="s">
        <v>219</v>
      </c>
      <c r="C166" s="266"/>
      <c r="D166" s="267" t="str">
        <f t="shared" si="15"/>
        <v/>
      </c>
      <c r="E166" s="267" t="str">
        <f t="shared" si="16"/>
        <v/>
      </c>
      <c r="F166" s="267"/>
      <c r="G166" s="268"/>
      <c r="H166" s="201"/>
      <c r="I166" s="201"/>
      <c r="J166" s="36"/>
      <c r="K166" s="36"/>
      <c r="L166" s="36"/>
      <c r="T166" t="s">
        <v>102</v>
      </c>
    </row>
    <row r="167" spans="1:20">
      <c r="A167" s="201">
        <v>20</v>
      </c>
      <c r="B167" s="265" t="s">
        <v>87</v>
      </c>
      <c r="C167" s="266"/>
      <c r="D167" s="267" t="str">
        <f t="shared" si="15"/>
        <v/>
      </c>
      <c r="E167" s="267" t="str">
        <f t="shared" si="16"/>
        <v/>
      </c>
      <c r="F167" s="267"/>
      <c r="G167" s="268"/>
      <c r="H167" s="201"/>
      <c r="I167" s="201"/>
      <c r="J167" s="36"/>
      <c r="K167" s="36"/>
      <c r="L167" s="36"/>
      <c r="T167" t="s">
        <v>103</v>
      </c>
    </row>
    <row r="168" spans="1:20">
      <c r="A168" s="201">
        <v>21</v>
      </c>
      <c r="B168" s="265" t="s">
        <v>119</v>
      </c>
      <c r="C168" s="266"/>
      <c r="D168" s="267" t="str">
        <f t="shared" si="15"/>
        <v/>
      </c>
      <c r="E168" s="267" t="str">
        <f t="shared" si="16"/>
        <v/>
      </c>
      <c r="F168" s="267"/>
      <c r="G168" s="268"/>
      <c r="H168" s="201"/>
      <c r="I168" s="201"/>
      <c r="J168" s="36"/>
      <c r="K168" s="36"/>
      <c r="L168" s="36"/>
      <c r="T168" t="s">
        <v>104</v>
      </c>
    </row>
    <row r="169" spans="1:20">
      <c r="A169" s="201">
        <v>22</v>
      </c>
      <c r="B169" s="265" t="s">
        <v>88</v>
      </c>
      <c r="C169" s="266"/>
      <c r="D169" s="267" t="str">
        <f t="shared" si="15"/>
        <v/>
      </c>
      <c r="E169" s="267" t="str">
        <f t="shared" si="16"/>
        <v/>
      </c>
      <c r="F169" s="267"/>
      <c r="G169" s="268"/>
      <c r="H169" s="201"/>
      <c r="I169" s="201"/>
      <c r="J169" s="36"/>
      <c r="K169" s="36"/>
      <c r="L169" s="36"/>
      <c r="T169" t="s">
        <v>105</v>
      </c>
    </row>
    <row r="170" spans="1:20">
      <c r="A170" s="201">
        <v>23</v>
      </c>
      <c r="B170" s="265" t="s">
        <v>142</v>
      </c>
      <c r="C170" s="266"/>
      <c r="D170" s="267" t="str">
        <f t="shared" si="15"/>
        <v/>
      </c>
      <c r="E170" s="267" t="str">
        <f t="shared" si="16"/>
        <v/>
      </c>
      <c r="F170" s="267"/>
      <c r="G170" s="268"/>
      <c r="H170" s="201"/>
      <c r="I170" s="201"/>
      <c r="J170" s="36"/>
      <c r="K170" s="36"/>
      <c r="L170" s="36"/>
      <c r="T170" t="s">
        <v>122</v>
      </c>
    </row>
    <row r="171" spans="1:20">
      <c r="A171" s="201">
        <v>24</v>
      </c>
      <c r="B171" s="265" t="s">
        <v>89</v>
      </c>
      <c r="C171" s="266"/>
      <c r="D171" s="267" t="str">
        <f t="shared" si="15"/>
        <v/>
      </c>
      <c r="E171" s="267" t="str">
        <f t="shared" si="16"/>
        <v/>
      </c>
      <c r="F171" s="267"/>
      <c r="G171" s="268"/>
      <c r="H171" s="201"/>
      <c r="I171" s="201"/>
      <c r="J171" s="36"/>
      <c r="K171" s="36"/>
      <c r="L171" s="36"/>
      <c r="T171" t="s">
        <v>107</v>
      </c>
    </row>
    <row r="172" spans="1:20">
      <c r="A172" s="201">
        <v>25</v>
      </c>
      <c r="B172" s="265" t="s">
        <v>90</v>
      </c>
      <c r="C172" s="266"/>
      <c r="D172" s="267" t="str">
        <f t="shared" si="15"/>
        <v/>
      </c>
      <c r="E172" s="267" t="str">
        <f t="shared" si="16"/>
        <v/>
      </c>
      <c r="F172" s="267"/>
      <c r="G172" s="268"/>
      <c r="H172" s="201"/>
      <c r="I172" s="201"/>
      <c r="J172" s="36"/>
      <c r="K172" s="36"/>
      <c r="L172" s="36"/>
      <c r="T172" t="s">
        <v>106</v>
      </c>
    </row>
    <row r="173" spans="1:20">
      <c r="A173" s="201">
        <v>26</v>
      </c>
      <c r="B173" s="265" t="s">
        <v>91</v>
      </c>
      <c r="C173" s="266"/>
      <c r="D173" s="267" t="str">
        <f t="shared" si="15"/>
        <v/>
      </c>
      <c r="E173" s="267" t="str">
        <f t="shared" si="16"/>
        <v/>
      </c>
      <c r="F173" s="267"/>
      <c r="G173" s="268"/>
      <c r="H173" s="201"/>
      <c r="I173" s="201"/>
      <c r="J173" s="36"/>
      <c r="K173" s="36"/>
      <c r="L173" s="36"/>
      <c r="T173" t="s">
        <v>108</v>
      </c>
    </row>
    <row r="174" spans="1:20">
      <c r="A174" s="201">
        <v>27</v>
      </c>
      <c r="B174" s="265" t="s">
        <v>92</v>
      </c>
      <c r="C174" s="266"/>
      <c r="D174" s="267" t="str">
        <f t="shared" si="15"/>
        <v/>
      </c>
      <c r="E174" s="267" t="str">
        <f t="shared" si="16"/>
        <v/>
      </c>
      <c r="F174" s="267"/>
      <c r="G174" s="268"/>
      <c r="H174" s="201"/>
      <c r="I174" s="201"/>
      <c r="J174" s="36"/>
      <c r="K174" s="36"/>
      <c r="L174" s="36"/>
      <c r="T174" t="s">
        <v>109</v>
      </c>
    </row>
    <row r="175" spans="1:20">
      <c r="A175" s="201">
        <v>28</v>
      </c>
      <c r="B175" s="265" t="s">
        <v>93</v>
      </c>
      <c r="C175" s="266"/>
      <c r="D175" s="267">
        <f t="shared" si="15"/>
        <v>0</v>
      </c>
      <c r="E175" s="267" t="str">
        <f t="shared" si="16"/>
        <v/>
      </c>
      <c r="F175" s="267"/>
      <c r="G175" s="268"/>
      <c r="H175" s="201"/>
      <c r="I175" s="201"/>
      <c r="J175" s="36"/>
      <c r="K175" s="36"/>
      <c r="L175" s="36"/>
      <c r="T175" t="s">
        <v>213</v>
      </c>
    </row>
    <row r="176" spans="1:20">
      <c r="A176" s="201">
        <v>29</v>
      </c>
      <c r="B176" s="265" t="s">
        <v>198</v>
      </c>
      <c r="C176" s="266"/>
      <c r="D176" s="267" t="str">
        <f t="shared" si="15"/>
        <v/>
      </c>
      <c r="E176" s="267" t="str">
        <f t="shared" si="16"/>
        <v/>
      </c>
      <c r="F176" s="267"/>
      <c r="G176" s="268"/>
      <c r="H176" s="201"/>
      <c r="I176" s="201"/>
      <c r="J176" s="36"/>
      <c r="K176" s="36"/>
      <c r="L176" s="36"/>
    </row>
    <row r="177" spans="1:12">
      <c r="A177" s="201">
        <v>30</v>
      </c>
      <c r="B177" s="265" t="s">
        <v>94</v>
      </c>
      <c r="C177" s="266"/>
      <c r="D177" s="267" t="str">
        <f t="shared" si="15"/>
        <v/>
      </c>
      <c r="E177" s="267" t="str">
        <f t="shared" si="16"/>
        <v/>
      </c>
      <c r="F177" s="267"/>
      <c r="G177" s="268"/>
      <c r="H177" s="201"/>
      <c r="I177" s="201"/>
      <c r="J177" s="36"/>
      <c r="K177" s="36"/>
      <c r="L177" s="36"/>
    </row>
    <row r="178" spans="1:12">
      <c r="A178" s="201">
        <v>31</v>
      </c>
      <c r="B178" s="265" t="s">
        <v>95</v>
      </c>
      <c r="C178" s="266"/>
      <c r="D178" s="267" t="str">
        <f t="shared" si="15"/>
        <v/>
      </c>
      <c r="E178" s="267" t="str">
        <f t="shared" si="16"/>
        <v/>
      </c>
      <c r="F178" s="267"/>
      <c r="G178" s="268"/>
      <c r="H178" s="201"/>
      <c r="I178" s="201"/>
      <c r="J178" s="36"/>
      <c r="K178" s="36"/>
      <c r="L178" s="36"/>
    </row>
    <row r="179" spans="1:12">
      <c r="A179" s="201">
        <v>32</v>
      </c>
      <c r="B179" s="265" t="s">
        <v>153</v>
      </c>
      <c r="C179" s="266"/>
      <c r="D179" s="267" t="str">
        <f t="shared" si="15"/>
        <v/>
      </c>
      <c r="E179" s="267" t="str">
        <f t="shared" si="16"/>
        <v/>
      </c>
      <c r="F179" s="267"/>
      <c r="G179" s="268"/>
      <c r="H179" s="201"/>
      <c r="I179" s="201"/>
      <c r="J179" s="36"/>
      <c r="K179" s="36"/>
      <c r="L179" s="36"/>
    </row>
    <row r="180" spans="1:12">
      <c r="A180" s="201">
        <v>33</v>
      </c>
      <c r="B180" s="265" t="s">
        <v>96</v>
      </c>
      <c r="C180" s="266"/>
      <c r="D180" s="267" t="str">
        <f t="shared" ref="D180:D211" si="17">IFERROR(VLOOKUP(B180,$I$4:$J$39,2,0),"")</f>
        <v/>
      </c>
      <c r="E180" s="267" t="str">
        <f t="shared" ref="E180:E211" si="18">IFERROR(VLOOKUP(B180,$M$4:$N$39,2,0),"")</f>
        <v/>
      </c>
      <c r="F180" s="267"/>
      <c r="G180" s="268"/>
      <c r="H180" s="201"/>
      <c r="I180" s="201"/>
      <c r="J180" s="36"/>
      <c r="K180" s="36"/>
      <c r="L180" s="36"/>
    </row>
    <row r="181" spans="1:12">
      <c r="A181" s="201">
        <v>34</v>
      </c>
      <c r="B181" s="265" t="s">
        <v>97</v>
      </c>
      <c r="C181" s="266"/>
      <c r="D181" s="267" t="str">
        <f t="shared" si="17"/>
        <v/>
      </c>
      <c r="E181" s="267" t="str">
        <f t="shared" si="18"/>
        <v/>
      </c>
      <c r="F181" s="267"/>
      <c r="G181" s="268"/>
      <c r="H181" s="201"/>
      <c r="I181" s="201"/>
      <c r="J181" s="36"/>
      <c r="K181" s="36"/>
      <c r="L181" s="36"/>
    </row>
    <row r="182" spans="1:12">
      <c r="A182" s="201">
        <v>35</v>
      </c>
      <c r="B182" s="265" t="s">
        <v>98</v>
      </c>
      <c r="C182" s="266"/>
      <c r="D182" s="267" t="str">
        <f t="shared" si="17"/>
        <v/>
      </c>
      <c r="E182" s="267" t="str">
        <f t="shared" si="18"/>
        <v/>
      </c>
      <c r="F182" s="267"/>
      <c r="G182" s="268"/>
      <c r="H182" s="201"/>
      <c r="I182" s="201"/>
      <c r="J182" s="36"/>
      <c r="K182" s="36"/>
      <c r="L182" s="36"/>
    </row>
    <row r="183" spans="1:12">
      <c r="A183" s="201">
        <v>36</v>
      </c>
      <c r="B183" s="265" t="s">
        <v>214</v>
      </c>
      <c r="C183" s="266"/>
      <c r="D183" s="267" t="str">
        <f t="shared" si="17"/>
        <v/>
      </c>
      <c r="E183" s="267" t="str">
        <f t="shared" si="18"/>
        <v/>
      </c>
      <c r="F183" s="267"/>
      <c r="G183" s="268"/>
      <c r="H183" s="201"/>
      <c r="I183" s="201"/>
      <c r="J183" s="36"/>
      <c r="K183" s="36"/>
      <c r="L183" s="36"/>
    </row>
    <row r="184" spans="1:12">
      <c r="A184" s="201">
        <v>37</v>
      </c>
      <c r="B184" s="265" t="s">
        <v>99</v>
      </c>
      <c r="C184" s="266"/>
      <c r="D184" s="267" t="str">
        <f t="shared" si="17"/>
        <v/>
      </c>
      <c r="E184" s="267" t="str">
        <f t="shared" si="18"/>
        <v/>
      </c>
      <c r="F184" s="267"/>
      <c r="G184" s="268"/>
      <c r="H184" s="201"/>
      <c r="I184" s="201"/>
      <c r="J184" s="36"/>
      <c r="K184" s="36"/>
      <c r="L184" s="36"/>
    </row>
    <row r="185" spans="1:12">
      <c r="A185" s="201">
        <v>38</v>
      </c>
      <c r="B185" s="265" t="s">
        <v>100</v>
      </c>
      <c r="C185" s="266"/>
      <c r="D185" s="267" t="str">
        <f t="shared" si="17"/>
        <v/>
      </c>
      <c r="E185" s="267" t="str">
        <f t="shared" si="18"/>
        <v/>
      </c>
      <c r="F185" s="267"/>
      <c r="G185" s="268"/>
      <c r="H185" s="201"/>
      <c r="I185" s="201"/>
      <c r="J185" s="36"/>
      <c r="K185" s="36"/>
      <c r="L185" s="36"/>
    </row>
    <row r="186" spans="1:12">
      <c r="A186" s="201">
        <v>39</v>
      </c>
      <c r="B186" s="265" t="s">
        <v>101</v>
      </c>
      <c r="C186" s="266"/>
      <c r="D186" s="267" t="str">
        <f t="shared" si="17"/>
        <v/>
      </c>
      <c r="E186" s="267" t="str">
        <f t="shared" si="18"/>
        <v/>
      </c>
      <c r="F186" s="267"/>
      <c r="G186" s="268"/>
      <c r="H186" s="201"/>
      <c r="I186" s="201"/>
      <c r="J186" s="36"/>
      <c r="K186" s="36"/>
      <c r="L186" s="36"/>
    </row>
    <row r="187" spans="1:12">
      <c r="A187" s="201">
        <v>40</v>
      </c>
      <c r="B187" s="265" t="s">
        <v>102</v>
      </c>
      <c r="C187" s="266"/>
      <c r="D187" s="267" t="str">
        <f t="shared" si="17"/>
        <v/>
      </c>
      <c r="E187" s="267" t="str">
        <f t="shared" si="18"/>
        <v/>
      </c>
      <c r="F187" s="267"/>
      <c r="G187" s="268"/>
      <c r="H187" s="201"/>
      <c r="I187" s="201"/>
      <c r="J187" s="36"/>
      <c r="K187" s="36"/>
      <c r="L187" s="36"/>
    </row>
    <row r="188" spans="1:12">
      <c r="A188" s="201">
        <v>41</v>
      </c>
      <c r="B188" s="265" t="s">
        <v>103</v>
      </c>
      <c r="C188" s="266"/>
      <c r="D188" s="267" t="str">
        <f t="shared" si="17"/>
        <v/>
      </c>
      <c r="E188" s="267" t="str">
        <f t="shared" si="18"/>
        <v/>
      </c>
      <c r="F188" s="267"/>
      <c r="G188" s="268"/>
      <c r="H188" s="201"/>
      <c r="I188" s="201"/>
      <c r="J188" s="36"/>
      <c r="K188" s="36"/>
      <c r="L188" s="36"/>
    </row>
    <row r="189" spans="1:12">
      <c r="A189" s="201">
        <v>42</v>
      </c>
      <c r="B189" s="265" t="s">
        <v>104</v>
      </c>
      <c r="C189" s="266"/>
      <c r="D189" s="267" t="str">
        <f t="shared" si="17"/>
        <v/>
      </c>
      <c r="E189" s="267" t="str">
        <f t="shared" si="18"/>
        <v/>
      </c>
      <c r="F189" s="267"/>
      <c r="G189" s="268"/>
      <c r="H189" s="201"/>
      <c r="I189" s="201"/>
      <c r="J189" s="36"/>
      <c r="K189" s="36"/>
      <c r="L189" s="36"/>
    </row>
    <row r="190" spans="1:12">
      <c r="A190" s="201">
        <v>43</v>
      </c>
      <c r="B190" s="265" t="s">
        <v>105</v>
      </c>
      <c r="C190" s="266"/>
      <c r="D190" s="267" t="str">
        <f t="shared" si="17"/>
        <v/>
      </c>
      <c r="E190" s="267" t="str">
        <f t="shared" si="18"/>
        <v/>
      </c>
      <c r="F190" s="267"/>
      <c r="G190" s="268"/>
      <c r="H190" s="201"/>
      <c r="I190" s="201"/>
      <c r="J190" s="36"/>
      <c r="K190" s="36"/>
      <c r="L190" s="36"/>
    </row>
    <row r="191" spans="1:12">
      <c r="A191" s="201">
        <v>44</v>
      </c>
      <c r="B191" s="265" t="s">
        <v>122</v>
      </c>
      <c r="C191" s="266"/>
      <c r="D191" s="267">
        <f t="shared" si="17"/>
        <v>1</v>
      </c>
      <c r="E191" s="267" t="str">
        <f t="shared" si="18"/>
        <v/>
      </c>
      <c r="F191" s="267"/>
      <c r="G191" s="268"/>
      <c r="H191" s="201"/>
      <c r="I191" s="201"/>
      <c r="J191" s="36"/>
      <c r="K191" s="36"/>
      <c r="L191" s="36"/>
    </row>
    <row r="192" spans="1:12">
      <c r="A192" s="201">
        <v>45</v>
      </c>
      <c r="B192" s="265" t="s">
        <v>107</v>
      </c>
      <c r="C192" s="266"/>
      <c r="D192" s="267" t="str">
        <f t="shared" si="17"/>
        <v/>
      </c>
      <c r="E192" s="267" t="str">
        <f t="shared" si="18"/>
        <v/>
      </c>
      <c r="F192" s="267"/>
      <c r="G192" s="268"/>
      <c r="H192" s="201"/>
      <c r="I192" s="201"/>
      <c r="J192" s="36"/>
      <c r="K192" s="36"/>
      <c r="L192" s="36"/>
    </row>
    <row r="193" spans="1:12">
      <c r="A193" s="201">
        <v>46</v>
      </c>
      <c r="B193" s="265" t="s">
        <v>106</v>
      </c>
      <c r="C193" s="266"/>
      <c r="D193" s="267" t="str">
        <f t="shared" si="17"/>
        <v/>
      </c>
      <c r="E193" s="267" t="str">
        <f t="shared" si="18"/>
        <v/>
      </c>
      <c r="F193" s="267"/>
      <c r="G193" s="268"/>
      <c r="H193" s="201"/>
      <c r="I193" s="201"/>
      <c r="J193" s="36"/>
      <c r="K193" s="36"/>
      <c r="L193" s="36"/>
    </row>
    <row r="194" spans="1:12">
      <c r="A194" s="201">
        <v>47</v>
      </c>
      <c r="B194" s="265" t="s">
        <v>108</v>
      </c>
      <c r="C194" s="266"/>
      <c r="D194" s="267" t="str">
        <f t="shared" si="17"/>
        <v/>
      </c>
      <c r="E194" s="267" t="str">
        <f t="shared" si="18"/>
        <v/>
      </c>
      <c r="F194" s="267"/>
      <c r="G194" s="268"/>
      <c r="H194" s="201"/>
      <c r="I194" s="201"/>
      <c r="J194" s="36"/>
      <c r="K194" s="36"/>
      <c r="L194" s="36"/>
    </row>
    <row r="195" spans="1:12">
      <c r="A195" s="201">
        <v>48</v>
      </c>
      <c r="B195" s="265" t="s">
        <v>109</v>
      </c>
      <c r="C195" s="266">
        <v>200</v>
      </c>
      <c r="D195" s="267" t="str">
        <f t="shared" si="17"/>
        <v/>
      </c>
      <c r="E195" s="267" t="str">
        <f t="shared" si="18"/>
        <v/>
      </c>
      <c r="F195" s="267"/>
      <c r="G195" s="268"/>
      <c r="H195" s="201"/>
      <c r="I195" s="201"/>
      <c r="J195" s="36"/>
      <c r="K195" s="36"/>
      <c r="L195" s="36"/>
    </row>
    <row r="196" spans="1:12">
      <c r="A196" s="201">
        <v>49</v>
      </c>
      <c r="B196" s="265" t="s">
        <v>213</v>
      </c>
      <c r="C196" s="266">
        <v>100</v>
      </c>
      <c r="D196" s="267" t="str">
        <f t="shared" si="17"/>
        <v/>
      </c>
      <c r="E196" s="267" t="str">
        <f t="shared" si="18"/>
        <v/>
      </c>
      <c r="F196" s="267"/>
      <c r="G196" s="268"/>
      <c r="H196" s="201"/>
      <c r="I196" s="201"/>
      <c r="J196" s="36"/>
      <c r="K196" s="36"/>
      <c r="L196" s="36"/>
    </row>
    <row r="197" spans="1:12">
      <c r="A197" s="201">
        <v>50</v>
      </c>
      <c r="B197" s="265">
        <v>0</v>
      </c>
      <c r="C197" s="266"/>
      <c r="D197" s="267" t="str">
        <f t="shared" si="17"/>
        <v/>
      </c>
      <c r="E197" s="267" t="str">
        <f t="shared" si="18"/>
        <v/>
      </c>
      <c r="F197" s="267"/>
      <c r="G197" s="268"/>
      <c r="H197" s="201"/>
      <c r="I197" s="201"/>
      <c r="J197" s="36"/>
      <c r="K197" s="36"/>
      <c r="L197" s="36"/>
    </row>
    <row r="198" spans="1:12">
      <c r="A198" s="201">
        <v>51</v>
      </c>
      <c r="B198" s="265">
        <v>0</v>
      </c>
      <c r="C198" s="266"/>
      <c r="D198" s="267" t="str">
        <f t="shared" si="17"/>
        <v/>
      </c>
      <c r="E198" s="267" t="str">
        <f t="shared" si="18"/>
        <v/>
      </c>
      <c r="F198" s="267"/>
      <c r="G198" s="268"/>
      <c r="H198" s="201"/>
      <c r="I198" s="201"/>
      <c r="J198" s="36"/>
      <c r="K198" s="36"/>
      <c r="L198" s="36"/>
    </row>
    <row r="199" spans="1:12">
      <c r="A199" s="201">
        <v>52</v>
      </c>
      <c r="B199" s="265">
        <v>0</v>
      </c>
      <c r="C199" s="266"/>
      <c r="D199" s="267" t="str">
        <f t="shared" si="17"/>
        <v/>
      </c>
      <c r="E199" s="267" t="str">
        <f t="shared" si="18"/>
        <v/>
      </c>
      <c r="F199" s="267"/>
      <c r="G199" s="268"/>
      <c r="H199" s="201"/>
      <c r="I199" s="201"/>
      <c r="J199" s="36"/>
      <c r="K199" s="36"/>
      <c r="L199" s="36"/>
    </row>
    <row r="200" spans="1:12">
      <c r="A200" s="201">
        <v>53</v>
      </c>
      <c r="B200" s="265">
        <v>0</v>
      </c>
      <c r="C200" s="266"/>
      <c r="D200" s="267" t="str">
        <f t="shared" si="17"/>
        <v/>
      </c>
      <c r="E200" s="267" t="str">
        <f t="shared" si="18"/>
        <v/>
      </c>
      <c r="F200" s="267"/>
      <c r="G200" s="268"/>
      <c r="H200" s="201"/>
      <c r="I200" s="201"/>
      <c r="J200" s="36"/>
      <c r="K200" s="36"/>
      <c r="L200" s="36"/>
    </row>
    <row r="201" spans="1:12">
      <c r="A201" s="201">
        <v>54</v>
      </c>
      <c r="B201" s="265">
        <v>0</v>
      </c>
      <c r="C201" s="266"/>
      <c r="D201" s="267" t="str">
        <f t="shared" si="17"/>
        <v/>
      </c>
      <c r="E201" s="267" t="str">
        <f t="shared" si="18"/>
        <v/>
      </c>
      <c r="F201" s="267"/>
      <c r="G201" s="268"/>
      <c r="H201" s="201"/>
      <c r="I201" s="201"/>
      <c r="J201" s="36"/>
      <c r="K201" s="36"/>
      <c r="L201" s="36"/>
    </row>
    <row r="202" spans="1:12">
      <c r="A202" s="201">
        <v>55</v>
      </c>
      <c r="B202" s="265">
        <v>0</v>
      </c>
      <c r="C202" s="266"/>
      <c r="D202" s="267" t="str">
        <f t="shared" si="17"/>
        <v/>
      </c>
      <c r="E202" s="267" t="str">
        <f t="shared" si="18"/>
        <v/>
      </c>
      <c r="F202" s="267"/>
      <c r="G202" s="268"/>
      <c r="H202" s="201"/>
      <c r="I202" s="201"/>
      <c r="J202" s="36"/>
      <c r="K202" s="36"/>
      <c r="L202" s="36"/>
    </row>
    <row r="203" spans="1:12">
      <c r="A203" s="201">
        <v>56</v>
      </c>
      <c r="B203" s="265">
        <v>0</v>
      </c>
      <c r="C203" s="266"/>
      <c r="D203" s="267" t="str">
        <f t="shared" si="17"/>
        <v/>
      </c>
      <c r="E203" s="267" t="str">
        <f t="shared" si="18"/>
        <v/>
      </c>
      <c r="F203" s="267"/>
      <c r="G203" s="268"/>
      <c r="H203" s="201"/>
      <c r="I203" s="201"/>
      <c r="J203" s="36"/>
      <c r="K203" s="36"/>
      <c r="L203" s="36"/>
    </row>
    <row r="204" spans="1:12">
      <c r="A204" s="201">
        <v>57</v>
      </c>
      <c r="B204" s="265">
        <v>0</v>
      </c>
      <c r="C204" s="266"/>
      <c r="D204" s="267" t="str">
        <f t="shared" si="17"/>
        <v/>
      </c>
      <c r="E204" s="267" t="str">
        <f t="shared" si="18"/>
        <v/>
      </c>
      <c r="F204" s="267"/>
      <c r="G204" s="268"/>
      <c r="H204" s="201"/>
      <c r="I204" s="201"/>
      <c r="J204" s="36"/>
      <c r="K204" s="36"/>
      <c r="L204" s="36"/>
    </row>
    <row r="205" spans="1:12">
      <c r="A205" s="201">
        <v>58</v>
      </c>
      <c r="B205" s="265">
        <v>0</v>
      </c>
      <c r="C205" s="266"/>
      <c r="D205" s="267" t="str">
        <f t="shared" si="17"/>
        <v/>
      </c>
      <c r="E205" s="267" t="str">
        <f t="shared" si="18"/>
        <v/>
      </c>
      <c r="F205" s="267"/>
      <c r="G205" s="268"/>
      <c r="H205" s="201"/>
      <c r="I205" s="201"/>
      <c r="J205" s="36"/>
      <c r="K205" s="36"/>
      <c r="L205" s="36"/>
    </row>
    <row r="206" spans="1:12">
      <c r="A206" s="201">
        <v>59</v>
      </c>
      <c r="B206" s="265">
        <v>0</v>
      </c>
      <c r="C206" s="266"/>
      <c r="D206" s="267" t="str">
        <f t="shared" si="17"/>
        <v/>
      </c>
      <c r="E206" s="267" t="str">
        <f t="shared" si="18"/>
        <v/>
      </c>
      <c r="F206" s="267"/>
      <c r="G206" s="268"/>
      <c r="H206" s="201"/>
      <c r="I206" s="201"/>
      <c r="J206" s="36"/>
      <c r="K206" s="36"/>
      <c r="L206" s="36"/>
    </row>
    <row r="207" spans="1:12">
      <c r="A207" s="201">
        <v>60</v>
      </c>
      <c r="B207" s="265">
        <v>0</v>
      </c>
      <c r="C207" s="266"/>
      <c r="D207" s="267" t="str">
        <f t="shared" si="17"/>
        <v/>
      </c>
      <c r="E207" s="267" t="str">
        <f t="shared" si="18"/>
        <v/>
      </c>
      <c r="F207" s="267"/>
      <c r="G207" s="268"/>
      <c r="H207" s="201"/>
      <c r="I207" s="201"/>
      <c r="J207" s="36"/>
      <c r="K207" s="36"/>
      <c r="L207" s="36"/>
    </row>
    <row r="208" spans="1:12">
      <c r="A208" s="201">
        <v>61</v>
      </c>
      <c r="B208" s="265">
        <v>0</v>
      </c>
      <c r="C208" s="266"/>
      <c r="D208" s="267" t="str">
        <f t="shared" si="17"/>
        <v/>
      </c>
      <c r="E208" s="267" t="str">
        <f t="shared" si="18"/>
        <v/>
      </c>
      <c r="F208" s="267"/>
      <c r="G208" s="268"/>
      <c r="H208" s="201"/>
      <c r="I208" s="201"/>
      <c r="J208" s="36"/>
      <c r="K208" s="36"/>
      <c r="L208" s="36"/>
    </row>
    <row r="209" spans="1:12">
      <c r="A209" s="201">
        <v>62</v>
      </c>
      <c r="B209" s="265">
        <v>0</v>
      </c>
      <c r="C209" s="266"/>
      <c r="D209" s="267" t="str">
        <f t="shared" si="17"/>
        <v/>
      </c>
      <c r="E209" s="267" t="str">
        <f t="shared" si="18"/>
        <v/>
      </c>
      <c r="F209" s="267"/>
      <c r="G209" s="268"/>
      <c r="H209" s="201"/>
      <c r="I209" s="201"/>
      <c r="J209" s="36"/>
      <c r="K209" s="36"/>
      <c r="L209" s="36"/>
    </row>
    <row r="210" spans="1:12">
      <c r="A210" s="201">
        <v>63</v>
      </c>
      <c r="B210" s="265">
        <v>0</v>
      </c>
      <c r="C210" s="266"/>
      <c r="D210" s="267" t="str">
        <f t="shared" si="17"/>
        <v/>
      </c>
      <c r="E210" s="267" t="str">
        <f t="shared" si="18"/>
        <v/>
      </c>
      <c r="F210" s="267"/>
      <c r="G210" s="268"/>
      <c r="H210" s="201"/>
      <c r="I210" s="201"/>
      <c r="J210" s="36"/>
      <c r="K210" s="36"/>
      <c r="L210" s="36"/>
    </row>
    <row r="211" spans="1:12">
      <c r="A211" s="201">
        <v>64</v>
      </c>
      <c r="B211" s="265">
        <v>0</v>
      </c>
      <c r="C211" s="266"/>
      <c r="D211" s="267" t="str">
        <f t="shared" si="17"/>
        <v/>
      </c>
      <c r="E211" s="267" t="str">
        <f t="shared" si="18"/>
        <v/>
      </c>
      <c r="F211" s="267"/>
      <c r="G211" s="268"/>
      <c r="H211" s="201"/>
      <c r="I211" s="201"/>
      <c r="J211" s="36"/>
      <c r="K211" s="36"/>
      <c r="L211" s="36"/>
    </row>
    <row r="212" spans="1:12">
      <c r="A212" s="201">
        <v>65</v>
      </c>
      <c r="B212" s="265">
        <v>0</v>
      </c>
      <c r="C212" s="266"/>
      <c r="D212" s="267" t="str">
        <f t="shared" ref="D212:D217" si="19">IFERROR(VLOOKUP(B212,$I$4:$J$39,2,0),"")</f>
        <v/>
      </c>
      <c r="E212" s="267" t="str">
        <f t="shared" ref="E212:E217" si="20">IFERROR(VLOOKUP(B212,$M$4:$N$39,2,0),"")</f>
        <v/>
      </c>
      <c r="F212" s="267"/>
      <c r="G212" s="268"/>
      <c r="H212" s="201"/>
      <c r="I212" s="201"/>
      <c r="J212" s="36"/>
      <c r="K212" s="36"/>
      <c r="L212" s="36"/>
    </row>
    <row r="213" spans="1:12">
      <c r="A213" s="201">
        <v>66</v>
      </c>
      <c r="B213" s="265">
        <v>0</v>
      </c>
      <c r="C213" s="266"/>
      <c r="D213" s="267" t="str">
        <f t="shared" si="19"/>
        <v/>
      </c>
      <c r="E213" s="267" t="str">
        <f t="shared" si="20"/>
        <v/>
      </c>
      <c r="F213" s="267"/>
      <c r="G213" s="268"/>
      <c r="H213" s="201"/>
      <c r="I213" s="201"/>
      <c r="J213" s="36"/>
      <c r="K213" s="36"/>
      <c r="L213" s="36"/>
    </row>
    <row r="214" spans="1:12">
      <c r="A214" s="201">
        <v>67</v>
      </c>
      <c r="B214" s="265">
        <v>0</v>
      </c>
      <c r="C214" s="266"/>
      <c r="D214" s="267" t="str">
        <f t="shared" si="19"/>
        <v/>
      </c>
      <c r="E214" s="267" t="str">
        <f t="shared" si="20"/>
        <v/>
      </c>
      <c r="F214" s="267"/>
      <c r="G214" s="268"/>
      <c r="H214" s="201"/>
      <c r="I214" s="201"/>
      <c r="J214" s="36"/>
      <c r="K214" s="36"/>
      <c r="L214" s="36"/>
    </row>
    <row r="215" spans="1:12">
      <c r="A215" s="201">
        <v>68</v>
      </c>
      <c r="B215" s="265">
        <v>0</v>
      </c>
      <c r="C215" s="266"/>
      <c r="D215" s="267" t="str">
        <f t="shared" si="19"/>
        <v/>
      </c>
      <c r="E215" s="267" t="str">
        <f t="shared" si="20"/>
        <v/>
      </c>
      <c r="F215" s="267"/>
      <c r="G215" s="268"/>
      <c r="H215" s="201"/>
      <c r="I215" s="201"/>
      <c r="J215" s="36"/>
      <c r="K215" s="36"/>
      <c r="L215" s="36"/>
    </row>
    <row r="216" spans="1:12">
      <c r="A216" s="201">
        <v>69</v>
      </c>
      <c r="B216" s="265">
        <v>0</v>
      </c>
      <c r="C216" s="266"/>
      <c r="D216" s="267" t="str">
        <f t="shared" si="19"/>
        <v/>
      </c>
      <c r="E216" s="267" t="str">
        <f t="shared" si="20"/>
        <v/>
      </c>
      <c r="F216" s="267"/>
      <c r="G216" s="268"/>
      <c r="H216" s="201"/>
      <c r="I216" s="201"/>
      <c r="J216" s="36"/>
      <c r="K216" s="36"/>
      <c r="L216" s="36"/>
    </row>
    <row r="217" spans="1:12" ht="15.75" thickBot="1">
      <c r="A217" s="201">
        <v>70</v>
      </c>
      <c r="B217" s="269">
        <v>0</v>
      </c>
      <c r="C217" s="270"/>
      <c r="D217" s="271" t="str">
        <f t="shared" si="19"/>
        <v/>
      </c>
      <c r="E217" s="271" t="str">
        <f t="shared" si="20"/>
        <v/>
      </c>
      <c r="F217" s="271"/>
      <c r="G217" s="272"/>
      <c r="H217" s="201"/>
      <c r="I217" s="201"/>
      <c r="J217" s="36"/>
      <c r="K217" s="36"/>
      <c r="L217" s="36"/>
    </row>
    <row r="218" spans="1:12">
      <c r="I218" s="201"/>
    </row>
    <row r="219" spans="1:12">
      <c r="I219" s="201"/>
    </row>
    <row r="220" spans="1:12">
      <c r="I220" s="201"/>
    </row>
    <row r="221" spans="1:12">
      <c r="I221" s="201"/>
    </row>
    <row r="222" spans="1:12">
      <c r="I222" s="201"/>
    </row>
    <row r="223" spans="1:12">
      <c r="I223" s="201"/>
    </row>
    <row r="224" spans="1:12">
      <c r="I224" s="201"/>
    </row>
    <row r="225" spans="9:9">
      <c r="I225" s="201"/>
    </row>
    <row r="226" spans="9:9">
      <c r="I226" s="201"/>
    </row>
    <row r="227" spans="9:9">
      <c r="I227" s="201"/>
    </row>
    <row r="228" spans="9:9">
      <c r="I228" s="201"/>
    </row>
    <row r="229" spans="9:9">
      <c r="I229" s="201"/>
    </row>
    <row r="230" spans="9:9">
      <c r="I230" s="201"/>
    </row>
  </sheetData>
  <mergeCells count="22">
    <mergeCell ref="Q6:R6"/>
    <mergeCell ref="B1:G2"/>
    <mergeCell ref="Q1:V2"/>
    <mergeCell ref="P3:Q3"/>
    <mergeCell ref="R3:S3"/>
    <mergeCell ref="T3:U3"/>
    <mergeCell ref="I1:J2"/>
    <mergeCell ref="M1:N2"/>
    <mergeCell ref="D40:E40"/>
    <mergeCell ref="Q33:R33"/>
    <mergeCell ref="S33:T33"/>
    <mergeCell ref="Q35:R35"/>
    <mergeCell ref="S35:T35"/>
    <mergeCell ref="Q37:R37"/>
    <mergeCell ref="S37:T37"/>
    <mergeCell ref="I42:J42"/>
    <mergeCell ref="U31:V31"/>
    <mergeCell ref="U33:V33"/>
    <mergeCell ref="U35:V35"/>
    <mergeCell ref="U37:V37"/>
    <mergeCell ref="Q31:R31"/>
    <mergeCell ref="S31:T31"/>
  </mergeCells>
  <conditionalFormatting sqref="D4:E39">
    <cfRule type="expression" dxfId="0" priority="1">
      <formula>ISNA($D4:$E39)</formula>
    </cfRule>
  </conditionalFormatting>
  <dataValidations count="1">
    <dataValidation allowBlank="1" showInputMessage="1" sqref="B4:B39 G4:G39"/>
  </dataValidations>
  <hyperlinks>
    <hyperlink ref="O1" r:id="rId1"/>
  </hyperlinks>
  <pageMargins left="0.7" right="0.7" top="0.75" bottom="0.75" header="0.3" footer="0.3"/>
  <pageSetup paperSize="9" orientation="portrait" r:id="rId2"/>
  <ignoredErrors>
    <ignoredError sqref="D7:E7 X7:Y7" evalError="1" emptyCellReference="1"/>
    <ignoredError sqref="G7:G8 L7:L8 D8:E8" emptyCellReference="1"/>
  </ignoredErrors>
  <drawing r:id="rId3"/>
  <legacyDrawing r:id="rId4"/>
  <controls>
    <mc:AlternateContent xmlns:mc="http://schemas.openxmlformats.org/markup-compatibility/2006">
      <mc:Choice Requires="x14">
        <control shapeId="1029" r:id="rId5" name="ComboBox1">
          <controlPr defaultSize="0" autoLine="0" r:id="rId6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9</xdr:col>
                <xdr:colOff>0</xdr:colOff>
                <xdr:row>23</xdr:row>
                <xdr:rowOff>38100</xdr:rowOff>
              </to>
            </anchor>
          </controlPr>
        </control>
      </mc:Choice>
      <mc:Fallback>
        <control shapeId="1029" r:id="rId5" name="ComboBox1"/>
      </mc:Fallback>
    </mc:AlternateContent>
    <mc:AlternateContent xmlns:mc="http://schemas.openxmlformats.org/markup-compatibility/2006">
      <mc:Choice Requires="x14">
        <control shapeId="1027" r:id="rId7" name="ListBox1">
          <controlPr defaultSize="0" autoLine="0" r:id="rId8">
            <anchor moveWithCells="1">
              <from>
                <xdr:col>15</xdr:col>
                <xdr:colOff>9525</xdr:colOff>
                <xdr:row>6</xdr:row>
                <xdr:rowOff>66675</xdr:rowOff>
              </from>
              <to>
                <xdr:col>21</xdr:col>
                <xdr:colOff>752475</xdr:colOff>
                <xdr:row>29</xdr:row>
                <xdr:rowOff>152400</xdr:rowOff>
              </to>
            </anchor>
          </controlPr>
        </control>
      </mc:Choice>
      <mc:Fallback>
        <control shapeId="1027" r:id="rId7" name="ListBox1"/>
      </mc:Fallback>
    </mc:AlternateContent>
    <mc:AlternateContent xmlns:mc="http://schemas.openxmlformats.org/markup-compatibility/2006">
      <mc:Choice Requires="x14">
        <control shapeId="1028" r:id="rId9" name="TextBox1">
          <controlPr defaultSize="0" autoLine="0" r:id="rId10">
            <anchor moveWithCells="1">
              <from>
                <xdr:col>15</xdr:col>
                <xdr:colOff>28575</xdr:colOff>
                <xdr:row>3</xdr:row>
                <xdr:rowOff>95250</xdr:rowOff>
              </from>
              <to>
                <xdr:col>21</xdr:col>
                <xdr:colOff>752475</xdr:colOff>
                <xdr:row>4</xdr:row>
                <xdr:rowOff>152400</xdr:rowOff>
              </to>
            </anchor>
          </controlPr>
        </control>
      </mc:Choice>
      <mc:Fallback>
        <control shapeId="1028" r:id="rId9" name="TextBox1"/>
      </mc:Fallback>
    </mc:AlternateContent>
    <mc:AlternateContent xmlns:mc="http://schemas.openxmlformats.org/markup-compatibility/2006">
      <mc:Choice Requires="x14">
        <control shapeId="1030" r:id="rId11" name="Button 6">
          <controlPr defaultSize="0" print="0" autoFill="0" autoPict="0" macro="[0]!Feuil2.RepartiFG">
            <anchor moveWithCells="1" sizeWithCells="1">
              <from>
                <xdr:col>20</xdr:col>
                <xdr:colOff>171450</xdr:colOff>
                <xdr:row>30</xdr:row>
                <xdr:rowOff>161925</xdr:rowOff>
              </from>
              <to>
                <xdr:col>21</xdr:col>
                <xdr:colOff>581025</xdr:colOff>
                <xdr:row>31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2" name="Button 7">
          <controlPr defaultSize="0" print="0" autoFill="0" autoPict="0" macro="[0]!Feuil2.RepartiFG">
            <anchor moveWithCells="1" sizeWithCells="1">
              <from>
                <xdr:col>20</xdr:col>
                <xdr:colOff>180975</xdr:colOff>
                <xdr:row>32</xdr:row>
                <xdr:rowOff>171450</xdr:rowOff>
              </from>
              <to>
                <xdr:col>21</xdr:col>
                <xdr:colOff>590550</xdr:colOff>
                <xdr:row>34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3" name="Button 8">
          <controlPr defaultSize="0" print="0" autoFill="0" autoPict="0" macro="[0]!Feuil2.RepartiFG">
            <anchor moveWithCells="1" sizeWithCells="1">
              <from>
                <xdr:col>20</xdr:col>
                <xdr:colOff>180975</xdr:colOff>
                <xdr:row>34</xdr:row>
                <xdr:rowOff>180975</xdr:rowOff>
              </from>
              <to>
                <xdr:col>21</xdr:col>
                <xdr:colOff>590550</xdr:colOff>
                <xdr:row>36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4" name="Button 9">
          <controlPr defaultSize="0" print="0" autoFill="0" autoPict="0" macro="[0]!copytest">
            <anchor moveWithCells="1" sizeWithCells="1">
              <from>
                <xdr:col>16</xdr:col>
                <xdr:colOff>619125</xdr:colOff>
                <xdr:row>37</xdr:row>
                <xdr:rowOff>85725</xdr:rowOff>
              </from>
              <to>
                <xdr:col>17</xdr:col>
                <xdr:colOff>847725</xdr:colOff>
                <xdr:row>38</xdr:row>
                <xdr:rowOff>95250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97"/>
  <sheetViews>
    <sheetView zoomScale="80" zoomScaleNormal="80" workbookViewId="0">
      <selection activeCell="F32" sqref="F32"/>
    </sheetView>
  </sheetViews>
  <sheetFormatPr baseColWidth="10" defaultColWidth="11.42578125" defaultRowHeight="15"/>
  <cols>
    <col min="1" max="1" width="4.85546875" customWidth="1"/>
    <col min="2" max="2" width="5.7109375" customWidth="1"/>
    <col min="3" max="3" width="30.7109375" style="36" customWidth="1"/>
    <col min="4" max="4" width="10.7109375" customWidth="1"/>
    <col min="5" max="5" width="5.7109375" customWidth="1"/>
    <col min="6" max="6" width="30.7109375" style="36" customWidth="1"/>
    <col min="7" max="7" width="10.7109375" customWidth="1"/>
    <col min="8" max="8" width="5.7109375" customWidth="1"/>
    <col min="9" max="9" width="30.7109375" style="36" customWidth="1"/>
    <col min="10" max="10" width="10.7109375" customWidth="1"/>
    <col min="11" max="11" width="5.7109375" customWidth="1"/>
    <col min="12" max="12" width="30.7109375" style="36" customWidth="1"/>
    <col min="13" max="14" width="10.7109375" customWidth="1"/>
    <col min="15" max="15" width="30.7109375" style="36" customWidth="1"/>
    <col min="16" max="17" width="10.7109375" customWidth="1"/>
    <col min="18" max="18" width="30.7109375" style="36" customWidth="1"/>
  </cols>
  <sheetData>
    <row r="1" spans="1:31" ht="12.75" customHeight="1" thickBot="1">
      <c r="A1" s="2"/>
      <c r="B1" s="2"/>
      <c r="C1" s="42"/>
      <c r="D1" s="2"/>
      <c r="E1" s="2"/>
      <c r="F1" s="42"/>
      <c r="G1" s="2"/>
      <c r="H1" s="2"/>
      <c r="I1" s="42"/>
      <c r="J1" s="2"/>
      <c r="K1" s="2"/>
      <c r="L1" s="42"/>
      <c r="M1" s="2"/>
      <c r="N1" s="2"/>
      <c r="O1" s="42"/>
      <c r="P1" s="2"/>
      <c r="Q1" s="2"/>
      <c r="R1" s="4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6.5" thickBot="1">
      <c r="A2" s="2"/>
      <c r="B2" s="341" t="s">
        <v>112</v>
      </c>
      <c r="C2" s="342"/>
      <c r="D2" s="342"/>
      <c r="E2" s="342"/>
      <c r="F2" s="343"/>
      <c r="H2" s="328" t="s">
        <v>2</v>
      </c>
      <c r="I2" s="344"/>
      <c r="J2" s="344"/>
      <c r="K2" s="344"/>
      <c r="L2" s="329"/>
      <c r="N2" s="330" t="s">
        <v>10</v>
      </c>
      <c r="O2" s="334"/>
      <c r="P2" s="334"/>
      <c r="Q2" s="334"/>
      <c r="R2" s="331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>
      <c r="A3" s="2"/>
      <c r="B3" s="335" t="s">
        <v>113</v>
      </c>
      <c r="C3" s="336"/>
      <c r="D3" s="2"/>
      <c r="E3" s="337" t="s">
        <v>114</v>
      </c>
      <c r="F3" s="338"/>
      <c r="G3" s="2"/>
      <c r="H3" s="335" t="s">
        <v>113</v>
      </c>
      <c r="I3" s="336"/>
      <c r="J3" s="2"/>
      <c r="K3" s="337" t="s">
        <v>114</v>
      </c>
      <c r="L3" s="338"/>
      <c r="M3" s="2"/>
      <c r="N3" s="335" t="s">
        <v>113</v>
      </c>
      <c r="O3" s="336"/>
      <c r="P3" s="2"/>
      <c r="Q3" s="337" t="s">
        <v>114</v>
      </c>
      <c r="R3" s="338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>
      <c r="A4" s="2"/>
      <c r="B4" s="29" t="str">
        <f>IFERROR(VLOOKUP(C4,'Base de données'!$B$3:$E$124,2,0),"")</f>
        <v/>
      </c>
      <c r="C4" s="37">
        <f t="array" ref="C4">IFERROR(INDEX('Base de données'!B$3:B$107,SMALL(IF('Base de données'!$C$3:$C$107&lt;&gt;"",ROW(C$3:C$107)-2,""),ROW(B1))),)</f>
        <v>0</v>
      </c>
      <c r="D4" s="2"/>
      <c r="E4" s="30">
        <f t="array" ref="E4">IFERROR(VLOOKUP(F4,'Base de données'!$H$3:$K$72,2,0),"")</f>
        <v>4</v>
      </c>
      <c r="F4" s="38" t="str">
        <f t="array" ref="F4">IFERROR(INDEX('Base de données'!$H$3:$H$107,SMALL(IF('Base de données'!I$3:I$107&lt;&gt;"",ROW($H$3:$H$107)-2,""),ROW($E1))),"")</f>
        <v>Aqua di gio Homme</v>
      </c>
      <c r="G4" s="2"/>
      <c r="H4" s="29" t="str">
        <f t="array" ref="H4">IFERROR(VLOOKUP(I4,'Base de données'!$B$3:$E$124,3,0),"")</f>
        <v/>
      </c>
      <c r="I4" s="37">
        <f>IFERROR(INDEX('Base de données'!B$3:B$107,SMALL(IF('Base de données'!$D$3:$D$107&lt;&gt;"",ROW(I$3:I$107)-2,""),ROW(H1))),)</f>
        <v>0</v>
      </c>
      <c r="J4" s="2"/>
      <c r="K4" s="30">
        <f>IFERROR(VLOOKUP(L4,'Base de données'!$H$3:$K$72,3,0),"")</f>
        <v>1</v>
      </c>
      <c r="L4" s="38" t="str">
        <f t="array" ref="L4">IFERROR(INDEX('Base de données'!$H$3:$H$107,SMALL(IF('Base de données'!J$3:J$107&lt;&gt;"",ROW($H$3:$H$107)-2,""),ROW($E1))),"")</f>
        <v>Armani code sport</v>
      </c>
      <c r="M4" s="2"/>
      <c r="N4" s="29">
        <f>IFERROR(VLOOKUP(O4,'Base de données'!$B$3:$E$124,4,0),"")</f>
        <v>4</v>
      </c>
      <c r="O4" s="37" t="str">
        <f t="array" ref="O4">IFERROR(INDEX('Base de données'!$B$3:$B$107,SMALL(IF('Base de données'!$E$3:$E$107&lt;&gt;"",ROW(O$3:O$107)-2,""),ROW(N1))),)</f>
        <v>Aqua di gio Femme</v>
      </c>
      <c r="P4" s="2"/>
      <c r="Q4" s="30">
        <f>IFERROR(VLOOKUP(R4,'Base de données'!$H$3:$K$72,4,0),"")</f>
        <v>17</v>
      </c>
      <c r="R4" s="38" t="str">
        <f t="array" ref="R4">IFERROR(INDEX('Base de données'!$H$3:$H$107,SMALL(IF('Base de données'!K$3:K$107&lt;&gt;"",ROW($H$3:$H$107)-2,""),ROW($E1))),"")</f>
        <v>Aqua di gio Homme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>
      <c r="A5" s="2"/>
      <c r="B5" s="29" t="str">
        <f t="array" ref="B5">IFERROR(VLOOKUP(C5,'Base de données'!$B$3:$E$124,2,0),"")</f>
        <v/>
      </c>
      <c r="C5" s="37">
        <f t="array" ref="C5">IFERROR(INDEX('Base de données'!B$3:B$107,SMALL(IF('Base de données'!$C$3:$C$107&lt;&gt;"",ROW(C$3:C$107)-2,""),ROW(B2))),)</f>
        <v>0</v>
      </c>
      <c r="D5" s="2"/>
      <c r="E5" s="30">
        <f t="array" ref="E5">IFERROR(VLOOKUP(F5,'Base de données'!$H$3:$K$72,2,0),"")</f>
        <v>1</v>
      </c>
      <c r="F5" s="38" t="str">
        <f t="array" ref="F5">IFERROR(INDEX('Base de données'!$H$3:$H$107,SMALL(IF('Base de données'!I$3:I$107&lt;&gt;"",ROW($H$3:$H$107)-2,""),ROW($E2))),"")</f>
        <v>Azzaro Chrome</v>
      </c>
      <c r="G5" s="2"/>
      <c r="H5" s="29">
        <f t="array" ref="H5">IFERROR(VLOOKUP(I5,'Base de données'!$B$3:$E$124,3,0),"")</f>
        <v>1</v>
      </c>
      <c r="I5" s="37" t="str">
        <f t="array" ref="I5">IFERROR(INDEX('Base de données'!B$3:B$107,SMALL(IF('Base de données'!$D$3:$D$107&lt;&gt;"",ROW(I$3:I$107)-2,""),ROW(H2))),)</f>
        <v>Armani sensi</v>
      </c>
      <c r="J5" s="2"/>
      <c r="K5" s="30">
        <f>IFERROR(VLOOKUP(L5,'Base de données'!$H$3:$K$72,3,0),"")</f>
        <v>1</v>
      </c>
      <c r="L5" s="38" t="str">
        <f t="array" ref="L5">IFERROR(INDEX('Base de données'!$H$3:$H$107,SMALL(IF('Base de données'!J$3:J$107&lt;&gt;"",ROW($H$3:$H$107)-2,""),ROW($E2))),"")</f>
        <v>Boss Homme</v>
      </c>
      <c r="M5" s="2"/>
      <c r="N5" s="29">
        <f>IFERROR(VLOOKUP(O5,'Base de données'!$B$3:$E$124,4,0),"")</f>
        <v>4</v>
      </c>
      <c r="O5" s="37" t="str">
        <f t="array" ref="O5">IFERROR(INDEX('Base de données'!$B$3:$B$107,SMALL(IF('Base de données'!$E$3:$E$107&lt;&gt;"",ROW(O$3:O$107)-2,""),ROW(N2))),)</f>
        <v>Armani code Femme</v>
      </c>
      <c r="P5" s="2"/>
      <c r="Q5" s="30">
        <f>IFERROR(VLOOKUP(R5,'Base de données'!$H$3:$K$72,4,0),"")</f>
        <v>4</v>
      </c>
      <c r="R5" s="38" t="str">
        <f t="array" ref="R5">IFERROR(INDEX('Base de données'!$H$3:$H$107,SMALL(IF('Base de données'!K$3:K$107&lt;&gt;"",ROW($H$3:$H$107)-2,""),ROW($E2))),"")</f>
        <v>Armani code Homme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>
      <c r="A6" s="2"/>
      <c r="B6" s="29" t="str">
        <f t="array" ref="B6">IFERROR(VLOOKUP(C6,'Base de données'!$B$3:$E$124,2,0),"")</f>
        <v/>
      </c>
      <c r="C6" s="37">
        <f t="array" ref="C6">IFERROR(INDEX('Base de données'!B$3:B$107,SMALL(IF('Base de données'!$C$3:$C$107&lt;&gt;"",ROW(C$3:C$107)-2,""),ROW(B3))),)</f>
        <v>0</v>
      </c>
      <c r="D6" s="2"/>
      <c r="E6" s="30">
        <f t="array" ref="E6">IFERROR(VLOOKUP(F6,'Base de données'!$H$3:$K$72,2,0),"")</f>
        <v>1</v>
      </c>
      <c r="F6" s="38" t="str">
        <f t="array" ref="F6">IFERROR(INDEX('Base de données'!$H$3:$H$107,SMALL(IF('Base de données'!I$3:I$107&lt;&gt;"",ROW($H$3:$H$107)-2,""),ROW($E3))),"")</f>
        <v>Lacoste L.12.12 Blanc</v>
      </c>
      <c r="G6" s="2"/>
      <c r="H6" s="29">
        <f t="array" ref="H6">IFERROR(VLOOKUP(I6,'Base de données'!$B$3:$E$124,3,0),"")</f>
        <v>1</v>
      </c>
      <c r="I6" s="37" t="str">
        <f t="array" ref="I6">IFERROR(INDEX('Base de données'!B$3:B$107,SMALL(IF('Base de données'!$D$3:$D$107&lt;&gt;"",ROW(I$3:I$107)-2,""),ROW(H3))),)</f>
        <v>Armani Si</v>
      </c>
      <c r="J6" s="2"/>
      <c r="K6" s="30">
        <f>IFERROR(VLOOKUP(L6,'Base de données'!$H$3:$K$72,3,0),"")</f>
        <v>1</v>
      </c>
      <c r="L6" s="38" t="str">
        <f t="array" ref="L6">IFERROR(INDEX('Base de données'!$H$3:$H$107,SMALL(IF('Base de données'!J$3:J$107&lt;&gt;"",ROW($H$3:$H$107)-2,""),ROW($E3))),"")</f>
        <v>Boss bottled night</v>
      </c>
      <c r="M6" s="2"/>
      <c r="N6" s="29">
        <f>IFERROR(VLOOKUP(O6,'Base de données'!$B$3:$E$124,4,0),"")</f>
        <v>2</v>
      </c>
      <c r="O6" s="37" t="str">
        <f t="array" ref="O6">IFERROR(INDEX('Base de données'!$B$3:$B$107,SMALL(IF('Base de données'!$E$3:$E$107&lt;&gt;"",ROW(O$3:O$107)-2,""),ROW(N3))),)</f>
        <v>Armani sensi</v>
      </c>
      <c r="P6" s="2"/>
      <c r="Q6" s="30">
        <f>IFERROR(VLOOKUP(R6,'Base de données'!$H$3:$K$72,4,0),"")</f>
        <v>3</v>
      </c>
      <c r="R6" s="38" t="str">
        <f t="array" ref="R6">IFERROR(INDEX('Base de données'!$H$3:$H$107,SMALL(IF('Base de données'!K$3:K$107&lt;&gt;"",ROW($H$3:$H$107)-2,""),ROW($E3))),"")</f>
        <v>Armani code sport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5.75" thickBot="1">
      <c r="A7" s="2"/>
      <c r="B7" s="29" t="str">
        <f t="array" ref="B7">IFERROR(VLOOKUP(C7,'Base de données'!$B$3:$E$124,2,0),"")</f>
        <v/>
      </c>
      <c r="C7" s="37">
        <f t="array" ref="C7">IFERROR(INDEX('Base de données'!B$3:B$107,SMALL(IF('Base de données'!$C$3:$C$107&lt;&gt;"",ROW(C$3:C$107)-2,""),ROW(B4))),)</f>
        <v>0</v>
      </c>
      <c r="D7" s="2"/>
      <c r="E7" s="30">
        <f t="array" ref="E7">IFERROR(VLOOKUP(F7,'Base de données'!$H$3:$K$72,2,0),"")</f>
        <v>2</v>
      </c>
      <c r="F7" s="38" t="str">
        <f t="array" ref="F7">IFERROR(INDEX('Base de données'!$H$3:$H$107,SMALL(IF('Base de données'!I$3:I$107&lt;&gt;"",ROW($H$3:$H$107)-2,""),ROW($E4))),"")</f>
        <v>PacoRabanne One million</v>
      </c>
      <c r="G7" s="2"/>
      <c r="H7" s="29">
        <f t="array" ref="H7">IFERROR(VLOOKUP(I7,'Base de données'!$B$3:$E$124,3,0),"")</f>
        <v>1</v>
      </c>
      <c r="I7" s="37" t="str">
        <f t="array" ref="I7">IFERROR(INDEX('Base de données'!B$3:B$107,SMALL(IF('Base de données'!$D$3:$D$107&lt;&gt;"",ROW(I$3:I$107)-2,""),ROW(H4))),)</f>
        <v>Armani Si intense</v>
      </c>
      <c r="J7" s="2"/>
      <c r="K7" s="30">
        <f>IFERROR(VLOOKUP(L7,'Base de données'!$H$3:$K$72,3,0),"")</f>
        <v>1</v>
      </c>
      <c r="L7" s="38" t="str">
        <f t="array" ref="L7">IFERROR(INDEX('Base de données'!$H$3:$H$107,SMALL(IF('Base de données'!J$3:J$107&lt;&gt;"",ROW($H$3:$H$107)-2,""),ROW($E4))),"")</f>
        <v>Boss orange</v>
      </c>
      <c r="M7" s="2"/>
      <c r="N7" s="29">
        <f>IFERROR(VLOOKUP(O7,'Base de données'!$B$3:$E$124,4,0),"")</f>
        <v>2</v>
      </c>
      <c r="O7" s="37" t="str">
        <f t="array" ref="O7">IFERROR(INDEX('Base de données'!$B$3:$B$107,SMALL(IF('Base de données'!$E$3:$E$107&lt;&gt;"",ROW(O$3:O$107)-2,""),ROW(N4))),)</f>
        <v>Armani Elle</v>
      </c>
      <c r="P7" s="2"/>
      <c r="Q7" s="30">
        <f>IFERROR(VLOOKUP(R7,'Base de données'!$H$3:$K$72,4,0),"")</f>
        <v>1</v>
      </c>
      <c r="R7" s="38" t="str">
        <f t="array" ref="R7">IFERROR(INDEX('Base de données'!$H$3:$H$107,SMALL(IF('Base de données'!K$3:K$107&lt;&gt;"",ROW($H$3:$H$107)-2,""),ROW($E4))),"")</f>
        <v>Armani diamonds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ht="15.75" thickBot="1">
      <c r="A8" s="2"/>
      <c r="B8" s="29" t="str">
        <f t="array" ref="B8">IFERROR(VLOOKUP(C8,'Base de données'!$B$3:$E$124,2,0),"")</f>
        <v/>
      </c>
      <c r="C8" s="37">
        <f t="array" ref="C8">IFERROR(INDEX('Base de données'!B$3:B$107,SMALL(IF('Base de données'!$C$3:$C$107&lt;&gt;"",ROW(C$3:C$107)-2,""),ROW(B5))),)</f>
        <v>0</v>
      </c>
      <c r="D8" s="2"/>
      <c r="E8" s="30" t="str">
        <f t="array" ref="E8">IFERROR(VLOOKUP(F8,'Base de données'!$H$3:$K$72,2,0),"")</f>
        <v/>
      </c>
      <c r="F8" s="38" t="str">
        <f t="array" ref="F8">IFERROR(INDEX('Base de données'!$H$3:$H$107,SMALL(IF('Base de données'!I$3:I$107&lt;&gt;"",ROW($H$3:$H$107)-2,""),ROW($E5))),"")</f>
        <v/>
      </c>
      <c r="G8" s="2"/>
      <c r="H8" s="29">
        <f t="array" ref="H8">IFERROR(VLOOKUP(I8,'Base de données'!$B$3:$E$124,3,0),"")</f>
        <v>1</v>
      </c>
      <c r="I8" s="37" t="str">
        <f t="array" ref="I8">IFERROR(INDEX('Base de données'!B$3:B$107,SMALL(IF('Base de données'!$D$3:$D$107&lt;&gt;"",ROW(I$3:I$107)-2,""),ROW(H5))),)</f>
        <v>Boss Ma vie</v>
      </c>
      <c r="J8" s="2"/>
      <c r="K8" s="30">
        <f>IFERROR(VLOOKUP(L8,'Base de données'!$H$3:$K$72,3,0),"")</f>
        <v>1</v>
      </c>
      <c r="L8" s="38" t="str">
        <f t="array" ref="L8">IFERROR(INDEX('Base de données'!$H$3:$H$107,SMALL(IF('Base de données'!J$3:J$107&lt;&gt;"",ROW($H$3:$H$107)-2,""),ROW($E5))),"")</f>
        <v>Carolina Herrera 212 sexy H</v>
      </c>
      <c r="M8" s="2"/>
      <c r="N8" s="29">
        <f>IFERROR(VLOOKUP(O8,'Base de données'!$B$3:$E$124,4,0),"")</f>
        <v>8</v>
      </c>
      <c r="O8" s="37" t="str">
        <f t="array" ref="O8">IFERROR(INDEX('Base de données'!$B$3:$B$107,SMALL(IF('Base de données'!$E$3:$E$107&lt;&gt;"",ROW(O$3:O$107)-2,""),ROW(N5))),)</f>
        <v>Armani Si</v>
      </c>
      <c r="P8" s="2"/>
      <c r="Q8" s="30">
        <f>IFERROR(VLOOKUP(R8,'Base de données'!$H$3:$K$72,4,0),"")</f>
        <v>15</v>
      </c>
      <c r="R8" s="38" t="str">
        <f t="array" ref="R8">IFERROR(INDEX('Base de données'!$H$3:$H$107,SMALL(IF('Base de données'!K$3:K$107&lt;&gt;"",ROW($H$3:$H$107)-2,""),ROW($E5))),"")</f>
        <v>Azzaro Chrome</v>
      </c>
      <c r="S8" s="2"/>
      <c r="T8" s="326" t="s">
        <v>129</v>
      </c>
      <c r="U8" s="327"/>
      <c r="V8" s="53">
        <f>Inventaire!E1</f>
        <v>3</v>
      </c>
      <c r="W8" s="2"/>
      <c r="X8" s="2"/>
      <c r="Y8" s="2"/>
      <c r="Z8" s="2"/>
      <c r="AA8" s="2"/>
      <c r="AB8" s="2"/>
      <c r="AC8" s="2"/>
      <c r="AD8" s="2"/>
      <c r="AE8" s="2"/>
    </row>
    <row r="9" spans="1:31" ht="15.75" thickBot="1">
      <c r="A9" s="2"/>
      <c r="B9" s="29" t="str">
        <f t="array" ref="B9">IFERROR(VLOOKUP(C9,'Base de données'!$B$3:$E$124,2,0),"")</f>
        <v/>
      </c>
      <c r="C9" s="37">
        <f t="array" ref="C9">IFERROR(INDEX('Base de données'!B$3:B$107,SMALL(IF('Base de données'!$C$3:$C$107&lt;&gt;"",ROW(C$3:C$107)-2,""),ROW(B6))),)</f>
        <v>0</v>
      </c>
      <c r="D9" s="2"/>
      <c r="E9" s="30" t="str">
        <f t="array" ref="E9">IFERROR(VLOOKUP(F9,'Base de données'!$H$3:$K$72,2,0),"")</f>
        <v/>
      </c>
      <c r="F9" s="38" t="str">
        <f t="array" ref="F9">IFERROR(INDEX('Base de données'!$H$3:$H$107,SMALL(IF('Base de données'!I$3:I$107&lt;&gt;"",ROW($H$3:$H$107)-2,""),ROW($E6))),"")</f>
        <v/>
      </c>
      <c r="G9" s="2"/>
      <c r="H9" s="29">
        <f t="array" ref="H9">IFERROR(VLOOKUP(I9,'Base de données'!$B$3:$E$124,3,0),"")</f>
        <v>1</v>
      </c>
      <c r="I9" s="37" t="str">
        <f t="array" ref="I9">IFERROR(INDEX('Base de données'!B$3:B$107,SMALL(IF('Base de données'!$D$3:$D$107&lt;&gt;"",ROW(I$3:I$107)-2,""),ROW(H6))),)</f>
        <v>Carolina Herrera 212 sexy F</v>
      </c>
      <c r="J9" s="2"/>
      <c r="K9" s="30">
        <f>IFERROR(VLOOKUP(L9,'Base de données'!$H$3:$K$72,3,0),"")</f>
        <v>1</v>
      </c>
      <c r="L9" s="38" t="str">
        <f t="array" ref="L9">IFERROR(INDEX('Base de données'!$H$3:$H$107,SMALL(IF('Base de données'!J$3:J$107&lt;&gt;"",ROW($H$3:$H$107)-2,""),ROW($E6))),"")</f>
        <v>Chanel Bleu de chanel</v>
      </c>
      <c r="M9" s="2"/>
      <c r="N9" s="29">
        <f>IFERROR(VLOOKUP(O9,'Base de données'!$B$3:$E$124,4,0),"")</f>
        <v>2</v>
      </c>
      <c r="O9" s="37" t="str">
        <f t="array" ref="O9">IFERROR(INDEX('Base de données'!$B$3:$B$107,SMALL(IF('Base de données'!$E$3:$E$107&lt;&gt;"",ROW(O$3:O$107)-2,""),ROW(N6))),)</f>
        <v>Armani Si intense</v>
      </c>
      <c r="P9" s="2"/>
      <c r="Q9" s="30">
        <f>IFERROR(VLOOKUP(R9,'Base de données'!$H$3:$K$72,4,0),"")</f>
        <v>8</v>
      </c>
      <c r="R9" s="38" t="str">
        <f t="array" ref="R9">IFERROR(INDEX('Base de données'!$H$3:$H$107,SMALL(IF('Base de données'!K$3:K$107&lt;&gt;"",ROW($H$3:$H$107)-2,""),ROW($E6))),"")</f>
        <v>Boss Homme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ht="15.75" thickBot="1">
      <c r="A10" s="2"/>
      <c r="B10" s="29" t="str">
        <f t="array" ref="B10">IFERROR(VLOOKUP(C10,'Base de données'!$B$3:$E$124,2,0),"")</f>
        <v/>
      </c>
      <c r="C10" s="37">
        <f t="array" ref="C10">IFERROR(INDEX('Base de données'!B$3:B$107,SMALL(IF('Base de données'!$C$3:$C$107&lt;&gt;"",ROW(C$3:C$107)-2,""),ROW(B7))),)</f>
        <v>0</v>
      </c>
      <c r="D10" s="2"/>
      <c r="E10" s="30" t="str">
        <f t="array" ref="E10">IFERROR(VLOOKUP(F10,'Base de données'!$H$3:$K$72,2,0),"")</f>
        <v/>
      </c>
      <c r="F10" s="38" t="str">
        <f t="array" ref="F10">IFERROR(INDEX('Base de données'!$H$3:$H$107,SMALL(IF('Base de données'!I$3:I$107&lt;&gt;"",ROW($H$3:$H$107)-2,""),ROW($E7))),"")</f>
        <v/>
      </c>
      <c r="G10" s="2"/>
      <c r="H10" s="29">
        <f t="array" ref="H10">IFERROR(VLOOKUP(I10,'Base de données'!$B$3:$E$124,3,0),"")</f>
        <v>1</v>
      </c>
      <c r="I10" s="37" t="str">
        <f t="array" ref="I10">IFERROR(INDEX('Base de données'!B$3:B$107,SMALL(IF('Base de données'!$D$3:$D$107&lt;&gt;"",ROW(I$3:I$107)-2,""),ROW(H7))),)</f>
        <v>Cacharel Amor amor</v>
      </c>
      <c r="J10" s="2"/>
      <c r="K10" s="30">
        <f>IFERROR(VLOOKUP(L10,'Base de données'!$H$3:$K$72,3,0),"")</f>
        <v>1</v>
      </c>
      <c r="L10" s="38" t="str">
        <f t="array" ref="L10">IFERROR(INDEX('Base de données'!$H$3:$H$107,SMALL(IF('Base de données'!J$3:J$107&lt;&gt;"",ROW($H$3:$H$107)-2,""),ROW($E7))),"")</f>
        <v>Calvin Klein Euphoria Homme</v>
      </c>
      <c r="M10" s="2"/>
      <c r="N10" s="29">
        <f>IFERROR(VLOOKUP(O10,'Base de données'!$B$3:$E$124,4,0),"")</f>
        <v>3</v>
      </c>
      <c r="O10" s="37" t="str">
        <f t="array" ref="O10">IFERROR(INDEX('Base de données'!$B$3:$B$107,SMALL(IF('Base de données'!$E$3:$E$107&lt;&gt;"",ROW(O$3:O$107)-2,""),ROW(N7))),)</f>
        <v>Boss Women</v>
      </c>
      <c r="P10" s="2"/>
      <c r="Q10" s="30">
        <f>IFERROR(VLOOKUP(R10,'Base de données'!$H$3:$K$72,4,0),"")</f>
        <v>2</v>
      </c>
      <c r="R10" s="38" t="str">
        <f t="array" ref="R10">IFERROR(INDEX('Base de données'!$H$3:$H$107,SMALL(IF('Base de données'!K$3:K$107&lt;&gt;"",ROW($H$3:$H$107)-2,""),ROW($E7))),"")</f>
        <v>Boss bottled night</v>
      </c>
      <c r="S10" s="2"/>
      <c r="T10" s="326" t="s">
        <v>130</v>
      </c>
      <c r="U10" s="327"/>
      <c r="V10" s="53">
        <f>Inventaire!E2</f>
        <v>5</v>
      </c>
      <c r="W10" s="2"/>
      <c r="X10" s="2"/>
      <c r="Y10" s="2"/>
      <c r="Z10" s="2"/>
      <c r="AA10" s="2"/>
      <c r="AB10" s="2"/>
      <c r="AC10" s="2"/>
      <c r="AD10" s="2"/>
      <c r="AE10" s="2"/>
    </row>
    <row r="11" spans="1:31" ht="15.75" thickBot="1">
      <c r="A11" s="2"/>
      <c r="B11" s="29" t="str">
        <f t="array" ref="B11">IFERROR(VLOOKUP(C11,'Base de données'!$B$3:$E$124,2,0),"")</f>
        <v/>
      </c>
      <c r="C11" s="37">
        <f t="array" ref="C11">IFERROR(INDEX('Base de données'!B$3:B$107,SMALL(IF('Base de données'!$C$3:$C$107&lt;&gt;"",ROW(C$3:C$107)-2,""),ROW(B8))),)</f>
        <v>0</v>
      </c>
      <c r="D11" s="2"/>
      <c r="E11" s="30" t="str">
        <f t="array" ref="E11">IFERROR(VLOOKUP(F11,'Base de données'!$H$3:$K$72,2,0),"")</f>
        <v/>
      </c>
      <c r="F11" s="38" t="str">
        <f t="array" ref="F11">IFERROR(INDEX('Base de données'!$H$3:$H$107,SMALL(IF('Base de données'!I$3:I$107&lt;&gt;"",ROW($H$3:$H$107)-2,""),ROW($E8))),"")</f>
        <v/>
      </c>
      <c r="G11" s="2"/>
      <c r="H11" s="29">
        <f t="array" ref="H11">IFERROR(VLOOKUP(I11,'Base de données'!$B$3:$E$124,3,0),"")</f>
        <v>2</v>
      </c>
      <c r="I11" s="37" t="str">
        <f t="array" ref="I11">IFERROR(INDEX('Base de données'!B$3:B$107,SMALL(IF('Base de données'!$D$3:$D$107&lt;&gt;"",ROW(I$3:I$107)-2,""),ROW(H8))),)</f>
        <v>Cacharel Noa</v>
      </c>
      <c r="J11" s="2"/>
      <c r="K11" s="30">
        <f>IFERROR(VLOOKUP(L11,'Base de données'!$H$3:$K$72,3,0),"")</f>
        <v>1</v>
      </c>
      <c r="L11" s="38" t="str">
        <f t="array" ref="L11">IFERROR(INDEX('Base de données'!$H$3:$H$107,SMALL(IF('Base de données'!J$3:J$107&lt;&gt;"",ROW($H$3:$H$107)-2,""),ROW($E8))),"")</f>
        <v>Davidoff Cool water Homme</v>
      </c>
      <c r="M11" s="2"/>
      <c r="N11" s="29">
        <f>IFERROR(VLOOKUP(O11,'Base de données'!$B$3:$E$124,4,0),"")</f>
        <v>2</v>
      </c>
      <c r="O11" s="37" t="str">
        <f t="array" ref="O11">IFERROR(INDEX('Base de données'!$B$3:$B$107,SMALL(IF('Base de données'!$E$3:$E$107&lt;&gt;"",ROW(O$3:O$107)-2,""),ROW(N8))),)</f>
        <v>Boss Femme</v>
      </c>
      <c r="P11" s="2"/>
      <c r="Q11" s="30">
        <f>IFERROR(VLOOKUP(R11,'Base de données'!$H$3:$K$72,4,0),"")</f>
        <v>1</v>
      </c>
      <c r="R11" s="38" t="str">
        <f t="array" ref="R11">IFERROR(INDEX('Base de données'!$H$3:$H$107,SMALL(IF('Base de données'!K$3:K$107&lt;&gt;"",ROW($H$3:$H$107)-2,""),ROW($E8))),"")</f>
        <v>Boss bottled sport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15.75" thickBot="1">
      <c r="A12" s="2"/>
      <c r="B12" s="29" t="str">
        <f t="array" ref="B12">IFERROR(VLOOKUP(C12,'Base de données'!$B$3:$E$124,2,0),"")</f>
        <v/>
      </c>
      <c r="C12" s="37">
        <f t="array" ref="C12">IFERROR(INDEX('Base de données'!B$3:B$107,SMALL(IF('Base de données'!$C$3:$C$107&lt;&gt;"",ROW(C$3:C$107)-2,""),ROW(B9))),)</f>
        <v>0</v>
      </c>
      <c r="D12" s="2"/>
      <c r="E12" s="30" t="str">
        <f t="array" ref="E12">IFERROR(VLOOKUP(F12,'Base de données'!$H$3:$K$72,2,0),"")</f>
        <v/>
      </c>
      <c r="F12" s="38" t="str">
        <f t="array" ref="F12">IFERROR(INDEX('Base de données'!$H$3:$H$107,SMALL(IF('Base de données'!I$3:I$107&lt;&gt;"",ROW($H$3:$H$107)-2,""),ROW($E9))),"")</f>
        <v/>
      </c>
      <c r="G12" s="2"/>
      <c r="H12" s="29">
        <f t="array" ref="H12">IFERROR(VLOOKUP(I12,'Base de données'!$B$3:$E$124,3,0),"")</f>
        <v>1</v>
      </c>
      <c r="I12" s="37" t="str">
        <f t="array" ref="I12">IFERROR(INDEX('Base de données'!B$3:B$107,SMALL(IF('Base de données'!$D$3:$D$107&lt;&gt;"",ROW(I$3:I$107)-2,""),ROW(H9))),)</f>
        <v>Chanel  Coco mlle</v>
      </c>
      <c r="J12" s="2"/>
      <c r="K12" s="30">
        <f>IFERROR(VLOOKUP(L12,'Base de données'!$H$3:$K$72,3,0),"")</f>
        <v>1</v>
      </c>
      <c r="L12" s="38" t="str">
        <f t="array" ref="L12">IFERROR(INDEX('Base de données'!$H$3:$H$107,SMALL(IF('Base de données'!J$3:J$107&lt;&gt;"",ROW($H$3:$H$107)-2,""),ROW($E9))),"")</f>
        <v>Dior Farhrenheit</v>
      </c>
      <c r="M12" s="2"/>
      <c r="N12" s="29">
        <f>IFERROR(VLOOKUP(O12,'Base de données'!$B$3:$E$124,4,0),"")</f>
        <v>2</v>
      </c>
      <c r="O12" s="37" t="str">
        <f t="array" ref="O12">IFERROR(INDEX('Base de données'!$B$3:$B$107,SMALL(IF('Base de données'!$E$3:$E$107&lt;&gt;"",ROW(O$3:O$107)-2,""),ROW(N9))),)</f>
        <v>Boss deep red</v>
      </c>
      <c r="P12" s="2"/>
      <c r="Q12" s="30">
        <f>IFERROR(VLOOKUP(R12,'Base de données'!$H$3:$K$72,4,0),"")</f>
        <v>3</v>
      </c>
      <c r="R12" s="38" t="str">
        <f t="array" ref="R12">IFERROR(INDEX('Base de données'!$H$3:$H$107,SMALL(IF('Base de données'!K$3:K$107&lt;&gt;"",ROW($H$3:$H$107)-2,""),ROW($E9))),"")</f>
        <v>Boss orange</v>
      </c>
      <c r="S12" s="2"/>
      <c r="T12" s="326" t="s">
        <v>124</v>
      </c>
      <c r="U12" s="327"/>
      <c r="V12" s="53">
        <f>Inventaire!E3</f>
        <v>8</v>
      </c>
      <c r="W12" s="2"/>
      <c r="X12" s="2"/>
      <c r="Y12" s="2"/>
      <c r="Z12" s="2"/>
      <c r="AA12" s="2"/>
      <c r="AB12" s="2"/>
      <c r="AC12" s="2"/>
      <c r="AD12" s="2"/>
      <c r="AE12" s="2"/>
    </row>
    <row r="13" spans="1:31" ht="15.75" thickBot="1">
      <c r="A13" s="2"/>
      <c r="B13" s="29" t="str">
        <f t="array" ref="B13">IFERROR(VLOOKUP(C13,'Base de données'!$B$3:$E$124,2,0),"")</f>
        <v/>
      </c>
      <c r="C13" s="37">
        <f t="array" ref="C13">IFERROR(INDEX('Base de données'!B$3:B$107,SMALL(IF('Base de données'!$C$3:$C$107&lt;&gt;"",ROW(C$3:C$107)-2,""),ROW(B10))),)</f>
        <v>0</v>
      </c>
      <c r="D13" s="2"/>
      <c r="E13" s="30" t="str">
        <f t="array" ref="E13">IFERROR(VLOOKUP(F13,'Base de données'!$H$3:$K$72,2,0),"")</f>
        <v/>
      </c>
      <c r="F13" s="38" t="str">
        <f t="array" ref="F13">IFERROR(INDEX('Base de données'!$H$3:$H$107,SMALL(IF('Base de données'!I$3:I$107&lt;&gt;"",ROW($H$3:$H$107)-2,""),ROW($E10))),"")</f>
        <v/>
      </c>
      <c r="G13" s="2"/>
      <c r="H13" s="29">
        <f t="array" ref="H13">IFERROR(VLOOKUP(I13,'Base de données'!$B$3:$E$124,3,0),"")</f>
        <v>6</v>
      </c>
      <c r="I13" s="37" t="str">
        <f t="array" ref="I13">IFERROR(INDEX('Base de données'!B$3:B$107,SMALL(IF('Base de données'!$D$3:$D$107&lt;&gt;"",ROW(I$3:I$107)-2,""),ROW(H10))),)</f>
        <v>Chanel N5</v>
      </c>
      <c r="J13" s="2"/>
      <c r="K13" s="30">
        <f>IFERROR(VLOOKUP(L13,'Base de données'!$H$3:$K$72,3,0),"")</f>
        <v>1</v>
      </c>
      <c r="L13" s="38" t="str">
        <f t="array" ref="L13">IFERROR(INDEX('Base de données'!$H$3:$H$107,SMALL(IF('Base de données'!J$3:J$107&lt;&gt;"",ROW($H$3:$H$107)-2,""),ROW($E10))),"")</f>
        <v>D&amp;G The one gentlemen</v>
      </c>
      <c r="M13" s="2"/>
      <c r="N13" s="29">
        <f>IFERROR(VLOOKUP(O13,'Base de données'!$B$3:$E$124,4,0),"")</f>
        <v>6</v>
      </c>
      <c r="O13" s="37" t="str">
        <f t="array" ref="O13">IFERROR(INDEX('Base de données'!$B$3:$B$107,SMALL(IF('Base de données'!$E$3:$E$107&lt;&gt;"",ROW(O$3:O$107)-2,""),ROW(N10))),)</f>
        <v>Boss Ma vie</v>
      </c>
      <c r="P13" s="2"/>
      <c r="Q13" s="30">
        <f>IFERROR(VLOOKUP(R13,'Base de données'!$H$3:$K$72,4,0),"")</f>
        <v>5</v>
      </c>
      <c r="R13" s="38" t="str">
        <f t="array" ref="R13">IFERROR(INDEX('Base de données'!$H$3:$H$107,SMALL(IF('Base de données'!K$3:K$107&lt;&gt;"",ROW($H$3:$H$107)-2,""),ROW($E10))),"")</f>
        <v>Chanel Bleu de chanel</v>
      </c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.75" thickBot="1">
      <c r="A14" s="2"/>
      <c r="B14" s="29" t="str">
        <f t="array" ref="B14">IFERROR(VLOOKUP(C14,'Base de données'!$B$3:$E$124,2,0),"")</f>
        <v/>
      </c>
      <c r="C14" s="37">
        <f t="array" ref="C14">IFERROR(INDEX('Base de données'!B$3:B$107,SMALL(IF('Base de données'!$C$3:$C$107&lt;&gt;"",ROW(C$3:C$107)-2,""),ROW(B11))),)</f>
        <v>0</v>
      </c>
      <c r="D14" s="2"/>
      <c r="E14" s="30" t="str">
        <f t="array" ref="E14">IFERROR(VLOOKUP(F14,'Base de données'!$H$3:$K$72,2,0),"")</f>
        <v/>
      </c>
      <c r="F14" s="38" t="str">
        <f t="array" ref="F14">IFERROR(INDEX('Base de données'!$H$3:$H$107,SMALL(IF('Base de données'!I$3:I$107&lt;&gt;"",ROW($H$3:$H$107)-2,""),ROW($E11))),"")</f>
        <v/>
      </c>
      <c r="G14" s="2"/>
      <c r="H14" s="29">
        <f t="array" ref="H14">IFERROR(VLOOKUP(I14,'Base de données'!$B$3:$E$124,3,0),"")</f>
        <v>1</v>
      </c>
      <c r="I14" s="37" t="str">
        <f t="array" ref="I14">IFERROR(INDEX('Base de données'!B$3:B$107,SMALL(IF('Base de données'!$D$3:$D$107&lt;&gt;"",ROW(I$3:I$107)-2,""),ROW(H11))),)</f>
        <v>Chanel Chance</v>
      </c>
      <c r="J14" s="2"/>
      <c r="K14" s="30">
        <f>IFERROR(VLOOKUP(L14,'Base de données'!$H$3:$K$72,3,0),"")</f>
        <v>1</v>
      </c>
      <c r="L14" s="38" t="str">
        <f t="array" ref="L14">IFERROR(INDEX('Base de données'!$H$3:$H$107,SMALL(IF('Base de données'!J$3:J$107&lt;&gt;"",ROW($H$3:$H$107)-2,""),ROW($E11))),"")</f>
        <v>D&amp;G pour homme</v>
      </c>
      <c r="M14" s="2"/>
      <c r="N14" s="29">
        <f>IFERROR(VLOOKUP(O14,'Base de données'!$B$3:$E$124,4,0),"")</f>
        <v>1</v>
      </c>
      <c r="O14" s="37" t="str">
        <f t="array" ref="O14">IFERROR(INDEX('Base de données'!$B$3:$B$107,SMALL(IF('Base de données'!$E$3:$E$107&lt;&gt;"",ROW(O$3:O$107)-2,""),ROW(N11))),)</f>
        <v>Carolina Herrera 212 vip Women</v>
      </c>
      <c r="P14" s="2"/>
      <c r="Q14" s="30">
        <f>IFERROR(VLOOKUP(R14,'Base de données'!$H$3:$K$72,4,0),"")</f>
        <v>1</v>
      </c>
      <c r="R14" s="38" t="str">
        <f t="array" ref="R14">IFERROR(INDEX('Base de données'!$H$3:$H$107,SMALL(IF('Base de données'!K$3:K$107&lt;&gt;"",ROW($H$3:$H$107)-2,""),ROW($E11))),"")</f>
        <v>Chanel Allure Homme</v>
      </c>
      <c r="S14" s="2"/>
      <c r="T14" s="339" t="s">
        <v>127</v>
      </c>
      <c r="U14" s="340"/>
      <c r="V14" s="59">
        <f>V12*5</f>
        <v>40</v>
      </c>
      <c r="W14" s="2"/>
      <c r="X14" s="2"/>
      <c r="Y14" s="2"/>
      <c r="Z14" s="2"/>
      <c r="AA14" s="2"/>
      <c r="AB14" s="2"/>
      <c r="AC14" s="2"/>
      <c r="AD14" s="2"/>
      <c r="AE14" s="2"/>
    </row>
    <row r="15" spans="1:31">
      <c r="A15" s="2"/>
      <c r="B15" s="29" t="str">
        <f t="array" ref="B15">IFERROR(VLOOKUP(C15,'Base de données'!$B$3:$E$124,2,0),"")</f>
        <v/>
      </c>
      <c r="C15" s="37">
        <f t="array" ref="C15">IFERROR(INDEX('Base de données'!B$3:B$107,SMALL(IF('Base de données'!$C$3:$C$107&lt;&gt;"",ROW(C$3:C$107)-2,""),ROW(B12))),)</f>
        <v>0</v>
      </c>
      <c r="D15" s="2"/>
      <c r="E15" s="30" t="str">
        <f t="array" ref="E15">IFERROR(VLOOKUP(F15,'Base de données'!$H$3:$K$72,2,0),"")</f>
        <v/>
      </c>
      <c r="F15" s="38" t="str">
        <f t="array" ref="F15">IFERROR(INDEX('Base de données'!$H$3:$H$107,SMALL(IF('Base de données'!I$3:I$107&lt;&gt;"",ROW($H$3:$H$107)-2,""),ROW($E12))),"")</f>
        <v/>
      </c>
      <c r="G15" s="2"/>
      <c r="H15" s="29">
        <f t="array" ref="H15">IFERROR(VLOOKUP(I15,'Base de données'!$B$3:$E$124,3,0),"")</f>
        <v>1</v>
      </c>
      <c r="I15" s="37" t="str">
        <f t="array" ref="I15">IFERROR(INDEX('Base de données'!B$3:B$107,SMALL(IF('Base de données'!$D$3:$D$107&lt;&gt;"",ROW(I$3:I$107)-2,""),ROW(H12))),)</f>
        <v>Calvin Klein Euphoria Femme</v>
      </c>
      <c r="J15" s="2"/>
      <c r="K15" s="30">
        <f>IFERROR(VLOOKUP(L15,'Base de données'!$H$3:$K$72,3,0),"")</f>
        <v>1</v>
      </c>
      <c r="L15" s="38" t="str">
        <f t="array" ref="L15">IFERROR(INDEX('Base de données'!$H$3:$H$107,SMALL(IF('Base de données'!J$3:J$107&lt;&gt;"",ROW($H$3:$H$107)-2,""),ROW($E12))),"")</f>
        <v>Diesel Only the brave</v>
      </c>
      <c r="M15" s="2"/>
      <c r="N15" s="29">
        <f>IFERROR(VLOOKUP(O15,'Base de données'!$B$3:$E$124,4,0),"")</f>
        <v>2</v>
      </c>
      <c r="O15" s="37" t="str">
        <f t="array" ref="O15">IFERROR(INDEX('Base de données'!$B$3:$B$107,SMALL(IF('Base de données'!$E$3:$E$107&lt;&gt;"",ROW(O$3:O$107)-2,""),ROW(N12))),)</f>
        <v>Carolina Herrera 212 vip rose</v>
      </c>
      <c r="P15" s="2"/>
      <c r="Q15" s="30">
        <f>IFERROR(VLOOKUP(R15,'Base de données'!$H$3:$K$72,4,0),"")</f>
        <v>2</v>
      </c>
      <c r="R15" s="38" t="str">
        <f t="array" ref="R15">IFERROR(INDEX('Base de données'!$H$3:$H$107,SMALL(IF('Base de données'!K$3:K$107&lt;&gt;"",ROW($H$3:$H$107)-2,""),ROW($E12))),"")</f>
        <v>Chanel Allure sport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>
      <c r="A16" s="2"/>
      <c r="B16" s="29" t="str">
        <f t="array" ref="B16">IFERROR(VLOOKUP(C16,'Base de données'!$B$3:$E$124,2,0),"")</f>
        <v/>
      </c>
      <c r="C16" s="37">
        <f t="array" ref="C16">IFERROR(INDEX('Base de données'!B$3:B$107,SMALL(IF('Base de données'!$C$3:$C$107&lt;&gt;"",ROW(C$3:C$107)-2,""),ROW(B13))),)</f>
        <v>0</v>
      </c>
      <c r="D16" s="2"/>
      <c r="E16" s="30" t="str">
        <f t="array" ref="E16">IFERROR(VLOOKUP(F16,'Base de données'!$H$3:$K$72,2,0),"")</f>
        <v/>
      </c>
      <c r="F16" s="38" t="str">
        <f t="array" ref="F16">IFERROR(INDEX('Base de données'!$H$3:$H$107,SMALL(IF('Base de données'!I$3:I$107&lt;&gt;"",ROW($H$3:$H$107)-2,""),ROW($E13))),"")</f>
        <v/>
      </c>
      <c r="G16" s="2"/>
      <c r="H16" s="29">
        <f t="array" ref="H16">IFERROR(VLOOKUP(I16,'Base de données'!$B$3:$E$124,3,0),"")</f>
        <v>2</v>
      </c>
      <c r="I16" s="37" t="str">
        <f t="array" ref="I16">IFERROR(INDEX('Base de données'!B$3:B$107,SMALL(IF('Base de données'!$D$3:$D$107&lt;&gt;"",ROW(I$3:I$107)-2,""),ROW(H13))),)</f>
        <v>Dior J adore</v>
      </c>
      <c r="J16" s="2"/>
      <c r="K16" s="30">
        <f>IFERROR(VLOOKUP(L16,'Base de données'!$H$3:$K$72,3,0),"")</f>
        <v>1</v>
      </c>
      <c r="L16" s="38" t="str">
        <f t="array" ref="L16">IFERROR(INDEX('Base de données'!$H$3:$H$107,SMALL(IF('Base de données'!J$3:J$107&lt;&gt;"",ROW($H$3:$H$107)-2,""),ROW($E13))),"")</f>
        <v>Gucci guilty Homme</v>
      </c>
      <c r="M16" s="2"/>
      <c r="N16" s="29">
        <f>IFERROR(VLOOKUP(O16,'Base de données'!$B$3:$E$124,4,0),"")</f>
        <v>1</v>
      </c>
      <c r="O16" s="37" t="str">
        <f t="array" ref="O16">IFERROR(INDEX('Base de données'!$B$3:$B$107,SMALL(IF('Base de données'!$E$3:$E$107&lt;&gt;"",ROW(O$3:O$107)-2,""),ROW(N13))),)</f>
        <v>Chloe</v>
      </c>
      <c r="P16" s="2"/>
      <c r="Q16" s="30">
        <f>IFERROR(VLOOKUP(R16,'Base de données'!$H$3:$K$72,4,0),"")</f>
        <v>1</v>
      </c>
      <c r="R16" s="38" t="str">
        <f t="array" ref="R16">IFERROR(INDEX('Base de données'!$H$3:$H$107,SMALL(IF('Base de données'!K$3:K$107&lt;&gt;"",ROW($H$3:$H$107)-2,""),ROW($E13))),"")</f>
        <v>Calvin Klein Euphoria Homme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>
      <c r="A17" s="2"/>
      <c r="B17" s="29" t="str">
        <f t="array" ref="B17">IFERROR(VLOOKUP(C17,'Base de données'!$B$3:$E$124,2,0),"")</f>
        <v/>
      </c>
      <c r="C17" s="37">
        <f t="array" ref="C17">IFERROR(INDEX('Base de données'!B$3:B$107,SMALL(IF('Base de données'!$C$3:$C$107&lt;&gt;"",ROW(C$3:C$107)-2,""),ROW(B14))),)</f>
        <v>0</v>
      </c>
      <c r="D17" s="2"/>
      <c r="E17" s="30" t="str">
        <f t="array" ref="E17">IFERROR(VLOOKUP(F17,'Base de données'!$H$3:$K$72,2,0),"")</f>
        <v/>
      </c>
      <c r="F17" s="38" t="str">
        <f t="array" ref="F17">IFERROR(INDEX('Base de données'!$H$3:$H$107,SMALL(IF('Base de données'!I$3:I$107&lt;&gt;"",ROW($H$3:$H$107)-2,""),ROW($E14))),"")</f>
        <v/>
      </c>
      <c r="G17" s="2"/>
      <c r="H17" s="29">
        <f t="array" ref="H17">IFERROR(VLOOKUP(I17,'Base de données'!$B$3:$E$124,3,0),"")</f>
        <v>1</v>
      </c>
      <c r="I17" s="37" t="str">
        <f t="array" ref="I17">IFERROR(INDEX('Base de données'!B$3:B$107,SMALL(IF('Base de données'!$D$3:$D$107&lt;&gt;"",ROW(I$3:I$107)-2,""),ROW(H14))),)</f>
        <v>Dior Miss Cherie</v>
      </c>
      <c r="J17" s="2"/>
      <c r="K17" s="30">
        <f>IFERROR(VLOOKUP(L17,'Base de données'!$H$3:$K$72,3,0),"")</f>
        <v>1</v>
      </c>
      <c r="L17" s="38" t="str">
        <f t="array" ref="L17">IFERROR(INDEX('Base de données'!$H$3:$H$107,SMALL(IF('Base de données'!J$3:J$107&lt;&gt;"",ROW($H$3:$H$107)-2,""),ROW($E14))),"")</f>
        <v>Hermeas Terre d'hermes</v>
      </c>
      <c r="M17" s="2"/>
      <c r="N17" s="29">
        <f>IFERROR(VLOOKUP(O17,'Base de données'!$B$3:$E$124,4,0),"")</f>
        <v>7</v>
      </c>
      <c r="O17" s="37" t="str">
        <f t="array" ref="O17">IFERROR(INDEX('Base de données'!$B$3:$B$107,SMALL(IF('Base de données'!$E$3:$E$107&lt;&gt;"",ROW(O$3:O$107)-2,""),ROW(N14))),)</f>
        <v>Cacharel Amor amor</v>
      </c>
      <c r="P17" s="2"/>
      <c r="Q17" s="30">
        <f>IFERROR(VLOOKUP(R17,'Base de données'!$H$3:$K$72,4,0),"")</f>
        <v>5</v>
      </c>
      <c r="R17" s="38" t="str">
        <f t="array" ref="R17">IFERROR(INDEX('Base de données'!$H$3:$H$107,SMALL(IF('Base de données'!K$3:K$107&lt;&gt;"",ROW($H$3:$H$107)-2,""),ROW($E14))),"")</f>
        <v>Davidoff Cool water Homme</v>
      </c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>
      <c r="A18" s="2"/>
      <c r="B18" s="29" t="str">
        <f t="array" ref="B18">IFERROR(VLOOKUP(C18,'Base de données'!$B$3:$E$124,2,0),"")</f>
        <v/>
      </c>
      <c r="C18" s="37">
        <f t="array" ref="C18">IFERROR(INDEX('Base de données'!B$3:B$107,SMALL(IF('Base de données'!$C$3:$C$107&lt;&gt;"",ROW(C$3:C$107)-2,""),ROW(B15))),)</f>
        <v>0</v>
      </c>
      <c r="D18" s="2"/>
      <c r="E18" s="30" t="str">
        <f t="array" ref="E18">IFERROR(VLOOKUP(F18,'Base de données'!$H$3:$K$72,2,0),"")</f>
        <v/>
      </c>
      <c r="F18" s="38" t="str">
        <f t="array" ref="F18">IFERROR(INDEX('Base de données'!$H$3:$H$107,SMALL(IF('Base de données'!I$3:I$107&lt;&gt;"",ROW($H$3:$H$107)-2,""),ROW($E15))),"")</f>
        <v/>
      </c>
      <c r="G18" s="2"/>
      <c r="H18" s="29">
        <f t="array" ref="H18">IFERROR(VLOOKUP(I18,'Base de données'!$B$3:$E$124,3,0),"")</f>
        <v>1</v>
      </c>
      <c r="I18" s="37" t="str">
        <f t="array" ref="I18">IFERROR(INDEX('Base de données'!B$3:B$107,SMALL(IF('Base de données'!$D$3:$D$107&lt;&gt;"",ROW(I$3:I$107)-2,""),ROW(H15))),)</f>
        <v>Dior Hypnotic poison</v>
      </c>
      <c r="J18" s="2"/>
      <c r="K18" s="30">
        <f>IFERROR(VLOOKUP(L18,'Base de données'!$H$3:$K$72,3,0),"")</f>
        <v>1</v>
      </c>
      <c r="L18" s="38" t="str">
        <f t="array" ref="L18">IFERROR(INDEX('Base de données'!$H$3:$H$107,SMALL(IF('Base de données'!J$3:J$107&lt;&gt;"",ROW($H$3:$H$107)-2,""),ROW($E15))),"")</f>
        <v>Jean-paul Gaultier Le male</v>
      </c>
      <c r="M18" s="2"/>
      <c r="N18" s="29">
        <f>IFERROR(VLOOKUP(O18,'Base de données'!$B$3:$E$124,4,0),"")</f>
        <v>3</v>
      </c>
      <c r="O18" s="37" t="str">
        <f t="array" ref="O18">IFERROR(INDEX('Base de données'!$B$3:$B$107,SMALL(IF('Base de données'!$E$3:$E$107&lt;&gt;"",ROW(O$3:O$107)-2,""),ROW(N15))),)</f>
        <v>Cacharel Noa</v>
      </c>
      <c r="P18" s="2"/>
      <c r="Q18" s="30">
        <f>IFERROR(VLOOKUP(R18,'Base de données'!$H$3:$K$72,4,0),"")</f>
        <v>9</v>
      </c>
      <c r="R18" s="38" t="str">
        <f t="array" ref="R18">IFERROR(INDEX('Base de données'!$H$3:$H$107,SMALL(IF('Base de données'!K$3:K$107&lt;&gt;"",ROW($H$3:$H$107)-2,""),ROW($E15))),"")</f>
        <v>Dior Farhrenheit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>
      <c r="A19" s="2"/>
      <c r="B19" s="29" t="str">
        <f t="array" ref="B19">IFERROR(VLOOKUP(C19,'Base de données'!$B$3:$E$124,2,0),"")</f>
        <v/>
      </c>
      <c r="C19" s="37">
        <f t="array" ref="C19">IFERROR(INDEX('Base de données'!B$3:B$107,SMALL(IF('Base de données'!$C$3:$C$107&lt;&gt;"",ROW(C$3:C$107)-2,""),ROW(B16))),)</f>
        <v>0</v>
      </c>
      <c r="D19" s="2"/>
      <c r="E19" s="30" t="str">
        <f t="array" ref="E19">IFERROR(VLOOKUP(F19,'Base de données'!$H$3:$K$72,2,0),"")</f>
        <v/>
      </c>
      <c r="F19" s="38" t="str">
        <f t="array" ref="F19">IFERROR(INDEX('Base de données'!$H$3:$H$107,SMALL(IF('Base de données'!I$3:I$107&lt;&gt;"",ROW($H$3:$H$107)-2,""),ROW($E16))),"")</f>
        <v/>
      </c>
      <c r="G19" s="2"/>
      <c r="H19" s="29">
        <f t="array" ref="H19">IFERROR(VLOOKUP(I19,'Base de données'!$B$3:$E$124,3,0),"")</f>
        <v>1</v>
      </c>
      <c r="I19" s="37" t="str">
        <f t="array" ref="I19">IFERROR(INDEX('Base de données'!B$3:B$107,SMALL(IF('Base de données'!$D$3:$D$107&lt;&gt;"",ROW(I$3:I$107)-2,""),ROW(H16))),)</f>
        <v>Dior pûre poison</v>
      </c>
      <c r="J19" s="2"/>
      <c r="K19" s="30">
        <f>IFERROR(VLOOKUP(L19,'Base de données'!$H$3:$K$72,3,0),"")</f>
        <v>2</v>
      </c>
      <c r="L19" s="38" t="str">
        <f t="array" ref="L19">IFERROR(INDEX('Base de données'!$H$3:$H$107,SMALL(IF('Base de données'!J$3:J$107&lt;&gt;"",ROW($H$3:$H$107)-2,""),ROW($E16))),"")</f>
        <v>Kenzo L'eau par kenzo Homme</v>
      </c>
      <c r="M19" s="2"/>
      <c r="N19" s="29">
        <f>IFERROR(VLOOKUP(O19,'Base de données'!$B$3:$E$124,4,0),"")</f>
        <v>11</v>
      </c>
      <c r="O19" s="37" t="str">
        <f t="array" ref="O19">IFERROR(INDEX('Base de données'!$B$3:$B$107,SMALL(IF('Base de données'!$E$3:$E$107&lt;&gt;"",ROW(O$3:O$107)-2,""),ROW(N16))),)</f>
        <v>Chanel  Coco mlle</v>
      </c>
      <c r="P19" s="2"/>
      <c r="Q19" s="30">
        <f>IFERROR(VLOOKUP(R19,'Base de données'!$H$3:$K$72,4,0),"")</f>
        <v>3</v>
      </c>
      <c r="R19" s="38" t="str">
        <f t="array" ref="R19">IFERROR(INDEX('Base de données'!$H$3:$H$107,SMALL(IF('Base de données'!K$3:K$107&lt;&gt;"",ROW($H$3:$H$107)-2,""),ROW($E16))),"")</f>
        <v>Dior Fahreinheit 32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.75" thickBot="1">
      <c r="A20" s="2"/>
      <c r="B20" s="29" t="str">
        <f t="array" ref="B20">IFERROR(VLOOKUP(C20,'Base de données'!$B$3:$E$124,2,0),"")</f>
        <v/>
      </c>
      <c r="C20" s="37">
        <f t="array" ref="C20">IFERROR(INDEX('Base de données'!B$3:B$107,SMALL(IF('Base de données'!$C$3:$C$107&lt;&gt;"",ROW(C$3:C$107)-2,""),ROW(B17))),)</f>
        <v>0</v>
      </c>
      <c r="D20" s="2"/>
      <c r="E20" s="30" t="str">
        <f t="array" ref="E20">IFERROR(VLOOKUP(F20,'Base de données'!$H$3:$K$72,2,0),"")</f>
        <v/>
      </c>
      <c r="F20" s="38" t="str">
        <f t="array" ref="F20">IFERROR(INDEX('Base de données'!$H$3:$H$107,SMALL(IF('Base de données'!I$3:I$107&lt;&gt;"",ROW($H$3:$H$107)-2,""),ROW($E17))),"")</f>
        <v/>
      </c>
      <c r="G20" s="2"/>
      <c r="H20" s="29">
        <f t="array" ref="H20">IFERROR(VLOOKUP(I20,'Base de données'!$B$3:$E$124,3,0),"")</f>
        <v>1</v>
      </c>
      <c r="I20" s="37" t="str">
        <f t="array" ref="I20">IFERROR(INDEX('Base de données'!B$3:B$107,SMALL(IF('Base de données'!$D$3:$D$107&lt;&gt;"",ROW(I$3:I$107)-2,""),ROW(H17))),)</f>
        <v>D&amp;G Light blue Femme</v>
      </c>
      <c r="J20" s="2"/>
      <c r="K20" s="30">
        <f>IFERROR(VLOOKUP(L20,'Base de données'!$H$3:$K$72,3,0),"")</f>
        <v>1</v>
      </c>
      <c r="L20" s="38" t="str">
        <f t="array" ref="L20">IFERROR(INDEX('Base de données'!$H$3:$H$107,SMALL(IF('Base de données'!J$3:J$107&lt;&gt;"",ROW($H$3:$H$107)-2,""),ROW($E17))),"")</f>
        <v>PacoRabanne Ultraviolet</v>
      </c>
      <c r="M20" s="2"/>
      <c r="N20" s="29">
        <f>IFERROR(VLOOKUP(O20,'Base de données'!$B$3:$E$124,4,0),"")</f>
        <v>11</v>
      </c>
      <c r="O20" s="37" t="str">
        <f t="array" ref="O20">IFERROR(INDEX('Base de données'!$B$3:$B$107,SMALL(IF('Base de données'!$E$3:$E$107&lt;&gt;"",ROW(O$3:O$107)-2,""),ROW(N17))),)</f>
        <v>Chanel N5</v>
      </c>
      <c r="P20" s="2"/>
      <c r="Q20" s="30">
        <f>IFERROR(VLOOKUP(R20,'Base de données'!$H$3:$K$72,4,0),"")</f>
        <v>3</v>
      </c>
      <c r="R20" s="38" t="str">
        <f t="array" ref="R20">IFERROR(INDEX('Base de données'!$H$3:$H$107,SMALL(IF('Base de données'!K$3:K$107&lt;&gt;"",ROW($H$3:$H$107)-2,""),ROW($E17))),"")</f>
        <v>D&amp;G The one gentlemen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.75" thickBot="1">
      <c r="A21" s="2"/>
      <c r="B21" s="29" t="str">
        <f t="array" ref="B21">IFERROR(VLOOKUP(C21,'Base de données'!$B$3:$E$124,2,0),"")</f>
        <v/>
      </c>
      <c r="C21" s="37">
        <f t="array" ref="C21">IFERROR(INDEX('Base de données'!B$3:B$107,SMALL(IF('Base de données'!$C$3:$C$107&lt;&gt;"",ROW(C$3:C$107)-2,""),ROW(B18))),)</f>
        <v>0</v>
      </c>
      <c r="D21" s="2"/>
      <c r="E21" s="30" t="str">
        <f t="array" ref="E21">IFERROR(VLOOKUP(F21,'Base de données'!$H$3:$K$72,2,0),"")</f>
        <v/>
      </c>
      <c r="F21" s="38" t="str">
        <f t="array" ref="F21">IFERROR(INDEX('Base de données'!$H$3:$H$107,SMALL(IF('Base de données'!I$3:I$107&lt;&gt;"",ROW($H$3:$H$107)-2,""),ROW($E18))),"")</f>
        <v/>
      </c>
      <c r="G21" s="2"/>
      <c r="H21" s="29">
        <f t="array" ref="H21">IFERROR(VLOOKUP(I21,'Base de données'!$B$3:$E$124,3,0),"")</f>
        <v>2</v>
      </c>
      <c r="I21" s="37" t="str">
        <f t="array" ref="I21">IFERROR(INDEX('Base de données'!B$3:B$107,SMALL(IF('Base de données'!$D$3:$D$107&lt;&gt;"",ROW(I$3:I$107)-2,""),ROW(H18))),)</f>
        <v>DknY Be delicious</v>
      </c>
      <c r="J21" s="2"/>
      <c r="K21" s="30">
        <f>IFERROR(VLOOKUP(L21,'Base de données'!$H$3:$K$72,3,0),"")</f>
        <v>3</v>
      </c>
      <c r="L21" s="38" t="str">
        <f t="array" ref="L21">IFERROR(INDEX('Base de données'!$H$3:$H$107,SMALL(IF('Base de données'!J$3:J$107&lt;&gt;"",ROW($H$3:$H$107)-2,""),ROW($E18))),"")</f>
        <v>PacoRabanne Invictus</v>
      </c>
      <c r="M21" s="2"/>
      <c r="N21" s="29">
        <f>IFERROR(VLOOKUP(O21,'Base de données'!$B$3:$E$124,4,0),"")</f>
        <v>8</v>
      </c>
      <c r="O21" s="37" t="str">
        <f t="array" ref="O21">IFERROR(INDEX('Base de données'!$B$3:$B$107,SMALL(IF('Base de données'!$E$3:$E$107&lt;&gt;"",ROW(O$3:O$107)-2,""),ROW(N18))),)</f>
        <v>Chanel Chance</v>
      </c>
      <c r="P21" s="2"/>
      <c r="Q21" s="30">
        <f>IFERROR(VLOOKUP(R21,'Base de données'!$H$3:$K$72,4,0),"")</f>
        <v>1</v>
      </c>
      <c r="R21" s="38" t="str">
        <f t="array" ref="R21">IFERROR(INDEX('Base de données'!$H$3:$H$107,SMALL(IF('Base de données'!K$3:K$107&lt;&gt;"",ROW($H$3:$H$107)-2,""),ROW($E18))),"")</f>
        <v>D&amp;G Light blue Homme</v>
      </c>
      <c r="S21" s="2"/>
      <c r="T21" s="328" t="s">
        <v>115</v>
      </c>
      <c r="U21" s="329"/>
      <c r="V21" s="54">
        <f>Inventaire!AM1</f>
        <v>71</v>
      </c>
      <c r="W21" s="2"/>
      <c r="X21" s="2"/>
      <c r="Y21" s="2"/>
      <c r="Z21" s="2"/>
      <c r="AA21" s="2"/>
      <c r="AB21" s="2"/>
      <c r="AC21" s="2"/>
      <c r="AD21" s="2"/>
      <c r="AE21" s="2"/>
    </row>
    <row r="22" spans="1:31">
      <c r="A22" s="2"/>
      <c r="B22" s="29" t="str">
        <f t="array" ref="B22">IFERROR(VLOOKUP(C22,'Base de données'!$B$3:$E$124,2,0),"")</f>
        <v/>
      </c>
      <c r="C22" s="37">
        <f t="array" ref="C22">IFERROR(INDEX('Base de données'!B$3:B$107,SMALL(IF('Base de données'!$C$3:$C$107&lt;&gt;"",ROW(C$3:C$107)-2,""),ROW(B19))),)</f>
        <v>0</v>
      </c>
      <c r="D22" s="2"/>
      <c r="E22" s="30" t="str">
        <f t="array" ref="E22">IFERROR(VLOOKUP(F22,'Base de données'!$H$3:$K$72,2,0),"")</f>
        <v/>
      </c>
      <c r="F22" s="38" t="str">
        <f t="array" ref="F22">IFERROR(INDEX('Base de données'!$H$3:$H$107,SMALL(IF('Base de données'!I$3:I$107&lt;&gt;"",ROW($H$3:$H$107)-2,""),ROW($E19))),"")</f>
        <v/>
      </c>
      <c r="G22" s="2"/>
      <c r="H22" s="29">
        <f t="array" ref="H22">IFERROR(VLOOKUP(I22,'Base de données'!$B$3:$E$124,3,0),"")</f>
        <v>2</v>
      </c>
      <c r="I22" s="37" t="str">
        <f t="array" ref="I22">IFERROR(INDEX('Base de données'!B$3:B$107,SMALL(IF('Base de données'!$D$3:$D$107&lt;&gt;"",ROW(I$3:I$107)-2,""),ROW(H19))),)</f>
        <v>DknY Be delicious fresh blossom</v>
      </c>
      <c r="J22" s="2"/>
      <c r="K22" s="30">
        <f>IFERROR(VLOOKUP(L22,'Base de données'!$H$3:$K$72,3,0),"")</f>
        <v>2</v>
      </c>
      <c r="L22" s="38" t="str">
        <f t="array" ref="L22">IFERROR(INDEX('Base de données'!$H$3:$H$107,SMALL(IF('Base de données'!J$3:J$107&lt;&gt;"",ROW($H$3:$H$107)-2,""),ROW($E19))),"")</f>
        <v>PacoRabanne Black Xs Homme</v>
      </c>
      <c r="M22" s="2"/>
      <c r="N22" s="29">
        <f>IFERROR(VLOOKUP(O22,'Base de données'!$B$3:$E$124,4,0),"")</f>
        <v>1</v>
      </c>
      <c r="O22" s="37" t="str">
        <f t="array" ref="O22">IFERROR(INDEX('Base de données'!$B$3:$B$107,SMALL(IF('Base de données'!$E$3:$E$107&lt;&gt;"",ROW(O$3:O$107)-2,""),ROW(N19))),)</f>
        <v>Chanel Coco Noir</v>
      </c>
      <c r="P22" s="2"/>
      <c r="Q22" s="30">
        <f>IFERROR(VLOOKUP(R22,'Base de données'!$H$3:$K$72,4,0),"")</f>
        <v>3</v>
      </c>
      <c r="R22" s="38" t="str">
        <f t="array" ref="R22">IFERROR(INDEX('Base de données'!$H$3:$H$107,SMALL(IF('Base de données'!K$3:K$107&lt;&gt;"",ROW($H$3:$H$107)-2,""),ROW($E19))),"")</f>
        <v>D&amp;G pour homme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.75" thickBot="1">
      <c r="A23" s="2"/>
      <c r="B23" s="29" t="str">
        <f t="array" ref="B23">IFERROR(VLOOKUP(C23,'Base de données'!$B$3:$E$124,2,0),"")</f>
        <v/>
      </c>
      <c r="C23" s="37">
        <f t="array" ref="C23">IFERROR(INDEX('Base de données'!B$3:B$107,SMALL(IF('Base de données'!$C$3:$C$107&lt;&gt;"",ROW(C$3:C$107)-2,""),ROW(B20))),)</f>
        <v>0</v>
      </c>
      <c r="D23" s="2"/>
      <c r="E23" s="30" t="str">
        <f t="array" ref="E23">IFERROR(VLOOKUP(F23,'Base de données'!$H$3:$K$72,2,0),"")</f>
        <v/>
      </c>
      <c r="F23" s="38" t="str">
        <f t="array" ref="F23">IFERROR(INDEX('Base de données'!$H$3:$H$107,SMALL(IF('Base de données'!I$3:I$107&lt;&gt;"",ROW($H$3:$H$107)-2,""),ROW($E20))),"")</f>
        <v/>
      </c>
      <c r="G23" s="2"/>
      <c r="H23" s="29">
        <f t="array" ref="H23">IFERROR(VLOOKUP(I23,'Base de données'!$B$3:$E$124,3,0),"")</f>
        <v>1</v>
      </c>
      <c r="I23" s="37" t="str">
        <f t="array" ref="I23">IFERROR(INDEX('Base de données'!B$3:B$107,SMALL(IF('Base de données'!$D$3:$D$107&lt;&gt;"",ROW(I$3:I$107)-2,""),ROW(H20))),)</f>
        <v>DknY MY NY</v>
      </c>
      <c r="J23" s="2"/>
      <c r="K23" s="30">
        <f>IFERROR(VLOOKUP(L23,'Base de données'!$H$3:$K$72,3,0),"")</f>
        <v>1</v>
      </c>
      <c r="L23" s="38" t="str">
        <f t="array" ref="L23">IFERROR(INDEX('Base de données'!$H$3:$H$107,SMALL(IF('Base de données'!J$3:J$107&lt;&gt;"",ROW($H$3:$H$107)-2,""),ROW($E20))),"")</f>
        <v>Ralph lauren Polo blue</v>
      </c>
      <c r="M23" s="2"/>
      <c r="N23" s="29">
        <f>IFERROR(VLOOKUP(O23,'Base de données'!$B$3:$E$124,4,0),"")</f>
        <v>2</v>
      </c>
      <c r="O23" s="37" t="str">
        <f t="array" ref="O23">IFERROR(INDEX('Base de données'!$B$3:$B$107,SMALL(IF('Base de données'!$E$3:$E$107&lt;&gt;"",ROW(O$3:O$107)-2,""),ROW(N20))),)</f>
        <v>Calvin Klein Euphoria Femme</v>
      </c>
      <c r="P23" s="2"/>
      <c r="Q23" s="30">
        <f>IFERROR(VLOOKUP(R23,'Base de données'!$H$3:$K$72,4,0),"")</f>
        <v>7</v>
      </c>
      <c r="R23" s="38" t="str">
        <f t="array" ref="R23">IFERROR(INDEX('Base de données'!$H$3:$H$107,SMALL(IF('Base de données'!K$3:K$107&lt;&gt;"",ROW($H$3:$H$107)-2,""),ROW($E20))),"")</f>
        <v>Diesel Only the brave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.75" thickBot="1">
      <c r="A24" s="2"/>
      <c r="B24" s="29" t="str">
        <f t="array" ref="B24">IFERROR(VLOOKUP(C24,'Base de données'!$B$3:$E$124,2,0),"")</f>
        <v/>
      </c>
      <c r="C24" s="37">
        <f t="array" ref="C24">IFERROR(INDEX('Base de données'!B$3:B$107,SMALL(IF('Base de données'!$C$3:$C$107&lt;&gt;"",ROW(C$3:C$107)-2,""),ROW(B21))),)</f>
        <v>0</v>
      </c>
      <c r="D24" s="2"/>
      <c r="E24" s="30" t="str">
        <f t="array" ref="E24">IFERROR(VLOOKUP(F24,'Base de données'!$H$3:$K$72,2,0),"")</f>
        <v/>
      </c>
      <c r="F24" s="38" t="str">
        <f t="array" ref="F24">IFERROR(INDEX('Base de données'!$H$3:$H$107,SMALL(IF('Base de données'!I$3:I$107&lt;&gt;"",ROW($H$3:$H$107)-2,""),ROW($E21))),"")</f>
        <v/>
      </c>
      <c r="G24" s="2"/>
      <c r="H24" s="29">
        <f t="array" ref="H24">IFERROR(VLOOKUP(I24,'Base de données'!$B$3:$E$124,3,0),"")</f>
        <v>1</v>
      </c>
      <c r="I24" s="37" t="str">
        <f t="array" ref="I24">IFERROR(INDEX('Base de données'!B$3:B$107,SMALL(IF('Base de données'!$D$3:$D$107&lt;&gt;"",ROW(I$3:I$107)-2,""),ROW(H21))),)</f>
        <v>Gucci Rush 2</v>
      </c>
      <c r="J24" s="2"/>
      <c r="K24" s="30">
        <f>IFERROR(VLOOKUP(L24,'Base de données'!$H$3:$K$72,3,0),"")</f>
        <v>1</v>
      </c>
      <c r="L24" s="38" t="str">
        <f t="array" ref="L24">IFERROR(INDEX('Base de données'!$H$3:$H$107,SMALL(IF('Base de données'!J$3:J$107&lt;&gt;"",ROW($H$3:$H$107)-2,""),ROW($E21))),"")</f>
        <v>Yves S-l La nuit de l Homme</v>
      </c>
      <c r="M24" s="2"/>
      <c r="N24" s="29">
        <f>IFERROR(VLOOKUP(O24,'Base de données'!$B$3:$E$124,4,0),"")</f>
        <v>3</v>
      </c>
      <c r="O24" s="37" t="str">
        <f t="array" ref="O24">IFERROR(INDEX('Base de données'!$B$3:$B$107,SMALL(IF('Base de données'!$E$3:$E$107&lt;&gt;"",ROW(O$3:O$107)-2,""),ROW(N21))),)</f>
        <v>Calvin Klein Eternity</v>
      </c>
      <c r="P24" s="2"/>
      <c r="Q24" s="30">
        <f>IFERROR(VLOOKUP(R24,'Base de données'!$H$3:$K$72,4,0),"")</f>
        <v>10</v>
      </c>
      <c r="R24" s="38" t="str">
        <f t="array" ref="R24">IFERROR(INDEX('Base de données'!$H$3:$H$107,SMALL(IF('Base de données'!K$3:K$107&lt;&gt;"",ROW($H$3:$H$107)-2,""),ROW($E21))),"")</f>
        <v>Gucci guilty Homme</v>
      </c>
      <c r="S24" s="2"/>
      <c r="T24" s="330" t="s">
        <v>125</v>
      </c>
      <c r="U24" s="331"/>
      <c r="V24" s="55">
        <f>Inventaire!AM2</f>
        <v>474</v>
      </c>
      <c r="W24" s="2"/>
      <c r="X24" s="2"/>
      <c r="Y24" s="2"/>
      <c r="Z24" s="2"/>
      <c r="AA24" s="2"/>
      <c r="AB24" s="2"/>
      <c r="AC24" s="2"/>
      <c r="AD24" s="2"/>
      <c r="AE24" s="2"/>
    </row>
    <row r="25" spans="1:31">
      <c r="A25" s="2"/>
      <c r="B25" s="29" t="str">
        <f t="array" ref="B25">IFERROR(VLOOKUP(C25,'Base de données'!$B$3:$E$124,2,0),"")</f>
        <v/>
      </c>
      <c r="C25" s="37">
        <f t="array" ref="C25">IFERROR(INDEX('Base de données'!B$3:B$107,SMALL(IF('Base de données'!$C$3:$C$107&lt;&gt;"",ROW(C$3:C$107)-2,""),ROW(B22))),)</f>
        <v>0</v>
      </c>
      <c r="D25" s="2"/>
      <c r="E25" s="30" t="str">
        <f t="array" ref="E25">IFERROR(VLOOKUP(F25,'Base de données'!$H$3:$K$72,2,0),"")</f>
        <v/>
      </c>
      <c r="F25" s="38" t="str">
        <f t="array" ref="F25">IFERROR(INDEX('Base de données'!$H$3:$H$107,SMALL(IF('Base de données'!I$3:I$107&lt;&gt;"",ROW($H$3:$H$107)-2,""),ROW($E22))),"")</f>
        <v/>
      </c>
      <c r="G25" s="2"/>
      <c r="H25" s="29">
        <f t="array" ref="H25">IFERROR(VLOOKUP(I25,'Base de données'!$B$3:$E$124,3,0),"")</f>
        <v>1</v>
      </c>
      <c r="I25" s="37" t="str">
        <f t="array" ref="I25">IFERROR(INDEX('Base de données'!B$3:B$107,SMALL(IF('Base de données'!$D$3:$D$107&lt;&gt;"",ROW(I$3:I$107)-2,""),ROW(H22))),)</f>
        <v>Gucci Flora</v>
      </c>
      <c r="J25" s="2"/>
      <c r="K25" s="30" t="str">
        <f>IFERROR(VLOOKUP(L25,'Base de données'!$H$3:$K$72,3,0),"")</f>
        <v/>
      </c>
      <c r="L25" s="38" t="str">
        <f t="array" ref="L25">IFERROR(INDEX('Base de données'!$H$3:$H$107,SMALL(IF('Base de données'!J$3:J$107&lt;&gt;"",ROW($H$3:$H$107)-2,""),ROW($E22))),"")</f>
        <v/>
      </c>
      <c r="M25" s="2"/>
      <c r="N25" s="29">
        <f>IFERROR(VLOOKUP(O25,'Base de données'!$B$3:$E$124,4,0),"")</f>
        <v>1</v>
      </c>
      <c r="O25" s="37" t="str">
        <f t="array" ref="O25">IFERROR(INDEX('Base de données'!$B$3:$B$107,SMALL(IF('Base de données'!$E$3:$E$107&lt;&gt;"",ROW(O$3:O$107)-2,""),ROW(N22))),)</f>
        <v>Davidoff Cool water Femme</v>
      </c>
      <c r="P25" s="2"/>
      <c r="Q25" s="30">
        <f>IFERROR(VLOOKUP(R25,'Base de données'!$H$3:$K$72,4,0),"")</f>
        <v>1</v>
      </c>
      <c r="R25" s="38" t="str">
        <f t="array" ref="R25">IFERROR(INDEX('Base de données'!$H$3:$H$107,SMALL(IF('Base de données'!K$3:K$107&lt;&gt;"",ROW($H$3:$H$107)-2,""),ROW($E22))),"")</f>
        <v>Gucci Bygucci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5.75" thickBot="1">
      <c r="A26" s="2"/>
      <c r="B26" s="29" t="str">
        <f t="array" ref="B26">IFERROR(VLOOKUP(C26,'Base de données'!$B$3:$E$124,2,0),"")</f>
        <v/>
      </c>
      <c r="C26" s="37">
        <f t="array" ref="C26">IFERROR(INDEX('Base de données'!B$3:B$107,SMALL(IF('Base de données'!$C$3:$C$107&lt;&gt;"",ROW(C$3:C$107)-2,""),ROW(B23))),)</f>
        <v>0</v>
      </c>
      <c r="D26" s="2"/>
      <c r="E26" s="30" t="str">
        <f t="array" ref="E26">IFERROR(VLOOKUP(F26,'Base de données'!$H$3:$K$72,2,0),"")</f>
        <v/>
      </c>
      <c r="F26" s="38" t="str">
        <f t="array" ref="F26">IFERROR(INDEX('Base de données'!$H$3:$H$107,SMALL(IF('Base de données'!I$3:I$107&lt;&gt;"",ROW($H$3:$H$107)-2,""),ROW($E23))),"")</f>
        <v/>
      </c>
      <c r="G26" s="2"/>
      <c r="H26" s="29">
        <f t="array" ref="H26">IFERROR(VLOOKUP(I26,'Base de données'!$B$3:$E$124,3,0),"")</f>
        <v>1</v>
      </c>
      <c r="I26" s="37" t="str">
        <f t="array" ref="I26">IFERROR(INDEX('Base de données'!B$3:B$107,SMALL(IF('Base de données'!$D$3:$D$107&lt;&gt;"",ROW(I$3:I$107)-2,""),ROW(H23))),)</f>
        <v>Kenzo Flower</v>
      </c>
      <c r="J26" s="2"/>
      <c r="K26" s="30" t="str">
        <f>IFERROR(VLOOKUP(L26,'Base de données'!$H$3:$K$72,3,0),"")</f>
        <v/>
      </c>
      <c r="L26" s="38" t="str">
        <f t="array" ref="L26">IFERROR(INDEX('Base de données'!$H$3:$H$107,SMALL(IF('Base de données'!J$3:J$107&lt;&gt;"",ROW($H$3:$H$107)-2,""),ROW($E23))),"")</f>
        <v/>
      </c>
      <c r="M26" s="2"/>
      <c r="N26" s="29">
        <f>IFERROR(VLOOKUP(O26,'Base de données'!$B$3:$E$124,4,0),"")</f>
        <v>11</v>
      </c>
      <c r="O26" s="37" t="str">
        <f t="array" ref="O26">IFERROR(INDEX('Base de données'!$B$3:$B$107,SMALL(IF('Base de données'!$E$3:$E$107&lt;&gt;"",ROW(O$3:O$107)-2,""),ROW(N23))),)</f>
        <v>Dior J adore</v>
      </c>
      <c r="P26" s="2"/>
      <c r="Q26" s="30">
        <f>IFERROR(VLOOKUP(R26,'Base de données'!$H$3:$K$72,4,0),"")</f>
        <v>7</v>
      </c>
      <c r="R26" s="38" t="str">
        <f t="array" ref="R26">IFERROR(INDEX('Base de données'!$H$3:$H$107,SMALL(IF('Base de données'!K$3:K$107&lt;&gt;"",ROW($H$3:$H$107)-2,""),ROW($E23))),"")</f>
        <v>Hermeas Terre d'hermes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.75" thickBot="1">
      <c r="A27" s="2"/>
      <c r="B27" s="29" t="str">
        <f t="array" ref="B27">IFERROR(VLOOKUP(C27,'Base de données'!$B$3:$E$124,2,0),"")</f>
        <v/>
      </c>
      <c r="C27" s="37">
        <f t="array" ref="C27">IFERROR(INDEX('Base de données'!B$3:B$107,SMALL(IF('Base de données'!$C$3:$C$107&lt;&gt;"",ROW(C$3:C$107)-2,""),ROW(B24))),)</f>
        <v>0</v>
      </c>
      <c r="D27" s="2"/>
      <c r="E27" s="30" t="str">
        <f t="array" ref="E27">IFERROR(VLOOKUP(F27,'Base de données'!$H$3:$K$72,2,0),"")</f>
        <v/>
      </c>
      <c r="F27" s="38" t="str">
        <f t="array" ref="F27">IFERROR(INDEX('Base de données'!$H$3:$H$107,SMALL(IF('Base de données'!I$3:I$107&lt;&gt;"",ROW($H$3:$H$107)-2,""),ROW($E24))),"")</f>
        <v/>
      </c>
      <c r="G27" s="2"/>
      <c r="H27" s="29">
        <f t="array" ref="H27">IFERROR(VLOOKUP(I27,'Base de données'!$B$3:$E$124,3,0),"")</f>
        <v>1</v>
      </c>
      <c r="I27" s="37" t="str">
        <f t="array" ref="I27">IFERROR(INDEX('Base de données'!B$3:B$107,SMALL(IF('Base de données'!$D$3:$D$107&lt;&gt;"",ROW(I$3:I$107)-2,""),ROW(H24))),)</f>
        <v>Lancome Hypnose</v>
      </c>
      <c r="J27" s="2"/>
      <c r="K27" s="30" t="str">
        <f>IFERROR(VLOOKUP(L27,'Base de données'!$H$3:$K$72,3,0),"")</f>
        <v/>
      </c>
      <c r="L27" s="38" t="str">
        <f t="array" ref="L27">IFERROR(INDEX('Base de données'!$H$3:$H$107,SMALL(IF('Base de données'!J$3:J$107&lt;&gt;"",ROW($H$3:$H$107)-2,""),ROW($E24))),"")</f>
        <v/>
      </c>
      <c r="M27" s="2"/>
      <c r="N27" s="29">
        <f>IFERROR(VLOOKUP(O27,'Base de données'!$B$3:$E$124,4,0),"")</f>
        <v>1</v>
      </c>
      <c r="O27" s="37" t="str">
        <f t="array" ref="O27">IFERROR(INDEX('Base de données'!$B$3:$B$107,SMALL(IF('Base de données'!$E$3:$E$107&lt;&gt;"",ROW(O$3:O$107)-2,""),ROW(N24))),)</f>
        <v>Dior Addict</v>
      </c>
      <c r="P27" s="2"/>
      <c r="Q27" s="30">
        <f>IFERROR(VLOOKUP(R27,'Base de données'!$H$3:$K$72,4,0),"")</f>
        <v>5</v>
      </c>
      <c r="R27" s="38" t="str">
        <f t="array" ref="R27">IFERROR(INDEX('Base de données'!$H$3:$H$107,SMALL(IF('Base de données'!K$3:K$107&lt;&gt;"",ROW($H$3:$H$107)-2,""),ROW($E24))),"")</f>
        <v>Jean-paul Gaultier Le male</v>
      </c>
      <c r="S27" s="2"/>
      <c r="T27" s="332" t="s">
        <v>126</v>
      </c>
      <c r="U27" s="333"/>
      <c r="V27" s="56">
        <f>V24+V21</f>
        <v>545</v>
      </c>
      <c r="W27" s="2"/>
      <c r="X27" s="2"/>
      <c r="Y27" s="2"/>
      <c r="Z27" s="2"/>
      <c r="AA27" s="2"/>
      <c r="AB27" s="2"/>
      <c r="AC27" s="2"/>
      <c r="AD27" s="2"/>
      <c r="AE27" s="2"/>
    </row>
    <row r="28" spans="1:31">
      <c r="A28" s="2"/>
      <c r="B28" s="29" t="str">
        <f t="array" ref="B28">IFERROR(VLOOKUP(C28,'Base de données'!$B$3:$E$124,2,0),"")</f>
        <v/>
      </c>
      <c r="C28" s="37">
        <f t="array" ref="C28">IFERROR(INDEX('Base de données'!B$3:B$107,SMALL(IF('Base de données'!$C$3:$C$107&lt;&gt;"",ROW(C$3:C$107)-2,""),ROW(B25))),)</f>
        <v>0</v>
      </c>
      <c r="D28" s="2"/>
      <c r="E28" s="30" t="str">
        <f t="array" ref="E28">IFERROR(VLOOKUP(F28,'Base de données'!$H$3:$K$72,2,0),"")</f>
        <v/>
      </c>
      <c r="F28" s="38" t="str">
        <f t="array" ref="F28">IFERROR(INDEX('Base de données'!$H$3:$H$107,SMALL(IF('Base de données'!I$3:I$107&lt;&gt;"",ROW($H$3:$H$107)-2,""),ROW($E25))),"")</f>
        <v/>
      </c>
      <c r="G28" s="2"/>
      <c r="H28" s="29">
        <f t="array" ref="H28">IFERROR(VLOOKUP(I28,'Base de données'!$B$3:$E$124,3,0),"")</f>
        <v>1</v>
      </c>
      <c r="I28" s="37" t="str">
        <f t="array" ref="I28">IFERROR(INDEX('Base de données'!B$3:B$107,SMALL(IF('Base de données'!$D$3:$D$107&lt;&gt;"",ROW(I$3:I$107)-2,""),ROW(H25))),)</f>
        <v>Lancome La vie est belle</v>
      </c>
      <c r="J28" s="2"/>
      <c r="K28" s="30" t="str">
        <f>IFERROR(VLOOKUP(L28,'Base de données'!$H$3:$K$72,3,0),"")</f>
        <v/>
      </c>
      <c r="L28" s="38" t="str">
        <f t="array" ref="L28">IFERROR(INDEX('Base de données'!$H$3:$H$107,SMALL(IF('Base de données'!J$3:J$107&lt;&gt;"",ROW($H$3:$H$107)-2,""),ROW($E25))),"")</f>
        <v/>
      </c>
      <c r="M28" s="2"/>
      <c r="N28" s="29">
        <f>IFERROR(VLOOKUP(O28,'Base de données'!$B$3:$E$124,4,0),"")</f>
        <v>7</v>
      </c>
      <c r="O28" s="37" t="str">
        <f t="array" ref="O28">IFERROR(INDEX('Base de données'!$B$3:$B$107,SMALL(IF('Base de données'!$E$3:$E$107&lt;&gt;"",ROW(O$3:O$107)-2,""),ROW(N25))),)</f>
        <v>Dior Miss Cherie</v>
      </c>
      <c r="P28" s="2"/>
      <c r="Q28" s="30">
        <f>IFERROR(VLOOKUP(R28,'Base de données'!$H$3:$K$72,4,0),"")</f>
        <v>2</v>
      </c>
      <c r="R28" s="38" t="str">
        <f t="array" ref="R28">IFERROR(INDEX('Base de données'!$H$3:$H$107,SMALL(IF('Base de données'!K$3:K$107&lt;&gt;"",ROW($H$3:$H$107)-2,""),ROW($E25))),"")</f>
        <v>Lacoste L.12.12 Blanc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>
      <c r="A29" s="2"/>
      <c r="B29" s="29" t="str">
        <f t="array" ref="B29">IFERROR(VLOOKUP(C29,'Base de données'!$B$3:$E$124,2,0),"")</f>
        <v/>
      </c>
      <c r="C29" s="37">
        <f t="array" ref="C29">IFERROR(INDEX('Base de données'!B$3:B$107,SMALL(IF('Base de données'!$C$3:$C$107&lt;&gt;"",ROW(C$3:C$107)-2,""),ROW(B26))),)</f>
        <v>0</v>
      </c>
      <c r="D29" s="2"/>
      <c r="E29" s="30" t="str">
        <f t="array" ref="E29">IFERROR(VLOOKUP(F29,'Base de données'!$H$3:$K$72,2,0),"")</f>
        <v/>
      </c>
      <c r="F29" s="38" t="str">
        <f t="array" ref="F29">IFERROR(INDEX('Base de données'!$H$3:$H$107,SMALL(IF('Base de données'!I$3:I$107&lt;&gt;"",ROW($H$3:$H$107)-2,""),ROW($E26))),"")</f>
        <v/>
      </c>
      <c r="G29" s="2"/>
      <c r="H29" s="29">
        <f t="array" ref="H29">IFERROR(VLOOKUP(I29,'Base de données'!$B$3:$E$124,3,0),"")</f>
        <v>1</v>
      </c>
      <c r="I29" s="37" t="str">
        <f t="array" ref="I29">IFERROR(INDEX('Base de données'!B$3:B$107,SMALL(IF('Base de données'!$D$3:$D$107&lt;&gt;"",ROW(I$3:I$107)-2,""),ROW(H26))),)</f>
        <v>Nina Ricci Nina</v>
      </c>
      <c r="J29" s="2"/>
      <c r="K29" s="30" t="str">
        <f>IFERROR(VLOOKUP(L29,'Base de données'!$H$3:$K$72,3,0),"")</f>
        <v/>
      </c>
      <c r="L29" s="38" t="str">
        <f t="array" ref="L29">IFERROR(INDEX('Base de données'!$H$3:$H$107,SMALL(IF('Base de données'!J$3:J$107&lt;&gt;"",ROW($H$3:$H$107)-2,""),ROW($E26))),"")</f>
        <v/>
      </c>
      <c r="M29" s="2"/>
      <c r="N29" s="29">
        <f>IFERROR(VLOOKUP(O29,'Base de données'!$B$3:$E$124,4,0),"")</f>
        <v>8</v>
      </c>
      <c r="O29" s="37" t="str">
        <f t="array" ref="O29">IFERROR(INDEX('Base de données'!$B$3:$B$107,SMALL(IF('Base de données'!$E$3:$E$107&lt;&gt;"",ROW(O$3:O$107)-2,""),ROW(N26))),)</f>
        <v>Dior Hypnotic poison</v>
      </c>
      <c r="P29" s="2"/>
      <c r="Q29" s="30">
        <f>IFERROR(VLOOKUP(R29,'Base de données'!$H$3:$K$72,4,0),"")</f>
        <v>1</v>
      </c>
      <c r="R29" s="38" t="str">
        <f t="array" ref="R29">IFERROR(INDEX('Base de données'!$H$3:$H$107,SMALL(IF('Base de données'!K$3:K$107&lt;&gt;"",ROW($H$3:$H$107)-2,""),ROW($E26))),"")</f>
        <v>Lacoste L.12.12 vert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>
      <c r="A30" s="2"/>
      <c r="B30" s="29" t="str">
        <f t="array" ref="B30">IFERROR(VLOOKUP(C30,'Base de données'!$B$3:$E$124,2,0),"")</f>
        <v/>
      </c>
      <c r="C30" s="37">
        <f t="array" ref="C30">IFERROR(INDEX('Base de données'!B$3:B$107,SMALL(IF('Base de données'!$C$3:$C$107&lt;&gt;"",ROW(C$3:C$107)-2,""),ROW(B27))),)</f>
        <v>0</v>
      </c>
      <c r="D30" s="2"/>
      <c r="E30" s="30" t="str">
        <f t="array" ref="E30">IFERROR(VLOOKUP(F30,'Base de données'!$H$3:$K$72,2,0),"")</f>
        <v/>
      </c>
      <c r="F30" s="38" t="str">
        <f t="array" ref="F30">IFERROR(INDEX('Base de données'!$H$3:$H$107,SMALL(IF('Base de données'!I$3:I$107&lt;&gt;"",ROW($H$3:$H$107)-2,""),ROW($E27))),"")</f>
        <v/>
      </c>
      <c r="G30" s="2"/>
      <c r="H30" s="29">
        <f t="array" ref="H30">IFERROR(VLOOKUP(I30,'Base de données'!$B$3:$E$124,3,0),"")</f>
        <v>2</v>
      </c>
      <c r="I30" s="37" t="str">
        <f t="array" ref="I30">IFERROR(INDEX('Base de données'!B$3:B$107,SMALL(IF('Base de données'!$D$3:$D$107&lt;&gt;"",ROW(I$3:I$107)-2,""),ROW(H27))),)</f>
        <v>PacoRabanne Black Xs Femme</v>
      </c>
      <c r="J30" s="2"/>
      <c r="K30" s="30" t="str">
        <f>IFERROR(VLOOKUP(L30,'Base de données'!$H$3:$K$72,3,0),"")</f>
        <v/>
      </c>
      <c r="L30" s="38" t="str">
        <f t="array" ref="L30">IFERROR(INDEX('Base de données'!$H$3:$H$107,SMALL(IF('Base de données'!J$3:J$107&lt;&gt;"",ROW($H$3:$H$107)-2,""),ROW($E27))),"")</f>
        <v/>
      </c>
      <c r="M30" s="2"/>
      <c r="N30" s="29">
        <f>IFERROR(VLOOKUP(O30,'Base de données'!$B$3:$E$124,4,0),"")</f>
        <v>1</v>
      </c>
      <c r="O30" s="37" t="str">
        <f t="array" ref="O30">IFERROR(INDEX('Base de données'!$B$3:$B$107,SMALL(IF('Base de données'!$E$3:$E$107&lt;&gt;"",ROW(O$3:O$107)-2,""),ROW(N27))),)</f>
        <v>Dior Midnight poison</v>
      </c>
      <c r="P30" s="2"/>
      <c r="Q30" s="30">
        <f>IFERROR(VLOOKUP(R30,'Base de données'!$H$3:$K$72,4,0),"")</f>
        <v>28</v>
      </c>
      <c r="R30" s="38" t="str">
        <f t="array" ref="R30">IFERROR(INDEX('Base de données'!$H$3:$H$107,SMALL(IF('Base de données'!K$3:K$107&lt;&gt;"",ROW($H$3:$H$107)-2,""),ROW($E27))),"")</f>
        <v>PacoRabanne One million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>
      <c r="A31" s="2"/>
      <c r="B31" s="29" t="str">
        <f t="array" ref="B31">IFERROR(VLOOKUP(C31,'Base de données'!$B$3:$E$124,2,0),"")</f>
        <v/>
      </c>
      <c r="C31" s="37">
        <f t="array" ref="C31">IFERROR(INDEX('Base de données'!B$3:B$107,SMALL(IF('Base de données'!$C$3:$C$107&lt;&gt;"",ROW(C$3:C$107)-2,""),ROW(B28))),)</f>
        <v>0</v>
      </c>
      <c r="D31" s="2"/>
      <c r="E31" s="30" t="str">
        <f t="array" ref="E31">IFERROR(VLOOKUP(F31,'Base de données'!$H$3:$K$72,2,0),"")</f>
        <v/>
      </c>
      <c r="F31" s="38" t="str">
        <f t="array" ref="F31">IFERROR(INDEX('Base de données'!$H$3:$H$107,SMALL(IF('Base de données'!I$3:I$107&lt;&gt;"",ROW($H$3:$H$107)-2,""),ROW($E28))),"")</f>
        <v/>
      </c>
      <c r="G31" s="2"/>
      <c r="H31" s="29">
        <f t="array" ref="H31">IFERROR(VLOOKUP(I31,'Base de données'!$B$3:$E$124,3,0),"")</f>
        <v>2</v>
      </c>
      <c r="I31" s="37" t="str">
        <f t="array" ref="I31">IFERROR(INDEX('Base de données'!B$3:B$107,SMALL(IF('Base de données'!$D$3:$D$107&lt;&gt;"",ROW(I$3:I$107)-2,""),ROW(H28))),)</f>
        <v>PacoRabanne Lady million</v>
      </c>
      <c r="J31" s="2"/>
      <c r="K31" s="30" t="str">
        <f>IFERROR(VLOOKUP(L31,'Base de données'!$H$3:$K$72,3,0),"")</f>
        <v/>
      </c>
      <c r="L31" s="38" t="str">
        <f t="array" ref="L31">IFERROR(INDEX('Base de données'!$H$3:$H$107,SMALL(IF('Base de données'!J$3:J$107&lt;&gt;"",ROW($H$3:$H$107)-2,""),ROW($E28))),"")</f>
        <v/>
      </c>
      <c r="M31" s="2"/>
      <c r="N31" s="29">
        <f>IFERROR(VLOOKUP(O31,'Base de données'!$B$3:$E$124,4,0),"")</f>
        <v>3</v>
      </c>
      <c r="O31" s="37" t="str">
        <f t="array" ref="O31">IFERROR(INDEX('Base de données'!$B$3:$B$107,SMALL(IF('Base de données'!$E$3:$E$107&lt;&gt;"",ROW(O$3:O$107)-2,""),ROW(N28))),)</f>
        <v>Dior pûre poison</v>
      </c>
      <c r="P31" s="2"/>
      <c r="Q31" s="30">
        <f>IFERROR(VLOOKUP(R31,'Base de données'!$H$3:$K$72,4,0),"")</f>
        <v>5</v>
      </c>
      <c r="R31" s="38" t="str">
        <f t="array" ref="R31">IFERROR(INDEX('Base de données'!$H$3:$H$107,SMALL(IF('Base de données'!K$3:K$107&lt;&gt;"",ROW($H$3:$H$107)-2,""),ROW($E28))),"")</f>
        <v>PacoRabanne Ultraviolet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.75" thickBot="1">
      <c r="A32" s="2"/>
      <c r="B32" s="29" t="str">
        <f t="array" ref="B32">IFERROR(VLOOKUP(C32,'Base de données'!$B$3:$E$124,2,0),"")</f>
        <v/>
      </c>
      <c r="C32" s="37">
        <f t="array" ref="C32">IFERROR(INDEX('Base de données'!B$3:B$107,SMALL(IF('Base de données'!$C$3:$C$107&lt;&gt;"",ROW(C$3:C$107)-2,""),ROW(B29))),)</f>
        <v>0</v>
      </c>
      <c r="D32" s="2"/>
      <c r="E32" s="30" t="str">
        <f t="array" ref="E32">IFERROR(VLOOKUP(F32,'Base de données'!$H$3:$K$72,2,0),"")</f>
        <v/>
      </c>
      <c r="F32" s="38" t="str">
        <f t="array" ref="F32">IFERROR(INDEX('Base de données'!$H$3:$H$107,SMALL(IF('Base de données'!I$3:I$107&lt;&gt;"",ROW($H$3:$H$107)-2,""),ROW($E29))),"")</f>
        <v/>
      </c>
      <c r="G32" s="2"/>
      <c r="H32" s="29">
        <f t="array" ref="H32">IFERROR(VLOOKUP(I32,'Base de données'!$B$3:$E$124,3,0),"")</f>
        <v>2</v>
      </c>
      <c r="I32" s="37" t="str">
        <f t="array" ref="I32">IFERROR(INDEX('Base de données'!B$3:B$107,SMALL(IF('Base de données'!$D$3:$D$107&lt;&gt;"",ROW(I$3:I$107)-2,""),ROW(H29))),)</f>
        <v>PacoRabanne Olympea</v>
      </c>
      <c r="J32" s="2"/>
      <c r="K32" s="30" t="str">
        <f>IFERROR(VLOOKUP(L32,'Base de données'!$H$3:$K$72,3,0),"")</f>
        <v/>
      </c>
      <c r="L32" s="38" t="str">
        <f t="array" ref="L32">IFERROR(INDEX('Base de données'!$H$3:$H$107,SMALL(IF('Base de données'!J$3:J$107&lt;&gt;"",ROW($H$3:$H$107)-2,""),ROW($E29))),"")</f>
        <v/>
      </c>
      <c r="M32" s="2"/>
      <c r="N32" s="29">
        <f>IFERROR(VLOOKUP(O32,'Base de données'!$B$3:$E$124,4,0),"")</f>
        <v>1</v>
      </c>
      <c r="O32" s="37" t="str">
        <f t="array" ref="O32">IFERROR(INDEX('Base de données'!$B$3:$B$107,SMALL(IF('Base de données'!$E$3:$E$107&lt;&gt;"",ROW(O$3:O$107)-2,""),ROW(N29))),)</f>
        <v>Dior Dune</v>
      </c>
      <c r="P32" s="2"/>
      <c r="Q32" s="30">
        <f>IFERROR(VLOOKUP(R32,'Base de données'!$H$3:$K$72,4,0),"")</f>
        <v>14</v>
      </c>
      <c r="R32" s="38" t="str">
        <f t="array" ref="R32">IFERROR(INDEX('Base de données'!$H$3:$H$107,SMALL(IF('Base de données'!K$3:K$107&lt;&gt;"",ROW($H$3:$H$107)-2,""),ROW($E29))),"")</f>
        <v>PacoRabanne Invictus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5.75" thickBot="1">
      <c r="A33" s="2"/>
      <c r="B33" s="29" t="str">
        <f t="array" ref="B33">IFERROR(VLOOKUP(C33,'Base de données'!$B$3:$E$124,2,0),"")</f>
        <v/>
      </c>
      <c r="C33" s="37">
        <f t="array" ref="C33">IFERROR(INDEX('Base de données'!B$3:B$107,SMALL(IF('Base de données'!$C$3:$C$107&lt;&gt;"",ROW(C$3:C$107)-2,""),ROW(B30))),)</f>
        <v>0</v>
      </c>
      <c r="D33" s="2"/>
      <c r="E33" s="30" t="str">
        <f t="array" ref="E33">IFERROR(VLOOKUP(F33,'Base de données'!$H$3:$K$72,2,0),"")</f>
        <v/>
      </c>
      <c r="F33" s="38" t="str">
        <f t="array" ref="F33">IFERROR(INDEX('Base de données'!$H$3:$H$107,SMALL(IF('Base de données'!I$3:I$107&lt;&gt;"",ROW($H$3:$H$107)-2,""),ROW($E30))),"")</f>
        <v/>
      </c>
      <c r="G33" s="2"/>
      <c r="H33" s="29">
        <f t="array" ref="H33">IFERROR(VLOOKUP(I33,'Base de données'!$B$3:$E$124,3,0),"")</f>
        <v>1</v>
      </c>
      <c r="I33" s="37" t="str">
        <f t="array" ref="I33">IFERROR(INDEX('Base de données'!B$3:B$107,SMALL(IF('Base de données'!$D$3:$D$107&lt;&gt;"",ROW(I$3:I$107)-2,""),ROW(H30))),)</f>
        <v>Thierry mugler Angel</v>
      </c>
      <c r="J33" s="2"/>
      <c r="K33" s="30" t="str">
        <f>IFERROR(VLOOKUP(L33,'Base de données'!$H$3:$K$72,3,0),"")</f>
        <v/>
      </c>
      <c r="L33" s="38" t="str">
        <f t="array" ref="L33">IFERROR(INDEX('Base de données'!$H$3:$H$107,SMALL(IF('Base de données'!J$3:J$107&lt;&gt;"",ROW($H$3:$H$107)-2,""),ROW($E30))),"")</f>
        <v/>
      </c>
      <c r="M33" s="2"/>
      <c r="N33" s="29">
        <f>IFERROR(VLOOKUP(O33,'Base de données'!$B$3:$E$124,4,0),"")</f>
        <v>3</v>
      </c>
      <c r="O33" s="37" t="str">
        <f t="array" ref="O33">IFERROR(INDEX('Base de données'!$B$3:$B$107,SMALL(IF('Base de données'!$E$3:$E$107&lt;&gt;"",ROW(O$3:O$107)-2,""),ROW(N30))),)</f>
        <v>Dior Dolce vita</v>
      </c>
      <c r="P33" s="2"/>
      <c r="Q33" s="30">
        <f>IFERROR(VLOOKUP(R33,'Base de données'!$H$3:$K$72,4,0),"")</f>
        <v>4</v>
      </c>
      <c r="R33" s="38" t="str">
        <f t="array" ref="R33">IFERROR(INDEX('Base de données'!$H$3:$H$107,SMALL(IF('Base de données'!K$3:K$107&lt;&gt;"",ROW($H$3:$H$107)-2,""),ROW($E30))),"")</f>
        <v>PacoRabanne Black Xs Homme</v>
      </c>
      <c r="S33" s="2"/>
      <c r="T33" s="345" t="s">
        <v>138</v>
      </c>
      <c r="U33" s="346"/>
      <c r="V33" s="347"/>
      <c r="W33" s="2"/>
      <c r="X33" s="2"/>
      <c r="Y33" s="2"/>
      <c r="Z33" s="2"/>
      <c r="AA33" s="2"/>
      <c r="AB33" s="2"/>
      <c r="AC33" s="2"/>
      <c r="AD33" s="2"/>
      <c r="AE33" s="2"/>
    </row>
    <row r="34" spans="1:31" ht="15.75" thickBot="1">
      <c r="A34" s="2"/>
      <c r="B34" s="29" t="str">
        <f t="array" ref="B34">IFERROR(VLOOKUP(C34,'Base de données'!$B$3:$E$124,2,0),"")</f>
        <v/>
      </c>
      <c r="C34" s="37">
        <f t="array" ref="C34">IFERROR(INDEX('Base de données'!B$3:B$107,SMALL(IF('Base de données'!$C$3:$C$107&lt;&gt;"",ROW(C$3:C$107)-2,""),ROW(B31))),)</f>
        <v>0</v>
      </c>
      <c r="D34" s="2"/>
      <c r="E34" s="30" t="str">
        <f t="array" ref="E34">IFERROR(VLOOKUP(F34,'Base de données'!$H$3:$K$72,2,0),"")</f>
        <v/>
      </c>
      <c r="F34" s="38" t="str">
        <f t="array" ref="F34">IFERROR(INDEX('Base de données'!$H$3:$H$107,SMALL(IF('Base de données'!I$3:I$107&lt;&gt;"",ROW($H$3:$H$107)-2,""),ROW($E31))),"")</f>
        <v/>
      </c>
      <c r="G34" s="2"/>
      <c r="H34" s="29">
        <f t="array" ref="H34">IFERROR(VLOOKUP(I34,'Base de données'!$B$3:$E$124,3,0),"")</f>
        <v>1</v>
      </c>
      <c r="I34" s="37" t="str">
        <f t="array" ref="I34">IFERROR(INDEX('Base de données'!B$3:B$107,SMALL(IF('Base de données'!$D$3:$D$107&lt;&gt;"",ROW(I$3:I$107)-2,""),ROW(H31))),)</f>
        <v xml:space="preserve">Thierry mugler Alien </v>
      </c>
      <c r="J34" s="2"/>
      <c r="K34" s="30" t="str">
        <f>IFERROR(VLOOKUP(L34,'Base de données'!$H$3:$K$72,3,0),"")</f>
        <v/>
      </c>
      <c r="L34" s="38" t="str">
        <f t="array" ref="L34">IFERROR(INDEX('Base de données'!$H$3:$H$107,SMALL(IF('Base de données'!J$3:J$107&lt;&gt;"",ROW($H$3:$H$107)-2,""),ROW($E31))),"")</f>
        <v/>
      </c>
      <c r="M34" s="2"/>
      <c r="N34" s="29">
        <f>IFERROR(VLOOKUP(O34,'Base de données'!$B$3:$E$124,4,0),"")</f>
        <v>2</v>
      </c>
      <c r="O34" s="37" t="str">
        <f t="array" ref="O34">IFERROR(INDEX('Base de données'!$B$3:$B$107,SMALL(IF('Base de données'!$E$3:$E$107&lt;&gt;"",ROW(O$3:O$107)-2,""),ROW(N31))),)</f>
        <v>D&amp;G The one Femme</v>
      </c>
      <c r="P34" s="2"/>
      <c r="Q34" s="30">
        <f>IFERROR(VLOOKUP(R34,'Base de données'!$H$3:$K$72,4,0),"")</f>
        <v>2</v>
      </c>
      <c r="R34" s="38" t="str">
        <f t="array" ref="R34">IFERROR(INDEX('Base de données'!$H$3:$H$107,SMALL(IF('Base de données'!K$3:K$107&lt;&gt;"",ROW($H$3:$H$107)-2,""),ROW($E31))),"")</f>
        <v>Ralph lauren Polo blue</v>
      </c>
      <c r="S34" s="2"/>
      <c r="T34" s="71" t="s">
        <v>132</v>
      </c>
      <c r="U34" s="72">
        <v>50</v>
      </c>
      <c r="V34" s="67" t="s">
        <v>133</v>
      </c>
      <c r="W34" s="2"/>
      <c r="X34" s="2"/>
      <c r="Y34" s="2"/>
      <c r="Z34" s="2"/>
      <c r="AA34" s="2"/>
      <c r="AB34" s="2"/>
      <c r="AC34" s="2"/>
      <c r="AD34" s="2"/>
      <c r="AE34" s="2"/>
    </row>
    <row r="35" spans="1:31">
      <c r="A35" s="2"/>
      <c r="B35" s="29" t="str">
        <f t="array" ref="B35">IFERROR(VLOOKUP(C35,'Base de données'!$B$3:$E$124,2,0),"")</f>
        <v/>
      </c>
      <c r="C35" s="37">
        <f t="array" ref="C35">IFERROR(INDEX('Base de données'!B$3:B$107,SMALL(IF('Base de données'!$C$3:$C$107&lt;&gt;"",ROW(C$3:C$107)-2,""),ROW(B32))),)</f>
        <v>0</v>
      </c>
      <c r="D35" s="2"/>
      <c r="E35" s="30" t="str">
        <f t="array" ref="E35">IFERROR(VLOOKUP(F35,'Base de données'!$H$3:$K$72,2,0),"")</f>
        <v/>
      </c>
      <c r="F35" s="38" t="str">
        <f t="array" ref="F35">IFERROR(INDEX('Base de données'!$H$3:$H$107,SMALL(IF('Base de données'!I$3:I$107&lt;&gt;"",ROW($H$3:$H$107)-2,""),ROW($E32))),"")</f>
        <v/>
      </c>
      <c r="G35" s="2"/>
      <c r="H35" s="29">
        <f t="array" ref="H35">IFERROR(VLOOKUP(I35,'Base de données'!$B$3:$E$124,3,0),"")</f>
        <v>1</v>
      </c>
      <c r="I35" s="37" t="str">
        <f t="array" ref="I35">IFERROR(INDEX('Base de données'!B$3:B$107,SMALL(IF('Base de données'!$D$3:$D$107&lt;&gt;"",ROW(I$3:I$107)-2,""),ROW(H32))),)</f>
        <v>Victor&amp;Rolph Flower bomb</v>
      </c>
      <c r="J35" s="2"/>
      <c r="K35" s="30" t="str">
        <f>IFERROR(VLOOKUP(L35,'Base de données'!$H$3:$K$72,3,0),"")</f>
        <v/>
      </c>
      <c r="L35" s="38" t="str">
        <f t="array" ref="L35">IFERROR(INDEX('Base de données'!$H$3:$H$107,SMALL(IF('Base de données'!J$3:J$107&lt;&gt;"",ROW($H$3:$H$107)-2,""),ROW($E32))),"")</f>
        <v/>
      </c>
      <c r="M35" s="2"/>
      <c r="N35" s="29">
        <f>IFERROR(VLOOKUP(O35,'Base de données'!$B$3:$E$124,4,0),"")</f>
        <v>2</v>
      </c>
      <c r="O35" s="37" t="str">
        <f t="array" ref="O35">IFERROR(INDEX('Base de données'!$B$3:$B$107,SMALL(IF('Base de données'!$E$3:$E$107&lt;&gt;"",ROW(O$3:O$107)-2,""),ROW(N32))),)</f>
        <v>D&amp;G The one rose</v>
      </c>
      <c r="P35" s="2"/>
      <c r="Q35" s="30">
        <f>IFERROR(VLOOKUP(R35,'Base de données'!$H$3:$K$72,4,0),"")</f>
        <v>5</v>
      </c>
      <c r="R35" s="38" t="str">
        <f t="array" ref="R35">IFERROR(INDEX('Base de données'!$H$3:$H$107,SMALL(IF('Base de données'!K$3:K$107&lt;&gt;"",ROW($H$3:$H$107)-2,""),ROW($E32))),"")</f>
        <v>Yves S-l La nuit de l Homme</v>
      </c>
      <c r="S35" s="2"/>
      <c r="T35" s="68"/>
      <c r="U35" s="73"/>
      <c r="V35" s="74"/>
      <c r="W35" s="2"/>
      <c r="X35" s="2"/>
      <c r="Y35" s="2"/>
      <c r="Z35" s="2"/>
      <c r="AA35" s="2"/>
      <c r="AB35" s="2"/>
      <c r="AC35" s="2"/>
      <c r="AD35" s="2"/>
      <c r="AE35" s="2"/>
    </row>
    <row r="36" spans="1:31">
      <c r="A36" s="2"/>
      <c r="B36" s="29" t="str">
        <f t="array" ref="B36">IFERROR(VLOOKUP(C36,'Base de données'!$B$3:$E$124,2,0),"")</f>
        <v/>
      </c>
      <c r="C36" s="37">
        <f t="array" ref="C36">IFERROR(INDEX('Base de données'!B$3:B$107,SMALL(IF('Base de données'!$C$3:$C$107&lt;&gt;"",ROW(C$3:C$107)-2,""),ROW(B33))),)</f>
        <v>0</v>
      </c>
      <c r="D36" s="2"/>
      <c r="E36" s="30" t="str">
        <f t="array" ref="E36">IFERROR(VLOOKUP(F36,'Base de données'!$H$3:$K$72,2,0),"")</f>
        <v/>
      </c>
      <c r="F36" s="38" t="str">
        <f t="array" ref="F36">IFERROR(INDEX('Base de données'!$H$3:$H$107,SMALL(IF('Base de données'!I$3:I$107&lt;&gt;"",ROW($H$3:$H$107)-2,""),ROW($E33))),"")</f>
        <v/>
      </c>
      <c r="G36" s="2"/>
      <c r="H36" s="29">
        <f t="array" ref="H36">IFERROR(VLOOKUP(I36,'Base de données'!$B$3:$E$124,3,0),"")</f>
        <v>1</v>
      </c>
      <c r="I36" s="37" t="str">
        <f t="array" ref="I36">IFERROR(INDEX('Base de données'!B$3:B$107,SMALL(IF('Base de données'!$D$3:$D$107&lt;&gt;"",ROW(I$3:I$107)-2,""),ROW(H33))),)</f>
        <v>Yves S-l Black opium</v>
      </c>
      <c r="J36" s="2"/>
      <c r="K36" s="30" t="str">
        <f>IFERROR(VLOOKUP(L36,'Base de données'!$H$3:$K$72,3,0),"")</f>
        <v/>
      </c>
      <c r="L36" s="38" t="str">
        <f t="array" ref="L36">IFERROR(INDEX('Base de données'!$H$3:$H$107,SMALL(IF('Base de données'!J$3:J$107&lt;&gt;"",ROW($H$3:$H$107)-2,""),ROW($E33))),"")</f>
        <v/>
      </c>
      <c r="M36" s="2"/>
      <c r="N36" s="29">
        <f>IFERROR(VLOOKUP(O36,'Base de données'!$B$3:$E$124,4,0),"")</f>
        <v>4</v>
      </c>
      <c r="O36" s="37" t="str">
        <f t="array" ref="O36">IFERROR(INDEX('Base de données'!$B$3:$B$107,SMALL(IF('Base de données'!$E$3:$E$107&lt;&gt;"",ROW(O$3:O$107)-2,""),ROW(N33))),)</f>
        <v>D&amp;G Light blue Femme</v>
      </c>
      <c r="P36" s="2"/>
      <c r="Q36" s="30">
        <f>IFERROR(VLOOKUP(R36,'Base de données'!$H$3:$K$72,4,0),"")</f>
        <v>1</v>
      </c>
      <c r="R36" s="38" t="str">
        <f t="array" ref="R36">IFERROR(INDEX('Base de données'!$H$3:$H$107,SMALL(IF('Base de données'!K$3:K$107&lt;&gt;"",ROW($H$3:$H$107)-2,""),ROW($E33))),"")</f>
        <v>Armani eau de nuit</v>
      </c>
      <c r="S36" s="2"/>
      <c r="T36" s="68" t="s">
        <v>134</v>
      </c>
      <c r="U36" s="348">
        <f>U34*5</f>
        <v>250</v>
      </c>
      <c r="V36" s="349"/>
      <c r="W36" s="2"/>
      <c r="X36" s="2"/>
      <c r="Y36" s="2"/>
      <c r="Z36" s="2"/>
      <c r="AA36" s="2"/>
      <c r="AB36" s="2"/>
      <c r="AC36" s="2"/>
      <c r="AD36" s="2"/>
      <c r="AE36" s="2"/>
    </row>
    <row r="37" spans="1:31">
      <c r="A37" s="2"/>
      <c r="B37" s="29" t="str">
        <f t="array" ref="B37">IFERROR(VLOOKUP(C37,'Base de données'!$B$3:$E$124,2,0),"")</f>
        <v/>
      </c>
      <c r="C37" s="37">
        <f t="array" ref="C37">IFERROR(INDEX('Base de données'!B$3:B$107,SMALL(IF('Base de données'!$C$3:$C$107&lt;&gt;"",ROW(C$3:C$107)-2,""),ROW(B34))),)</f>
        <v>0</v>
      </c>
      <c r="D37" s="2"/>
      <c r="E37" s="30" t="str">
        <f t="array" ref="E37">IFERROR(VLOOKUP(F37,'Base de données'!$H$3:$K$72,2,0),"")</f>
        <v/>
      </c>
      <c r="F37" s="38" t="str">
        <f t="array" ref="F37">IFERROR(INDEX('Base de données'!$H$3:$H$107,SMALL(IF('Base de données'!I$3:I$107&lt;&gt;"",ROW($H$3:$H$107)-2,""),ROW($E34))),"")</f>
        <v/>
      </c>
      <c r="G37" s="2"/>
      <c r="H37" s="29">
        <f t="array" ref="H37">IFERROR(VLOOKUP(I37,'Base de données'!$B$3:$E$124,3,0),"")</f>
        <v>1</v>
      </c>
      <c r="I37" s="37" t="str">
        <f t="array" ref="I37">IFERROR(INDEX('Base de données'!B$3:B$107,SMALL(IF('Base de données'!$D$3:$D$107&lt;&gt;"",ROW(I$3:I$107)-2,""),ROW(H34))),)</f>
        <v>Yves S-l la parisienne</v>
      </c>
      <c r="J37" s="2"/>
      <c r="K37" s="30" t="str">
        <f>IFERROR(VLOOKUP(L37,'Base de données'!$H$3:$K$72,3,0),"")</f>
        <v/>
      </c>
      <c r="L37" s="38" t="str">
        <f t="array" ref="L37">IFERROR(INDEX('Base de données'!$H$3:$H$107,SMALL(IF('Base de données'!J$3:J$107&lt;&gt;"",ROW($H$3:$H$107)-2,""),ROW($E34))),"")</f>
        <v/>
      </c>
      <c r="M37" s="2"/>
      <c r="N37" s="29">
        <f>IFERROR(VLOOKUP(O37,'Base de données'!$B$3:$E$124,4,0),"")</f>
        <v>2</v>
      </c>
      <c r="O37" s="37" t="str">
        <f t="array" ref="O37">IFERROR(INDEX('Base de données'!$B$3:$B$107,SMALL(IF('Base de données'!$E$3:$E$107&lt;&gt;"",ROW(O$3:O$107)-2,""),ROW(N34))),)</f>
        <v>D&amp;G pour femme</v>
      </c>
      <c r="P37" s="2"/>
      <c r="Q37" s="30" t="str">
        <f>IFERROR(VLOOKUP(R37,'Base de données'!$H$3:$K$72,4,0),"")</f>
        <v/>
      </c>
      <c r="R37" s="38" t="str">
        <f t="array" ref="R37">IFERROR(INDEX('Base de données'!$H$3:$H$107,SMALL(IF('Base de données'!K$3:K$107&lt;&gt;"",ROW($H$3:$H$107)-2,""),ROW($E34))),"")</f>
        <v/>
      </c>
      <c r="S37" s="2"/>
      <c r="T37" s="68" t="s">
        <v>135</v>
      </c>
      <c r="U37" s="350">
        <v>9</v>
      </c>
      <c r="V37" s="351"/>
      <c r="W37" s="2"/>
      <c r="X37" s="2"/>
      <c r="Y37" s="2"/>
      <c r="Z37" s="2"/>
      <c r="AA37" s="2"/>
      <c r="AB37" s="2"/>
      <c r="AC37" s="2"/>
      <c r="AD37" s="2"/>
      <c r="AE37" s="2"/>
    </row>
    <row r="38" spans="1:31">
      <c r="A38" s="2"/>
      <c r="B38" s="29" t="str">
        <f t="array" ref="B38">IFERROR(VLOOKUP(C38,'Base de données'!$B$3:$E$124,2,0),"")</f>
        <v/>
      </c>
      <c r="C38" s="37">
        <f t="array" ref="C38">IFERROR(INDEX('Base de données'!B$3:B$107,SMALL(IF('Base de données'!$C$3:$C$107&lt;&gt;"",ROW(C$3:C$107)-2,""),ROW(B35))),)</f>
        <v>0</v>
      </c>
      <c r="D38" s="2"/>
      <c r="E38" s="30" t="str">
        <f t="array" ref="E38">IFERROR(VLOOKUP(F38,'Base de données'!$H$3:$K$72,2,0),"")</f>
        <v/>
      </c>
      <c r="F38" s="38" t="str">
        <f t="array" ref="F38">IFERROR(INDEX('Base de données'!$H$3:$H$107,SMALL(IF('Base de données'!I$3:I$107&lt;&gt;"",ROW($H$3:$H$107)-2,""),ROW($E35))),"")</f>
        <v/>
      </c>
      <c r="G38" s="2"/>
      <c r="H38" s="29" t="str">
        <f t="array" ref="H38">IFERROR(VLOOKUP(I38,'Base de données'!$B$3:$E$124,3,0),"")</f>
        <v/>
      </c>
      <c r="I38" s="37">
        <f t="array" ref="I38">IFERROR(INDEX('Base de données'!B$3:B$107,SMALL(IF('Base de données'!$D$3:$D$107&lt;&gt;"",ROW(I$3:I$107)-2,""),ROW(H35))),)</f>
        <v>0</v>
      </c>
      <c r="J38" s="2"/>
      <c r="K38" s="30" t="str">
        <f>IFERROR(VLOOKUP(L38,'Base de données'!$H$3:$K$72,3,0),"")</f>
        <v/>
      </c>
      <c r="L38" s="38" t="str">
        <f t="array" ref="L38">IFERROR(INDEX('Base de données'!$H$3:$H$107,SMALL(IF('Base de données'!J$3:J$107&lt;&gt;"",ROW($H$3:$H$107)-2,""),ROW($E35))),"")</f>
        <v/>
      </c>
      <c r="M38" s="2"/>
      <c r="N38" s="29">
        <f>IFERROR(VLOOKUP(O38,'Base de données'!$B$3:$E$124,4,0),"")</f>
        <v>1</v>
      </c>
      <c r="O38" s="37" t="str">
        <f t="array" ref="O38">IFERROR(INDEX('Base de données'!$B$3:$B$107,SMALL(IF('Base de données'!$E$3:$E$107&lt;&gt;"",ROW(O$3:O$107)-2,""),ROW(N35))),)</f>
        <v>D&amp;G L imperatrice</v>
      </c>
      <c r="P38" s="2"/>
      <c r="Q38" s="30" t="str">
        <f>IFERROR(VLOOKUP(R38,'Base de données'!$H$3:$K$72,4,0),"")</f>
        <v/>
      </c>
      <c r="R38" s="38" t="str">
        <f t="array" ref="R38">IFERROR(INDEX('Base de données'!$H$3:$H$107,SMALL(IF('Base de données'!K$3:K$107&lt;&gt;"",ROW($H$3:$H$107)-2,""),ROW($E35))),"")</f>
        <v/>
      </c>
      <c r="S38" s="2"/>
      <c r="T38" s="68" t="s">
        <v>137</v>
      </c>
      <c r="U38" s="348">
        <f>U37*U34</f>
        <v>450</v>
      </c>
      <c r="V38" s="349"/>
      <c r="W38" s="2"/>
      <c r="X38" s="2"/>
      <c r="Y38" s="2"/>
      <c r="Z38" s="2"/>
      <c r="AA38" s="2"/>
      <c r="AB38" s="2"/>
      <c r="AC38" s="2"/>
      <c r="AD38" s="2"/>
      <c r="AE38" s="2"/>
    </row>
    <row r="39" spans="1:31">
      <c r="A39" s="2"/>
      <c r="B39" s="29" t="str">
        <f t="array" ref="B39">IFERROR(VLOOKUP(C39,'Base de données'!$B$3:$E$124,2,0),"")</f>
        <v/>
      </c>
      <c r="C39" s="37">
        <f t="array" ref="C39">IFERROR(INDEX('Base de données'!B$3:B$107,SMALL(IF('Base de données'!$C$3:$C$107&lt;&gt;"",ROW(C$3:C$107)-2,""),ROW(B36))),)</f>
        <v>0</v>
      </c>
      <c r="D39" s="2"/>
      <c r="E39" s="30" t="str">
        <f t="array" ref="E39">IFERROR(VLOOKUP(F39,'Base de données'!$H$3:$K$72,2,0),"")</f>
        <v/>
      </c>
      <c r="F39" s="38" t="str">
        <f t="array" ref="F39">IFERROR(INDEX('Base de données'!$H$3:$H$107,SMALL(IF('Base de données'!I$3:I$107&lt;&gt;"",ROW($H$3:$H$107)-2,""),ROW($E36))),"")</f>
        <v/>
      </c>
      <c r="G39" s="2"/>
      <c r="H39" s="29" t="str">
        <f t="array" ref="H39">IFERROR(VLOOKUP(I39,'Base de données'!$B$3:$E$124,3,0),"")</f>
        <v/>
      </c>
      <c r="I39" s="37">
        <f t="array" ref="I39">IFERROR(INDEX('Base de données'!B$3:B$107,SMALL(IF('Base de données'!$D$3:$D$107&lt;&gt;"",ROW(I$3:I$107)-2,""),ROW(H36))),)</f>
        <v>0</v>
      </c>
      <c r="J39" s="2"/>
      <c r="K39" s="30" t="str">
        <f>IFERROR(VLOOKUP(L39,'Base de données'!$H$3:$K$72,3,0),"")</f>
        <v/>
      </c>
      <c r="L39" s="38" t="str">
        <f t="array" ref="L39">IFERROR(INDEX('Base de données'!$H$3:$H$107,SMALL(IF('Base de données'!J$3:J$107&lt;&gt;"",ROW($H$3:$H$107)-2,""),ROW($E36))),"")</f>
        <v/>
      </c>
      <c r="M39" s="2"/>
      <c r="N39" s="29">
        <f>IFERROR(VLOOKUP(O39,'Base de données'!$B$3:$E$124,4,0),"")</f>
        <v>14</v>
      </c>
      <c r="O39" s="37" t="str">
        <f t="array" ref="O39">IFERROR(INDEX('Base de données'!$B$3:$B$107,SMALL(IF('Base de données'!$E$3:$E$107&lt;&gt;"",ROW(O$3:O$107)-2,""),ROW(N36))),)</f>
        <v>DknY Be delicious</v>
      </c>
      <c r="P39" s="2"/>
      <c r="Q39" s="30" t="str">
        <f>IFERROR(VLOOKUP(R39,'Base de données'!$H$3:$K$72,4,0),"")</f>
        <v/>
      </c>
      <c r="R39" s="38" t="str">
        <f t="array" ref="R39">IFERROR(INDEX('Base de données'!$H$3:$H$107,SMALL(IF('Base de données'!K$3:K$107&lt;&gt;"",ROW($H$3:$H$107)-2,""),ROW($E36))),"")</f>
        <v/>
      </c>
      <c r="S39" s="2"/>
      <c r="T39" s="68"/>
      <c r="U39" s="75"/>
      <c r="V39" s="69"/>
      <c r="W39" s="2"/>
      <c r="X39" s="2"/>
      <c r="Y39" s="2"/>
      <c r="Z39" s="2"/>
      <c r="AA39" s="2"/>
      <c r="AB39" s="2"/>
      <c r="AC39" s="2"/>
      <c r="AD39" s="2"/>
      <c r="AE39" s="2"/>
    </row>
    <row r="40" spans="1:31" ht="15.75" thickBot="1">
      <c r="A40" s="2"/>
      <c r="B40" s="29" t="str">
        <f t="array" ref="B40">IFERROR(VLOOKUP(C40,'Base de données'!$B$3:$E$124,2,0),"")</f>
        <v/>
      </c>
      <c r="C40" s="37">
        <f t="array" ref="C40">IFERROR(INDEX('Base de données'!B$3:B$107,SMALL(IF('Base de données'!$C$3:$C$107&lt;&gt;"",ROW(C$3:C$107)-2,""),ROW(B37))),)</f>
        <v>0</v>
      </c>
      <c r="D40" s="2"/>
      <c r="E40" s="30" t="str">
        <f t="array" ref="E40">IFERROR(VLOOKUP(F40,'Base de données'!$H$3:$K$72,2,0),"")</f>
        <v/>
      </c>
      <c r="F40" s="38" t="str">
        <f t="array" ref="F40">IFERROR(INDEX('Base de données'!$H$3:$H$107,SMALL(IF('Base de données'!I$3:I$107&lt;&gt;"",ROW($H$3:$H$107)-2,""),ROW($E37))),"")</f>
        <v/>
      </c>
      <c r="G40" s="2"/>
      <c r="H40" s="29" t="str">
        <f t="array" ref="H40">IFERROR(VLOOKUP(I40,'Base de données'!$B$3:$E$124,3,0),"")</f>
        <v/>
      </c>
      <c r="I40" s="37">
        <f t="array" ref="I40">IFERROR(INDEX('Base de données'!B$3:B$107,SMALL(IF('Base de données'!$D$3:$D$107&lt;&gt;"",ROW(I$3:I$107)-2,""),ROW(H37))),)</f>
        <v>0</v>
      </c>
      <c r="J40" s="2"/>
      <c r="K40" s="30" t="str">
        <f>IFERROR(VLOOKUP(L40,'Base de données'!$H$3:$K$72,3,0),"")</f>
        <v/>
      </c>
      <c r="L40" s="38" t="str">
        <f t="array" ref="L40">IFERROR(INDEX('Base de données'!$H$3:$H$107,SMALL(IF('Base de données'!J$3:J$107&lt;&gt;"",ROW($H$3:$H$107)-2,""),ROW($E37))),"")</f>
        <v/>
      </c>
      <c r="M40" s="2"/>
      <c r="N40" s="29">
        <f>IFERROR(VLOOKUP(O40,'Base de données'!$B$3:$E$124,4,0),"")</f>
        <v>3</v>
      </c>
      <c r="O40" s="37" t="str">
        <f t="array" ref="O40">IFERROR(INDEX('Base de données'!$B$3:$B$107,SMALL(IF('Base de données'!$E$3:$E$107&lt;&gt;"",ROW(O$3:O$107)-2,""),ROW(N37))),)</f>
        <v>DknY Be delicious fresh blossom</v>
      </c>
      <c r="P40" s="2"/>
      <c r="Q40" s="30" t="str">
        <f>IFERROR(VLOOKUP(R40,'Base de données'!$H$3:$K$72,4,0),"")</f>
        <v/>
      </c>
      <c r="R40" s="38" t="str">
        <f t="array" ref="R40">IFERROR(INDEX('Base de données'!$H$3:$H$107,SMALL(IF('Base de données'!K$3:K$107&lt;&gt;"",ROW($H$3:$H$107)-2,""),ROW($E37))),"")</f>
        <v/>
      </c>
      <c r="S40" s="2"/>
      <c r="T40" s="70" t="s">
        <v>136</v>
      </c>
      <c r="U40" s="352">
        <f>U38-U36</f>
        <v>200</v>
      </c>
      <c r="V40" s="353"/>
      <c r="W40" s="2"/>
      <c r="X40" s="2"/>
      <c r="Y40" s="2"/>
      <c r="Z40" s="2"/>
      <c r="AA40" s="2"/>
      <c r="AB40" s="2"/>
      <c r="AC40" s="2"/>
      <c r="AD40" s="2"/>
      <c r="AE40" s="2"/>
    </row>
    <row r="41" spans="1:31">
      <c r="A41" s="2"/>
      <c r="B41" s="29" t="str">
        <f t="array" ref="B41">IFERROR(VLOOKUP(C41,'Base de données'!$B$3:$E$124,2,0),"")</f>
        <v/>
      </c>
      <c r="C41" s="37">
        <f t="array" ref="C41">IFERROR(INDEX('Base de données'!B$3:B$107,SMALL(IF('Base de données'!$C$3:$C$107&lt;&gt;"",ROW(C$3:C$107)-2,""),ROW(B38))),)</f>
        <v>0</v>
      </c>
      <c r="D41" s="2"/>
      <c r="E41" s="30" t="str">
        <f t="array" ref="E41">IFERROR(VLOOKUP(F41,'Base de données'!$H$3:$K$72,2,0),"")</f>
        <v/>
      </c>
      <c r="F41" s="38" t="str">
        <f t="array" ref="F41">IFERROR(INDEX('Base de données'!$H$3:$H$107,SMALL(IF('Base de données'!I$3:I$107&lt;&gt;"",ROW($H$3:$H$107)-2,""),ROW($E38))),"")</f>
        <v/>
      </c>
      <c r="G41" s="2"/>
      <c r="H41" s="29" t="str">
        <f t="array" ref="H41">IFERROR(VLOOKUP(I41,'Base de données'!$B$3:$E$124,3,0),"")</f>
        <v/>
      </c>
      <c r="I41" s="37">
        <f t="array" ref="I41">IFERROR(INDEX('Base de données'!B$3:B$107,SMALL(IF('Base de données'!$D$3:$D$107&lt;&gt;"",ROW(I$3:I$107)-2,""),ROW(H38))),)</f>
        <v>0</v>
      </c>
      <c r="J41" s="2"/>
      <c r="K41" s="30" t="str">
        <f>IFERROR(VLOOKUP(L41,'Base de données'!$H$3:$K$72,3,0),"")</f>
        <v/>
      </c>
      <c r="L41" s="38" t="str">
        <f t="array" ref="L41">IFERROR(INDEX('Base de données'!$H$3:$H$107,SMALL(IF('Base de données'!J$3:J$107&lt;&gt;"",ROW($H$3:$H$107)-2,""),ROW($E38))),"")</f>
        <v/>
      </c>
      <c r="M41" s="2"/>
      <c r="N41" s="29">
        <f>IFERROR(VLOOKUP(O41,'Base de données'!$B$3:$E$124,4,0),"")</f>
        <v>4</v>
      </c>
      <c r="O41" s="37" t="str">
        <f t="array" ref="O41">IFERROR(INDEX('Base de données'!$B$3:$B$107,SMALL(IF('Base de données'!$E$3:$E$107&lt;&gt;"",ROW(O$3:O$107)-2,""),ROW(N38))),)</f>
        <v>DknY MY NY</v>
      </c>
      <c r="P41" s="2"/>
      <c r="Q41" s="30" t="str">
        <f>IFERROR(VLOOKUP(R41,'Base de données'!$H$3:$K$72,4,0),"")</f>
        <v/>
      </c>
      <c r="R41" s="38" t="str">
        <f t="array" ref="R41">IFERROR(INDEX('Base de données'!$H$3:$H$107,SMALL(IF('Base de données'!K$3:K$107&lt;&gt;"",ROW($H$3:$H$107)-2,""),ROW($E38))),"")</f>
        <v/>
      </c>
      <c r="S41" s="2"/>
      <c r="U41" s="66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>
      <c r="A42" s="2"/>
      <c r="B42" s="29" t="str">
        <f t="array" ref="B42">IFERROR(VLOOKUP(C42,'Base de données'!$B$3:$E$124,2,0),"")</f>
        <v/>
      </c>
      <c r="C42" s="37">
        <f t="array" ref="C42">IFERROR(INDEX('Base de données'!B$3:B$107,SMALL(IF('Base de données'!$C$3:$C$107&lt;&gt;"",ROW(C$3:C$107)-2,""),ROW(B39))),)</f>
        <v>0</v>
      </c>
      <c r="D42" s="2"/>
      <c r="E42" s="30" t="str">
        <f t="array" ref="E42">IFERROR(VLOOKUP(F42,'Base de données'!$H$3:$K$72,2,0),"")</f>
        <v/>
      </c>
      <c r="F42" s="38" t="str">
        <f t="array" ref="F42">IFERROR(INDEX('Base de données'!$H$3:$H$107,SMALL(IF('Base de données'!I$3:I$107&lt;&gt;"",ROW($H$3:$H$107)-2,""),ROW($E39))),"")</f>
        <v/>
      </c>
      <c r="G42" s="2"/>
      <c r="H42" s="29" t="str">
        <f t="array" ref="H42">IFERROR(VLOOKUP(I42,'Base de données'!$B$3:$E$124,3,0),"")</f>
        <v/>
      </c>
      <c r="I42" s="37">
        <f t="array" ref="I42">IFERROR(INDEX('Base de données'!B$3:B$107,SMALL(IF('Base de données'!$D$3:$D$107&lt;&gt;"",ROW(I$3:I$107)-2,""),ROW(H39))),)</f>
        <v>0</v>
      </c>
      <c r="J42" s="2"/>
      <c r="K42" s="30" t="str">
        <f>IFERROR(VLOOKUP(L42,'Base de données'!$H$3:$K$72,3,0),"")</f>
        <v/>
      </c>
      <c r="L42" s="38" t="str">
        <f t="array" ref="L42">IFERROR(INDEX('Base de données'!$H$3:$H$107,SMALL(IF('Base de données'!J$3:J$107&lt;&gt;"",ROW($H$3:$H$107)-2,""),ROW($E39))),"")</f>
        <v/>
      </c>
      <c r="M42" s="2"/>
      <c r="N42" s="29">
        <f>IFERROR(VLOOKUP(O42,'Base de données'!$B$3:$E$124,4,0),"")</f>
        <v>4</v>
      </c>
      <c r="O42" s="37" t="str">
        <f t="array" ref="O42">IFERROR(INDEX('Base de données'!$B$3:$B$107,SMALL(IF('Base de données'!$E$3:$E$107&lt;&gt;"",ROW(O$3:O$107)-2,""),ROW(N39))),)</f>
        <v>Gucci Envy Me</v>
      </c>
      <c r="P42" s="2"/>
      <c r="Q42" s="30" t="str">
        <f>IFERROR(VLOOKUP(R42,'Base de données'!$H$3:$K$72,4,0),"")</f>
        <v/>
      </c>
      <c r="R42" s="38" t="str">
        <f t="array" ref="R42">IFERROR(INDEX('Base de données'!$H$3:$H$107,SMALL(IF('Base de données'!K$3:K$107&lt;&gt;"",ROW($H$3:$H$107)-2,""),ROW($E39))),"")</f>
        <v/>
      </c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>
      <c r="A43" s="2"/>
      <c r="B43" s="29" t="str">
        <f t="array" ref="B43">IFERROR(VLOOKUP(C43,'Base de données'!$B$3:$E$124,2,0),"")</f>
        <v/>
      </c>
      <c r="C43" s="37">
        <f t="array" ref="C43">IFERROR(INDEX('Base de données'!B$3:B$107,SMALL(IF('Base de données'!$C$3:$C$107&lt;&gt;"",ROW(C$3:C$107)-2,""),ROW(B40))),)</f>
        <v>0</v>
      </c>
      <c r="D43" s="2"/>
      <c r="E43" s="30" t="str">
        <f t="array" ref="E43">IFERROR(VLOOKUP(F43,'Base de données'!$H$3:$K$72,2,0),"")</f>
        <v/>
      </c>
      <c r="F43" s="38" t="str">
        <f t="array" ref="F43">IFERROR(INDEX('Base de données'!$H$3:$H$107,SMALL(IF('Base de données'!I$3:I$107&lt;&gt;"",ROW($H$3:$H$107)-2,""),ROW($E40))),"")</f>
        <v/>
      </c>
      <c r="G43" s="2"/>
      <c r="H43" s="29" t="str">
        <f t="array" ref="H43">IFERROR(VLOOKUP(I43,'Base de données'!$B$3:$E$124,3,0),"")</f>
        <v/>
      </c>
      <c r="I43" s="37">
        <f t="array" ref="I43">IFERROR(INDEX('Base de données'!B$3:B$107,SMALL(IF('Base de données'!$D$3:$D$107&lt;&gt;"",ROW(I$3:I$107)-2,""),ROW(H40))),)</f>
        <v>0</v>
      </c>
      <c r="J43" s="2"/>
      <c r="K43" s="30" t="str">
        <f>IFERROR(VLOOKUP(L43,'Base de données'!$H$3:$K$72,3,0),"")</f>
        <v/>
      </c>
      <c r="L43" s="38" t="str">
        <f t="array" ref="L43">IFERROR(INDEX('Base de données'!$H$3:$H$107,SMALL(IF('Base de données'!J$3:J$107&lt;&gt;"",ROW($H$3:$H$107)-2,""),ROW($E40))),"")</f>
        <v/>
      </c>
      <c r="M43" s="2"/>
      <c r="N43" s="29">
        <f>IFERROR(VLOOKUP(O43,'Base de données'!$B$3:$E$124,4,0),"")</f>
        <v>1</v>
      </c>
      <c r="O43" s="37" t="str">
        <f t="array" ref="O43">IFERROR(INDEX('Base de données'!$B$3:$B$107,SMALL(IF('Base de données'!$E$3:$E$107&lt;&gt;"",ROW(O$3:O$107)-2,""),ROW(N40))),)</f>
        <v>Gucci Rush</v>
      </c>
      <c r="P43" s="2"/>
      <c r="Q43" s="30" t="str">
        <f>IFERROR(VLOOKUP(R43,'Base de données'!$H$3:$K$72,4,0),"")</f>
        <v/>
      </c>
      <c r="R43" s="38" t="str">
        <f t="array" ref="R43">IFERROR(INDEX('Base de données'!$H$3:$H$107,SMALL(IF('Base de données'!K$3:K$107&lt;&gt;"",ROW($H$3:$H$107)-2,""),ROW($E40))),"")</f>
        <v/>
      </c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>
      <c r="A44" s="2"/>
      <c r="B44" s="29" t="str">
        <f t="array" ref="B44">IFERROR(VLOOKUP(C44,'Base de données'!$B$3:$E$124,2,0),"")</f>
        <v/>
      </c>
      <c r="C44" s="37">
        <f t="array" ref="C44">IFERROR(INDEX('Base de données'!B$3:B$107,SMALL(IF('Base de données'!$C$3:$C$107&lt;&gt;"",ROW(C$3:C$107)-2,""),ROW(B41))),)</f>
        <v>0</v>
      </c>
      <c r="D44" s="2"/>
      <c r="E44" s="30" t="str">
        <f t="array" ref="E44">IFERROR(VLOOKUP(F44,'Base de données'!$H$3:$K$72,2,0),"")</f>
        <v/>
      </c>
      <c r="F44" s="38" t="str">
        <f t="array" ref="F44">IFERROR(INDEX('Base de données'!$H$3:$H$107,SMALL(IF('Base de données'!I$3:I$107&lt;&gt;"",ROW($H$3:$H$107)-2,""),ROW($E41))),"")</f>
        <v/>
      </c>
      <c r="G44" s="2"/>
      <c r="H44" s="29" t="str">
        <f t="array" ref="H44">IFERROR(VLOOKUP(I44,'Base de données'!$B$3:$E$124,3,0),"")</f>
        <v/>
      </c>
      <c r="I44" s="37">
        <f t="array" ref="I44">IFERROR(INDEX('Base de données'!B$3:B$107,SMALL(IF('Base de données'!$D$3:$D$107&lt;&gt;"",ROW(I$3:I$107)-2,""),ROW(H41))),)</f>
        <v>0</v>
      </c>
      <c r="J44" s="2"/>
      <c r="K44" s="30" t="str">
        <f>IFERROR(VLOOKUP(L44,'Base de données'!$H$3:$K$72,3,0),"")</f>
        <v/>
      </c>
      <c r="L44" s="38" t="str">
        <f t="array" ref="L44">IFERROR(INDEX('Base de données'!$H$3:$H$107,SMALL(IF('Base de données'!J$3:J$107&lt;&gt;"",ROW($H$3:$H$107)-2,""),ROW($E41))),"")</f>
        <v/>
      </c>
      <c r="M44" s="2"/>
      <c r="N44" s="29">
        <f>IFERROR(VLOOKUP(O44,'Base de données'!$B$3:$E$124,4,0),"")</f>
        <v>2</v>
      </c>
      <c r="O44" s="37" t="str">
        <f t="array" ref="O44">IFERROR(INDEX('Base de données'!$B$3:$B$107,SMALL(IF('Base de données'!$E$3:$E$107&lt;&gt;"",ROW(O$3:O$107)-2,""),ROW(N41))),)</f>
        <v>Gucci Flora</v>
      </c>
      <c r="P44" s="2"/>
      <c r="Q44" s="30" t="str">
        <f>IFERROR(VLOOKUP(R44,'Base de données'!$H$3:$K$72,4,0),"")</f>
        <v/>
      </c>
      <c r="R44" s="38" t="str">
        <f t="array" ref="R44">IFERROR(INDEX('Base de données'!$H$3:$H$107,SMALL(IF('Base de données'!K$3:K$107&lt;&gt;"",ROW($H$3:$H$107)-2,""),ROW($E41))),"")</f>
        <v/>
      </c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>
      <c r="A45" s="2"/>
      <c r="B45" s="29" t="str">
        <f t="array" ref="B45">IFERROR(VLOOKUP(C45,'Base de données'!$B$3:$E$124,2,0),"")</f>
        <v/>
      </c>
      <c r="C45" s="37">
        <f t="array" ref="C45">IFERROR(INDEX('Base de données'!B$3:B$107,SMALL(IF('Base de données'!$C$3:$C$107&lt;&gt;"",ROW(C$3:C$107)-2,""),ROW(B42))),)</f>
        <v>0</v>
      </c>
      <c r="D45" s="2"/>
      <c r="E45" s="30" t="str">
        <f t="array" ref="E45">IFERROR(VLOOKUP(F45,'Base de données'!$H$3:$K$72,2,0),"")</f>
        <v/>
      </c>
      <c r="F45" s="38" t="str">
        <f t="array" ref="F45">IFERROR(INDEX('Base de données'!$H$3:$H$107,SMALL(IF('Base de données'!I$3:I$107&lt;&gt;"",ROW($H$3:$H$107)-2,""),ROW($E42))),"")</f>
        <v/>
      </c>
      <c r="G45" s="2"/>
      <c r="H45" s="29" t="str">
        <f t="array" ref="H45">IFERROR(VLOOKUP(I45,'Base de données'!$B$3:$E$124,3,0),"")</f>
        <v/>
      </c>
      <c r="I45" s="37">
        <f t="array" ref="I45">IFERROR(INDEX('Base de données'!B$3:B$107,SMALL(IF('Base de données'!$D$3:$D$107&lt;&gt;"",ROW(I$3:I$107)-2,""),ROW(H42))),)</f>
        <v>0</v>
      </c>
      <c r="J45" s="2"/>
      <c r="K45" s="30" t="str">
        <f>IFERROR(VLOOKUP(L45,'Base de données'!$H$3:$K$72,3,0),"")</f>
        <v/>
      </c>
      <c r="L45" s="38" t="str">
        <f t="array" ref="L45">IFERROR(INDEX('Base de données'!$H$3:$H$107,SMALL(IF('Base de données'!J$3:J$107&lt;&gt;"",ROW($H$3:$H$107)-2,""),ROW($E42))),"")</f>
        <v/>
      </c>
      <c r="M45" s="2"/>
      <c r="N45" s="29">
        <f>IFERROR(VLOOKUP(O45,'Base de données'!$B$3:$E$124,4,0),"")</f>
        <v>2</v>
      </c>
      <c r="O45" s="37" t="str">
        <f t="array" ref="O45">IFERROR(INDEX('Base de données'!$B$3:$B$107,SMALL(IF('Base de données'!$E$3:$E$107&lt;&gt;"",ROW(O$3:O$107)-2,""),ROW(N42))),)</f>
        <v>Jean-paul Gaultier Classique</v>
      </c>
      <c r="P45" s="2"/>
      <c r="Q45" s="30" t="str">
        <f>IFERROR(VLOOKUP(R45,'Base de données'!$H$3:$K$72,4,0),"")</f>
        <v/>
      </c>
      <c r="R45" s="38" t="str">
        <f t="array" ref="R45">IFERROR(INDEX('Base de données'!$H$3:$H$107,SMALL(IF('Base de données'!K$3:K$107&lt;&gt;"",ROW($H$3:$H$107)-2,""),ROW($E42))),"")</f>
        <v/>
      </c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>
      <c r="A46" s="2"/>
      <c r="B46" s="29" t="str">
        <f t="array" ref="B46">IFERROR(VLOOKUP(C46,'Base de données'!$B$3:$E$124,2,0),"")</f>
        <v/>
      </c>
      <c r="C46" s="37">
        <f t="array" ref="C46">IFERROR(INDEX('Base de données'!B$3:B$107,SMALL(IF('Base de données'!$C$3:$C$107&lt;&gt;"",ROW(C$3:C$107)-2,""),ROW(B43))),)</f>
        <v>0</v>
      </c>
      <c r="D46" s="2"/>
      <c r="E46" s="30" t="str">
        <f t="array" ref="E46">IFERROR(VLOOKUP(F46,'Base de données'!$H$3:$K$72,2,0),"")</f>
        <v/>
      </c>
      <c r="F46" s="38" t="str">
        <f t="array" ref="F46">IFERROR(INDEX('Base de données'!$H$3:$H$107,SMALL(IF('Base de données'!I$3:I$107&lt;&gt;"",ROW($H$3:$H$107)-2,""),ROW($E43))),"")</f>
        <v/>
      </c>
      <c r="G46" s="2"/>
      <c r="H46" s="29" t="str">
        <f t="array" ref="H46">IFERROR(VLOOKUP(I46,'Base de données'!$B$3:$E$124,3,0),"")</f>
        <v/>
      </c>
      <c r="I46" s="37">
        <f t="array" ref="I46">IFERROR(INDEX('Base de données'!B$3:B$107,SMALL(IF('Base de données'!$D$3:$D$107&lt;&gt;"",ROW(I$3:I$107)-2,""),ROW(H43))),)</f>
        <v>0</v>
      </c>
      <c r="J46" s="2"/>
      <c r="K46" s="30" t="str">
        <f>IFERROR(VLOOKUP(L46,'Base de données'!$H$3:$K$72,3,0),"")</f>
        <v/>
      </c>
      <c r="L46" s="38" t="str">
        <f t="array" ref="L46">IFERROR(INDEX('Base de données'!$H$3:$H$107,SMALL(IF('Base de données'!J$3:J$107&lt;&gt;"",ROW($H$3:$H$107)-2,""),ROW($E43))),"")</f>
        <v/>
      </c>
      <c r="M46" s="2"/>
      <c r="N46" s="29">
        <f>IFERROR(VLOOKUP(O46,'Base de données'!$B$3:$E$124,4,0),"")</f>
        <v>2</v>
      </c>
      <c r="O46" s="37" t="str">
        <f t="array" ref="O46">IFERROR(INDEX('Base de données'!$B$3:$B$107,SMALL(IF('Base de données'!$E$3:$E$107&lt;&gt;"",ROW(O$3:O$107)-2,""),ROW(N43))),)</f>
        <v>Kenzo Jungle</v>
      </c>
      <c r="P46" s="2"/>
      <c r="Q46" s="30" t="str">
        <f>IFERROR(VLOOKUP(R46,'Base de données'!$H$3:$K$72,4,0),"")</f>
        <v/>
      </c>
      <c r="R46" s="38" t="str">
        <f t="array" ref="R46">IFERROR(INDEX('Base de données'!$H$3:$H$107,SMALL(IF('Base de données'!K$3:K$107&lt;&gt;"",ROW($H$3:$H$107)-2,""),ROW($E43))),"")</f>
        <v/>
      </c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>
      <c r="A47" s="2"/>
      <c r="B47" s="29" t="str">
        <f t="array" ref="B47">IFERROR(VLOOKUP(C47,'Base de données'!$B$3:$E$124,2,0),"")</f>
        <v/>
      </c>
      <c r="C47" s="37">
        <f t="array" ref="C47">IFERROR(INDEX('Base de données'!B$3:B$107,SMALL(IF('Base de données'!$C$3:$C$107&lt;&gt;"",ROW(C$3:C$107)-2,""),ROW(B44))),)</f>
        <v>0</v>
      </c>
      <c r="D47" s="2"/>
      <c r="E47" s="30" t="str">
        <f t="array" ref="E47">IFERROR(VLOOKUP(F47,'Base de données'!$H$3:$K$72,2,0),"")</f>
        <v/>
      </c>
      <c r="F47" s="38" t="str">
        <f t="array" ref="F47">IFERROR(INDEX('Base de données'!$H$3:$H$107,SMALL(IF('Base de données'!I$3:I$107&lt;&gt;"",ROW($H$3:$H$107)-2,""),ROW($E44))),"")</f>
        <v/>
      </c>
      <c r="G47" s="2"/>
      <c r="H47" s="29" t="str">
        <f t="array" ref="H47">IFERROR(VLOOKUP(I47,'Base de données'!$B$3:$E$124,3,0),"")</f>
        <v/>
      </c>
      <c r="I47" s="37">
        <f t="array" ref="I47">IFERROR(INDEX('Base de données'!B$3:B$107,SMALL(IF('Base de données'!$D$3:$D$107&lt;&gt;"",ROW(I$3:I$107)-2,""),ROW(H44))),)</f>
        <v>0</v>
      </c>
      <c r="J47" s="2"/>
      <c r="K47" s="30" t="str">
        <f>IFERROR(VLOOKUP(L47,'Base de données'!$H$3:$K$72,3,0),"")</f>
        <v/>
      </c>
      <c r="L47" s="38" t="str">
        <f t="array" ref="L47">IFERROR(INDEX('Base de données'!$H$3:$H$107,SMALL(IF('Base de données'!J$3:J$107&lt;&gt;"",ROW($H$3:$H$107)-2,""),ROW($E44))),"")</f>
        <v/>
      </c>
      <c r="M47" s="2"/>
      <c r="N47" s="29">
        <f>IFERROR(VLOOKUP(O47,'Base de données'!$B$3:$E$124,4,0),"")</f>
        <v>11</v>
      </c>
      <c r="O47" s="37" t="str">
        <f t="array" ref="O47">IFERROR(INDEX('Base de données'!$B$3:$B$107,SMALL(IF('Base de données'!$E$3:$E$107&lt;&gt;"",ROW(O$3:O$107)-2,""),ROW(N44))),)</f>
        <v>Kenzo Flower</v>
      </c>
      <c r="P47" s="2"/>
      <c r="Q47" s="30" t="str">
        <f>IFERROR(VLOOKUP(R47,'Base de données'!$H$3:$K$72,4,0),"")</f>
        <v/>
      </c>
      <c r="R47" s="38" t="str">
        <f t="array" ref="R47">IFERROR(INDEX('Base de données'!$H$3:$H$107,SMALL(IF('Base de données'!K$3:K$107&lt;&gt;"",ROW($H$3:$H$107)-2,""),ROW($E44))),"")</f>
        <v/>
      </c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>
      <c r="A48" s="2"/>
      <c r="B48" s="29" t="str">
        <f t="array" ref="B48">IFERROR(VLOOKUP(C48,'Base de données'!$B$3:$E$124,2,0),"")</f>
        <v/>
      </c>
      <c r="C48" s="37">
        <f t="array" ref="C48">IFERROR(INDEX('Base de données'!B$3:B$107,SMALL(IF('Base de données'!$C$3:$C$107&lt;&gt;"",ROW(C$3:C$107)-2,""),ROW(B45))),)</f>
        <v>0</v>
      </c>
      <c r="D48" s="2"/>
      <c r="E48" s="30" t="str">
        <f t="array" ref="E48">IFERROR(VLOOKUP(F48,'Base de données'!$H$3:$K$72,2,0),"")</f>
        <v/>
      </c>
      <c r="F48" s="38" t="str">
        <f t="array" ref="F48">IFERROR(INDEX('Base de données'!$H$3:$H$107,SMALL(IF('Base de données'!I$3:I$107&lt;&gt;"",ROW($H$3:$H$107)-2,""),ROW($E45))),"")</f>
        <v/>
      </c>
      <c r="G48" s="2"/>
      <c r="H48" s="29" t="str">
        <f t="array" ref="H48">IFERROR(VLOOKUP(I48,'Base de données'!$B$3:$E$124,3,0),"")</f>
        <v/>
      </c>
      <c r="I48" s="37">
        <f t="array" ref="I48">IFERROR(INDEX('Base de données'!B$3:B$107,SMALL(IF('Base de données'!$D$3:$D$107&lt;&gt;"",ROW(I$3:I$107)-2,""),ROW(H45))),)</f>
        <v>0</v>
      </c>
      <c r="J48" s="2"/>
      <c r="K48" s="30" t="str">
        <f>IFERROR(VLOOKUP(L48,'Base de données'!$H$3:$K$72,3,0),"")</f>
        <v/>
      </c>
      <c r="L48" s="38" t="str">
        <f t="array" ref="L48">IFERROR(INDEX('Base de données'!$H$3:$H$107,SMALL(IF('Base de données'!J$3:J$107&lt;&gt;"",ROW($H$3:$H$107)-2,""),ROW($E45))),"")</f>
        <v/>
      </c>
      <c r="M48" s="2"/>
      <c r="N48" s="29">
        <f>IFERROR(VLOOKUP(O48,'Base de données'!$B$3:$E$124,4,0),"")</f>
        <v>3</v>
      </c>
      <c r="O48" s="37" t="str">
        <f t="array" ref="O48">IFERROR(INDEX('Base de données'!$B$3:$B$107,SMALL(IF('Base de données'!$E$3:$E$107&lt;&gt;"",ROW(O$3:O$107)-2,""),ROW(N45))),)</f>
        <v>Lancome Hypnose</v>
      </c>
      <c r="P48" s="2"/>
      <c r="Q48" s="30" t="str">
        <f>IFERROR(VLOOKUP(R48,'Base de données'!$H$3:$K$72,4,0),"")</f>
        <v/>
      </c>
      <c r="R48" s="38" t="str">
        <f t="array" ref="R48">IFERROR(INDEX('Base de données'!$H$3:$H$107,SMALL(IF('Base de données'!K$3:K$107&lt;&gt;"",ROW($H$3:$H$107)-2,""),ROW($E45))),"")</f>
        <v/>
      </c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>
      <c r="A49" s="2"/>
      <c r="B49" s="29" t="str">
        <f t="array" ref="B49">IFERROR(VLOOKUP(C49,'Base de données'!$B$3:$E$124,2,0),"")</f>
        <v/>
      </c>
      <c r="C49" s="37">
        <f t="array" ref="C49">IFERROR(INDEX('Base de données'!B$3:B$107,SMALL(IF('Base de données'!$C$3:$C$107&lt;&gt;"",ROW(C$3:C$107)-2,""),ROW(B46))),)</f>
        <v>0</v>
      </c>
      <c r="D49" s="2"/>
      <c r="E49" s="30" t="str">
        <f t="array" ref="E49">IFERROR(VLOOKUP(F49,'Base de données'!$H$3:$K$72,2,0),"")</f>
        <v/>
      </c>
      <c r="F49" s="38" t="str">
        <f t="array" ref="F49">IFERROR(INDEX('Base de données'!$H$3:$H$107,SMALL(IF('Base de données'!I$3:I$107&lt;&gt;"",ROW($H$3:$H$107)-2,""),ROW($E46))),"")</f>
        <v/>
      </c>
      <c r="G49" s="2"/>
      <c r="H49" s="29" t="str">
        <f t="array" ref="H49">IFERROR(VLOOKUP(I49,'Base de données'!$B$3:$E$124,3,0),"")</f>
        <v/>
      </c>
      <c r="I49" s="37">
        <f t="array" ref="I49">IFERROR(INDEX('Base de données'!B$3:B$107,SMALL(IF('Base de données'!$D$3:$D$107&lt;&gt;"",ROW(I$3:I$107)-2,""),ROW(H46))),)</f>
        <v>0</v>
      </c>
      <c r="J49" s="2"/>
      <c r="K49" s="30" t="str">
        <f>IFERROR(VLOOKUP(L49,'Base de données'!$H$3:$K$72,3,0),"")</f>
        <v/>
      </c>
      <c r="L49" s="38" t="str">
        <f t="array" ref="L49">IFERROR(INDEX('Base de données'!$H$3:$H$107,SMALL(IF('Base de données'!J$3:J$107&lt;&gt;"",ROW($H$3:$H$107)-2,""),ROW($E46))),"")</f>
        <v/>
      </c>
      <c r="M49" s="2"/>
      <c r="N49" s="29">
        <f>IFERROR(VLOOKUP(O49,'Base de données'!$B$3:$E$124,4,0),"")</f>
        <v>20</v>
      </c>
      <c r="O49" s="37" t="str">
        <f t="array" ref="O49">IFERROR(INDEX('Base de données'!$B$3:$B$107,SMALL(IF('Base de données'!$E$3:$E$107&lt;&gt;"",ROW(O$3:O$107)-2,""),ROW(N46))),)</f>
        <v>Lancome La vie est belle</v>
      </c>
      <c r="P49" s="2"/>
      <c r="Q49" s="30" t="str">
        <f>IFERROR(VLOOKUP(R49,'Base de données'!$H$3:$K$72,4,0),"")</f>
        <v/>
      </c>
      <c r="R49" s="38" t="str">
        <f t="array" ref="R49">IFERROR(INDEX('Base de données'!$H$3:$H$107,SMALL(IF('Base de données'!K$3:K$107&lt;&gt;"",ROW($H$3:$H$107)-2,""),ROW($E46))),"")</f>
        <v/>
      </c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>
      <c r="A50" s="2"/>
      <c r="B50" s="29" t="str">
        <f t="array" ref="B50">IFERROR(VLOOKUP(C50,'Base de données'!$B$3:$E$124,2,0),"")</f>
        <v/>
      </c>
      <c r="C50" s="37">
        <f t="array" ref="C50">IFERROR(INDEX('Base de données'!B$3:B$107,SMALL(IF('Base de données'!$C$3:$C$107&lt;&gt;"",ROW(C$3:C$107)-2,""),ROW(B47))),)</f>
        <v>0</v>
      </c>
      <c r="D50" s="2"/>
      <c r="E50" s="30" t="str">
        <f t="array" ref="E50">IFERROR(VLOOKUP(F50,'Base de données'!$H$3:$K$72,2,0),"")</f>
        <v/>
      </c>
      <c r="F50" s="38" t="str">
        <f t="array" ref="F50">IFERROR(INDEX('Base de données'!$H$3:$H$107,SMALL(IF('Base de données'!I$3:I$107&lt;&gt;"",ROW($H$3:$H$107)-2,""),ROW($E47))),"")</f>
        <v/>
      </c>
      <c r="G50" s="2"/>
      <c r="H50" s="29" t="str">
        <f t="array" ref="H50">IFERROR(VLOOKUP(I50,'Base de données'!$B$3:$E$124,3,0),"")</f>
        <v/>
      </c>
      <c r="I50" s="37">
        <f t="array" ref="I50">IFERROR(INDEX('Base de données'!B$3:B$107,SMALL(IF('Base de données'!$D$3:$D$107&lt;&gt;"",ROW(I$3:I$107)-2,""),ROW(H47))),)</f>
        <v>0</v>
      </c>
      <c r="J50" s="2"/>
      <c r="K50" s="30" t="str">
        <f>IFERROR(VLOOKUP(L50,'Base de données'!$H$3:$K$72,3,0),"")</f>
        <v/>
      </c>
      <c r="L50" s="38" t="str">
        <f t="array" ref="L50">IFERROR(INDEX('Base de données'!$H$3:$H$107,SMALL(IF('Base de données'!J$3:J$107&lt;&gt;"",ROW($H$3:$H$107)-2,""),ROW($E47))),"")</f>
        <v/>
      </c>
      <c r="M50" s="2"/>
      <c r="N50" s="29">
        <f>IFERROR(VLOOKUP(O50,'Base de données'!$B$3:$E$124,4,0),"")</f>
        <v>2</v>
      </c>
      <c r="O50" s="37" t="str">
        <f t="array" ref="O50">IFERROR(INDEX('Base de données'!$B$3:$B$107,SMALL(IF('Base de données'!$E$3:$E$107&lt;&gt;"",ROW(O$3:O$107)-2,""),ROW(N47))),)</f>
        <v>Lancome Miracle</v>
      </c>
      <c r="P50" s="2"/>
      <c r="Q50" s="30" t="str">
        <f>IFERROR(VLOOKUP(R50,'Base de données'!$H$3:$K$72,4,0),"")</f>
        <v/>
      </c>
      <c r="R50" s="38" t="str">
        <f t="array" ref="R50">IFERROR(INDEX('Base de données'!$H$3:$H$107,SMALL(IF('Base de données'!K$3:K$107&lt;&gt;"",ROW($H$3:$H$107)-2,""),ROW($E47))),"")</f>
        <v/>
      </c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>
      <c r="A51" s="2"/>
      <c r="B51" s="29" t="str">
        <f t="array" ref="B51">IFERROR(VLOOKUP(C51,'Base de données'!$B$3:$E$124,2,0),"")</f>
        <v/>
      </c>
      <c r="C51" s="37">
        <f t="array" ref="C51">IFERROR(INDEX('Base de données'!B$3:B$107,SMALL(IF('Base de données'!$C$3:$C$107&lt;&gt;"",ROW(C$3:C$107)-2,""),ROW(B48))),)</f>
        <v>0</v>
      </c>
      <c r="D51" s="2"/>
      <c r="E51" s="30" t="str">
        <f t="array" ref="E51">IFERROR(VLOOKUP(F51,'Base de données'!$H$3:$K$72,2,0),"")</f>
        <v/>
      </c>
      <c r="F51" s="38" t="str">
        <f t="array" ref="F51">IFERROR(INDEX('Base de données'!$H$3:$H$107,SMALL(IF('Base de données'!I$3:I$107&lt;&gt;"",ROW($H$3:$H$107)-2,""),ROW($E48))),"")</f>
        <v/>
      </c>
      <c r="G51" s="2"/>
      <c r="H51" s="29" t="str">
        <f t="array" ref="H51">IFERROR(VLOOKUP(I51,'Base de données'!$B$3:$E$124,3,0),"")</f>
        <v/>
      </c>
      <c r="I51" s="37">
        <f t="array" ref="I51">IFERROR(INDEX('Base de données'!B$3:B$107,SMALL(IF('Base de données'!$D$3:$D$107&lt;&gt;"",ROW(I$3:I$107)-2,""),ROW(H48))),)</f>
        <v>0</v>
      </c>
      <c r="J51" s="2"/>
      <c r="K51" s="30" t="str">
        <f>IFERROR(VLOOKUP(L51,'Base de données'!$H$3:$K$72,3,0),"")</f>
        <v/>
      </c>
      <c r="L51" s="38" t="str">
        <f t="array" ref="L51">IFERROR(INDEX('Base de données'!$H$3:$H$107,SMALL(IF('Base de données'!J$3:J$107&lt;&gt;"",ROW($H$3:$H$107)-2,""),ROW($E48))),"")</f>
        <v/>
      </c>
      <c r="M51" s="2"/>
      <c r="N51" s="29">
        <f>IFERROR(VLOOKUP(O51,'Base de données'!$B$3:$E$124,4,0),"")</f>
        <v>12</v>
      </c>
      <c r="O51" s="37" t="str">
        <f t="array" ref="O51">IFERROR(INDEX('Base de données'!$B$3:$B$107,SMALL(IF('Base de données'!$E$3:$E$107&lt;&gt;"",ROW(O$3:O$107)-2,""),ROW(N48))),)</f>
        <v>Nina Ricci Nina</v>
      </c>
      <c r="P51" s="2"/>
      <c r="Q51" s="30" t="str">
        <f>IFERROR(VLOOKUP(R51,'Base de données'!$H$3:$K$72,4,0),"")</f>
        <v/>
      </c>
      <c r="R51" s="38" t="str">
        <f t="array" ref="R51">IFERROR(INDEX('Base de données'!$H$3:$H$107,SMALL(IF('Base de données'!K$3:K$107&lt;&gt;"",ROW($H$3:$H$107)-2,""),ROW($E48))),"")</f>
        <v/>
      </c>
      <c r="S51" s="1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>
      <c r="A52" s="2"/>
      <c r="B52" s="29" t="str">
        <f t="array" ref="B52">IFERROR(VLOOKUP(C52,'Base de données'!$B$3:$E$124,2,0),"")</f>
        <v/>
      </c>
      <c r="C52" s="37">
        <f t="array" ref="C52">IFERROR(INDEX('Base de données'!B$3:B$107,SMALL(IF('Base de données'!$C$3:$C$107&lt;&gt;"",ROW(C$3:C$107)-2,""),ROW(B49))),)</f>
        <v>0</v>
      </c>
      <c r="D52" s="2"/>
      <c r="E52" s="30" t="str">
        <f t="array" ref="E52">IFERROR(VLOOKUP(F52,'Base de données'!$H$3:$K$72,2,0),"")</f>
        <v/>
      </c>
      <c r="F52" s="38" t="str">
        <f t="array" ref="F52">IFERROR(INDEX('Base de données'!$H$3:$H$107,SMALL(IF('Base de données'!I$3:I$107&lt;&gt;"",ROW($H$3:$H$107)-2,""),ROW($E49))),"")</f>
        <v/>
      </c>
      <c r="G52" s="2"/>
      <c r="H52" s="29" t="str">
        <f t="array" ref="H52">IFERROR(VLOOKUP(I52,'Base de données'!$B$3:$E$124,3,0),"")</f>
        <v/>
      </c>
      <c r="I52" s="37">
        <f t="array" ref="I52">IFERROR(INDEX('Base de données'!B$3:B$107,SMALL(IF('Base de données'!$D$3:$D$107&lt;&gt;"",ROW(I$3:I$107)-2,""),ROW(H49))),)</f>
        <v>0</v>
      </c>
      <c r="J52" s="2"/>
      <c r="K52" s="30" t="str">
        <f>IFERROR(VLOOKUP(L52,'Base de données'!$H$3:$K$72,3,0),"")</f>
        <v/>
      </c>
      <c r="L52" s="38" t="str">
        <f t="array" ref="L52">IFERROR(INDEX('Base de données'!$H$3:$H$107,SMALL(IF('Base de données'!J$3:J$107&lt;&gt;"",ROW($H$3:$H$107)-2,""),ROW($E49))),"")</f>
        <v/>
      </c>
      <c r="M52" s="2"/>
      <c r="N52" s="29">
        <f>IFERROR(VLOOKUP(O52,'Base de données'!$B$3:$E$124,4,0),"")</f>
        <v>16</v>
      </c>
      <c r="O52" s="37" t="str">
        <f t="array" ref="O52">IFERROR(INDEX('Base de données'!$B$3:$B$107,SMALL(IF('Base de données'!$E$3:$E$107&lt;&gt;"",ROW(O$3:O$107)-2,""),ROW(N49))),)</f>
        <v>PacoRabanne Black Xs Femme</v>
      </c>
      <c r="P52" s="2"/>
      <c r="Q52" s="30" t="str">
        <f>IFERROR(VLOOKUP(R52,'Base de données'!$H$3:$K$72,4,0),"")</f>
        <v/>
      </c>
      <c r="R52" s="38" t="str">
        <f t="array" ref="R52">IFERROR(INDEX('Base de données'!$H$3:$H$107,SMALL(IF('Base de données'!K$3:K$107&lt;&gt;"",ROW($H$3:$H$107)-2,""),ROW($E49))),"")</f>
        <v/>
      </c>
      <c r="S52" s="1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>
      <c r="A53" s="2"/>
      <c r="B53" s="29" t="str">
        <f t="array" ref="B53">IFERROR(VLOOKUP(C53,'Base de données'!$B$3:$E$124,2,0),"")</f>
        <v/>
      </c>
      <c r="C53" s="37">
        <f t="array" ref="C53">IFERROR(INDEX('Base de données'!B$3:B$107,SMALL(IF('Base de données'!$C$3:$C$107&lt;&gt;"",ROW(C$3:C$107)-2,""),ROW(B50))),)</f>
        <v>0</v>
      </c>
      <c r="D53" s="2"/>
      <c r="E53" s="30" t="str">
        <f t="array" ref="E53">IFERROR(VLOOKUP(F53,'Base de données'!$H$3:$K$72,2,0),"")</f>
        <v/>
      </c>
      <c r="F53" s="38" t="str">
        <f t="array" ref="F53">IFERROR(INDEX('Base de données'!$H$3:$H$107,SMALL(IF('Base de données'!I$3:I$107&lt;&gt;"",ROW($H$3:$H$107)-2,""),ROW($E50))),"")</f>
        <v/>
      </c>
      <c r="G53" s="2"/>
      <c r="H53" s="29" t="str">
        <f t="array" ref="H53">IFERROR(VLOOKUP(I53,'Base de données'!$B$3:$E$124,3,0),"")</f>
        <v/>
      </c>
      <c r="I53" s="37">
        <f t="array" ref="I53">IFERROR(INDEX('Base de données'!B$3:B$107,SMALL(IF('Base de données'!$D$3:$D$107&lt;&gt;"",ROW(I$3:I$107)-2,""),ROW(H50))),)</f>
        <v>0</v>
      </c>
      <c r="J53" s="2"/>
      <c r="K53" s="30" t="str">
        <f>IFERROR(VLOOKUP(L53,'Base de données'!$H$3:$K$72,3,0),"")</f>
        <v/>
      </c>
      <c r="L53" s="38" t="str">
        <f t="array" ref="L53">IFERROR(INDEX('Base de données'!$H$3:$H$107,SMALL(IF('Base de données'!J$3:J$107&lt;&gt;"",ROW($H$3:$H$107)-2,""),ROW($E50))),"")</f>
        <v/>
      </c>
      <c r="M53" s="2"/>
      <c r="N53" s="29">
        <f>IFERROR(VLOOKUP(O53,'Base de données'!$B$3:$E$124,4,0),"")</f>
        <v>31</v>
      </c>
      <c r="O53" s="37" t="str">
        <f t="array" ref="O53">IFERROR(INDEX('Base de données'!$B$3:$B$107,SMALL(IF('Base de données'!$E$3:$E$107&lt;&gt;"",ROW(O$3:O$107)-2,""),ROW(N50))),)</f>
        <v>PacoRabanne Lady million</v>
      </c>
      <c r="P53" s="2"/>
      <c r="Q53" s="30" t="str">
        <f>IFERROR(VLOOKUP(R53,'Base de données'!$H$3:$K$72,4,0),"")</f>
        <v/>
      </c>
      <c r="R53" s="38" t="str">
        <f t="array" ref="R53">IFERROR(INDEX('Base de données'!$H$3:$H$107,SMALL(IF('Base de données'!K$3:K$107&lt;&gt;"",ROW($H$3:$H$107)-2,""),ROW($E50))),"")</f>
        <v/>
      </c>
      <c r="S53" s="1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>
      <c r="A54" s="2"/>
      <c r="B54" s="29" t="str">
        <f t="array" ref="B54">IFERROR(VLOOKUP(C54,'Base de données'!$B$3:$E$124,2,0),"")</f>
        <v/>
      </c>
      <c r="C54" s="37">
        <f t="array" ref="C54">IFERROR(INDEX('Base de données'!B$3:B$107,SMALL(IF('Base de données'!$C$3:$C$107&lt;&gt;"",ROW(C$3:C$107)-2,""),ROW(B51))),)</f>
        <v>0</v>
      </c>
      <c r="D54" s="2"/>
      <c r="E54" s="30" t="str">
        <f t="array" ref="E54">IFERROR(VLOOKUP(F54,'Base de données'!$H$3:$K$72,2,0),"")</f>
        <v/>
      </c>
      <c r="F54" s="38" t="str">
        <f t="array" ref="F54">IFERROR(INDEX('Base de données'!$H$3:$H$107,SMALL(IF('Base de données'!I$3:I$107&lt;&gt;"",ROW($H$3:$H$107)-2,""),ROW($E51))),"")</f>
        <v/>
      </c>
      <c r="G54" s="2"/>
      <c r="H54" s="29" t="str">
        <f t="array" ref="H54">IFERROR(VLOOKUP(I54,'Base de données'!$B$3:$E$124,3,0),"")</f>
        <v/>
      </c>
      <c r="I54" s="37">
        <f t="array" ref="I54">IFERROR(INDEX('Base de données'!B$3:B$107,SMALL(IF('Base de données'!$D$3:$D$107&lt;&gt;"",ROW(I$3:I$107)-2,""),ROW(H51))),)</f>
        <v>0</v>
      </c>
      <c r="J54" s="2"/>
      <c r="K54" s="30" t="str">
        <f>IFERROR(VLOOKUP(L54,'Base de données'!$H$3:$K$72,3,0),"")</f>
        <v/>
      </c>
      <c r="L54" s="38" t="str">
        <f t="array" ref="L54">IFERROR(INDEX('Base de données'!$H$3:$H$107,SMALL(IF('Base de données'!J$3:J$107&lt;&gt;"",ROW($H$3:$H$107)-2,""),ROW($E51))),"")</f>
        <v/>
      </c>
      <c r="M54" s="2"/>
      <c r="N54" s="29">
        <f>IFERROR(VLOOKUP(O54,'Base de données'!$B$3:$E$124,4,0),"")</f>
        <v>7</v>
      </c>
      <c r="O54" s="37" t="str">
        <f t="array" ref="O54">IFERROR(INDEX('Base de données'!$B$3:$B$107,SMALL(IF('Base de données'!$E$3:$E$107&lt;&gt;"",ROW(O$3:O$107)-2,""),ROW(N51))),)</f>
        <v>PacoRabanne Olympea</v>
      </c>
      <c r="P54" s="2"/>
      <c r="Q54" s="30" t="str">
        <f>IFERROR(VLOOKUP(R54,'Base de données'!$H$3:$K$72,4,0),"")</f>
        <v/>
      </c>
      <c r="R54" s="38" t="str">
        <f t="array" ref="R54">IFERROR(INDEX('Base de données'!$H$3:$H$107,SMALL(IF('Base de données'!K$3:K$107&lt;&gt;"",ROW($H$3:$H$107)-2,""),ROW($E51))),"")</f>
        <v/>
      </c>
      <c r="S54" s="1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>
      <c r="A55" s="2"/>
      <c r="B55" s="29" t="str">
        <f t="array" ref="B55">IFERROR(VLOOKUP(C55,'Base de données'!$B$3:$E$124,2,0),"")</f>
        <v/>
      </c>
      <c r="C55" s="37">
        <f t="array" ref="C55">IFERROR(INDEX('Base de données'!B$3:B$107,SMALL(IF('Base de données'!$C$3:$C$107&lt;&gt;"",ROW(C$3:C$107)-2,""),ROW(B52))),)</f>
        <v>0</v>
      </c>
      <c r="D55" s="2"/>
      <c r="E55" s="30" t="str">
        <f t="array" ref="E55">IFERROR(VLOOKUP(F55,'Base de données'!$H$3:$K$72,2,0),"")</f>
        <v/>
      </c>
      <c r="F55" s="38" t="str">
        <f t="array" ref="F55">IFERROR(INDEX('Base de données'!$H$3:$H$107,SMALL(IF('Base de données'!I$3:I$107&lt;&gt;"",ROW($H$3:$H$107)-2,""),ROW($E52))),"")</f>
        <v/>
      </c>
      <c r="G55" s="2"/>
      <c r="H55" s="29" t="str">
        <f t="array" ref="H55">IFERROR(VLOOKUP(I55,'Base de données'!$B$3:$E$124,3,0),"")</f>
        <v/>
      </c>
      <c r="I55" s="37">
        <f t="array" ref="I55">IFERROR(INDEX('Base de données'!B$3:B$107,SMALL(IF('Base de données'!$D$3:$D$107&lt;&gt;"",ROW(I$3:I$107)-2,""),ROW(H52))),)</f>
        <v>0</v>
      </c>
      <c r="J55" s="2"/>
      <c r="K55" s="30" t="str">
        <f>IFERROR(VLOOKUP(L55,'Base de données'!$H$3:$K$72,3,0),"")</f>
        <v/>
      </c>
      <c r="L55" s="38" t="str">
        <f t="array" ref="L55">IFERROR(INDEX('Base de données'!$H$3:$H$107,SMALL(IF('Base de données'!J$3:J$107&lt;&gt;"",ROW($H$3:$H$107)-2,""),ROW($E52))),"")</f>
        <v/>
      </c>
      <c r="M55" s="2"/>
      <c r="N55" s="29">
        <f>IFERROR(VLOOKUP(O55,'Base de données'!$B$3:$E$124,4,0),"")</f>
        <v>6</v>
      </c>
      <c r="O55" s="37" t="str">
        <f t="array" ref="O55">IFERROR(INDEX('Base de données'!$B$3:$B$107,SMALL(IF('Base de données'!$E$3:$E$107&lt;&gt;"",ROW(O$3:O$107)-2,""),ROW(N52))),)</f>
        <v>Thierry mugler Angel</v>
      </c>
      <c r="P55" s="2"/>
      <c r="Q55" s="30" t="str">
        <f>IFERROR(VLOOKUP(R55,'Base de données'!$H$3:$K$72,4,0),"")</f>
        <v/>
      </c>
      <c r="R55" s="38" t="str">
        <f t="array" ref="R55">IFERROR(INDEX('Base de données'!$H$3:$H$107,SMALL(IF('Base de données'!K$3:K$107&lt;&gt;"",ROW($H$3:$H$107)-2,""),ROW($E52))),"")</f>
        <v/>
      </c>
      <c r="S55" s="1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>
      <c r="A56" s="2"/>
      <c r="B56" s="29" t="str">
        <f t="array" ref="B56">IFERROR(VLOOKUP(C56,'Base de données'!$B$3:$E$124,2,0),"")</f>
        <v/>
      </c>
      <c r="C56" s="37">
        <f t="array" ref="C56">IFERROR(INDEX('Base de données'!B$3:B$107,SMALL(IF('Base de données'!$C$3:$C$107&lt;&gt;"",ROW(C$3:C$107)-2,""),ROW(B53))),)</f>
        <v>0</v>
      </c>
      <c r="D56" s="2"/>
      <c r="E56" s="30" t="str">
        <f t="array" ref="E56">IFERROR(VLOOKUP(F56,'Base de données'!$H$3:$K$72,2,0),"")</f>
        <v/>
      </c>
      <c r="F56" s="38" t="str">
        <f t="array" ref="F56">IFERROR(INDEX('Base de données'!$H$3:$H$107,SMALL(IF('Base de données'!I$3:I$107&lt;&gt;"",ROW($H$3:$H$107)-2,""),ROW($E53))),"")</f>
        <v/>
      </c>
      <c r="G56" s="2"/>
      <c r="H56" s="29" t="str">
        <f t="array" ref="H56">IFERROR(VLOOKUP(I56,'Base de données'!$B$3:$E$124,3,0),"")</f>
        <v/>
      </c>
      <c r="I56" s="37">
        <f t="array" ref="I56">IFERROR(INDEX('Base de données'!B$3:B$107,SMALL(IF('Base de données'!$D$3:$D$107&lt;&gt;"",ROW(I$3:I$107)-2,""),ROW(H53))),)</f>
        <v>0</v>
      </c>
      <c r="J56" s="2"/>
      <c r="K56" s="30" t="str">
        <f>IFERROR(VLOOKUP(L56,'Base de données'!$H$3:$K$72,3,0),"")</f>
        <v/>
      </c>
      <c r="L56" s="38" t="str">
        <f t="array" ref="L56">IFERROR(INDEX('Base de données'!$H$3:$H$107,SMALL(IF('Base de données'!J$3:J$107&lt;&gt;"",ROW($H$3:$H$107)-2,""),ROW($E53))),"")</f>
        <v/>
      </c>
      <c r="M56" s="2"/>
      <c r="N56" s="29">
        <f>IFERROR(VLOOKUP(O56,'Base de données'!$B$3:$E$124,4,0),"")</f>
        <v>8</v>
      </c>
      <c r="O56" s="37" t="str">
        <f t="array" ref="O56">IFERROR(INDEX('Base de données'!$B$3:$B$107,SMALL(IF('Base de données'!$E$3:$E$107&lt;&gt;"",ROW(O$3:O$107)-2,""),ROW(N53))),)</f>
        <v xml:space="preserve">Thierry mugler Alien </v>
      </c>
      <c r="P56" s="2"/>
      <c r="Q56" s="30" t="str">
        <f>IFERROR(VLOOKUP(R56,'Base de données'!$H$3:$K$72,4,0),"")</f>
        <v/>
      </c>
      <c r="R56" s="38" t="str">
        <f t="array" ref="R56">IFERROR(INDEX('Base de données'!$H$3:$H$107,SMALL(IF('Base de données'!K$3:K$107&lt;&gt;"",ROW($H$3:$H$107)-2,""),ROW($E53))),"")</f>
        <v/>
      </c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>
      <c r="A57" s="2"/>
      <c r="B57" s="29" t="str">
        <f t="array" ref="B57">IFERROR(VLOOKUP(C57,'Base de données'!$B$3:$E$124,2,0),"")</f>
        <v/>
      </c>
      <c r="C57" s="37">
        <f t="array" ref="C57">IFERROR(INDEX('Base de données'!B$3:B$107,SMALL(IF('Base de données'!$C$3:$C$107&lt;&gt;"",ROW(C$3:C$107)-2,""),ROW(B54))),)</f>
        <v>0</v>
      </c>
      <c r="D57" s="2"/>
      <c r="E57" s="30" t="str">
        <f t="array" ref="E57">IFERROR(VLOOKUP(F57,'Base de données'!$H$3:$K$72,2,0),"")</f>
        <v/>
      </c>
      <c r="F57" s="38" t="str">
        <f t="array" ref="F57">IFERROR(INDEX('Base de données'!$H$3:$H$107,SMALL(IF('Base de données'!I$3:I$107&lt;&gt;"",ROW($H$3:$H$107)-2,""),ROW($E54))),"")</f>
        <v/>
      </c>
      <c r="G57" s="2"/>
      <c r="H57" s="29" t="str">
        <f t="array" ref="H57">IFERROR(VLOOKUP(I57,'Base de données'!$B$3:$E$124,3,0),"")</f>
        <v/>
      </c>
      <c r="I57" s="37">
        <f t="array" ref="I57">IFERROR(INDEX('Base de données'!B$3:B$107,SMALL(IF('Base de données'!$D$3:$D$107&lt;&gt;"",ROW(I$3:I$107)-2,""),ROW(H54))),)</f>
        <v>0</v>
      </c>
      <c r="J57" s="2"/>
      <c r="K57" s="30" t="str">
        <f>IFERROR(VLOOKUP(L57,'Base de données'!$H$3:$K$72,3,0),"")</f>
        <v/>
      </c>
      <c r="L57" s="38" t="str">
        <f t="array" ref="L57">IFERROR(INDEX('Base de données'!$H$3:$H$107,SMALL(IF('Base de données'!J$3:J$107&lt;&gt;"",ROW($H$3:$H$107)-2,""),ROW($E54))),"")</f>
        <v/>
      </c>
      <c r="M57" s="2"/>
      <c r="N57" s="29">
        <f>IFERROR(VLOOKUP(O57,'Base de données'!$B$3:$E$124,4,0),"")</f>
        <v>2</v>
      </c>
      <c r="O57" s="37" t="str">
        <f t="array" ref="O57">IFERROR(INDEX('Base de données'!$B$3:$B$107,SMALL(IF('Base de données'!$E$3:$E$107&lt;&gt;"",ROW(O$3:O$107)-2,""),ROW(N54))),)</f>
        <v>Versace Bright christal</v>
      </c>
      <c r="P57" s="2"/>
      <c r="Q57" s="30" t="str">
        <f>IFERROR(VLOOKUP(R57,'Base de données'!$H$3:$K$72,4,0),"")</f>
        <v/>
      </c>
      <c r="R57" s="38" t="str">
        <f t="array" ref="R57">IFERROR(INDEX('Base de données'!$H$3:$H$107,SMALL(IF('Base de données'!K$3:K$107&lt;&gt;"",ROW($H$3:$H$107)-2,""),ROW($E54))),"")</f>
        <v/>
      </c>
      <c r="S57" s="1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>
      <c r="A58" s="2"/>
      <c r="B58" s="29" t="str">
        <f t="array" ref="B58">IFERROR(VLOOKUP(C58,'Base de données'!$B$3:$E$124,2,0),"")</f>
        <v/>
      </c>
      <c r="C58" s="37">
        <f t="array" ref="C58">IFERROR(INDEX('Base de données'!B$3:B$107,SMALL(IF('Base de données'!$C$3:$C$107&lt;&gt;"",ROW(C$3:C$107)-2,""),ROW(B55))),)</f>
        <v>0</v>
      </c>
      <c r="D58" s="2"/>
      <c r="E58" s="30" t="str">
        <f t="array" ref="E58">IFERROR(VLOOKUP(F58,'Base de données'!$H$3:$K$72,2,0),"")</f>
        <v/>
      </c>
      <c r="F58" s="38" t="str">
        <f t="array" ref="F58">IFERROR(INDEX('Base de données'!$H$3:$H$107,SMALL(IF('Base de données'!I$3:I$107&lt;&gt;"",ROW($H$3:$H$107)-2,""),ROW($E55))),"")</f>
        <v/>
      </c>
      <c r="G58" s="2"/>
      <c r="H58" s="29" t="str">
        <f t="array" ref="H58">IFERROR(VLOOKUP(I58,'Base de données'!$B$3:$E$124,3,0),"")</f>
        <v/>
      </c>
      <c r="I58" s="37">
        <f t="array" ref="I58">IFERROR(INDEX('Base de données'!B$3:B$107,SMALL(IF('Base de données'!$D$3:$D$107&lt;&gt;"",ROW(I$3:I$107)-2,""),ROW(H55))),)</f>
        <v>0</v>
      </c>
      <c r="J58" s="2"/>
      <c r="K58" s="30" t="str">
        <f>IFERROR(VLOOKUP(L58,'Base de données'!$H$3:$K$72,3,0),"")</f>
        <v/>
      </c>
      <c r="L58" s="38" t="str">
        <f t="array" ref="L58">IFERROR(INDEX('Base de données'!$H$3:$H$107,SMALL(IF('Base de données'!J$3:J$107&lt;&gt;"",ROW($H$3:$H$107)-2,""),ROW($E55))),"")</f>
        <v/>
      </c>
      <c r="M58" s="2"/>
      <c r="N58" s="29">
        <f>IFERROR(VLOOKUP(O58,'Base de données'!$B$3:$E$124,4,0),"")</f>
        <v>11</v>
      </c>
      <c r="O58" s="37" t="str">
        <f t="array" ref="O58">IFERROR(INDEX('Base de données'!$B$3:$B$107,SMALL(IF('Base de données'!$E$3:$E$107&lt;&gt;"",ROW(O$3:O$107)-2,""),ROW(N55))),)</f>
        <v>Yves S-l Black opium</v>
      </c>
      <c r="P58" s="2"/>
      <c r="Q58" s="30" t="str">
        <f>IFERROR(VLOOKUP(R58,'Base de données'!$H$3:$K$72,4,0),"")</f>
        <v/>
      </c>
      <c r="R58" s="38" t="str">
        <f t="array" ref="R58">IFERROR(INDEX('Base de données'!$H$3:$H$107,SMALL(IF('Base de données'!K$3:K$107&lt;&gt;"",ROW($H$3:$H$107)-2,""),ROW($E55))),"")</f>
        <v/>
      </c>
      <c r="S58" s="1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>
      <c r="A59" s="2"/>
      <c r="B59" s="29" t="str">
        <f t="array" ref="B59">IFERROR(VLOOKUP(C59,'Base de données'!$B$3:$E$124,2,0),"")</f>
        <v/>
      </c>
      <c r="C59" s="37">
        <f t="array" ref="C59">IFERROR(INDEX('Base de données'!B$3:B$107,SMALL(IF('Base de données'!$C$3:$C$107&lt;&gt;"",ROW(C$3:C$107)-2,""),ROW(B56))),)</f>
        <v>0</v>
      </c>
      <c r="D59" s="2"/>
      <c r="E59" s="30" t="str">
        <f t="array" ref="E59">IFERROR(VLOOKUP(F59,'Base de données'!$H$3:$K$72,2,0),"")</f>
        <v/>
      </c>
      <c r="F59" s="38" t="str">
        <f t="array" ref="F59">IFERROR(INDEX('Base de données'!$H$3:$H$107,SMALL(IF('Base de données'!I$3:I$107&lt;&gt;"",ROW($H$3:$H$107)-2,""),ROW($E56))),"")</f>
        <v/>
      </c>
      <c r="G59" s="2"/>
      <c r="H59" s="29" t="str">
        <f t="array" ref="H59">IFERROR(VLOOKUP(I59,'Base de données'!$B$3:$E$124,3,0),"")</f>
        <v/>
      </c>
      <c r="I59" s="37">
        <f t="array" ref="I59">IFERROR(INDEX('Base de données'!B$3:B$107,SMALL(IF('Base de données'!$D$3:$D$107&lt;&gt;"",ROW(I$3:I$107)-2,""),ROW(H56))),)</f>
        <v>0</v>
      </c>
      <c r="J59" s="2"/>
      <c r="K59" s="30" t="str">
        <f>IFERROR(VLOOKUP(L59,'Base de données'!$H$3:$K$72,3,0),"")</f>
        <v/>
      </c>
      <c r="L59" s="38" t="str">
        <f t="array" ref="L59">IFERROR(INDEX('Base de données'!$H$3:$H$107,SMALL(IF('Base de données'!J$3:J$107&lt;&gt;"",ROW($H$3:$H$107)-2,""),ROW($E56))),"")</f>
        <v/>
      </c>
      <c r="M59" s="2"/>
      <c r="N59" s="29">
        <f>IFERROR(VLOOKUP(O59,'Base de données'!$B$3:$E$124,4,0),"")</f>
        <v>2</v>
      </c>
      <c r="O59" s="37" t="str">
        <f t="array" ref="O59">IFERROR(INDEX('Base de données'!$B$3:$B$107,SMALL(IF('Base de données'!$E$3:$E$107&lt;&gt;"",ROW(O$3:O$107)-2,""),ROW(N56))),)</f>
        <v>Yves S-l la parisienne</v>
      </c>
      <c r="P59" s="2"/>
      <c r="Q59" s="30" t="str">
        <f>IFERROR(VLOOKUP(R59,'Base de données'!$H$3:$K$72,4,0),"")</f>
        <v/>
      </c>
      <c r="R59" s="38" t="str">
        <f t="array" ref="R59">IFERROR(INDEX('Base de données'!$H$3:$H$107,SMALL(IF('Base de données'!K$3:K$107&lt;&gt;"",ROW($H$3:$H$107)-2,""),ROW($E56))),"")</f>
        <v/>
      </c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>
      <c r="A60" s="2"/>
      <c r="B60" s="29" t="str">
        <f t="array" ref="B60">IFERROR(VLOOKUP(C60,'Base de données'!$B$3:$E$124,2,0),"")</f>
        <v/>
      </c>
      <c r="C60" s="37">
        <f t="array" ref="C60">IFERROR(INDEX('Base de données'!B$3:B$107,SMALL(IF('Base de données'!$C$3:$C$107&lt;&gt;"",ROW(C$3:C$107)-2,""),ROW(B57))),)</f>
        <v>0</v>
      </c>
      <c r="D60" s="2"/>
      <c r="E60" s="30" t="str">
        <f t="array" ref="E60">IFERROR(VLOOKUP(F60,'Base de données'!$H$3:$K$72,2,0),"")</f>
        <v/>
      </c>
      <c r="F60" s="38" t="str">
        <f t="array" ref="F60">IFERROR(INDEX('Base de données'!$H$3:$H$107,SMALL(IF('Base de données'!I$3:I$107&lt;&gt;"",ROW($H$3:$H$107)-2,""),ROW($E57))),"")</f>
        <v/>
      </c>
      <c r="G60" s="2"/>
      <c r="H60" s="29" t="str">
        <f t="array" ref="H60">IFERROR(VLOOKUP(I60,'Base de données'!$B$3:$E$124,3,0),"")</f>
        <v/>
      </c>
      <c r="I60" s="37">
        <f t="array" ref="I60">IFERROR(INDEX('Base de données'!B$3:B$107,SMALL(IF('Base de données'!$D$3:$D$107&lt;&gt;"",ROW(I$3:I$107)-2,""),ROW(H57))),)</f>
        <v>0</v>
      </c>
      <c r="J60" s="2"/>
      <c r="K60" s="30" t="str">
        <f>IFERROR(VLOOKUP(L60,'Base de données'!$H$3:$K$72,3,0),"")</f>
        <v/>
      </c>
      <c r="L60" s="38" t="str">
        <f t="array" ref="L60">IFERROR(INDEX('Base de données'!$H$3:$H$107,SMALL(IF('Base de données'!J$3:J$107&lt;&gt;"",ROW($H$3:$H$107)-2,""),ROW($E57))),"")</f>
        <v/>
      </c>
      <c r="M60" s="2"/>
      <c r="N60" s="29" t="str">
        <f>IFERROR(VLOOKUP(O60,'Base de données'!$B$3:$E$124,4,0),"")</f>
        <v/>
      </c>
      <c r="O60" s="37">
        <f t="array" ref="O60">IFERROR(INDEX('Base de données'!$B$3:$B$107,SMALL(IF('Base de données'!$E$3:$E$107&lt;&gt;"",ROW(O$3:O$107)-2,""),ROW(N57))),)</f>
        <v>0</v>
      </c>
      <c r="P60" s="2"/>
      <c r="Q60" s="30" t="str">
        <f>IFERROR(VLOOKUP(R60,'Base de données'!$H$3:$K$72,4,0),"")</f>
        <v/>
      </c>
      <c r="R60" s="38" t="str">
        <f t="array" ref="R60">IFERROR(INDEX('Base de données'!$H$3:$H$107,SMALL(IF('Base de données'!K$3:K$107&lt;&gt;"",ROW($H$3:$H$107)-2,""),ROW($E57))),"")</f>
        <v/>
      </c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>
      <c r="A61" s="2"/>
      <c r="B61" s="29" t="str">
        <f t="array" ref="B61">IFERROR(VLOOKUP(C61,'Base de données'!$B$3:$E$124,2,0),"")</f>
        <v/>
      </c>
      <c r="C61" s="37">
        <f t="array" ref="C61">IFERROR(INDEX('Base de données'!B$3:B$107,SMALL(IF('Base de données'!$C$3:$C$107&lt;&gt;"",ROW(C$3:C$107)-2,""),ROW(B58))),)</f>
        <v>0</v>
      </c>
      <c r="D61" s="2"/>
      <c r="E61" s="30" t="str">
        <f t="array" ref="E61">IFERROR(VLOOKUP(F61,'Base de données'!$H$3:$K$72,2,0),"")</f>
        <v/>
      </c>
      <c r="F61" s="38" t="str">
        <f t="array" ref="F61">IFERROR(INDEX('Base de données'!$H$3:$H$107,SMALL(IF('Base de données'!I$3:I$107&lt;&gt;"",ROW($H$3:$H$107)-2,""),ROW($E58))),"")</f>
        <v/>
      </c>
      <c r="G61" s="2"/>
      <c r="H61" s="29" t="str">
        <f t="array" ref="H61">IFERROR(VLOOKUP(I61,'Base de données'!$B$3:$E$124,3,0),"")</f>
        <v/>
      </c>
      <c r="I61" s="37">
        <f t="array" ref="I61">IFERROR(INDEX('Base de données'!B$3:B$107,SMALL(IF('Base de données'!$D$3:$D$107&lt;&gt;"",ROW(I$3:I$107)-2,""),ROW(H58))),)</f>
        <v>0</v>
      </c>
      <c r="J61" s="2"/>
      <c r="K61" s="30" t="str">
        <f>IFERROR(VLOOKUP(L61,'Base de données'!$H$3:$K$72,3,0),"")</f>
        <v/>
      </c>
      <c r="L61" s="38" t="str">
        <f t="array" ref="L61">IFERROR(INDEX('Base de données'!$H$3:$H$107,SMALL(IF('Base de données'!J$3:J$107&lt;&gt;"",ROW($H$3:$H$107)-2,""),ROW($E58))),"")</f>
        <v/>
      </c>
      <c r="M61" s="2"/>
      <c r="N61" s="29" t="str">
        <f>IFERROR(VLOOKUP(O61,'Base de données'!$B$3:$E$124,4,0),"")</f>
        <v/>
      </c>
      <c r="O61" s="37">
        <f t="array" ref="O61">IFERROR(INDEX('Base de données'!$B$3:$B$107,SMALL(IF('Base de données'!$E$3:$E$107&lt;&gt;"",ROW(O$3:O$107)-2,""),ROW(N58))),)</f>
        <v>0</v>
      </c>
      <c r="P61" s="2"/>
      <c r="Q61" s="30" t="str">
        <f>IFERROR(VLOOKUP(R61,'Base de données'!$H$3:$K$72,4,0),"")</f>
        <v/>
      </c>
      <c r="R61" s="38" t="str">
        <f t="array" ref="R61">IFERROR(INDEX('Base de données'!$H$3:$H$107,SMALL(IF('Base de données'!K$3:K$107&lt;&gt;"",ROW($H$3:$H$107)-2,""),ROW($E58))),"")</f>
        <v/>
      </c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1">
      <c r="A62" s="2"/>
      <c r="B62" s="29" t="str">
        <f t="array" ref="B62">IFERROR(VLOOKUP(C62,'Base de données'!$B$3:$E$124,2,0),"")</f>
        <v/>
      </c>
      <c r="C62" s="37">
        <f t="array" ref="C62">IFERROR(INDEX('Base de données'!B$3:B$107,SMALL(IF('Base de données'!$C$3:$C$107&lt;&gt;"",ROW(C$3:C$107)-2,""),ROW(B59))),)</f>
        <v>0</v>
      </c>
      <c r="D62" s="2"/>
      <c r="E62" s="30" t="str">
        <f t="array" ref="E62">IFERROR(VLOOKUP(F62,'Base de données'!$H$3:$K$72,2,0),"")</f>
        <v/>
      </c>
      <c r="F62" s="38" t="str">
        <f t="array" ref="F62">IFERROR(INDEX('Base de données'!$H$3:$H$107,SMALL(IF('Base de données'!I$3:I$107&lt;&gt;"",ROW($H$3:$H$107)-2,""),ROW($E59))),"")</f>
        <v/>
      </c>
      <c r="G62" s="2"/>
      <c r="H62" s="29" t="str">
        <f t="array" ref="H62">IFERROR(VLOOKUP(I62,'Base de données'!$B$3:$E$124,3,0),"")</f>
        <v/>
      </c>
      <c r="I62" s="37">
        <f t="array" ref="I62">IFERROR(INDEX('Base de données'!B$3:B$107,SMALL(IF('Base de données'!$D$3:$D$107&lt;&gt;"",ROW(I$3:I$107)-2,""),ROW(H59))),)</f>
        <v>0</v>
      </c>
      <c r="J62" s="2"/>
      <c r="K62" s="30" t="str">
        <f>IFERROR(VLOOKUP(L62,'Base de données'!$H$3:$K$72,3,0),"")</f>
        <v/>
      </c>
      <c r="L62" s="38" t="str">
        <f t="array" ref="L62">IFERROR(INDEX('Base de données'!$H$3:$H$107,SMALL(IF('Base de données'!J$3:J$107&lt;&gt;"",ROW($H$3:$H$107)-2,""),ROW($E59))),"")</f>
        <v/>
      </c>
      <c r="M62" s="2"/>
      <c r="N62" s="29" t="str">
        <f>IFERROR(VLOOKUP(O62,'Base de données'!$B$3:$E$124,4,0),"")</f>
        <v/>
      </c>
      <c r="O62" s="37">
        <f t="array" ref="O62">IFERROR(INDEX('Base de données'!$B$3:$B$107,SMALL(IF('Base de données'!$E$3:$E$107&lt;&gt;"",ROW(O$3:O$107)-2,""),ROW(N59))),)</f>
        <v>0</v>
      </c>
      <c r="P62" s="2"/>
      <c r="Q62" s="30" t="str">
        <f>IFERROR(VLOOKUP(R62,'Base de données'!$H$3:$K$72,4,0),"")</f>
        <v/>
      </c>
      <c r="R62" s="38" t="str">
        <f t="array" ref="R62">IFERROR(INDEX('Base de données'!$H$3:$H$107,SMALL(IF('Base de données'!K$3:K$107&lt;&gt;"",ROW($H$3:$H$107)-2,""),ROW($E59))),"")</f>
        <v/>
      </c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1">
      <c r="A63" s="2"/>
      <c r="B63" s="29" t="str">
        <f t="array" ref="B63">IFERROR(VLOOKUP(C63,'Base de données'!$B$3:$E$124,2,0),"")</f>
        <v/>
      </c>
      <c r="C63" s="37">
        <f t="array" ref="C63">IFERROR(INDEX('Base de données'!B$3:B$107,SMALL(IF('Base de données'!$C$3:$C$107&lt;&gt;"",ROW(C$3:C$107)-2,""),ROW(B60))),)</f>
        <v>0</v>
      </c>
      <c r="D63" s="2"/>
      <c r="E63" s="30" t="str">
        <f t="array" ref="E63">IFERROR(VLOOKUP(F63,'Base de données'!$H$3:$K$72,2,0),"")</f>
        <v/>
      </c>
      <c r="F63" s="38" t="str">
        <f t="array" ref="F63">IFERROR(INDEX('Base de données'!$H$3:$H$107,SMALL(IF('Base de données'!I$3:I$107&lt;&gt;"",ROW($H$3:$H$107)-2,""),ROW($E60))),"")</f>
        <v/>
      </c>
      <c r="G63" s="2"/>
      <c r="H63" s="29" t="str">
        <f t="array" ref="H63">IFERROR(VLOOKUP(I63,'Base de données'!$B$3:$E$124,3,0),"")</f>
        <v/>
      </c>
      <c r="I63" s="37">
        <f t="array" ref="I63">IFERROR(INDEX('Base de données'!B$3:B$107,SMALL(IF('Base de données'!$D$3:$D$107&lt;&gt;"",ROW(I$3:I$107)-2,""),ROW(H60))),)</f>
        <v>0</v>
      </c>
      <c r="J63" s="2"/>
      <c r="K63" s="30" t="str">
        <f>IFERROR(VLOOKUP(L63,'Base de données'!$H$3:$K$72,3,0),"")</f>
        <v/>
      </c>
      <c r="L63" s="38" t="str">
        <f t="array" ref="L63">IFERROR(INDEX('Base de données'!$H$3:$H$107,SMALL(IF('Base de données'!J$3:J$107&lt;&gt;"",ROW($H$3:$H$107)-2,""),ROW($E60))),"")</f>
        <v/>
      </c>
      <c r="M63" s="2"/>
      <c r="N63" s="29" t="str">
        <f>IFERROR(VLOOKUP(O63,'Base de données'!$B$3:$E$124,4,0),"")</f>
        <v/>
      </c>
      <c r="O63" s="37">
        <f t="array" ref="O63">IFERROR(INDEX('Base de données'!$B$3:$B$107,SMALL(IF('Base de données'!$E$3:$E$107&lt;&gt;"",ROW(O$3:O$107)-2,""),ROW(N60))),)</f>
        <v>0</v>
      </c>
      <c r="P63" s="2"/>
      <c r="Q63" s="30" t="str">
        <f>IFERROR(VLOOKUP(R63,'Base de données'!$H$3:$K$72,4,0),"")</f>
        <v/>
      </c>
      <c r="R63" s="38" t="str">
        <f t="array" ref="R63">IFERROR(INDEX('Base de données'!$H$3:$H$107,SMALL(IF('Base de données'!K$3:K$107&lt;&gt;"",ROW($H$3:$H$107)-2,""),ROW($E60))),"")</f>
        <v/>
      </c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1">
      <c r="A64" s="2"/>
      <c r="B64" s="29" t="str">
        <f t="array" ref="B64">IFERROR(VLOOKUP(C64,'Base de données'!$B$3:$E$124,2,0),"")</f>
        <v/>
      </c>
      <c r="C64" s="37">
        <f t="array" ref="C64">IFERROR(INDEX('Base de données'!B$3:B$107,SMALL(IF('Base de données'!$C$3:$C$107&lt;&gt;"",ROW(C$3:C$107)-2,""),ROW(B61))),)</f>
        <v>0</v>
      </c>
      <c r="D64" s="2"/>
      <c r="E64" s="30" t="str">
        <f t="array" ref="E64">IFERROR(VLOOKUP(F64,'Base de données'!$H$3:$K$72,2,0),"")</f>
        <v/>
      </c>
      <c r="F64" s="38" t="str">
        <f t="array" ref="F64">IFERROR(INDEX('Base de données'!$H$3:$H$107,SMALL(IF('Base de données'!I$3:I$107&lt;&gt;"",ROW($H$3:$H$107)-2,""),ROW($E61))),"")</f>
        <v/>
      </c>
      <c r="G64" s="2"/>
      <c r="H64" s="29" t="str">
        <f t="array" ref="H64">IFERROR(VLOOKUP(I64,'Base de données'!$B$3:$E$124,3,0),"")</f>
        <v/>
      </c>
      <c r="I64" s="37">
        <f t="array" ref="I64">IFERROR(INDEX('Base de données'!B$3:B$107,SMALL(IF('Base de données'!$D$3:$D$107&lt;&gt;"",ROW(I$3:I$107)-2,""),ROW(H61))),)</f>
        <v>0</v>
      </c>
      <c r="J64" s="2"/>
      <c r="K64" s="30" t="str">
        <f>IFERROR(VLOOKUP(L64,'Base de données'!$H$3:$K$72,3,0),"")</f>
        <v/>
      </c>
      <c r="L64" s="38" t="str">
        <f t="array" ref="L64">IFERROR(INDEX('Base de données'!$H$3:$H$107,SMALL(IF('Base de données'!J$3:J$107&lt;&gt;"",ROW($H$3:$H$107)-2,""),ROW($E61))),"")</f>
        <v/>
      </c>
      <c r="M64" s="2"/>
      <c r="N64" s="29" t="str">
        <f>IFERROR(VLOOKUP(O64,'Base de données'!$B$3:$E$124,4,0),"")</f>
        <v/>
      </c>
      <c r="O64" s="37">
        <f t="array" ref="O64">IFERROR(INDEX('Base de données'!$B$3:$B$107,SMALL(IF('Base de données'!$E$3:$E$107&lt;&gt;"",ROW(O$3:O$107)-2,""),ROW(N61))),)</f>
        <v>0</v>
      </c>
      <c r="P64" s="2"/>
      <c r="Q64" s="30" t="str">
        <f>IFERROR(VLOOKUP(R64,'Base de données'!$H$3:$K$72,4,0),"")</f>
        <v/>
      </c>
      <c r="R64" s="38" t="str">
        <f t="array" ref="R64">IFERROR(INDEX('Base de données'!$H$3:$H$107,SMALL(IF('Base de données'!K$3:K$107&lt;&gt;"",ROW($H$3:$H$107)-2,""),ROW($E61))),"")</f>
        <v/>
      </c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>
      <c r="A65" s="2"/>
      <c r="B65" s="29" t="str">
        <f t="array" ref="B65">IFERROR(VLOOKUP(C65,'Base de données'!$B$3:$E$124,2,0),"")</f>
        <v/>
      </c>
      <c r="C65" s="37">
        <f t="array" ref="C65">IFERROR(INDEX('Base de données'!B$3:B$107,SMALL(IF('Base de données'!$C$3:$C$107&lt;&gt;"",ROW(C$3:C$107)-2,""),ROW(B62))),)</f>
        <v>0</v>
      </c>
      <c r="D65" s="2"/>
      <c r="E65" s="30" t="str">
        <f t="array" ref="E65">IFERROR(VLOOKUP(F65,'Base de données'!$H$3:$K$72,2,0),"")</f>
        <v/>
      </c>
      <c r="F65" s="38" t="str">
        <f t="array" ref="F65">IFERROR(INDEX('Base de données'!$H$3:$H$107,SMALL(IF('Base de données'!I$3:I$107&lt;&gt;"",ROW($H$3:$H$107)-2,""),ROW($E62))),"")</f>
        <v/>
      </c>
      <c r="G65" s="2"/>
      <c r="H65" s="29" t="str">
        <f t="array" ref="H65">IFERROR(VLOOKUP(I65,'Base de données'!$B$3:$E$124,3,0),"")</f>
        <v/>
      </c>
      <c r="I65" s="37">
        <f t="array" ref="I65">IFERROR(INDEX('Base de données'!B$3:B$107,SMALL(IF('Base de données'!$D$3:$D$107&lt;&gt;"",ROW(I$3:I$107)-2,""),ROW(H62))),)</f>
        <v>0</v>
      </c>
      <c r="J65" s="2"/>
      <c r="K65" s="30" t="str">
        <f>IFERROR(VLOOKUP(L65,'Base de données'!$H$3:$K$72,3,0),"")</f>
        <v/>
      </c>
      <c r="L65" s="38" t="str">
        <f t="array" ref="L65">IFERROR(INDEX('Base de données'!$H$3:$H$107,SMALL(IF('Base de données'!J$3:J$107&lt;&gt;"",ROW($H$3:$H$107)-2,""),ROW($E62))),"")</f>
        <v/>
      </c>
      <c r="M65" s="2"/>
      <c r="N65" s="29" t="str">
        <f>IFERROR(VLOOKUP(O65,'Base de données'!$B$3:$E$124,4,0),"")</f>
        <v/>
      </c>
      <c r="O65" s="37">
        <f t="array" ref="O65">IFERROR(INDEX('Base de données'!$B$3:$B$107,SMALL(IF('Base de données'!$E$3:$E$107&lt;&gt;"",ROW(O$3:O$107)-2,""),ROW(N62))),)</f>
        <v>0</v>
      </c>
      <c r="P65" s="2"/>
      <c r="Q65" s="30" t="str">
        <f>IFERROR(VLOOKUP(R65,'Base de données'!$H$3:$K$72,4,0),"")</f>
        <v/>
      </c>
      <c r="R65" s="38" t="str">
        <f t="array" ref="R65">IFERROR(INDEX('Base de données'!$H$3:$H$107,SMALL(IF('Base de données'!K$3:K$107&lt;&gt;"",ROW($H$3:$H$107)-2,""),ROW($E62))),"")</f>
        <v/>
      </c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>
      <c r="A66" s="2"/>
      <c r="B66" s="29" t="str">
        <f t="array" ref="B66">IFERROR(VLOOKUP(C66,'Base de données'!$B$3:$E$124,2,0),"")</f>
        <v/>
      </c>
      <c r="C66" s="37">
        <f t="array" ref="C66">IFERROR(INDEX('Base de données'!B$3:B$107,SMALL(IF('Base de données'!$C$3:$C$107&lt;&gt;"",ROW(C$3:C$107)-2,""),ROW(B63))),)</f>
        <v>0</v>
      </c>
      <c r="D66" s="2"/>
      <c r="E66" s="30" t="str">
        <f t="array" ref="E66">IFERROR(VLOOKUP(F66,'Base de données'!$H$3:$K$72,2,0),"")</f>
        <v/>
      </c>
      <c r="F66" s="38" t="str">
        <f t="array" ref="F66">IFERROR(INDEX('Base de données'!$H$3:$H$107,SMALL(IF('Base de données'!I$3:I$107&lt;&gt;"",ROW($H$3:$H$107)-2,""),ROW($E63))),"")</f>
        <v/>
      </c>
      <c r="G66" s="2"/>
      <c r="H66" s="29" t="str">
        <f t="array" ref="H66">IFERROR(VLOOKUP(I66,'Base de données'!$B$3:$E$124,3,0),"")</f>
        <v/>
      </c>
      <c r="I66" s="37">
        <f t="array" ref="I66">IFERROR(INDEX('Base de données'!B$3:B$107,SMALL(IF('Base de données'!$D$3:$D$107&lt;&gt;"",ROW(I$3:I$107)-2,""),ROW(H63))),)</f>
        <v>0</v>
      </c>
      <c r="J66" s="2"/>
      <c r="K66" s="30" t="str">
        <f>IFERROR(VLOOKUP(L66,'Base de données'!$H$3:$K$72,3,0),"")</f>
        <v/>
      </c>
      <c r="L66" s="38" t="str">
        <f t="array" ref="L66">IFERROR(INDEX('Base de données'!$H$3:$H$107,SMALL(IF('Base de données'!J$3:J$107&lt;&gt;"",ROW($H$3:$H$107)-2,""),ROW($E63))),"")</f>
        <v/>
      </c>
      <c r="M66" s="2"/>
      <c r="N66" s="29" t="str">
        <f>IFERROR(VLOOKUP(O66,'Base de données'!$B$3:$E$124,4,0),"")</f>
        <v/>
      </c>
      <c r="O66" s="37">
        <f t="array" ref="O66">IFERROR(INDEX('Base de données'!$B$3:$B$107,SMALL(IF('Base de données'!$E$3:$E$107&lt;&gt;"",ROW(O$3:O$107)-2,""),ROW(N63))),)</f>
        <v>0</v>
      </c>
      <c r="P66" s="2"/>
      <c r="Q66" s="30" t="str">
        <f>IFERROR(VLOOKUP(R66,'Base de données'!$H$3:$K$72,4,0),"")</f>
        <v/>
      </c>
      <c r="R66" s="38" t="str">
        <f t="array" ref="R66">IFERROR(INDEX('Base de données'!$H$3:$H$107,SMALL(IF('Base de données'!K$3:K$107&lt;&gt;"",ROW($H$3:$H$107)-2,""),ROW($E63))),"")</f>
        <v/>
      </c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>
      <c r="A67" s="2"/>
      <c r="B67" s="29" t="str">
        <f t="array" ref="B67">IFERROR(VLOOKUP(C67,'Base de données'!$B$3:$E$124,2,0),"")</f>
        <v/>
      </c>
      <c r="C67" s="37">
        <f t="array" ref="C67">IFERROR(INDEX('Base de données'!B$3:B$107,SMALL(IF('Base de données'!$C$3:$C$107&lt;&gt;"",ROW(C$3:C$107)-2,""),ROW(B64))),)</f>
        <v>0</v>
      </c>
      <c r="D67" s="2"/>
      <c r="E67" s="30" t="str">
        <f t="array" ref="E67">IFERROR(VLOOKUP(F67,'Base de données'!$H$3:$K$72,2,0),"")</f>
        <v/>
      </c>
      <c r="F67" s="38" t="str">
        <f t="array" ref="F67">IFERROR(INDEX('Base de données'!$H$3:$H$107,SMALL(IF('Base de données'!I$3:I$107&lt;&gt;"",ROW($H$3:$H$107)-2,""),ROW($E64))),"")</f>
        <v/>
      </c>
      <c r="G67" s="2"/>
      <c r="H67" s="29" t="str">
        <f t="array" ref="H67">IFERROR(VLOOKUP(I67,'Base de données'!$B$3:$E$124,3,0),"")</f>
        <v/>
      </c>
      <c r="I67" s="37">
        <f t="array" ref="I67">IFERROR(INDEX('Base de données'!B$3:B$107,SMALL(IF('Base de données'!$D$3:$D$107&lt;&gt;"",ROW(I$3:I$107)-2,""),ROW(H64))),)</f>
        <v>0</v>
      </c>
      <c r="J67" s="2"/>
      <c r="K67" s="30" t="str">
        <f>IFERROR(VLOOKUP(L67,'Base de données'!$H$3:$K$72,3,0),"")</f>
        <v/>
      </c>
      <c r="L67" s="38" t="str">
        <f t="array" ref="L67">IFERROR(INDEX('Base de données'!$H$3:$H$107,SMALL(IF('Base de données'!J$3:J$107&lt;&gt;"",ROW($H$3:$H$107)-2,""),ROW($E64))),"")</f>
        <v/>
      </c>
      <c r="M67" s="2"/>
      <c r="N67" s="29" t="str">
        <f>IFERROR(VLOOKUP(O67,'Base de données'!$B$3:$E$124,4,0),"")</f>
        <v/>
      </c>
      <c r="O67" s="37">
        <f t="array" ref="O67">IFERROR(INDEX('Base de données'!$B$3:$B$107,SMALL(IF('Base de données'!$E$3:$E$107&lt;&gt;"",ROW(O$3:O$107)-2,""),ROW(N64))),)</f>
        <v>0</v>
      </c>
      <c r="P67" s="2"/>
      <c r="Q67" s="30" t="str">
        <f>IFERROR(VLOOKUP(R67,'Base de données'!$H$3:$K$72,4,0),"")</f>
        <v/>
      </c>
      <c r="R67" s="38" t="str">
        <f t="array" ref="R67">IFERROR(INDEX('Base de données'!$H$3:$H$107,SMALL(IF('Base de données'!K$3:K$107&lt;&gt;"",ROW($H$3:$H$107)-2,""),ROW($E64))),"")</f>
        <v/>
      </c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>
      <c r="A68" s="2"/>
      <c r="B68" s="29" t="str">
        <f t="array" ref="B68">IFERROR(VLOOKUP(C68,'Base de données'!$B$3:$E$124,2,0),"")</f>
        <v/>
      </c>
      <c r="C68" s="37">
        <f t="array" ref="C68">IFERROR(INDEX('Base de données'!B$3:B$107,SMALL(IF('Base de données'!$C$3:$C$107&lt;&gt;"",ROW(C$3:C$107)-2,""),ROW(B65))),)</f>
        <v>0</v>
      </c>
      <c r="D68" s="2"/>
      <c r="E68" s="30" t="str">
        <f t="array" ref="E68">IFERROR(VLOOKUP(F68,'Base de données'!$H$3:$K$72,2,0),"")</f>
        <v/>
      </c>
      <c r="F68" s="38" t="str">
        <f t="array" ref="F68">IFERROR(INDEX('Base de données'!$H$3:$H$107,SMALL(IF('Base de données'!I$3:I$107&lt;&gt;"",ROW($H$3:$H$107)-2,""),ROW($E65))),"")</f>
        <v/>
      </c>
      <c r="G68" s="2"/>
      <c r="H68" s="29" t="str">
        <f t="array" ref="H68">IFERROR(VLOOKUP(I68,'Base de données'!$B$3:$E$124,3,0),"")</f>
        <v/>
      </c>
      <c r="I68" s="37">
        <f t="array" ref="I68">IFERROR(INDEX('Base de données'!B$3:B$107,SMALL(IF('Base de données'!$D$3:$D$107&lt;&gt;"",ROW(I$3:I$107)-2,""),ROW(H65))),)</f>
        <v>0</v>
      </c>
      <c r="J68" s="2"/>
      <c r="K68" s="30" t="str">
        <f>IFERROR(VLOOKUP(L68,'Base de données'!$H$3:$K$72,3,0),"")</f>
        <v/>
      </c>
      <c r="L68" s="38" t="str">
        <f t="array" ref="L68">IFERROR(INDEX('Base de données'!$H$3:$H$107,SMALL(IF('Base de données'!J$3:J$107&lt;&gt;"",ROW($H$3:$H$107)-2,""),ROW($E65))),"")</f>
        <v/>
      </c>
      <c r="M68" s="2"/>
      <c r="N68" s="29" t="str">
        <f>IFERROR(VLOOKUP(O68,'Base de données'!$B$3:$E$124,4,0),"")</f>
        <v/>
      </c>
      <c r="O68" s="37">
        <f t="array" ref="O68">IFERROR(INDEX('Base de données'!$B$3:$B$107,SMALL(IF('Base de données'!$E$3:$E$107&lt;&gt;"",ROW(O$3:O$107)-2,""),ROW(N65))),)</f>
        <v>0</v>
      </c>
      <c r="P68" s="2"/>
      <c r="Q68" s="30" t="str">
        <f>IFERROR(VLOOKUP(R68,'Base de données'!$H$3:$K$72,4,0),"")</f>
        <v/>
      </c>
      <c r="R68" s="38" t="str">
        <f t="array" ref="R68">IFERROR(INDEX('Base de données'!$H$3:$H$107,SMALL(IF('Base de données'!K$3:K$107&lt;&gt;"",ROW($H$3:$H$107)-2,""),ROW($E65))),"")</f>
        <v/>
      </c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>
      <c r="A69" s="2"/>
      <c r="B69" s="29" t="str">
        <f t="array" ref="B69">IFERROR(VLOOKUP(C69,'Base de données'!$B$3:$E$124,2,0),"")</f>
        <v/>
      </c>
      <c r="C69" s="37">
        <f t="array" ref="C69">IFERROR(INDEX('Base de données'!B$3:B$107,SMALL(IF('Base de données'!$C$3:$C$107&lt;&gt;"",ROW(C$3:C$107)-2,""),ROW(B66))),)</f>
        <v>0</v>
      </c>
      <c r="D69" s="2"/>
      <c r="E69" s="30" t="str">
        <f t="array" ref="E69">IFERROR(VLOOKUP(F69,'Base de données'!$H$3:$K$72,2,0),"")</f>
        <v/>
      </c>
      <c r="F69" s="38" t="str">
        <f t="array" ref="F69">IFERROR(INDEX('Base de données'!$H$3:$H$107,SMALL(IF('Base de données'!I$3:I$107&lt;&gt;"",ROW($H$3:$H$107)-2,""),ROW($E66))),"")</f>
        <v/>
      </c>
      <c r="G69" s="2"/>
      <c r="H69" s="29" t="str">
        <f t="array" ref="H69">IFERROR(VLOOKUP(I69,'Base de données'!$B$3:$E$124,3,0),"")</f>
        <v/>
      </c>
      <c r="I69" s="37">
        <f t="array" ref="I69">IFERROR(INDEX('Base de données'!B$3:B$107,SMALL(IF('Base de données'!$D$3:$D$107&lt;&gt;"",ROW(I$3:I$107)-2,""),ROW(H66))),)</f>
        <v>0</v>
      </c>
      <c r="J69" s="2"/>
      <c r="K69" s="30" t="str">
        <f>IFERROR(VLOOKUP(L69,'Base de données'!$H$3:$K$72,3,0),"")</f>
        <v/>
      </c>
      <c r="L69" s="38" t="str">
        <f t="array" ref="L69">IFERROR(INDEX('Base de données'!$H$3:$H$107,SMALL(IF('Base de données'!J$3:J$107&lt;&gt;"",ROW($H$3:$H$107)-2,""),ROW($E66))),"")</f>
        <v/>
      </c>
      <c r="M69" s="2"/>
      <c r="N69" s="29" t="str">
        <f>IFERROR(VLOOKUP(O69,'Base de données'!$B$3:$E$124,4,0),"")</f>
        <v/>
      </c>
      <c r="O69" s="37">
        <f t="array" ref="O69">IFERROR(INDEX('Base de données'!$B$3:$B$107,SMALL(IF('Base de données'!$E$3:$E$107&lt;&gt;"",ROW(O$3:O$107)-2,""),ROW(N66))),)</f>
        <v>0</v>
      </c>
      <c r="P69" s="2"/>
      <c r="Q69" s="30" t="str">
        <f>IFERROR(VLOOKUP(R69,'Base de données'!$H$3:$K$72,4,0),"")</f>
        <v/>
      </c>
      <c r="R69" s="38" t="str">
        <f t="array" ref="R69">IFERROR(INDEX('Base de données'!$H$3:$H$107,SMALL(IF('Base de données'!K$3:K$107&lt;&gt;"",ROW($H$3:$H$107)-2,""),ROW($E66))),"")</f>
        <v/>
      </c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>
      <c r="A70" s="2"/>
      <c r="B70" s="29" t="str">
        <f t="array" ref="B70">IFERROR(VLOOKUP(C70,'Base de données'!$B$3:$E$124,2,0),"")</f>
        <v/>
      </c>
      <c r="C70" s="37">
        <f t="array" ref="C70">IFERROR(INDEX('Base de données'!B$3:B$107,SMALL(IF('Base de données'!$C$3:$C$107&lt;&gt;"",ROW(C$3:C$107)-2,""),ROW(B67))),)</f>
        <v>0</v>
      </c>
      <c r="D70" s="2"/>
      <c r="E70" s="30" t="str">
        <f t="array" ref="E70">IFERROR(VLOOKUP(F70,'Base de données'!$H$3:$K$72,2,0),"")</f>
        <v/>
      </c>
      <c r="F70" s="38" t="str">
        <f t="array" ref="F70">IFERROR(INDEX('Base de données'!$H$3:$H$107,SMALL(IF('Base de données'!I$3:I$107&lt;&gt;"",ROW($H$3:$H$107)-2,""),ROW($E67))),"")</f>
        <v/>
      </c>
      <c r="G70" s="2"/>
      <c r="H70" s="29" t="str">
        <f t="array" ref="H70">IFERROR(VLOOKUP(I70,'Base de données'!$B$3:$E$124,3,0),"")</f>
        <v/>
      </c>
      <c r="I70" s="37">
        <f t="array" ref="I70">IFERROR(INDEX('Base de données'!B$3:B$107,SMALL(IF('Base de données'!$D$3:$D$107&lt;&gt;"",ROW(I$3:I$107)-2,""),ROW(H67))),)</f>
        <v>0</v>
      </c>
      <c r="J70" s="2"/>
      <c r="K70" s="30" t="str">
        <f>IFERROR(VLOOKUP(L70,'Base de données'!$H$3:$K$72,3,0),"")</f>
        <v/>
      </c>
      <c r="L70" s="38" t="str">
        <f t="array" ref="L70">IFERROR(INDEX('Base de données'!$H$3:$H$107,SMALL(IF('Base de données'!J$3:J$107&lt;&gt;"",ROW($H$3:$H$107)-2,""),ROW($E67))),"")</f>
        <v/>
      </c>
      <c r="M70" s="2"/>
      <c r="N70" s="29" t="str">
        <f>IFERROR(VLOOKUP(O70,'Base de données'!$B$3:$E$124,4,0),"")</f>
        <v/>
      </c>
      <c r="O70" s="37">
        <f t="array" ref="O70">IFERROR(INDEX('Base de données'!$B$3:$B$107,SMALL(IF('Base de données'!$E$3:$E$107&lt;&gt;"",ROW(O$3:O$107)-2,""),ROW(N67))),)</f>
        <v>0</v>
      </c>
      <c r="P70" s="2"/>
      <c r="Q70" s="30" t="str">
        <f>IFERROR(VLOOKUP(R70,'Base de données'!$H$3:$K$72,4,0),"")</f>
        <v/>
      </c>
      <c r="R70" s="38" t="str">
        <f t="array" ref="R70">IFERROR(INDEX('Base de données'!$H$3:$H$107,SMALL(IF('Base de données'!K$3:K$107&lt;&gt;"",ROW($H$3:$H$107)-2,""),ROW($E67))),"")</f>
        <v/>
      </c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>
      <c r="A71" s="2"/>
      <c r="B71" s="29" t="str">
        <f t="array" ref="B71">IFERROR(VLOOKUP(C71,'Base de données'!$B$3:$E$124,2,0),"")</f>
        <v/>
      </c>
      <c r="C71" s="37">
        <f t="array" ref="C71">IFERROR(INDEX('Base de données'!B$3:B$107,SMALL(IF('Base de données'!$C$3:$C$107&lt;&gt;"",ROW(C$3:C$107)-2,""),ROW(B68))),)</f>
        <v>0</v>
      </c>
      <c r="D71" s="2"/>
      <c r="E71" s="30" t="str">
        <f t="array" ref="E71">IFERROR(VLOOKUP(F71,'Base de données'!$H$3:$K$72,2,0),"")</f>
        <v/>
      </c>
      <c r="F71" s="38" t="str">
        <f t="array" ref="F71">IFERROR(INDEX('Base de données'!$H$3:$H$107,SMALL(IF('Base de données'!I$3:I$107&lt;&gt;"",ROW($H$3:$H$107)-2,""),ROW($E68))),"")</f>
        <v/>
      </c>
      <c r="G71" s="2"/>
      <c r="H71" s="29" t="str">
        <f t="array" ref="H71">IFERROR(VLOOKUP(I71,'Base de données'!$B$3:$E$124,3,0),"")</f>
        <v/>
      </c>
      <c r="I71" s="37">
        <f t="array" ref="I71">IFERROR(INDEX('Base de données'!B$3:B$107,SMALL(IF('Base de données'!$D$3:$D$107&lt;&gt;"",ROW(I$3:I$107)-2,""),ROW(H68))),)</f>
        <v>0</v>
      </c>
      <c r="J71" s="2"/>
      <c r="K71" s="30" t="str">
        <f>IFERROR(VLOOKUP(L71,'Base de données'!$H$3:$K$72,3,0),"")</f>
        <v/>
      </c>
      <c r="L71" s="38" t="str">
        <f t="array" ref="L71">IFERROR(INDEX('Base de données'!$H$3:$H$107,SMALL(IF('Base de données'!J$3:J$107&lt;&gt;"",ROW($H$3:$H$107)-2,""),ROW($E68))),"")</f>
        <v/>
      </c>
      <c r="M71" s="2"/>
      <c r="N71" s="29" t="str">
        <f>IFERROR(VLOOKUP(O71,'Base de données'!$B$3:$E$124,4,0),"")</f>
        <v/>
      </c>
      <c r="O71" s="37">
        <f t="array" ref="O71">IFERROR(INDEX('Base de données'!$B$3:$B$107,SMALL(IF('Base de données'!$E$3:$E$107&lt;&gt;"",ROW(O$3:O$107)-2,""),ROW(N68))),)</f>
        <v>0</v>
      </c>
      <c r="P71" s="2"/>
      <c r="Q71" s="30" t="str">
        <f>IFERROR(VLOOKUP(R71,'Base de données'!$H$3:$K$72,4,0),"")</f>
        <v/>
      </c>
      <c r="R71" s="38" t="str">
        <f t="array" ref="R71">IFERROR(INDEX('Base de données'!$H$3:$H$107,SMALL(IF('Base de données'!K$3:K$107&lt;&gt;"",ROW($H$3:$H$107)-2,""),ROW($E68))),"")</f>
        <v/>
      </c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>
      <c r="A72" s="2"/>
      <c r="B72" s="29" t="str">
        <f t="array" ref="B72">IFERROR(VLOOKUP(C72,'Base de données'!$B$3:$E$124,2,0),"")</f>
        <v/>
      </c>
      <c r="C72" s="37">
        <f t="array" ref="C72">IFERROR(INDEX('Base de données'!B$3:B$107,SMALL(IF('Base de données'!$C$3:$C$107&lt;&gt;"",ROW(C$3:C$107)-2,""),ROW(B69))),)</f>
        <v>0</v>
      </c>
      <c r="D72" s="2"/>
      <c r="E72" s="30" t="str">
        <f t="array" ref="E72">IFERROR(VLOOKUP(F72,'Base de données'!$H$3:$K$72,2,0),"")</f>
        <v/>
      </c>
      <c r="F72" s="38" t="str">
        <f t="array" ref="F72">IFERROR(INDEX('Base de données'!$H$3:$H$107,SMALL(IF('Base de données'!I$3:I$107&lt;&gt;"",ROW($H$3:$H$107)-2,""),ROW($E69))),"")</f>
        <v/>
      </c>
      <c r="G72" s="2"/>
      <c r="H72" s="29" t="str">
        <f t="array" ref="H72">IFERROR(VLOOKUP(I72,'Base de données'!$B$3:$E$124,3,0),"")</f>
        <v/>
      </c>
      <c r="I72" s="37">
        <f t="array" ref="I72">IFERROR(INDEX('Base de données'!B$3:B$107,SMALL(IF('Base de données'!$D$3:$D$107&lt;&gt;"",ROW(I$3:I$107)-2,""),ROW(H69))),)</f>
        <v>0</v>
      </c>
      <c r="J72" s="2"/>
      <c r="K72" s="30" t="str">
        <f>IFERROR(VLOOKUP(L72,'Base de données'!$H$3:$K$72,3,0),"")</f>
        <v/>
      </c>
      <c r="L72" s="38" t="str">
        <f t="array" ref="L72">IFERROR(INDEX('Base de données'!$H$3:$H$107,SMALL(IF('Base de données'!J$3:J$107&lt;&gt;"",ROW($H$3:$H$107)-2,""),ROW($E69))),"")</f>
        <v/>
      </c>
      <c r="M72" s="2"/>
      <c r="N72" s="29" t="str">
        <f>IFERROR(VLOOKUP(O72,'Base de données'!$B$3:$E$124,4,0),"")</f>
        <v/>
      </c>
      <c r="O72" s="37">
        <f t="array" ref="O72">IFERROR(INDEX('Base de données'!$B$3:$B$107,SMALL(IF('Base de données'!$E$3:$E$107&lt;&gt;"",ROW(O$3:O$107)-2,""),ROW(N69))),)</f>
        <v>0</v>
      </c>
      <c r="P72" s="2"/>
      <c r="Q72" s="30" t="str">
        <f>IFERROR(VLOOKUP(R72,'Base de données'!$H$3:$K$72,4,0),"")</f>
        <v/>
      </c>
      <c r="R72" s="38" t="str">
        <f t="array" ref="R72">IFERROR(INDEX('Base de données'!$H$3:$H$107,SMALL(IF('Base de données'!K$3:K$107&lt;&gt;"",ROW($H$3:$H$107)-2,""),ROW($E69))),"")</f>
        <v/>
      </c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>
      <c r="A73" s="2"/>
      <c r="B73" s="29" t="str">
        <f t="array" ref="B73">IFERROR(VLOOKUP(C73,'Base de données'!$B$3:$E$124,2,0),"")</f>
        <v/>
      </c>
      <c r="C73" s="37">
        <f t="array" ref="C73">IFERROR(INDEX('Base de données'!B$3:B$107,SMALL(IF('Base de données'!$C$3:$C$107&lt;&gt;"",ROW(C$3:C$107)-2,""),ROW(B70))),)</f>
        <v>0</v>
      </c>
      <c r="D73" s="2"/>
      <c r="E73" s="30" t="str">
        <f t="array" ref="E73">IFERROR(VLOOKUP(F73,'Base de données'!$H$3:$K$72,2,0),"")</f>
        <v/>
      </c>
      <c r="F73" s="38" t="str">
        <f t="array" ref="F73">IFERROR(INDEX('Base de données'!$H$3:$H$107,SMALL(IF('Base de données'!I$3:I$107&lt;&gt;"",ROW($H$3:$H$107)-2,""),ROW($E70))),"")</f>
        <v/>
      </c>
      <c r="G73" s="2"/>
      <c r="H73" s="29" t="str">
        <f t="array" ref="H73">IFERROR(VLOOKUP(I73,'Base de données'!$B$3:$E$124,3,0),"")</f>
        <v/>
      </c>
      <c r="I73" s="37">
        <f t="array" ref="I73">IFERROR(INDEX('Base de données'!B$3:B$107,SMALL(IF('Base de données'!$D$3:$D$107&lt;&gt;"",ROW(I$3:I$107)-2,""),ROW(H70))),)</f>
        <v>0</v>
      </c>
      <c r="J73" s="2"/>
      <c r="K73" s="30" t="str">
        <f>IFERROR(VLOOKUP(L73,'Base de données'!$H$3:$K$72,3,0),"")</f>
        <v/>
      </c>
      <c r="L73" s="38" t="str">
        <f t="array" ref="L73">IFERROR(INDEX('Base de données'!$H$3:$H$107,SMALL(IF('Base de données'!J$3:J$107&lt;&gt;"",ROW($H$3:$H$107)-2,""),ROW($E70))),"")</f>
        <v/>
      </c>
      <c r="M73" s="2"/>
      <c r="N73" s="29" t="str">
        <f>IFERROR(VLOOKUP(O73,'Base de données'!$B$3:$E$124,4,0),"")</f>
        <v/>
      </c>
      <c r="O73" s="37">
        <f t="array" ref="O73">IFERROR(INDEX('Base de données'!$B$3:$B$107,SMALL(IF('Base de données'!$E$3:$E$107&lt;&gt;"",ROW(O$3:O$107)-2,""),ROW(N70))),)</f>
        <v>0</v>
      </c>
      <c r="P73" s="2"/>
      <c r="Q73" s="30" t="str">
        <f>IFERROR(VLOOKUP(R73,'Base de données'!$H$3:$K$72,4,0),"")</f>
        <v/>
      </c>
      <c r="R73" s="38" t="str">
        <f t="array" ref="R73">IFERROR(INDEX('Base de données'!$H$3:$H$107,SMALL(IF('Base de données'!K$3:K$107&lt;&gt;"",ROW($H$3:$H$107)-2,""),ROW($E70))),"")</f>
        <v/>
      </c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>
      <c r="A74" s="2"/>
      <c r="B74" s="29" t="str">
        <f t="array" ref="B74">IFERROR(VLOOKUP(C74,'Base de données'!$B$3:$E$124,2,0),"")</f>
        <v/>
      </c>
      <c r="C74" s="37">
        <f t="array" ref="C74">IFERROR(INDEX('Base de données'!B$3:B$107,SMALL(IF('Base de données'!$C$3:$C$107&lt;&gt;"",ROW(C$3:C$107)-2,""),ROW(B71))),)</f>
        <v>0</v>
      </c>
      <c r="D74" s="2"/>
      <c r="E74" s="30" t="str">
        <f t="array" ref="E74">IFERROR(VLOOKUP(F74,'Base de données'!$H$3:$K$72,2,0),"")</f>
        <v/>
      </c>
      <c r="F74" s="38" t="str">
        <f t="array" ref="F74">IFERROR(INDEX('Base de données'!$H$3:$H$107,SMALL(IF('Base de données'!I$3:I$107&lt;&gt;"",ROW($H$3:$H$107)-2,""),ROW($E71))),"")</f>
        <v/>
      </c>
      <c r="G74" s="2"/>
      <c r="H74" s="29" t="str">
        <f t="array" ref="H74">IFERROR(VLOOKUP(I74,'Base de données'!$B$3:$E$124,3,0),"")</f>
        <v/>
      </c>
      <c r="I74" s="37">
        <f t="array" ref="I74">IFERROR(INDEX('Base de données'!B$3:B$107,SMALL(IF('Base de données'!$D$3:$D$107&lt;&gt;"",ROW(I$3:I$107)-2,""),ROW(H71))),)</f>
        <v>0</v>
      </c>
      <c r="J74" s="2"/>
      <c r="K74" s="30" t="str">
        <f>IFERROR(VLOOKUP(L74,'Base de données'!$H$3:$K$72,3,0),"")</f>
        <v/>
      </c>
      <c r="L74" s="38" t="str">
        <f t="array" ref="L74">IFERROR(INDEX('Base de données'!$H$3:$H$107,SMALL(IF('Base de données'!J$3:J$107&lt;&gt;"",ROW($H$3:$H$107)-2,""),ROW($E71))),"")</f>
        <v/>
      </c>
      <c r="M74" s="2"/>
      <c r="N74" s="29" t="str">
        <f>IFERROR(VLOOKUP(O74,'Base de données'!$B$3:$E$124,4,0),"")</f>
        <v/>
      </c>
      <c r="O74" s="37">
        <f t="array" ref="O74">IFERROR(INDEX('Base de données'!$B$3:$B$107,SMALL(IF('Base de données'!$E$3:$E$107&lt;&gt;"",ROW(O$3:O$107)-2,""),ROW(N71))),)</f>
        <v>0</v>
      </c>
      <c r="P74" s="2"/>
      <c r="Q74" s="30" t="str">
        <f>IFERROR(VLOOKUP(R74,'Base de données'!$H$3:$K$72,4,0),"")</f>
        <v/>
      </c>
      <c r="R74" s="38" t="str">
        <f t="array" ref="R74">IFERROR(INDEX('Base de données'!$H$3:$H$107,SMALL(IF('Base de données'!K$3:K$107&lt;&gt;"",ROW($H$3:$H$107)-2,""),ROW($E71))),"")</f>
        <v/>
      </c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>
      <c r="A75" s="2"/>
      <c r="B75" s="29" t="str">
        <f t="array" ref="B75">IFERROR(VLOOKUP(C75,'Base de données'!$B$3:$E$124,2,0),"")</f>
        <v/>
      </c>
      <c r="C75" s="37">
        <f t="array" ref="C75">IFERROR(INDEX('Base de données'!B$3:B$107,SMALL(IF('Base de données'!$C$3:$C$107&lt;&gt;"",ROW(C$3:C$107)-2,""),ROW(B72))),)</f>
        <v>0</v>
      </c>
      <c r="D75" s="2"/>
      <c r="E75" s="30" t="str">
        <f t="array" ref="E75">IFERROR(VLOOKUP(F75,'Base de données'!$H$3:$K$72,2,0),"")</f>
        <v/>
      </c>
      <c r="F75" s="38" t="str">
        <f t="array" ref="F75">IFERROR(INDEX('Base de données'!$H$3:$H$107,SMALL(IF('Base de données'!I$3:I$107&lt;&gt;"",ROW($H$3:$H$107)-2,""),ROW($E72))),"")</f>
        <v/>
      </c>
      <c r="G75" s="2"/>
      <c r="H75" s="29" t="str">
        <f t="array" ref="H75">IFERROR(VLOOKUP(I75,'Base de données'!$B$3:$E$124,3,0),"")</f>
        <v/>
      </c>
      <c r="I75" s="37">
        <f t="array" ref="I75">IFERROR(INDEX('Base de données'!B$3:B$107,SMALL(IF('Base de données'!$D$3:$D$107&lt;&gt;"",ROW(I$3:I$107)-2,""),ROW(H72))),)</f>
        <v>0</v>
      </c>
      <c r="J75" s="2"/>
      <c r="K75" s="30" t="str">
        <f>IFERROR(VLOOKUP(L75,'Base de données'!$H$3:$K$72,3,0),"")</f>
        <v/>
      </c>
      <c r="L75" s="38" t="str">
        <f t="array" ref="L75">IFERROR(INDEX('Base de données'!$H$3:$H$107,SMALL(IF('Base de données'!J$3:J$107&lt;&gt;"",ROW($H$3:$H$107)-2,""),ROW($E72))),"")</f>
        <v/>
      </c>
      <c r="M75" s="2"/>
      <c r="N75" s="29" t="str">
        <f>IFERROR(VLOOKUP(O75,'Base de données'!$B$3:$E$124,4,0),"")</f>
        <v/>
      </c>
      <c r="O75" s="37">
        <f t="array" ref="O75">IFERROR(INDEX('Base de données'!$B$3:$B$107,SMALL(IF('Base de données'!$E$3:$E$107&lt;&gt;"",ROW(O$3:O$107)-2,""),ROW(N72))),)</f>
        <v>0</v>
      </c>
      <c r="P75" s="2"/>
      <c r="Q75" s="30" t="str">
        <f>IFERROR(VLOOKUP(R75,'Base de données'!$H$3:$K$72,4,0),"")</f>
        <v/>
      </c>
      <c r="R75" s="38" t="str">
        <f t="array" ref="R75">IFERROR(INDEX('Base de données'!$H$3:$H$107,SMALL(IF('Base de données'!K$3:K$107&lt;&gt;"",ROW($H$3:$H$107)-2,""),ROW($E72))),"")</f>
        <v/>
      </c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>
      <c r="A76" s="2"/>
      <c r="B76" s="29" t="str">
        <f t="array" ref="B76">IFERROR(VLOOKUP(C76,'Base de données'!$B$3:$E$124,2,0),"")</f>
        <v/>
      </c>
      <c r="C76" s="37">
        <f t="array" ref="C76">IFERROR(INDEX('Base de données'!B$3:B$107,SMALL(IF('Base de données'!$C$3:$C$107&lt;&gt;"",ROW(C$3:C$107)-2,""),ROW(B73))),)</f>
        <v>0</v>
      </c>
      <c r="D76" s="2"/>
      <c r="E76" s="30" t="str">
        <f t="array" ref="E76">IFERROR(VLOOKUP(F76,'Base de données'!$H$3:$K$72,2,0),"")</f>
        <v/>
      </c>
      <c r="F76" s="38" t="str">
        <f t="array" ref="F76">IFERROR(INDEX('Base de données'!$H$3:$H$107,SMALL(IF('Base de données'!I$3:I$107&lt;&gt;"",ROW($H$3:$H$107)-2,""),ROW($E73))),"")</f>
        <v/>
      </c>
      <c r="G76" s="2"/>
      <c r="H76" s="29" t="str">
        <f t="array" ref="H76">IFERROR(VLOOKUP(I76,'Base de données'!$B$3:$E$124,3,0),"")</f>
        <v/>
      </c>
      <c r="I76" s="37">
        <f t="array" ref="I76">IFERROR(INDEX('Base de données'!B$3:B$107,SMALL(IF('Base de données'!$D$3:$D$107&lt;&gt;"",ROW(I$3:I$107)-2,""),ROW(H73))),)</f>
        <v>0</v>
      </c>
      <c r="J76" s="2"/>
      <c r="K76" s="30" t="str">
        <f>IFERROR(VLOOKUP(L76,'Base de données'!$H$3:$K$72,3,0),"")</f>
        <v/>
      </c>
      <c r="L76" s="38" t="str">
        <f t="array" ref="L76">IFERROR(INDEX('Base de données'!$H$3:$H$107,SMALL(IF('Base de données'!J$3:J$107&lt;&gt;"",ROW($H$3:$H$107)-2,""),ROW($E73))),"")</f>
        <v/>
      </c>
      <c r="M76" s="2"/>
      <c r="N76" s="29" t="str">
        <f>IFERROR(VLOOKUP(O76,'Base de données'!$B$3:$E$124,4,0),"")</f>
        <v/>
      </c>
      <c r="O76" s="37">
        <f t="array" ref="O76">IFERROR(INDEX('Base de données'!$B$3:$B$107,SMALL(IF('Base de données'!$E$3:$E$107&lt;&gt;"",ROW(O$3:O$107)-2,""),ROW(N73))),)</f>
        <v>0</v>
      </c>
      <c r="P76" s="2"/>
      <c r="Q76" s="30" t="str">
        <f>IFERROR(VLOOKUP(R76,'Base de données'!$H$3:$K$72,4,0),"")</f>
        <v/>
      </c>
      <c r="R76" s="38" t="str">
        <f t="array" ref="R76">IFERROR(INDEX('Base de données'!$H$3:$H$107,SMALL(IF('Base de données'!K$3:K$107&lt;&gt;"",ROW($H$3:$H$107)-2,""),ROW($E73))),"")</f>
        <v/>
      </c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>
      <c r="A77" s="2"/>
      <c r="B77" s="29" t="str">
        <f t="array" ref="B77">IFERROR(VLOOKUP(C77,'Base de données'!$B$3:$E$124,2,0),"")</f>
        <v/>
      </c>
      <c r="C77" s="37">
        <f t="array" ref="C77">IFERROR(INDEX('Base de données'!B$3:B$107,SMALL(IF('Base de données'!$C$3:$C$107&lt;&gt;"",ROW(C$3:C$107)-2,""),ROW(B74))),)</f>
        <v>0</v>
      </c>
      <c r="D77" s="2"/>
      <c r="E77" s="30" t="str">
        <f t="array" ref="E77">IFERROR(VLOOKUP(F77,'Base de données'!$H$3:$K$72,2,0),"")</f>
        <v/>
      </c>
      <c r="F77" s="38" t="str">
        <f t="array" ref="F77">IFERROR(INDEX('Base de données'!$H$3:$H$107,SMALL(IF('Base de données'!I$3:I$107&lt;&gt;"",ROW($H$3:$H$107)-2,""),ROW($E74))),"")</f>
        <v/>
      </c>
      <c r="G77" s="2"/>
      <c r="H77" s="29" t="str">
        <f t="array" ref="H77">IFERROR(VLOOKUP(I77,'Base de données'!$B$3:$E$124,3,0),"")</f>
        <v/>
      </c>
      <c r="I77" s="37">
        <f t="array" ref="I77">IFERROR(INDEX('Base de données'!B$3:B$107,SMALL(IF('Base de données'!$D$3:$D$107&lt;&gt;"",ROW(I$3:I$107)-2,""),ROW(H74))),)</f>
        <v>0</v>
      </c>
      <c r="J77" s="2"/>
      <c r="K77" s="30" t="str">
        <f>IFERROR(VLOOKUP(L77,'Base de données'!$H$3:$K$72,3,0),"")</f>
        <v/>
      </c>
      <c r="L77" s="38" t="str">
        <f t="array" ref="L77">IFERROR(INDEX('Base de données'!$H$3:$H$107,SMALL(IF('Base de données'!J$3:J$107&lt;&gt;"",ROW($H$3:$H$107)-2,""),ROW($E74))),"")</f>
        <v/>
      </c>
      <c r="M77" s="2"/>
      <c r="N77" s="29" t="str">
        <f>IFERROR(VLOOKUP(O77,'Base de données'!$B$3:$E$124,4,0),"")</f>
        <v/>
      </c>
      <c r="O77" s="37">
        <f t="array" ref="O77">IFERROR(INDEX('Base de données'!$B$3:$B$107,SMALL(IF('Base de données'!$E$3:$E$107&lt;&gt;"",ROW(O$3:O$107)-2,""),ROW(N74))),)</f>
        <v>0</v>
      </c>
      <c r="P77" s="2"/>
      <c r="Q77" s="30" t="str">
        <f>IFERROR(VLOOKUP(R77,'Base de données'!$H$3:$K$72,4,0),"")</f>
        <v/>
      </c>
      <c r="R77" s="38" t="str">
        <f t="array" ref="R77">IFERROR(INDEX('Base de données'!$H$3:$H$107,SMALL(IF('Base de données'!K$3:K$107&lt;&gt;"",ROW($H$3:$H$107)-2,""),ROW($E74))),"")</f>
        <v/>
      </c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>
      <c r="A78" s="2"/>
      <c r="B78" s="29" t="str">
        <f t="array" ref="B78">IFERROR(VLOOKUP(C78,'Base de données'!$B$3:$E$124,2,0),"")</f>
        <v/>
      </c>
      <c r="C78" s="37">
        <f t="array" ref="C78">IFERROR(INDEX('Base de données'!B$3:B$107,SMALL(IF('Base de données'!$C$3:$C$107&lt;&gt;"",ROW(C$3:C$107)-2,""),ROW(B75))),)</f>
        <v>0</v>
      </c>
      <c r="D78" s="2"/>
      <c r="E78" s="30" t="str">
        <f t="array" ref="E78">IFERROR(VLOOKUP(F78,'Base de données'!$H$3:$K$72,2,0),"")</f>
        <v/>
      </c>
      <c r="F78" s="38" t="str">
        <f t="array" ref="F78">IFERROR(INDEX('Base de données'!$H$3:$H$107,SMALL(IF('Base de données'!I$3:I$107&lt;&gt;"",ROW($H$3:$H$107)-2,""),ROW($E75))),"")</f>
        <v/>
      </c>
      <c r="G78" s="2"/>
      <c r="H78" s="29" t="str">
        <f t="array" ref="H78">IFERROR(VLOOKUP(I78,'Base de données'!$B$3:$E$124,3,0),"")</f>
        <v/>
      </c>
      <c r="I78" s="37">
        <f t="array" ref="I78">IFERROR(INDEX('Base de données'!B$3:B$107,SMALL(IF('Base de données'!$D$3:$D$107&lt;&gt;"",ROW(I$3:I$107)-2,""),ROW(H75))),)</f>
        <v>0</v>
      </c>
      <c r="J78" s="2"/>
      <c r="K78" s="30" t="str">
        <f>IFERROR(VLOOKUP(L78,'Base de données'!$H$3:$K$72,3,0),"")</f>
        <v/>
      </c>
      <c r="L78" s="38" t="str">
        <f t="array" ref="L78">IFERROR(INDEX('Base de données'!$H$3:$H$107,SMALL(IF('Base de données'!J$3:J$107&lt;&gt;"",ROW($H$3:$H$107)-2,""),ROW($E75))),"")</f>
        <v/>
      </c>
      <c r="M78" s="2"/>
      <c r="N78" s="29" t="str">
        <f>IFERROR(VLOOKUP(O78,'Base de données'!$B$3:$E$124,4,0),"")</f>
        <v/>
      </c>
      <c r="O78" s="37">
        <f t="array" ref="O78">IFERROR(INDEX('Base de données'!$B$3:$B$107,SMALL(IF('Base de données'!$E$3:$E$107&lt;&gt;"",ROW(O$3:O$107)-2,""),ROW(N75))),)</f>
        <v>0</v>
      </c>
      <c r="P78" s="2"/>
      <c r="Q78" s="30" t="str">
        <f>IFERROR(VLOOKUP(R78,'Base de données'!$H$3:$K$72,4,0),"")</f>
        <v/>
      </c>
      <c r="R78" s="38" t="str">
        <f t="array" ref="R78">IFERROR(INDEX('Base de données'!$H$3:$H$107,SMALL(IF('Base de données'!K$3:K$107&lt;&gt;"",ROW($H$3:$H$107)-2,""),ROW($E75))),"")</f>
        <v/>
      </c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>
      <c r="A79" s="2"/>
      <c r="B79" s="29" t="str">
        <f t="array" ref="B79">IFERROR(VLOOKUP(C79,'Base de données'!$B$3:$E$124,2,0),"")</f>
        <v/>
      </c>
      <c r="C79" s="37">
        <f t="array" ref="C79">IFERROR(INDEX('Base de données'!B$3:B$107,SMALL(IF('Base de données'!$C$3:$C$107&lt;&gt;"",ROW(C$3:C$107)-2,""),ROW(B76))),)</f>
        <v>0</v>
      </c>
      <c r="D79" s="2"/>
      <c r="E79" s="30" t="str">
        <f t="array" ref="E79">IFERROR(VLOOKUP(F79,'Base de données'!$H$3:$K$72,2,0),"")</f>
        <v/>
      </c>
      <c r="F79" s="38" t="str">
        <f t="array" ref="F79">IFERROR(INDEX('Base de données'!$H$3:$H$107,SMALL(IF('Base de données'!I$3:I$107&lt;&gt;"",ROW($H$3:$H$107)-2,""),ROW($E76))),"")</f>
        <v/>
      </c>
      <c r="G79" s="2"/>
      <c r="H79" s="29" t="str">
        <f t="array" ref="H79">IFERROR(VLOOKUP(I79,'Base de données'!$B$3:$E$124,3,0),"")</f>
        <v/>
      </c>
      <c r="I79" s="37">
        <f t="array" ref="I79">IFERROR(INDEX('Base de données'!B$3:B$107,SMALL(IF('Base de données'!$D$3:$D$107&lt;&gt;"",ROW(I$3:I$107)-2,""),ROW(H76))),)</f>
        <v>0</v>
      </c>
      <c r="J79" s="2"/>
      <c r="K79" s="30" t="str">
        <f>IFERROR(VLOOKUP(L79,'Base de données'!$H$3:$K$72,3,0),"")</f>
        <v/>
      </c>
      <c r="L79" s="38" t="str">
        <f t="array" ref="L79">IFERROR(INDEX('Base de données'!$H$3:$H$107,SMALL(IF('Base de données'!J$3:J$107&lt;&gt;"",ROW($H$3:$H$107)-2,""),ROW($E76))),"")</f>
        <v/>
      </c>
      <c r="M79" s="2"/>
      <c r="N79" s="29" t="str">
        <f>IFERROR(VLOOKUP(O79,'Base de données'!$B$3:$E$124,4,0),"")</f>
        <v/>
      </c>
      <c r="O79" s="37">
        <f t="array" ref="O79">IFERROR(INDEX('Base de données'!$B$3:$B$107,SMALL(IF('Base de données'!$E$3:$E$107&lt;&gt;"",ROW(O$3:O$107)-2,""),ROW(N76))),)</f>
        <v>0</v>
      </c>
      <c r="P79" s="2"/>
      <c r="Q79" s="30" t="str">
        <f>IFERROR(VLOOKUP(R79,'Base de données'!$H$3:$K$72,4,0),"")</f>
        <v/>
      </c>
      <c r="R79" s="38" t="str">
        <f t="array" ref="R79">IFERROR(INDEX('Base de données'!$H$3:$H$107,SMALL(IF('Base de données'!K$3:K$107&lt;&gt;"",ROW($H$3:$H$107)-2,""),ROW($E76))),"")</f>
        <v/>
      </c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>
      <c r="A80" s="2"/>
      <c r="B80" s="2"/>
      <c r="C80" s="42"/>
      <c r="D80" s="2"/>
      <c r="E80" s="2"/>
      <c r="F80" s="42"/>
      <c r="G80" s="2"/>
      <c r="H80" s="34"/>
      <c r="I80" s="39"/>
      <c r="J80" s="2"/>
      <c r="K80" s="35"/>
      <c r="L80" s="40"/>
      <c r="M80" s="2"/>
      <c r="N80" s="2"/>
      <c r="O80" s="42"/>
      <c r="P80" s="2"/>
      <c r="Q80" s="2"/>
      <c r="R80" s="4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>
      <c r="A81" s="2"/>
      <c r="B81" s="2"/>
      <c r="C81" s="42"/>
      <c r="D81" s="2"/>
      <c r="E81" s="2"/>
      <c r="F81" s="42"/>
      <c r="G81" s="2"/>
      <c r="H81" s="34"/>
      <c r="I81" s="39"/>
      <c r="J81" s="2"/>
      <c r="K81" s="35"/>
      <c r="L81" s="40"/>
      <c r="M81" s="2"/>
      <c r="N81" s="2"/>
      <c r="O81" s="42"/>
      <c r="P81" s="2"/>
      <c r="Q81" s="2"/>
      <c r="R81" s="4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>
      <c r="A82" s="2"/>
      <c r="B82" s="2"/>
      <c r="C82" s="42"/>
      <c r="D82" s="2"/>
      <c r="E82" s="2"/>
      <c r="F82" s="42"/>
      <c r="G82" s="2"/>
      <c r="H82" s="34"/>
      <c r="I82" s="39"/>
      <c r="J82" s="2"/>
      <c r="K82" s="35"/>
      <c r="L82" s="40"/>
      <c r="M82" s="2"/>
      <c r="N82" s="2"/>
      <c r="O82" s="42"/>
      <c r="P82" s="2"/>
      <c r="Q82" s="2"/>
      <c r="R82" s="4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>
      <c r="A83" s="2"/>
      <c r="B83" s="2"/>
      <c r="C83" s="42"/>
      <c r="D83" s="2"/>
      <c r="E83" s="2"/>
      <c r="F83" s="42"/>
      <c r="G83" s="2"/>
      <c r="H83" s="34"/>
      <c r="I83" s="39"/>
      <c r="J83" s="2"/>
      <c r="K83" s="35"/>
      <c r="L83" s="40"/>
      <c r="M83" s="2"/>
      <c r="N83" s="2"/>
      <c r="O83" s="42"/>
      <c r="P83" s="2"/>
      <c r="Q83" s="2"/>
      <c r="R83" s="4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>
      <c r="A84" s="2"/>
      <c r="B84" s="2"/>
      <c r="C84" s="42"/>
      <c r="D84" s="2"/>
      <c r="E84" s="2"/>
      <c r="F84" s="42"/>
      <c r="G84" s="2"/>
      <c r="H84" s="34"/>
      <c r="I84" s="39"/>
      <c r="J84" s="2"/>
      <c r="K84" s="35"/>
      <c r="L84" s="40"/>
      <c r="M84" s="2"/>
      <c r="N84" s="2"/>
      <c r="O84" s="42"/>
      <c r="P84" s="2"/>
      <c r="Q84" s="2"/>
      <c r="R84" s="4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>
      <c r="A85" s="2"/>
      <c r="B85" s="2"/>
      <c r="C85" s="42"/>
      <c r="D85" s="2"/>
      <c r="E85" s="2"/>
      <c r="F85" s="42"/>
      <c r="G85" s="2"/>
      <c r="H85" s="34"/>
      <c r="I85" s="39"/>
      <c r="J85" s="2"/>
      <c r="K85" s="35"/>
      <c r="L85" s="40"/>
      <c r="M85" s="2"/>
      <c r="N85" s="2"/>
      <c r="O85" s="42"/>
      <c r="P85" s="2"/>
      <c r="Q85" s="2"/>
      <c r="R85" s="4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>
      <c r="A86" s="2"/>
      <c r="B86" s="2"/>
      <c r="C86" s="42"/>
      <c r="D86" s="2"/>
      <c r="E86" s="2"/>
      <c r="F86" s="42"/>
      <c r="G86" s="2"/>
      <c r="H86" s="34"/>
      <c r="I86" s="39"/>
      <c r="J86" s="2"/>
      <c r="K86" s="35"/>
      <c r="L86" s="40"/>
      <c r="M86" s="2"/>
      <c r="N86" s="2"/>
      <c r="O86" s="42"/>
      <c r="P86" s="2"/>
      <c r="Q86" s="2"/>
      <c r="R86" s="4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>
      <c r="H87" s="34"/>
      <c r="I87" s="39"/>
      <c r="K87" s="1"/>
      <c r="L87" s="41"/>
      <c r="N87" s="2"/>
      <c r="O87" s="42"/>
      <c r="P87" s="2"/>
      <c r="Q87" s="2"/>
      <c r="R87" s="4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>
      <c r="H88" s="34"/>
      <c r="I88" s="39"/>
      <c r="K88" s="1"/>
      <c r="L88" s="41"/>
    </row>
    <row r="89" spans="1:30">
      <c r="H89" s="34"/>
      <c r="I89" s="39"/>
      <c r="K89" s="1"/>
      <c r="L89" s="41"/>
    </row>
    <row r="90" spans="1:30">
      <c r="H90" s="34"/>
      <c r="I90" s="39"/>
      <c r="K90" s="1"/>
      <c r="L90" s="41"/>
    </row>
    <row r="91" spans="1:30">
      <c r="H91" s="34"/>
      <c r="I91" s="39"/>
      <c r="K91" s="1"/>
      <c r="L91" s="41"/>
    </row>
    <row r="92" spans="1:30">
      <c r="H92" s="34"/>
      <c r="I92" s="39"/>
      <c r="K92" s="1"/>
      <c r="L92" s="41"/>
    </row>
    <row r="93" spans="1:30">
      <c r="H93" s="34"/>
      <c r="I93" s="39"/>
    </row>
    <row r="94" spans="1:30">
      <c r="H94" s="34"/>
      <c r="I94" s="39"/>
    </row>
    <row r="95" spans="1:30">
      <c r="H95" s="34"/>
      <c r="I95" s="39"/>
    </row>
    <row r="96" spans="1:30">
      <c r="H96" s="34"/>
      <c r="I96" s="39"/>
    </row>
    <row r="97" spans="8:9">
      <c r="H97" s="34"/>
      <c r="I97" s="39"/>
    </row>
  </sheetData>
  <customSheetViews>
    <customSheetView guid="{35B6BC15-FE8E-48BF-BB66-C036B89C8D4E}" scale="80">
      <selection activeCell="F11" sqref="F11"/>
      <pageMargins left="0.7" right="0.7" top="0.75" bottom="0.75" header="0.3" footer="0.3"/>
      <pageSetup paperSize="9" orientation="portrait" r:id="rId1"/>
    </customSheetView>
  </customSheetViews>
  <mergeCells count="21">
    <mergeCell ref="T33:V33"/>
    <mergeCell ref="U36:V36"/>
    <mergeCell ref="U37:V37"/>
    <mergeCell ref="U38:V38"/>
    <mergeCell ref="U40:V40"/>
    <mergeCell ref="B3:C3"/>
    <mergeCell ref="E3:F3"/>
    <mergeCell ref="B2:F2"/>
    <mergeCell ref="H2:L2"/>
    <mergeCell ref="H3:I3"/>
    <mergeCell ref="K3:L3"/>
    <mergeCell ref="T12:U12"/>
    <mergeCell ref="T21:U21"/>
    <mergeCell ref="T24:U24"/>
    <mergeCell ref="T27:U27"/>
    <mergeCell ref="N2:R2"/>
    <mergeCell ref="N3:O3"/>
    <mergeCell ref="Q3:R3"/>
    <mergeCell ref="T14:U14"/>
    <mergeCell ref="T10:U10"/>
    <mergeCell ref="T8:U8"/>
  </mergeCells>
  <conditionalFormatting sqref="N4:N79">
    <cfRule type="dataBar" priority="3">
      <dataBar>
        <cfvo type="min"/>
        <cfvo type="max"/>
        <color rgb="FFFF555A"/>
      </dataBar>
    </cfRule>
  </conditionalFormatting>
  <conditionalFormatting sqref="Q4:Q79">
    <cfRule type="dataBar" priority="2">
      <dataBar>
        <cfvo type="min"/>
        <cfvo type="max"/>
        <color rgb="FF008AEF"/>
      </dataBar>
    </cfRule>
  </conditionalFormatting>
  <conditionalFormatting sqref="H4:H79">
    <cfRule type="dataBar" priority="1">
      <dataBar>
        <cfvo type="min"/>
        <cfvo type="max"/>
        <color rgb="FFFF555A"/>
      </dataBar>
    </cfRule>
  </conditionalFormatting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303"/>
  <sheetViews>
    <sheetView workbookViewId="0">
      <selection activeCell="H3" sqref="H3:H72"/>
    </sheetView>
  </sheetViews>
  <sheetFormatPr baseColWidth="10" defaultColWidth="11.42578125" defaultRowHeight="11.25"/>
  <cols>
    <col min="1" max="1" width="11.42578125" style="3"/>
    <col min="2" max="2" width="34.42578125" style="3" customWidth="1"/>
    <col min="3" max="5" width="5.7109375" style="3" customWidth="1"/>
    <col min="6" max="6" width="5.85546875" style="3" customWidth="1"/>
    <col min="7" max="7" width="11.42578125" style="3"/>
    <col min="8" max="8" width="24.5703125" style="3" customWidth="1"/>
    <col min="9" max="11" width="5.7109375" style="3" customWidth="1"/>
    <col min="12" max="16384" width="11.42578125" style="3"/>
  </cols>
  <sheetData>
    <row r="1" spans="1:32">
      <c r="B1" s="31" t="s">
        <v>0</v>
      </c>
      <c r="C1" s="31"/>
      <c r="E1" s="3" t="s">
        <v>12</v>
      </c>
      <c r="H1" s="31" t="s">
        <v>7</v>
      </c>
      <c r="I1" s="44"/>
      <c r="J1" s="45"/>
      <c r="K1" s="45"/>
      <c r="Q1" s="3">
        <v>0</v>
      </c>
      <c r="Y1" s="354"/>
      <c r="Z1" s="354"/>
      <c r="AA1" s="4"/>
      <c r="AB1" s="4"/>
      <c r="AC1" s="4"/>
      <c r="AD1" s="4"/>
      <c r="AE1" s="4"/>
      <c r="AF1" s="4"/>
    </row>
    <row r="2" spans="1:32">
      <c r="A2" s="31"/>
      <c r="B2" s="31"/>
      <c r="C2" s="43" t="s">
        <v>148</v>
      </c>
      <c r="D2" s="103" t="s">
        <v>2</v>
      </c>
      <c r="E2" s="101" t="s">
        <v>10</v>
      </c>
      <c r="G2" s="31"/>
      <c r="H2" s="31"/>
      <c r="I2" s="43" t="s">
        <v>148</v>
      </c>
      <c r="J2" s="105" t="s">
        <v>2</v>
      </c>
      <c r="K2" s="101" t="s">
        <v>10</v>
      </c>
      <c r="L2" s="101"/>
      <c r="Y2" s="106"/>
      <c r="Z2" s="106"/>
      <c r="AA2" s="4"/>
      <c r="AB2" s="4"/>
      <c r="AC2" s="4"/>
      <c r="AD2" s="4"/>
      <c r="AE2" s="4"/>
      <c r="AF2" s="4"/>
    </row>
    <row r="3" spans="1:32" ht="12.75">
      <c r="A3" s="3">
        <v>1</v>
      </c>
      <c r="B3" s="7" t="str">
        <f>Inventaire!C10</f>
        <v>Aqua di gio Femme</v>
      </c>
      <c r="C3" s="46" t="str">
        <f>IF(SUM(Inventaire!E10:F10)=$Q$1,"",SUM(Inventaire!E10:F10))</f>
        <v/>
      </c>
      <c r="D3" s="105">
        <f t="array" ref="D3">IF(Inventaire!G10=R1,"",Inventaire!G10)</f>
        <v>1</v>
      </c>
      <c r="E3" s="105">
        <f t="array" ref="E3">IF(Inventaire!H10=S1,"",Inventaire!H10)</f>
        <v>4</v>
      </c>
      <c r="G3" s="3">
        <v>1</v>
      </c>
      <c r="H3" s="7" t="str">
        <f>Inventaire!AA10</f>
        <v>Aqua di gio Homme</v>
      </c>
      <c r="I3" s="105">
        <f t="array" ref="I3">IF(SUM(Inventaire!AC10:AD10)=$Q$1,"",SUM(Inventaire!AC10:AD10))</f>
        <v>4</v>
      </c>
      <c r="J3" s="105" t="str">
        <f t="array" ref="J3">IF(Inventaire!AE10=R1,"",Inventaire!AE10)</f>
        <v/>
      </c>
      <c r="K3" s="105">
        <f t="array" ref="K3">IF(Inventaire!AF10=S1,"",Inventaire!AF10)</f>
        <v>17</v>
      </c>
      <c r="Y3" s="58"/>
      <c r="Z3" s="58"/>
      <c r="AA3" s="4"/>
      <c r="AB3" s="4"/>
      <c r="AC3" s="4"/>
      <c r="AD3" s="4"/>
      <c r="AE3" s="4"/>
      <c r="AF3" s="4"/>
    </row>
    <row r="4" spans="1:32" ht="12.75">
      <c r="A4" s="3">
        <v>2</v>
      </c>
      <c r="B4" s="7" t="str">
        <f>Inventaire!C11</f>
        <v>Armani code Femme</v>
      </c>
      <c r="C4" s="104" t="str">
        <f>IF(SUM(Inventaire!E11:F11)=$Q$1,"",SUM(Inventaire!E11:F11))</f>
        <v/>
      </c>
      <c r="D4" s="105" t="str">
        <f t="array" ref="D4">IF(Inventaire!G11=R2,"",Inventaire!G11)</f>
        <v/>
      </c>
      <c r="E4" s="105">
        <f t="array" ref="E4">IF(Inventaire!H11=S2,"",Inventaire!H11)</f>
        <v>4</v>
      </c>
      <c r="F4" s="103"/>
      <c r="G4" s="3">
        <v>2</v>
      </c>
      <c r="H4" s="7" t="str">
        <f>Inventaire!AA11</f>
        <v>Armani code Homme</v>
      </c>
      <c r="I4" s="105" t="str">
        <f t="array" ref="I4">IF(SUM(Inventaire!AC11:AD11)=$Q$1,"",SUM(Inventaire!AC11:AD11))</f>
        <v/>
      </c>
      <c r="J4" s="105" t="str">
        <f t="array" ref="J4">IF(Inventaire!AE11=R2,"",Inventaire!AE11)</f>
        <v/>
      </c>
      <c r="K4" s="105">
        <f t="array" ref="K4">IF(Inventaire!AF11=S2,"",Inventaire!AF11)</f>
        <v>4</v>
      </c>
      <c r="Y4" s="58"/>
      <c r="Z4" s="58"/>
      <c r="AA4" s="4"/>
      <c r="AB4" s="4"/>
      <c r="AC4" s="4"/>
      <c r="AD4" s="4"/>
      <c r="AE4" s="4"/>
      <c r="AF4" s="4"/>
    </row>
    <row r="5" spans="1:32" ht="12.75">
      <c r="A5" s="3">
        <v>3</v>
      </c>
      <c r="B5" s="7" t="str">
        <f>Inventaire!C12</f>
        <v>Aqua di gioa</v>
      </c>
      <c r="C5" s="104" t="str">
        <f>IF(SUM(Inventaire!E12:F12)=$Q$1,"",SUM(Inventaire!E12:F12))</f>
        <v/>
      </c>
      <c r="D5" s="105" t="str">
        <f t="array" ref="D5">IF(Inventaire!G12=R3,"",Inventaire!G12)</f>
        <v/>
      </c>
      <c r="E5" s="105" t="str">
        <f t="array" ref="E5">IF(Inventaire!H12=S3,"",Inventaire!H12)</f>
        <v/>
      </c>
      <c r="F5" s="103"/>
      <c r="G5" s="3">
        <v>3</v>
      </c>
      <c r="H5" s="7" t="str">
        <f>Inventaire!AA12</f>
        <v>Armani code sport</v>
      </c>
      <c r="I5" s="105" t="str">
        <f t="array" ref="I5">IF(SUM(Inventaire!AC12:AD12)=$Q$1,"",SUM(Inventaire!AC12:AD12))</f>
        <v/>
      </c>
      <c r="J5" s="105">
        <f t="array" ref="J5">IF(Inventaire!AE12=R3,"",Inventaire!AE12)</f>
        <v>1</v>
      </c>
      <c r="K5" s="105">
        <f t="array" ref="K5">IF(Inventaire!AF12=S3,"",Inventaire!AF12)</f>
        <v>3</v>
      </c>
      <c r="Y5" s="58"/>
      <c r="Z5" s="58"/>
      <c r="AA5" s="4"/>
      <c r="AB5" s="106"/>
      <c r="AC5" s="4"/>
      <c r="AD5" s="4"/>
      <c r="AE5" s="4"/>
      <c r="AF5" s="4"/>
    </row>
    <row r="6" spans="1:32" ht="12.75">
      <c r="A6" s="3">
        <v>4</v>
      </c>
      <c r="B6" s="7" t="str">
        <f>Inventaire!C13</f>
        <v>Armani mania Femme</v>
      </c>
      <c r="C6" s="104" t="str">
        <f>IF(SUM(Inventaire!E13:F13)=$Q$1,"",SUM(Inventaire!E13:F13))</f>
        <v/>
      </c>
      <c r="D6" s="105" t="str">
        <f t="array" ref="D6">IF(Inventaire!G13=R4,"",Inventaire!G13)</f>
        <v/>
      </c>
      <c r="E6" s="105" t="str">
        <f t="array" ref="E6">IF(Inventaire!H13=S4,"",Inventaire!H13)</f>
        <v/>
      </c>
      <c r="F6" s="103"/>
      <c r="G6" s="3">
        <v>4</v>
      </c>
      <c r="H6" s="7" t="str">
        <f>Inventaire!AA13</f>
        <v>Armani diamonds</v>
      </c>
      <c r="I6" s="105" t="str">
        <f t="array" ref="I6">IF(SUM(Inventaire!AC13:AD13)=$Q$1,"",SUM(Inventaire!AC13:AD13))</f>
        <v/>
      </c>
      <c r="J6" s="105" t="str">
        <f t="array" ref="J6">IF(Inventaire!AE13=R4,"",Inventaire!AE13)</f>
        <v/>
      </c>
      <c r="K6" s="105">
        <f t="array" ref="K6">IF(Inventaire!AF13=S4,"",Inventaire!AF13)</f>
        <v>1</v>
      </c>
      <c r="Y6" s="58"/>
      <c r="Z6" s="58"/>
      <c r="AA6" s="4"/>
      <c r="AB6" s="106"/>
      <c r="AC6" s="4"/>
      <c r="AD6" s="4"/>
      <c r="AE6" s="4"/>
      <c r="AF6" s="4"/>
    </row>
    <row r="7" spans="1:32" ht="12.75">
      <c r="A7" s="3">
        <v>5</v>
      </c>
      <c r="B7" s="7" t="str">
        <f>Inventaire!C14</f>
        <v>Armani sensi</v>
      </c>
      <c r="C7" s="104" t="str">
        <f>IF(SUM(Inventaire!E14:F14)=$Q$1,"",SUM(Inventaire!E14:F14))</f>
        <v/>
      </c>
      <c r="D7" s="105">
        <f t="array" ref="D7">IF(Inventaire!G14=R5,"",Inventaire!G14)</f>
        <v>1</v>
      </c>
      <c r="E7" s="105">
        <f t="array" ref="E7">IF(Inventaire!H14=S5,"",Inventaire!H14)</f>
        <v>2</v>
      </c>
      <c r="F7" s="103"/>
      <c r="G7" s="3">
        <v>5</v>
      </c>
      <c r="H7" s="7" t="str">
        <f>Inventaire!AA14</f>
        <v>Armani mania Homme</v>
      </c>
      <c r="I7" s="105" t="str">
        <f t="array" ref="I7">IF(SUM(Inventaire!AC14:AD14)=$Q$1,"",SUM(Inventaire!AC14:AD14))</f>
        <v/>
      </c>
      <c r="J7" s="105" t="str">
        <f t="array" ref="J7">IF(Inventaire!AE14=R5,"",Inventaire!AE14)</f>
        <v/>
      </c>
      <c r="K7" s="105" t="str">
        <f t="array" ref="K7">IF(Inventaire!AF14=S5,"",Inventaire!AF14)</f>
        <v/>
      </c>
      <c r="Y7" s="58"/>
      <c r="Z7" s="58"/>
      <c r="AA7" s="4"/>
      <c r="AB7" s="4"/>
      <c r="AC7" s="4"/>
      <c r="AD7" s="4"/>
      <c r="AE7" s="4"/>
      <c r="AF7" s="4"/>
    </row>
    <row r="8" spans="1:32" ht="12.75">
      <c r="A8" s="3">
        <v>6</v>
      </c>
      <c r="B8" s="7" t="str">
        <f>Inventaire!C15</f>
        <v>Armani Elle</v>
      </c>
      <c r="C8" s="104" t="str">
        <f>IF(SUM(Inventaire!E15:F15)=$Q$1,"",SUM(Inventaire!E15:F15))</f>
        <v/>
      </c>
      <c r="D8" s="105" t="str">
        <f t="array" ref="D8">IF(Inventaire!G15=R6,"",Inventaire!G15)</f>
        <v/>
      </c>
      <c r="E8" s="105">
        <f t="array" ref="E8">IF(Inventaire!H15=S6,"",Inventaire!H15)</f>
        <v>2</v>
      </c>
      <c r="F8" s="103"/>
      <c r="G8" s="3">
        <v>6</v>
      </c>
      <c r="H8" s="7" t="str">
        <f>Inventaire!AA15</f>
        <v>Azzaro Chrome</v>
      </c>
      <c r="I8" s="105">
        <f t="array" ref="I8">IF(SUM(Inventaire!AC15:AD15)=$Q$1,"",SUM(Inventaire!AC15:AD15))</f>
        <v>1</v>
      </c>
      <c r="J8" s="105" t="str">
        <f t="array" ref="J8">IF(Inventaire!AE15=R6,"",Inventaire!AE15)</f>
        <v/>
      </c>
      <c r="K8" s="105">
        <f t="array" ref="K8">IF(Inventaire!AF15=S6,"",Inventaire!AF15)</f>
        <v>15</v>
      </c>
      <c r="Y8" s="58"/>
      <c r="Z8" s="58"/>
      <c r="AA8" s="4"/>
      <c r="AB8" s="4"/>
      <c r="AC8" s="4"/>
      <c r="AD8" s="4"/>
      <c r="AE8" s="4"/>
      <c r="AF8" s="4"/>
    </row>
    <row r="9" spans="1:32" ht="12.75">
      <c r="A9" s="3">
        <v>7</v>
      </c>
      <c r="B9" s="7" t="str">
        <f>Inventaire!C16</f>
        <v>Armani Si</v>
      </c>
      <c r="C9" s="104" t="str">
        <f>IF(SUM(Inventaire!E16:F16)=$Q$1,"",SUM(Inventaire!E16:F16))</f>
        <v/>
      </c>
      <c r="D9" s="105">
        <f t="array" ref="D9">IF(Inventaire!G16=R7,"",Inventaire!G16)</f>
        <v>1</v>
      </c>
      <c r="E9" s="105">
        <f t="array" ref="E9">IF(Inventaire!H16=S7,"",Inventaire!H16)</f>
        <v>8</v>
      </c>
      <c r="F9" s="103"/>
      <c r="G9" s="3">
        <v>7</v>
      </c>
      <c r="H9" s="7" t="str">
        <f>Inventaire!AA16</f>
        <v>Boss Homme</v>
      </c>
      <c r="I9" s="105" t="str">
        <f t="array" ref="I9">IF(SUM(Inventaire!AC16:AD16)=$Q$1,"",SUM(Inventaire!AC16:AD16))</f>
        <v/>
      </c>
      <c r="J9" s="105">
        <f t="array" ref="J9">IF(Inventaire!AE16=R7,"",Inventaire!AE16)</f>
        <v>1</v>
      </c>
      <c r="K9" s="105">
        <f t="array" ref="K9">IF(Inventaire!AF16=S7,"",Inventaire!AF16)</f>
        <v>8</v>
      </c>
      <c r="Y9" s="58"/>
      <c r="Z9" s="58"/>
      <c r="AA9" s="4"/>
      <c r="AB9" s="4"/>
      <c r="AC9" s="4"/>
      <c r="AD9" s="4"/>
      <c r="AE9" s="4"/>
      <c r="AF9" s="4"/>
    </row>
    <row r="10" spans="1:32" ht="12.75">
      <c r="A10" s="3">
        <v>8</v>
      </c>
      <c r="B10" s="7" t="str">
        <f>Inventaire!C17</f>
        <v>Armani Si intense</v>
      </c>
      <c r="C10" s="104" t="str">
        <f>IF(SUM(Inventaire!E17:F17)=$Q$1,"",SUM(Inventaire!E17:F17))</f>
        <v/>
      </c>
      <c r="D10" s="105">
        <f t="array" ref="D10">IF(Inventaire!G17=R8,"",Inventaire!G17)</f>
        <v>1</v>
      </c>
      <c r="E10" s="105">
        <f t="array" ref="E10">IF(Inventaire!H17=S8,"",Inventaire!H17)</f>
        <v>2</v>
      </c>
      <c r="F10" s="103"/>
      <c r="G10" s="3">
        <v>8</v>
      </c>
      <c r="H10" s="7" t="str">
        <f>Inventaire!AA17</f>
        <v>Boss bottled night</v>
      </c>
      <c r="I10" s="105" t="str">
        <f t="array" ref="I10">IF(SUM(Inventaire!AC17:AD17)=$Q$1,"",SUM(Inventaire!AC17:AD17))</f>
        <v/>
      </c>
      <c r="J10" s="105">
        <f t="array" ref="J10">IF(Inventaire!AE17=R8,"",Inventaire!AE17)</f>
        <v>1</v>
      </c>
      <c r="K10" s="105">
        <f t="array" ref="K10">IF(Inventaire!AF17=S8,"",Inventaire!AF17)</f>
        <v>2</v>
      </c>
      <c r="Y10" s="58"/>
      <c r="Z10" s="58"/>
      <c r="AA10" s="4"/>
      <c r="AB10" s="4"/>
      <c r="AC10" s="4"/>
      <c r="AD10" s="4"/>
      <c r="AE10" s="4"/>
      <c r="AF10" s="4"/>
    </row>
    <row r="11" spans="1:32" ht="12.75">
      <c r="A11" s="3">
        <v>9</v>
      </c>
      <c r="B11" s="7" t="str">
        <f>Inventaire!C18</f>
        <v>Boss xx</v>
      </c>
      <c r="C11" s="104" t="str">
        <f>IF(SUM(Inventaire!E18:F18)=$Q$1,"",SUM(Inventaire!E18:F18))</f>
        <v/>
      </c>
      <c r="D11" s="105" t="str">
        <f t="array" ref="D11">IF(Inventaire!G18=R9,"",Inventaire!G18)</f>
        <v/>
      </c>
      <c r="E11" s="105" t="str">
        <f t="array" ref="E11">IF(Inventaire!H18=S9,"",Inventaire!H18)</f>
        <v/>
      </c>
      <c r="F11" s="103"/>
      <c r="G11" s="3">
        <v>9</v>
      </c>
      <c r="H11" s="7" t="str">
        <f>Inventaire!AA18</f>
        <v>Boss in motion</v>
      </c>
      <c r="I11" s="105" t="str">
        <f t="array" ref="I11">IF(SUM(Inventaire!AC18:AD18)=$Q$1,"",SUM(Inventaire!AC18:AD18))</f>
        <v/>
      </c>
      <c r="J11" s="105" t="str">
        <f t="array" ref="J11">IF(Inventaire!AE18=R9,"",Inventaire!AE18)</f>
        <v/>
      </c>
      <c r="K11" s="105" t="str">
        <f t="array" ref="K11">IF(Inventaire!AF18=S9,"",Inventaire!AF18)</f>
        <v/>
      </c>
      <c r="Y11" s="58"/>
      <c r="Z11" s="58"/>
      <c r="AA11" s="4"/>
      <c r="AB11" s="4"/>
      <c r="AC11" s="4"/>
      <c r="AD11" s="4"/>
      <c r="AE11" s="4"/>
      <c r="AF11" s="4"/>
    </row>
    <row r="12" spans="1:32" ht="12.75">
      <c r="A12" s="3">
        <v>10</v>
      </c>
      <c r="B12" s="7" t="str">
        <f>Inventaire!C19</f>
        <v>Boss Women</v>
      </c>
      <c r="C12" s="104" t="str">
        <f>IF(SUM(Inventaire!E19:F19)=$Q$1,"",SUM(Inventaire!E19:F19))</f>
        <v/>
      </c>
      <c r="D12" s="105" t="str">
        <f t="array" ref="D12">IF(Inventaire!G19=R10,"",Inventaire!G19)</f>
        <v/>
      </c>
      <c r="E12" s="105">
        <f t="array" ref="E12">IF(Inventaire!H19=S10,"",Inventaire!H19)</f>
        <v>3</v>
      </c>
      <c r="F12" s="103"/>
      <c r="G12" s="3">
        <v>10</v>
      </c>
      <c r="H12" s="7" t="str">
        <f>Inventaire!AA19</f>
        <v>Boss bottled sport</v>
      </c>
      <c r="I12" s="105" t="str">
        <f t="array" ref="I12">IF(SUM(Inventaire!AC19:AD19)=$Q$1,"",SUM(Inventaire!AC19:AD19))</f>
        <v/>
      </c>
      <c r="J12" s="105" t="str">
        <f t="array" ref="J12">IF(Inventaire!AE19=R10,"",Inventaire!AE19)</f>
        <v/>
      </c>
      <c r="K12" s="105">
        <f t="array" ref="K12">IF(Inventaire!AF19=S10,"",Inventaire!AF19)</f>
        <v>1</v>
      </c>
      <c r="Y12" s="58"/>
      <c r="Z12" s="58"/>
      <c r="AA12" s="4"/>
      <c r="AB12" s="4"/>
      <c r="AC12" s="4"/>
      <c r="AD12" s="4"/>
      <c r="AE12" s="4"/>
      <c r="AF12" s="4"/>
    </row>
    <row r="13" spans="1:32" ht="12.75">
      <c r="A13" s="3">
        <v>11</v>
      </c>
      <c r="B13" s="7" t="str">
        <f>Inventaire!C20</f>
        <v>Boss Femme</v>
      </c>
      <c r="C13" s="104" t="str">
        <f>IF(SUM(Inventaire!E20:F20)=$Q$1,"",SUM(Inventaire!E20:F20))</f>
        <v/>
      </c>
      <c r="D13" s="105" t="str">
        <f t="array" ref="D13">IF(Inventaire!G20=R11,"",Inventaire!G20)</f>
        <v/>
      </c>
      <c r="E13" s="105">
        <f t="array" ref="E13">IF(Inventaire!H20=S11,"",Inventaire!H20)</f>
        <v>2</v>
      </c>
      <c r="F13" s="103"/>
      <c r="G13" s="3">
        <v>11</v>
      </c>
      <c r="H13" s="7" t="str">
        <f>Inventaire!AA20</f>
        <v>Boss orange</v>
      </c>
      <c r="I13" s="105" t="str">
        <f t="array" ref="I13">IF(SUM(Inventaire!AC20:AD20)=$Q$1,"",SUM(Inventaire!AC20:AD20))</f>
        <v/>
      </c>
      <c r="J13" s="105">
        <f t="array" ref="J13">IF(Inventaire!AE20=R11,"",Inventaire!AE20)</f>
        <v>1</v>
      </c>
      <c r="K13" s="105">
        <f t="array" ref="K13">IF(Inventaire!AF20=S11,"",Inventaire!AF20)</f>
        <v>3</v>
      </c>
      <c r="Y13" s="58"/>
      <c r="Z13" s="58"/>
      <c r="AA13" s="4"/>
      <c r="AB13" s="4"/>
      <c r="AC13" s="4"/>
      <c r="AD13" s="4"/>
      <c r="AE13" s="4"/>
      <c r="AF13" s="4"/>
    </row>
    <row r="14" spans="1:32" ht="12.75">
      <c r="A14" s="3">
        <v>12</v>
      </c>
      <c r="B14" s="7" t="str">
        <f>Inventaire!C21</f>
        <v>Boss nuit</v>
      </c>
      <c r="C14" s="104" t="str">
        <f>IF(SUM(Inventaire!E21:F21)=$Q$1,"",SUM(Inventaire!E21:F21))</f>
        <v/>
      </c>
      <c r="D14" s="105" t="str">
        <f t="array" ref="D14">IF(Inventaire!G21=R12,"",Inventaire!G21)</f>
        <v/>
      </c>
      <c r="E14" s="105" t="str">
        <f t="array" ref="E14">IF(Inventaire!H21=S12,"",Inventaire!H21)</f>
        <v/>
      </c>
      <c r="F14" s="103"/>
      <c r="G14" s="3">
        <v>12</v>
      </c>
      <c r="H14" s="7" t="str">
        <f>Inventaire!AA21</f>
        <v>Boss Hugo Men</v>
      </c>
      <c r="I14" s="105" t="str">
        <f t="array" ref="I14">IF(SUM(Inventaire!AC21:AD21)=$Q$1,"",SUM(Inventaire!AC21:AD21))</f>
        <v/>
      </c>
      <c r="J14" s="105" t="str">
        <f t="array" ref="J14">IF(Inventaire!AE21=R12,"",Inventaire!AE21)</f>
        <v/>
      </c>
      <c r="K14" s="105" t="str">
        <f t="array" ref="K14">IF(Inventaire!AF21=S12,"",Inventaire!AF21)</f>
        <v/>
      </c>
      <c r="Y14" s="58"/>
      <c r="Z14" s="58"/>
      <c r="AA14" s="4"/>
      <c r="AB14" s="4"/>
      <c r="AC14" s="4"/>
      <c r="AD14" s="4"/>
      <c r="AE14" s="4"/>
      <c r="AF14" s="4"/>
    </row>
    <row r="15" spans="1:32" ht="12.75">
      <c r="A15" s="3">
        <v>13</v>
      </c>
      <c r="B15" s="7" t="str">
        <f>Inventaire!C22</f>
        <v>Boss intense</v>
      </c>
      <c r="C15" s="104" t="str">
        <f>IF(SUM(Inventaire!E22:F22)=$Q$1,"",SUM(Inventaire!E22:F22))</f>
        <v/>
      </c>
      <c r="D15" s="105" t="str">
        <f t="array" ref="D15">IF(Inventaire!G22=R13,"",Inventaire!G22)</f>
        <v/>
      </c>
      <c r="E15" s="105" t="str">
        <f t="array" ref="E15">IF(Inventaire!H22=S13,"",Inventaire!H22)</f>
        <v/>
      </c>
      <c r="F15" s="103"/>
      <c r="G15" s="3">
        <v>13</v>
      </c>
      <c r="H15" s="7" t="str">
        <f>Inventaire!AA22</f>
        <v>Boss Unlimited</v>
      </c>
      <c r="I15" s="105" t="str">
        <f t="array" ref="I15">IF(SUM(Inventaire!AC22:AD22)=$Q$1,"",SUM(Inventaire!AC22:AD22))</f>
        <v/>
      </c>
      <c r="J15" s="105" t="str">
        <f t="array" ref="J15">IF(Inventaire!AE22=R13,"",Inventaire!AE22)</f>
        <v/>
      </c>
      <c r="K15" s="105" t="str">
        <f t="array" ref="K15">IF(Inventaire!AF22=S13,"",Inventaire!AF22)</f>
        <v/>
      </c>
      <c r="Y15" s="58"/>
      <c r="Z15" s="58"/>
      <c r="AA15" s="4"/>
      <c r="AB15" s="4"/>
      <c r="AC15" s="4"/>
      <c r="AD15" s="4"/>
      <c r="AE15" s="4"/>
      <c r="AF15" s="4"/>
    </row>
    <row r="16" spans="1:32" ht="12.75">
      <c r="A16" s="3">
        <v>14</v>
      </c>
      <c r="B16" s="7" t="str">
        <f>Inventaire!C23</f>
        <v>Boss deep red</v>
      </c>
      <c r="C16" s="104" t="str">
        <f>IF(SUM(Inventaire!E23:F23)=$Q$1,"",SUM(Inventaire!E23:F23))</f>
        <v/>
      </c>
      <c r="D16" s="105" t="str">
        <f t="array" ref="D16">IF(Inventaire!G23=R14,"",Inventaire!G23)</f>
        <v/>
      </c>
      <c r="E16" s="105">
        <f t="array" ref="E16">IF(Inventaire!H23=S14,"",Inventaire!H23)</f>
        <v>2</v>
      </c>
      <c r="F16" s="103"/>
      <c r="G16" s="3">
        <v>14</v>
      </c>
      <c r="H16" s="7" t="str">
        <f>Inventaire!AA23</f>
        <v>Carolina Herrera 212 Men</v>
      </c>
      <c r="I16" s="105" t="str">
        <f t="array" ref="I16">IF(SUM(Inventaire!AC23:AD23)=$Q$1,"",SUM(Inventaire!AC23:AD23))</f>
        <v/>
      </c>
      <c r="J16" s="105" t="str">
        <f t="array" ref="J16">IF(Inventaire!AE23=R14,"",Inventaire!AE23)</f>
        <v/>
      </c>
      <c r="K16" s="105" t="str">
        <f t="array" ref="K16">IF(Inventaire!AF23=S14,"",Inventaire!AF23)</f>
        <v/>
      </c>
      <c r="Y16" s="58"/>
      <c r="Z16" s="58"/>
      <c r="AA16" s="4"/>
      <c r="AB16" s="4"/>
      <c r="AC16" s="4"/>
      <c r="AD16" s="4"/>
      <c r="AE16" s="4"/>
      <c r="AF16" s="4"/>
    </row>
    <row r="17" spans="1:32" ht="12.75">
      <c r="A17" s="3">
        <v>15</v>
      </c>
      <c r="B17" s="7" t="str">
        <f>Inventaire!C24</f>
        <v>Boss Jour</v>
      </c>
      <c r="C17" s="104" t="str">
        <f>IF(SUM(Inventaire!E24:F24)=$Q$1,"",SUM(Inventaire!E24:F24))</f>
        <v/>
      </c>
      <c r="D17" s="105" t="str">
        <f t="array" ref="D17">IF(Inventaire!G24=R15,"",Inventaire!G24)</f>
        <v/>
      </c>
      <c r="E17" s="105" t="str">
        <f t="array" ref="E17">IF(Inventaire!H24=S15,"",Inventaire!H24)</f>
        <v/>
      </c>
      <c r="F17" s="103"/>
      <c r="G17" s="3">
        <v>15</v>
      </c>
      <c r="H17" s="7" t="str">
        <f>Inventaire!AA24</f>
        <v>Carolina Herrera 212 vip</v>
      </c>
      <c r="I17" s="105" t="str">
        <f t="array" ref="I17">IF(SUM(Inventaire!AC24:AD24)=$Q$1,"",SUM(Inventaire!AC24:AD24))</f>
        <v/>
      </c>
      <c r="J17" s="105" t="str">
        <f t="array" ref="J17">IF(Inventaire!AE24=R15,"",Inventaire!AE24)</f>
        <v/>
      </c>
      <c r="K17" s="105" t="str">
        <f t="array" ref="K17">IF(Inventaire!AF24=S15,"",Inventaire!AF24)</f>
        <v/>
      </c>
      <c r="Y17" s="58"/>
      <c r="Z17" s="58"/>
      <c r="AA17" s="4"/>
      <c r="AB17" s="4"/>
      <c r="AC17" s="4"/>
      <c r="AD17" s="4"/>
      <c r="AE17" s="4"/>
      <c r="AF17" s="4"/>
    </row>
    <row r="18" spans="1:32" ht="12.75">
      <c r="A18" s="3">
        <v>16</v>
      </c>
      <c r="B18" s="7" t="str">
        <f>Inventaire!C25</f>
        <v>Boss Ma vie</v>
      </c>
      <c r="C18" s="104" t="str">
        <f>IF(SUM(Inventaire!E25:F25)=$Q$1,"",SUM(Inventaire!E25:F25))</f>
        <v/>
      </c>
      <c r="D18" s="105">
        <f t="array" ref="D18">IF(Inventaire!G25=R16,"",Inventaire!G25)</f>
        <v>1</v>
      </c>
      <c r="E18" s="105">
        <f t="array" ref="E18">IF(Inventaire!H25=S16,"",Inventaire!H25)</f>
        <v>6</v>
      </c>
      <c r="F18" s="103"/>
      <c r="G18" s="3">
        <v>16</v>
      </c>
      <c r="H18" s="7" t="str">
        <f>Inventaire!AA25</f>
        <v>Carolina Herrera 212 sexy H</v>
      </c>
      <c r="I18" s="105" t="str">
        <f t="array" ref="I18">IF(SUM(Inventaire!AC25:AD25)=$Q$1,"",SUM(Inventaire!AC25:AD25))</f>
        <v/>
      </c>
      <c r="J18" s="105">
        <f t="array" ref="J18">IF(Inventaire!AE25=R16,"",Inventaire!AE25)</f>
        <v>1</v>
      </c>
      <c r="K18" s="105" t="str">
        <f t="array" ref="K18">IF(Inventaire!AF25=S16,"",Inventaire!AF25)</f>
        <v/>
      </c>
      <c r="Y18" s="58"/>
      <c r="Z18" s="58"/>
      <c r="AA18" s="4"/>
      <c r="AB18" s="4"/>
      <c r="AC18" s="4"/>
      <c r="AD18" s="4"/>
      <c r="AE18" s="4"/>
      <c r="AF18" s="4"/>
    </row>
    <row r="19" spans="1:32" ht="12.75">
      <c r="A19" s="3">
        <v>17</v>
      </c>
      <c r="B19" s="7" t="str">
        <f>Inventaire!C26</f>
        <v>Carolina Herrera 212 vip Women</v>
      </c>
      <c r="C19" s="104" t="str">
        <f>IF(SUM(Inventaire!E26:F26)=$Q$1,"",SUM(Inventaire!E26:F26))</f>
        <v/>
      </c>
      <c r="D19" s="105" t="str">
        <f t="array" ref="D19">IF(Inventaire!G26=R17,"",Inventaire!G26)</f>
        <v/>
      </c>
      <c r="E19" s="105">
        <f t="array" ref="E19">IF(Inventaire!H26=S17,"",Inventaire!H26)</f>
        <v>1</v>
      </c>
      <c r="F19" s="103"/>
      <c r="G19" s="3">
        <v>17</v>
      </c>
      <c r="H19" s="7" t="str">
        <f>Inventaire!AA26</f>
        <v>Chanel Platiniumegoiste</v>
      </c>
      <c r="I19" s="105" t="str">
        <f t="array" ref="I19">IF(SUM(Inventaire!AC26:AD26)=$Q$1,"",SUM(Inventaire!AC26:AD26))</f>
        <v/>
      </c>
      <c r="J19" s="105" t="str">
        <f t="array" ref="J19">IF(Inventaire!AE26=R17,"",Inventaire!AE26)</f>
        <v/>
      </c>
      <c r="K19" s="105" t="str">
        <f t="array" ref="K19">IF(Inventaire!AF26=S17,"",Inventaire!AF26)</f>
        <v/>
      </c>
      <c r="Y19" s="58"/>
      <c r="Z19" s="58"/>
      <c r="AA19" s="4"/>
      <c r="AB19" s="4"/>
      <c r="AC19" s="4"/>
      <c r="AD19" s="4"/>
      <c r="AE19" s="4"/>
      <c r="AF19" s="4"/>
    </row>
    <row r="20" spans="1:32" ht="12.75">
      <c r="A20" s="3">
        <v>18</v>
      </c>
      <c r="B20" s="7" t="str">
        <f>Inventaire!C27</f>
        <v>Carolina Herrera 212 sexy F</v>
      </c>
      <c r="C20" s="104" t="str">
        <f>IF(SUM(Inventaire!E27:F27)=$Q$1,"",SUM(Inventaire!E27:F27))</f>
        <v/>
      </c>
      <c r="D20" s="105">
        <f t="array" ref="D20">IF(Inventaire!G27=R18,"",Inventaire!G27)</f>
        <v>1</v>
      </c>
      <c r="E20" s="105" t="str">
        <f t="array" ref="E20">IF(Inventaire!H27=S18,"",Inventaire!H27)</f>
        <v/>
      </c>
      <c r="F20" s="103"/>
      <c r="G20" s="3">
        <v>18</v>
      </c>
      <c r="H20" s="7" t="str">
        <f>Inventaire!AA27</f>
        <v>Chanel Bleu de chanel</v>
      </c>
      <c r="I20" s="105" t="str">
        <f t="array" ref="I20">IF(SUM(Inventaire!AC27:AD27)=$Q$1,"",SUM(Inventaire!AC27:AD27))</f>
        <v/>
      </c>
      <c r="J20" s="105">
        <f t="array" ref="J20">IF(Inventaire!AE27=R18,"",Inventaire!AE27)</f>
        <v>1</v>
      </c>
      <c r="K20" s="105">
        <f t="array" ref="K20">IF(Inventaire!AF27=S18,"",Inventaire!AF27)</f>
        <v>5</v>
      </c>
      <c r="Y20" s="58"/>
      <c r="Z20" s="58"/>
      <c r="AA20" s="4"/>
      <c r="AB20" s="4"/>
      <c r="AC20" s="4"/>
      <c r="AD20" s="4"/>
      <c r="AE20" s="4"/>
      <c r="AF20" s="4"/>
    </row>
    <row r="21" spans="1:32" ht="12.75">
      <c r="A21" s="3">
        <v>19</v>
      </c>
      <c r="B21" s="7" t="str">
        <f>Inventaire!C28</f>
        <v>Carolina Herrera 212 vip rose</v>
      </c>
      <c r="C21" s="104" t="str">
        <f>IF(SUM(Inventaire!E28:F28)=$Q$1,"",SUM(Inventaire!E28:F28))</f>
        <v/>
      </c>
      <c r="D21" s="105" t="str">
        <f t="array" ref="D21">IF(Inventaire!G28=R19,"",Inventaire!G28)</f>
        <v/>
      </c>
      <c r="E21" s="105">
        <f t="array" ref="E21">IF(Inventaire!H28=S19,"",Inventaire!H28)</f>
        <v>2</v>
      </c>
      <c r="F21" s="103"/>
      <c r="G21" s="3">
        <v>19</v>
      </c>
      <c r="H21" s="7" t="str">
        <f>Inventaire!AA28</f>
        <v>Chanel Allure Homme</v>
      </c>
      <c r="I21" s="105" t="str">
        <f t="array" ref="I21">IF(SUM(Inventaire!AC28:AD28)=$Q$1,"",SUM(Inventaire!AC28:AD28))</f>
        <v/>
      </c>
      <c r="J21" s="105" t="str">
        <f t="array" ref="J21">IF(Inventaire!AE28=R19,"",Inventaire!AE28)</f>
        <v/>
      </c>
      <c r="K21" s="105">
        <f t="array" ref="K21">IF(Inventaire!AF28=S19,"",Inventaire!AF28)</f>
        <v>1</v>
      </c>
      <c r="Y21" s="58"/>
      <c r="Z21" s="58"/>
      <c r="AA21" s="4"/>
      <c r="AB21" s="4"/>
      <c r="AC21" s="4"/>
      <c r="AD21" s="4"/>
      <c r="AE21" s="4"/>
      <c r="AF21" s="4"/>
    </row>
    <row r="22" spans="1:32" ht="12.75">
      <c r="A22" s="3">
        <v>20</v>
      </c>
      <c r="B22" s="7" t="str">
        <f>Inventaire!C29</f>
        <v>Chloe</v>
      </c>
      <c r="C22" s="104" t="str">
        <f>IF(SUM(Inventaire!E29:F29)=$Q$1,"",SUM(Inventaire!E29:F29))</f>
        <v/>
      </c>
      <c r="D22" s="105" t="str">
        <f t="array" ref="D22">IF(Inventaire!G29=R20,"",Inventaire!G29)</f>
        <v/>
      </c>
      <c r="E22" s="105">
        <f t="array" ref="E22">IF(Inventaire!H29=S20,"",Inventaire!H29)</f>
        <v>1</v>
      </c>
      <c r="F22" s="103"/>
      <c r="G22" s="3">
        <v>20</v>
      </c>
      <c r="H22" s="7" t="str">
        <f>Inventaire!AA29</f>
        <v>Chanel Allure sport</v>
      </c>
      <c r="I22" s="105" t="str">
        <f t="array" ref="I22">IF(SUM(Inventaire!AC29:AD29)=$Q$1,"",SUM(Inventaire!AC29:AD29))</f>
        <v/>
      </c>
      <c r="J22" s="105" t="str">
        <f t="array" ref="J22">IF(Inventaire!AE29=R20,"",Inventaire!AE29)</f>
        <v/>
      </c>
      <c r="K22" s="105">
        <f t="array" ref="K22">IF(Inventaire!AF29=S20,"",Inventaire!AF29)</f>
        <v>2</v>
      </c>
      <c r="Y22" s="58"/>
      <c r="Z22" s="58"/>
      <c r="AA22" s="4"/>
      <c r="AB22" s="4"/>
      <c r="AC22" s="4"/>
      <c r="AD22" s="4"/>
      <c r="AE22" s="4"/>
      <c r="AF22" s="4"/>
    </row>
    <row r="23" spans="1:32" ht="12.75">
      <c r="A23" s="3">
        <v>21</v>
      </c>
      <c r="B23" s="7" t="str">
        <f>Inventaire!C30</f>
        <v>Chloe Love Story</v>
      </c>
      <c r="C23" s="104" t="str">
        <f>IF(SUM(Inventaire!E30:F30)=$Q$1,"",SUM(Inventaire!E30:F30))</f>
        <v/>
      </c>
      <c r="D23" s="105" t="str">
        <f t="array" ref="D23">IF(Inventaire!G30=R21,"",Inventaire!G30)</f>
        <v/>
      </c>
      <c r="E23" s="105" t="str">
        <f t="array" ref="E23">IF(Inventaire!H30=S21,"",Inventaire!H30)</f>
        <v/>
      </c>
      <c r="F23" s="103"/>
      <c r="G23" s="3">
        <v>21</v>
      </c>
      <c r="H23" s="7" t="str">
        <f>Inventaire!AA30</f>
        <v>Calvin Klein Euphoria Homme</v>
      </c>
      <c r="I23" s="105" t="str">
        <f t="array" ref="I23">IF(SUM(Inventaire!AC30:AD30)=$Q$1,"",SUM(Inventaire!AC30:AD30))</f>
        <v/>
      </c>
      <c r="J23" s="105">
        <f t="array" ref="J23">IF(Inventaire!AE30=R21,"",Inventaire!AE30)</f>
        <v>1</v>
      </c>
      <c r="K23" s="105">
        <f t="array" ref="K23">IF(Inventaire!AF30=S21,"",Inventaire!AF30)</f>
        <v>1</v>
      </c>
      <c r="Y23" s="58"/>
      <c r="Z23" s="58"/>
      <c r="AA23" s="4"/>
      <c r="AB23" s="4"/>
      <c r="AC23" s="4"/>
      <c r="AD23" s="4"/>
      <c r="AE23" s="4"/>
      <c r="AF23" s="4"/>
    </row>
    <row r="24" spans="1:32" ht="12.75">
      <c r="A24" s="3">
        <v>22</v>
      </c>
      <c r="B24" s="7" t="str">
        <f>Inventaire!C31</f>
        <v>Cacharel Amor amor</v>
      </c>
      <c r="C24" s="104" t="str">
        <f>IF(SUM(Inventaire!E31:F31)=$Q$1,"",SUM(Inventaire!E31:F31))</f>
        <v/>
      </c>
      <c r="D24" s="105">
        <f t="array" ref="D24">IF(Inventaire!G31=R22,"",Inventaire!G31)</f>
        <v>1</v>
      </c>
      <c r="E24" s="105">
        <f t="array" ref="E24">IF(Inventaire!H31=S22,"",Inventaire!H31)</f>
        <v>7</v>
      </c>
      <c r="F24" s="103"/>
      <c r="G24" s="3">
        <v>22</v>
      </c>
      <c r="H24" s="7" t="str">
        <f>Inventaire!AA31</f>
        <v>Davidoff Champion</v>
      </c>
      <c r="I24" s="105" t="str">
        <f t="array" ref="I24">IF(SUM(Inventaire!AC31:AD31)=$Q$1,"",SUM(Inventaire!AC31:AD31))</f>
        <v/>
      </c>
      <c r="J24" s="105" t="str">
        <f t="array" ref="J24">IF(Inventaire!AE31=R22,"",Inventaire!AE31)</f>
        <v/>
      </c>
      <c r="K24" s="105" t="str">
        <f t="array" ref="K24">IF(Inventaire!AF31=S22,"",Inventaire!AF31)</f>
        <v/>
      </c>
      <c r="Y24" s="58"/>
      <c r="Z24" s="58"/>
      <c r="AA24" s="4"/>
      <c r="AB24" s="4"/>
      <c r="AC24" s="4"/>
      <c r="AD24" s="4"/>
      <c r="AE24" s="4"/>
      <c r="AF24" s="4"/>
    </row>
    <row r="25" spans="1:32" ht="12.75">
      <c r="A25" s="3">
        <v>23</v>
      </c>
      <c r="B25" s="7" t="str">
        <f>Inventaire!C32</f>
        <v>Cacharel Noa</v>
      </c>
      <c r="C25" s="104" t="str">
        <f>IF(SUM(Inventaire!E32:F32)=$Q$1,"",SUM(Inventaire!E32:F32))</f>
        <v/>
      </c>
      <c r="D25" s="105">
        <f t="array" ref="D25">IF(Inventaire!G32=R23,"",Inventaire!G32)</f>
        <v>2</v>
      </c>
      <c r="E25" s="105">
        <f t="array" ref="E25">IF(Inventaire!H32=S23,"",Inventaire!H32)</f>
        <v>3</v>
      </c>
      <c r="F25" s="103"/>
      <c r="G25" s="3">
        <v>23</v>
      </c>
      <c r="H25" s="7" t="str">
        <f>Inventaire!AA32</f>
        <v>Davidoff Cool water Homme</v>
      </c>
      <c r="I25" s="105" t="str">
        <f t="array" ref="I25">IF(SUM(Inventaire!AC32:AD32)=$Q$1,"",SUM(Inventaire!AC32:AD32))</f>
        <v/>
      </c>
      <c r="J25" s="105">
        <f t="array" ref="J25">IF(Inventaire!AE32=R23,"",Inventaire!AE32)</f>
        <v>1</v>
      </c>
      <c r="K25" s="105">
        <f t="array" ref="K25">IF(Inventaire!AF32=S23,"",Inventaire!AF32)</f>
        <v>5</v>
      </c>
      <c r="Y25" s="58"/>
      <c r="Z25" s="58"/>
      <c r="AA25" s="4"/>
      <c r="AB25" s="4"/>
      <c r="AC25" s="4"/>
      <c r="AD25" s="4"/>
      <c r="AE25" s="4"/>
      <c r="AF25" s="4"/>
    </row>
    <row r="26" spans="1:32" ht="12.75">
      <c r="A26" s="3">
        <v>24</v>
      </c>
      <c r="B26" s="7" t="str">
        <f>Inventaire!C33</f>
        <v>Cartier La panthere</v>
      </c>
      <c r="C26" s="104" t="str">
        <f>IF(SUM(Inventaire!E33:F33)=$Q$1,"",SUM(Inventaire!E33:F33))</f>
        <v/>
      </c>
      <c r="D26" s="105" t="str">
        <f t="array" ref="D26">IF(Inventaire!G33=R24,"",Inventaire!G33)</f>
        <v/>
      </c>
      <c r="E26" s="105" t="str">
        <f t="array" ref="E26">IF(Inventaire!H33=S24,"",Inventaire!H33)</f>
        <v/>
      </c>
      <c r="F26" s="103"/>
      <c r="G26" s="3">
        <v>24</v>
      </c>
      <c r="H26" s="7" t="str">
        <f>Inventaire!AA33</f>
        <v>Dior Farhrenheit</v>
      </c>
      <c r="I26" s="105" t="str">
        <f t="array" ref="I26">IF(SUM(Inventaire!AC33:AD33)=$Q$1,"",SUM(Inventaire!AC33:AD33))</f>
        <v/>
      </c>
      <c r="J26" s="105">
        <f t="array" ref="J26">IF(Inventaire!AE33=R24,"",Inventaire!AE33)</f>
        <v>1</v>
      </c>
      <c r="K26" s="105">
        <f t="array" ref="K26">IF(Inventaire!AF33=S24,"",Inventaire!AF33)</f>
        <v>9</v>
      </c>
      <c r="Y26" s="58"/>
      <c r="Z26" s="58"/>
      <c r="AA26" s="4"/>
      <c r="AB26" s="4"/>
      <c r="AC26" s="4"/>
      <c r="AD26" s="4"/>
      <c r="AE26" s="4"/>
      <c r="AF26" s="4"/>
    </row>
    <row r="27" spans="1:32" ht="12.75">
      <c r="A27" s="3">
        <v>25</v>
      </c>
      <c r="B27" s="7" t="str">
        <f>Inventaire!C34</f>
        <v>Chanel  Coco mlle</v>
      </c>
      <c r="C27" s="104" t="str">
        <f>IF(SUM(Inventaire!E34:F34)=$Q$1,"",SUM(Inventaire!E34:F34))</f>
        <v/>
      </c>
      <c r="D27" s="105">
        <f t="array" ref="D27">IF(Inventaire!G34=R25,"",Inventaire!G34)</f>
        <v>1</v>
      </c>
      <c r="E27" s="105">
        <f t="array" ref="E27">IF(Inventaire!H34=S25,"",Inventaire!H34)</f>
        <v>11</v>
      </c>
      <c r="F27" s="103"/>
      <c r="G27" s="3">
        <v>25</v>
      </c>
      <c r="H27" s="7" t="str">
        <f>Inventaire!AA34</f>
        <v>Dior Hommes</v>
      </c>
      <c r="I27" s="105" t="str">
        <f t="array" ref="I27">IF(SUM(Inventaire!AC34:AD34)=$Q$1,"",SUM(Inventaire!AC34:AD34))</f>
        <v/>
      </c>
      <c r="J27" s="105" t="str">
        <f t="array" ref="J27">IF(Inventaire!AE34=R25,"",Inventaire!AE34)</f>
        <v/>
      </c>
      <c r="K27" s="105" t="str">
        <f t="array" ref="K27">IF(Inventaire!AF34=S25,"",Inventaire!AF34)</f>
        <v/>
      </c>
      <c r="Y27" s="58"/>
      <c r="Z27" s="58"/>
      <c r="AA27" s="4"/>
      <c r="AB27" s="4"/>
      <c r="AC27" s="4"/>
      <c r="AD27" s="4"/>
      <c r="AE27" s="4"/>
      <c r="AF27" s="4"/>
    </row>
    <row r="28" spans="1:32" ht="12.75">
      <c r="A28" s="3">
        <v>26</v>
      </c>
      <c r="B28" s="7" t="str">
        <f>Inventaire!C35</f>
        <v>Chanel N5</v>
      </c>
      <c r="C28" s="104" t="str">
        <f>IF(SUM(Inventaire!E35:F35)=$Q$1,"",SUM(Inventaire!E35:F35))</f>
        <v/>
      </c>
      <c r="D28" s="105">
        <f t="array" ref="D28">IF(Inventaire!G35=R26,"",Inventaire!G35)</f>
        <v>6</v>
      </c>
      <c r="E28" s="105">
        <f t="array" ref="E28">IF(Inventaire!H35=S26,"",Inventaire!H35)</f>
        <v>11</v>
      </c>
      <c r="F28" s="103"/>
      <c r="G28" s="3">
        <v>26</v>
      </c>
      <c r="H28" s="7" t="str">
        <f>Inventaire!AA35</f>
        <v>Dior Fahreinheit 32</v>
      </c>
      <c r="I28" s="105" t="str">
        <f t="array" ref="I28">IF(SUM(Inventaire!AC35:AD35)=$Q$1,"",SUM(Inventaire!AC35:AD35))</f>
        <v/>
      </c>
      <c r="J28" s="105" t="str">
        <f t="array" ref="J28">IF(Inventaire!AE35=R26,"",Inventaire!AE35)</f>
        <v/>
      </c>
      <c r="K28" s="105">
        <f t="array" ref="K28">IF(Inventaire!AF35=S26,"",Inventaire!AF35)</f>
        <v>3</v>
      </c>
      <c r="Y28" s="58"/>
      <c r="Z28" s="58"/>
      <c r="AA28" s="4"/>
      <c r="AB28" s="4"/>
      <c r="AC28" s="4"/>
      <c r="AD28" s="4"/>
      <c r="AE28" s="4"/>
      <c r="AF28" s="4"/>
    </row>
    <row r="29" spans="1:32" ht="12.75">
      <c r="A29" s="3">
        <v>27</v>
      </c>
      <c r="B29" s="7" t="str">
        <f>Inventaire!C36</f>
        <v>Chanel Chance</v>
      </c>
      <c r="C29" s="104" t="str">
        <f>IF(SUM(Inventaire!E36:F36)=$Q$1,"",SUM(Inventaire!E36:F36))</f>
        <v/>
      </c>
      <c r="D29" s="105">
        <f t="array" ref="D29">IF(Inventaire!G36=R27,"",Inventaire!G36)</f>
        <v>1</v>
      </c>
      <c r="E29" s="105">
        <f t="array" ref="E29">IF(Inventaire!H36=S27,"",Inventaire!H36)</f>
        <v>8</v>
      </c>
      <c r="F29" s="103"/>
      <c r="G29" s="3">
        <v>27</v>
      </c>
      <c r="H29" s="7" t="str">
        <f>Inventaire!AA36</f>
        <v>D&amp;G The one gentlemen</v>
      </c>
      <c r="I29" s="105" t="str">
        <f t="array" ref="I29">IF(SUM(Inventaire!AC36:AD36)=$Q$1,"",SUM(Inventaire!AC36:AD36))</f>
        <v/>
      </c>
      <c r="J29" s="105">
        <f t="array" ref="J29">IF(Inventaire!AE36=R27,"",Inventaire!AE36)</f>
        <v>1</v>
      </c>
      <c r="K29" s="105">
        <f t="array" ref="K29">IF(Inventaire!AF36=S27,"",Inventaire!AF36)</f>
        <v>3</v>
      </c>
      <c r="Y29" s="58"/>
      <c r="Z29" s="58"/>
      <c r="AA29" s="4"/>
      <c r="AB29" s="4"/>
      <c r="AC29" s="4"/>
      <c r="AD29" s="4"/>
      <c r="AE29" s="4"/>
      <c r="AF29" s="4"/>
    </row>
    <row r="30" spans="1:32" ht="12.75">
      <c r="A30" s="3">
        <v>28</v>
      </c>
      <c r="B30" s="7" t="str">
        <f>Inventaire!C37</f>
        <v>Chanel Chance eau fraiche</v>
      </c>
      <c r="C30" s="104" t="str">
        <f>IF(SUM(Inventaire!E37:F37)=$Q$1,"",SUM(Inventaire!E37:F37))</f>
        <v/>
      </c>
      <c r="D30" s="105" t="str">
        <f t="array" ref="D30">IF(Inventaire!G37=R28,"",Inventaire!G37)</f>
        <v/>
      </c>
      <c r="E30" s="105" t="str">
        <f t="array" ref="E30">IF(Inventaire!H37=S28,"",Inventaire!H37)</f>
        <v/>
      </c>
      <c r="F30" s="103"/>
      <c r="G30" s="3">
        <v>28</v>
      </c>
      <c r="H30" s="7" t="str">
        <f>Inventaire!AA37</f>
        <v>D&amp;G The one sport</v>
      </c>
      <c r="I30" s="105" t="str">
        <f t="array" ref="I30">IF(SUM(Inventaire!AC37:AD37)=$Q$1,"",SUM(Inventaire!AC37:AD37))</f>
        <v/>
      </c>
      <c r="J30" s="105" t="str">
        <f t="array" ref="J30">IF(Inventaire!AE37=R28,"",Inventaire!AE37)</f>
        <v/>
      </c>
      <c r="K30" s="105" t="str">
        <f t="array" ref="K30">IF(Inventaire!AF37=S28,"",Inventaire!AF37)</f>
        <v/>
      </c>
      <c r="Y30" s="58"/>
      <c r="Z30" s="58"/>
      <c r="AA30" s="4"/>
      <c r="AB30" s="4"/>
      <c r="AC30" s="4"/>
      <c r="AD30" s="4"/>
      <c r="AE30" s="4"/>
      <c r="AF30" s="4"/>
    </row>
    <row r="31" spans="1:32" ht="12.75">
      <c r="A31" s="3">
        <v>29</v>
      </c>
      <c r="B31" s="7" t="str">
        <f>Inventaire!C38</f>
        <v>Chanel Allure Femme</v>
      </c>
      <c r="C31" s="104" t="str">
        <f>IF(SUM(Inventaire!E38:F38)=$Q$1,"",SUM(Inventaire!E38:F38))</f>
        <v/>
      </c>
      <c r="D31" s="105" t="str">
        <f t="array" ref="D31">IF(Inventaire!G38=R29,"",Inventaire!G38)</f>
        <v/>
      </c>
      <c r="E31" s="105" t="str">
        <f t="array" ref="E31">IF(Inventaire!H38=S29,"",Inventaire!H38)</f>
        <v/>
      </c>
      <c r="F31" s="103"/>
      <c r="G31" s="3">
        <v>29</v>
      </c>
      <c r="H31" s="7" t="str">
        <f>Inventaire!AA38</f>
        <v>D&amp;G Light blue Homme</v>
      </c>
      <c r="I31" s="105" t="str">
        <f t="array" ref="I31">IF(SUM(Inventaire!AC38:AD38)=$Q$1,"",SUM(Inventaire!AC38:AD38))</f>
        <v/>
      </c>
      <c r="J31" s="105" t="str">
        <f t="array" ref="J31">IF(Inventaire!AE38=R29,"",Inventaire!AE38)</f>
        <v/>
      </c>
      <c r="K31" s="105">
        <f t="array" ref="K31">IF(Inventaire!AF38=S29,"",Inventaire!AF38)</f>
        <v>1</v>
      </c>
      <c r="Y31" s="58"/>
      <c r="Z31" s="58"/>
      <c r="AA31" s="4"/>
      <c r="AB31" s="4"/>
      <c r="AC31" s="4"/>
      <c r="AD31" s="4"/>
      <c r="AE31" s="4"/>
      <c r="AF31" s="4"/>
    </row>
    <row r="32" spans="1:32" ht="12.75">
      <c r="A32" s="3">
        <v>30</v>
      </c>
      <c r="B32" s="7" t="str">
        <f>Inventaire!C39</f>
        <v>Chanel Coco Noir</v>
      </c>
      <c r="C32" s="104" t="str">
        <f>IF(SUM(Inventaire!E39:F39)=$Q$1,"",SUM(Inventaire!E39:F39))</f>
        <v/>
      </c>
      <c r="D32" s="105" t="str">
        <f t="array" ref="D32">IF(Inventaire!G39=R30,"",Inventaire!G39)</f>
        <v/>
      </c>
      <c r="E32" s="105">
        <f t="array" ref="E32">IF(Inventaire!H39=S30,"",Inventaire!H39)</f>
        <v>1</v>
      </c>
      <c r="F32" s="103"/>
      <c r="G32" s="3">
        <v>30</v>
      </c>
      <c r="H32" s="7" t="str">
        <f>Inventaire!AA39</f>
        <v>D&amp;G pour homme</v>
      </c>
      <c r="I32" s="105" t="str">
        <f t="array" ref="I32">IF(SUM(Inventaire!AC39:AD39)=$Q$1,"",SUM(Inventaire!AC39:AD39))</f>
        <v/>
      </c>
      <c r="J32" s="105">
        <f t="array" ref="J32">IF(Inventaire!AE39=R30,"",Inventaire!AE39)</f>
        <v>1</v>
      </c>
      <c r="K32" s="105">
        <f t="array" ref="K32">IF(Inventaire!AF39=S30,"",Inventaire!AF39)</f>
        <v>3</v>
      </c>
      <c r="Y32" s="58"/>
      <c r="Z32" s="58"/>
      <c r="AA32" s="4"/>
      <c r="AB32" s="4"/>
      <c r="AC32" s="4"/>
      <c r="AD32" s="4"/>
      <c r="AE32" s="4"/>
      <c r="AF32" s="4"/>
    </row>
    <row r="33" spans="1:32" ht="12.75">
      <c r="A33" s="3">
        <v>31</v>
      </c>
      <c r="B33" s="7" t="str">
        <f>Inventaire!C40</f>
        <v>Calvin Klein Euphoria Femme</v>
      </c>
      <c r="C33" s="104" t="str">
        <f>IF(SUM(Inventaire!E40:F40)=$Q$1,"",SUM(Inventaire!E40:F40))</f>
        <v/>
      </c>
      <c r="D33" s="105">
        <f t="array" ref="D33">IF(Inventaire!G40=R31,"",Inventaire!G40)</f>
        <v>1</v>
      </c>
      <c r="E33" s="105">
        <f t="array" ref="E33">IF(Inventaire!H40=S31,"",Inventaire!H40)</f>
        <v>2</v>
      </c>
      <c r="F33" s="103"/>
      <c r="G33" s="3">
        <v>31</v>
      </c>
      <c r="H33" s="7" t="str">
        <f>Inventaire!AA40</f>
        <v>Diesel Only the brave</v>
      </c>
      <c r="I33" s="105" t="str">
        <f t="array" ref="I33">IF(SUM(Inventaire!AC40:AD40)=$Q$1,"",SUM(Inventaire!AC40:AD40))</f>
        <v/>
      </c>
      <c r="J33" s="105">
        <f t="array" ref="J33">IF(Inventaire!AE40=R31,"",Inventaire!AE40)</f>
        <v>1</v>
      </c>
      <c r="K33" s="105">
        <f t="array" ref="K33">IF(Inventaire!AF40=S31,"",Inventaire!AF40)</f>
        <v>7</v>
      </c>
      <c r="Y33" s="58"/>
      <c r="Z33" s="58"/>
      <c r="AA33" s="4"/>
      <c r="AB33" s="4"/>
      <c r="AC33" s="4"/>
      <c r="AD33" s="4"/>
      <c r="AE33" s="4"/>
      <c r="AF33" s="4"/>
    </row>
    <row r="34" spans="1:32" ht="12.75">
      <c r="A34" s="3">
        <v>32</v>
      </c>
      <c r="B34" s="7" t="str">
        <f>Inventaire!C41</f>
        <v>Calvin Klein Euphoria Forbidden</v>
      </c>
      <c r="C34" s="104" t="str">
        <f>IF(SUM(Inventaire!E41:F41)=$Q$1,"",SUM(Inventaire!E41:F41))</f>
        <v/>
      </c>
      <c r="D34" s="105" t="str">
        <f t="array" ref="D34">IF(Inventaire!G41=R32,"",Inventaire!G41)</f>
        <v/>
      </c>
      <c r="E34" s="105" t="str">
        <f t="array" ref="E34">IF(Inventaire!H41=S32,"",Inventaire!H41)</f>
        <v/>
      </c>
      <c r="F34" s="103"/>
      <c r="G34" s="3">
        <v>32</v>
      </c>
      <c r="H34" s="7" t="str">
        <f>Inventaire!AA41</f>
        <v>Gucci guilty Homme</v>
      </c>
      <c r="I34" s="105" t="str">
        <f t="array" ref="I34">IF(SUM(Inventaire!AC41:AD41)=$Q$1,"",SUM(Inventaire!AC41:AD41))</f>
        <v/>
      </c>
      <c r="J34" s="105">
        <f t="array" ref="J34">IF(Inventaire!AE41=R32,"",Inventaire!AE41)</f>
        <v>1</v>
      </c>
      <c r="K34" s="105">
        <f t="array" ref="K34">IF(Inventaire!AF41=S32,"",Inventaire!AF41)</f>
        <v>10</v>
      </c>
      <c r="Y34" s="58"/>
      <c r="Z34" s="58"/>
      <c r="AA34" s="4"/>
      <c r="AB34" s="4"/>
      <c r="AC34" s="4"/>
      <c r="AD34" s="4"/>
      <c r="AE34" s="4"/>
      <c r="AF34" s="4"/>
    </row>
    <row r="35" spans="1:32" ht="12.75">
      <c r="A35" s="3">
        <v>33</v>
      </c>
      <c r="B35" s="7" t="str">
        <f>Inventaire!C42</f>
        <v>Calvin Klein Euphoria Blossom</v>
      </c>
      <c r="C35" s="104" t="str">
        <f>IF(SUM(Inventaire!E42:F42)=$Q$1,"",SUM(Inventaire!E42:F42))</f>
        <v/>
      </c>
      <c r="D35" s="105" t="str">
        <f t="array" ref="D35">IF(Inventaire!G42=R33,"",Inventaire!G42)</f>
        <v/>
      </c>
      <c r="E35" s="105" t="str">
        <f t="array" ref="E35">IF(Inventaire!H42=S33,"",Inventaire!H42)</f>
        <v/>
      </c>
      <c r="F35" s="103"/>
      <c r="G35" s="3">
        <v>33</v>
      </c>
      <c r="H35" s="7" t="str">
        <f>Inventaire!AA42</f>
        <v>Gucci Bygucci</v>
      </c>
      <c r="I35" s="105" t="str">
        <f t="array" ref="I35">IF(SUM(Inventaire!AC42:AD42)=$Q$1,"",SUM(Inventaire!AC42:AD42))</f>
        <v/>
      </c>
      <c r="J35" s="105" t="str">
        <f t="array" ref="J35">IF(Inventaire!AE42=R33,"",Inventaire!AE42)</f>
        <v/>
      </c>
      <c r="K35" s="105">
        <f t="array" ref="K35">IF(Inventaire!AF42=S33,"",Inventaire!AF42)</f>
        <v>1</v>
      </c>
      <c r="Y35" s="58"/>
      <c r="Z35" s="58"/>
      <c r="AA35" s="4"/>
      <c r="AB35" s="4"/>
      <c r="AC35" s="4"/>
      <c r="AD35" s="4"/>
      <c r="AE35" s="4"/>
      <c r="AF35" s="4"/>
    </row>
    <row r="36" spans="1:32" ht="12.75">
      <c r="A36" s="3">
        <v>34</v>
      </c>
      <c r="B36" s="7" t="str">
        <f>Inventaire!C43</f>
        <v>Calvin Klein Eternity</v>
      </c>
      <c r="C36" s="104" t="str">
        <f>IF(SUM(Inventaire!E43:F43)=$Q$1,"",SUM(Inventaire!E43:F43))</f>
        <v/>
      </c>
      <c r="D36" s="105" t="str">
        <f t="array" ref="D36">IF(Inventaire!G43=R34,"",Inventaire!G43)</f>
        <v/>
      </c>
      <c r="E36" s="105">
        <f t="array" ref="E36">IF(Inventaire!H43=S34,"",Inventaire!H43)</f>
        <v>3</v>
      </c>
      <c r="F36" s="103"/>
      <c r="G36" s="3">
        <v>34</v>
      </c>
      <c r="H36" s="7" t="str">
        <f>Inventaire!AA43</f>
        <v>Hermeas Terre d'hermes</v>
      </c>
      <c r="I36" s="105" t="str">
        <f t="array" ref="I36">IF(SUM(Inventaire!AC43:AD43)=$Q$1,"",SUM(Inventaire!AC43:AD43))</f>
        <v/>
      </c>
      <c r="J36" s="105">
        <f t="array" ref="J36">IF(Inventaire!AE43=R34,"",Inventaire!AE43)</f>
        <v>1</v>
      </c>
      <c r="K36" s="105">
        <f t="array" ref="K36">IF(Inventaire!AF43=S34,"",Inventaire!AF43)</f>
        <v>7</v>
      </c>
      <c r="Y36" s="58"/>
      <c r="Z36" s="58"/>
      <c r="AA36" s="4"/>
      <c r="AB36" s="4"/>
      <c r="AC36" s="4"/>
      <c r="AD36" s="4"/>
      <c r="AE36" s="4"/>
      <c r="AF36" s="4"/>
    </row>
    <row r="37" spans="1:32" ht="12.75">
      <c r="A37" s="47">
        <v>35</v>
      </c>
      <c r="B37" s="48" t="str">
        <f>Inventaire!C44</f>
        <v>Davidoff Cool water Femme</v>
      </c>
      <c r="C37" s="49" t="str">
        <f>IF(SUM(Inventaire!E44:F44)=$Q$1,"",SUM(Inventaire!E44:F44))</f>
        <v/>
      </c>
      <c r="D37" s="49" t="str">
        <f t="array" ref="D37">IF(Inventaire!G44=R35,"",Inventaire!G44)</f>
        <v/>
      </c>
      <c r="E37" s="49">
        <f t="array" ref="E37">IF(Inventaire!H44=S35,"",Inventaire!H44)</f>
        <v>1</v>
      </c>
      <c r="F37" s="49"/>
      <c r="G37" s="47">
        <v>35</v>
      </c>
      <c r="H37" s="48" t="str">
        <f>Inventaire!AA44</f>
        <v>Jean-paul Gaultier Le male</v>
      </c>
      <c r="I37" s="49" t="str">
        <f t="array" ref="I37">IF(SUM(Inventaire!AC44:AD44)=$Q$1,"",SUM(Inventaire!AC44:AD44))</f>
        <v/>
      </c>
      <c r="J37" s="49">
        <f t="array" ref="J37">IF(Inventaire!AE44=R35,"",Inventaire!AE44)</f>
        <v>1</v>
      </c>
      <c r="K37" s="49">
        <f t="array" ref="K37">IF(Inventaire!AF44=S35,"",Inventaire!AF44)</f>
        <v>5</v>
      </c>
      <c r="L37" s="47"/>
      <c r="Y37" s="58"/>
      <c r="Z37" s="58"/>
      <c r="AA37" s="4"/>
      <c r="AB37" s="4"/>
      <c r="AC37" s="4"/>
      <c r="AD37" s="4"/>
      <c r="AE37" s="4"/>
      <c r="AF37" s="4"/>
    </row>
    <row r="38" spans="1:32" ht="12.75">
      <c r="A38" s="3">
        <v>36</v>
      </c>
      <c r="B38" s="7" t="str">
        <f>Inventaire!K10</f>
        <v>Dior J adore</v>
      </c>
      <c r="C38" s="102" t="str">
        <f t="array" ref="C38">IF(SUM(Inventaire!M10:N10)=$Q$1,"",SUM(Inventaire!M10:N10))</f>
        <v/>
      </c>
      <c r="D38" s="105">
        <f t="array" ref="D38">IF(Inventaire!O10=R36,"",Inventaire!O10)</f>
        <v>2</v>
      </c>
      <c r="E38" s="105">
        <f t="array" ref="E38">IF(Inventaire!P10=S36,"",Inventaire!P10)</f>
        <v>11</v>
      </c>
      <c r="F38" s="103"/>
      <c r="G38" s="3">
        <v>36</v>
      </c>
      <c r="H38" s="7" t="str">
        <f>Inventaire!AI10</f>
        <v>Kenzo L'eau par kenzo Homme</v>
      </c>
      <c r="I38" s="105" t="str">
        <f t="array" ref="I38">IF(SUM(Inventaire!AK10:AL10)=$Q$1,"",SUM(Inventaire!AK10:AL10))</f>
        <v/>
      </c>
      <c r="J38" s="105">
        <f t="array" ref="J38">IF(Inventaire!AM10=R36,"",Inventaire!AM10)</f>
        <v>2</v>
      </c>
      <c r="K38" s="105" t="str">
        <f t="array" ref="K38">IF(Inventaire!AN10=S36,"",Inventaire!AN10)</f>
        <v/>
      </c>
      <c r="Y38" s="58"/>
      <c r="Z38" s="58"/>
      <c r="AA38" s="4"/>
      <c r="AB38" s="4"/>
      <c r="AC38" s="4"/>
      <c r="AD38" s="4"/>
      <c r="AE38" s="4"/>
      <c r="AF38" s="4"/>
    </row>
    <row r="39" spans="1:32" ht="12.75">
      <c r="A39" s="3">
        <v>37</v>
      </c>
      <c r="B39" s="7" t="str">
        <f>Inventaire!K11</f>
        <v>Dior Addict</v>
      </c>
      <c r="C39" s="104" t="str">
        <f t="array" ref="C39">IF(SUM(Inventaire!M11:N11)=$Q$1,"",SUM(Inventaire!M11:N11))</f>
        <v/>
      </c>
      <c r="D39" s="105" t="str">
        <f t="array" ref="D39">IF(Inventaire!O11=R37,"",Inventaire!O11)</f>
        <v/>
      </c>
      <c r="E39" s="105">
        <f t="array" ref="E39">IF(Inventaire!P11=S37,"",Inventaire!P11)</f>
        <v>1</v>
      </c>
      <c r="F39" s="103"/>
      <c r="G39" s="3">
        <v>37</v>
      </c>
      <c r="H39" s="7" t="str">
        <f>Inventaire!AI11</f>
        <v>Lacoste L.12.12 Blanc</v>
      </c>
      <c r="I39" s="105">
        <f t="array" ref="I39">IF(SUM(Inventaire!AK11:AL11)=$Q$1,"",SUM(Inventaire!AK11:AL11))</f>
        <v>1</v>
      </c>
      <c r="J39" s="105" t="str">
        <f t="array" ref="J39">IF(Inventaire!AM11=R37,"",Inventaire!AM11)</f>
        <v/>
      </c>
      <c r="K39" s="105">
        <f t="array" ref="K39">IF(Inventaire!AN11=S37,"",Inventaire!AN11)</f>
        <v>2</v>
      </c>
      <c r="Y39" s="58"/>
      <c r="Z39" s="58"/>
      <c r="AA39" s="4"/>
      <c r="AB39" s="4"/>
      <c r="AC39" s="4"/>
      <c r="AD39" s="4"/>
      <c r="AE39" s="4"/>
      <c r="AF39" s="4"/>
    </row>
    <row r="40" spans="1:32" ht="12.75">
      <c r="A40" s="3">
        <v>38</v>
      </c>
      <c r="B40" s="7" t="str">
        <f>Inventaire!K12</f>
        <v>Dior Addict 2</v>
      </c>
      <c r="C40" s="104" t="str">
        <f t="array" ref="C40">IF(SUM(Inventaire!M12:N12)=$Q$1,"",SUM(Inventaire!M12:N12))</f>
        <v/>
      </c>
      <c r="D40" s="105" t="str">
        <f t="array" ref="D40">IF(Inventaire!O12=R38,"",Inventaire!O12)</f>
        <v/>
      </c>
      <c r="E40" s="105" t="str">
        <f t="array" ref="E40">IF(Inventaire!P12=S38,"",Inventaire!P12)</f>
        <v/>
      </c>
      <c r="F40" s="103"/>
      <c r="G40" s="3">
        <v>38</v>
      </c>
      <c r="H40" s="7" t="str">
        <f>Inventaire!AI12</f>
        <v>Lacoste Live</v>
      </c>
      <c r="I40" s="105" t="str">
        <f t="array" ref="I40">IF(SUM(Inventaire!AK12:AL12)=$Q$1,"",SUM(Inventaire!AK12:AL12))</f>
        <v/>
      </c>
      <c r="J40" s="105" t="str">
        <f t="array" ref="J40">IF(Inventaire!AM12=R38,"",Inventaire!AM12)</f>
        <v/>
      </c>
      <c r="K40" s="105" t="str">
        <f t="array" ref="K40">IF(Inventaire!AN12=S38,"",Inventaire!AN12)</f>
        <v/>
      </c>
      <c r="Y40" s="58"/>
      <c r="Z40" s="58"/>
      <c r="AA40" s="4"/>
      <c r="AB40" s="4"/>
      <c r="AC40" s="4"/>
      <c r="AD40" s="4"/>
      <c r="AE40" s="4"/>
      <c r="AF40" s="4"/>
    </row>
    <row r="41" spans="1:32" ht="12.75">
      <c r="A41" s="3">
        <v>39</v>
      </c>
      <c r="B41" s="7" t="str">
        <f>Inventaire!K13</f>
        <v>Dior Miss Cherie</v>
      </c>
      <c r="C41" s="104" t="str">
        <f t="array" ref="C41">IF(SUM(Inventaire!M13:N13)=$Q$1,"",SUM(Inventaire!M13:N13))</f>
        <v/>
      </c>
      <c r="D41" s="105">
        <f t="array" ref="D41">IF(Inventaire!O13=R39,"",Inventaire!O13)</f>
        <v>1</v>
      </c>
      <c r="E41" s="105">
        <f t="array" ref="E41">IF(Inventaire!P13=S39,"",Inventaire!P13)</f>
        <v>7</v>
      </c>
      <c r="F41" s="103"/>
      <c r="G41" s="3">
        <v>39</v>
      </c>
      <c r="H41" s="7" t="str">
        <f>Inventaire!AI13</f>
        <v>Lacoste L.12.12  Bleu</v>
      </c>
      <c r="I41" s="105" t="str">
        <f t="array" ref="I41">IF(SUM(Inventaire!AK13:AL13)=$Q$1,"",SUM(Inventaire!AK13:AL13))</f>
        <v/>
      </c>
      <c r="J41" s="105" t="str">
        <f t="array" ref="J41">IF(Inventaire!AM13=R39,"",Inventaire!AM13)</f>
        <v/>
      </c>
      <c r="K41" s="105" t="str">
        <f t="array" ref="K41">IF(Inventaire!AN13=S39,"",Inventaire!AN13)</f>
        <v/>
      </c>
      <c r="Y41" s="58"/>
      <c r="Z41" s="58"/>
      <c r="AA41" s="4"/>
      <c r="AB41" s="4"/>
      <c r="AC41" s="4"/>
      <c r="AD41" s="4"/>
      <c r="AE41" s="4"/>
      <c r="AF41" s="4"/>
    </row>
    <row r="42" spans="1:32" ht="12.75">
      <c r="A42" s="3">
        <v>40</v>
      </c>
      <c r="B42" s="7" t="str">
        <f>Inventaire!K14</f>
        <v>Dior Hypnotic poison</v>
      </c>
      <c r="C42" s="104" t="str">
        <f t="array" ref="C42">IF(SUM(Inventaire!M14:N14)=$Q$1,"",SUM(Inventaire!M14:N14))</f>
        <v/>
      </c>
      <c r="D42" s="105">
        <f t="array" ref="D42">IF(Inventaire!O14=R40,"",Inventaire!O14)</f>
        <v>1</v>
      </c>
      <c r="E42" s="105">
        <f t="array" ref="E42">IF(Inventaire!P14=S40,"",Inventaire!P14)</f>
        <v>8</v>
      </c>
      <c r="F42" s="103"/>
      <c r="G42" s="3">
        <v>40</v>
      </c>
      <c r="H42" s="7" t="str">
        <f>Inventaire!AI14</f>
        <v>Lacoste L.12.12 vert</v>
      </c>
      <c r="I42" s="105" t="str">
        <f t="array" ref="I42">IF(SUM(Inventaire!AK14:AL14)=$Q$1,"",SUM(Inventaire!AK14:AL14))</f>
        <v/>
      </c>
      <c r="J42" s="105" t="str">
        <f t="array" ref="J42">IF(Inventaire!AM14=R40,"",Inventaire!AM14)</f>
        <v/>
      </c>
      <c r="K42" s="105">
        <f t="array" ref="K42">IF(Inventaire!AN14=S40,"",Inventaire!AN14)</f>
        <v>1</v>
      </c>
      <c r="Y42" s="58"/>
      <c r="Z42" s="58"/>
      <c r="AA42" s="4"/>
      <c r="AB42" s="4"/>
      <c r="AC42" s="4"/>
      <c r="AD42" s="4"/>
      <c r="AE42" s="4"/>
      <c r="AF42" s="4"/>
    </row>
    <row r="43" spans="1:32" ht="12.75">
      <c r="A43" s="3">
        <v>41</v>
      </c>
      <c r="B43" s="7" t="str">
        <f>Inventaire!K15</f>
        <v>Dior Midnight poison</v>
      </c>
      <c r="C43" s="104" t="str">
        <f t="array" ref="C43">IF(SUM(Inventaire!M15:N15)=$Q$1,"",SUM(Inventaire!M15:N15))</f>
        <v/>
      </c>
      <c r="D43" s="105" t="str">
        <f t="array" ref="D43">IF(Inventaire!O15=R41,"",Inventaire!O15)</f>
        <v/>
      </c>
      <c r="E43" s="105">
        <f t="array" ref="E43">IF(Inventaire!P15=S41,"",Inventaire!P15)</f>
        <v>1</v>
      </c>
      <c r="F43" s="103"/>
      <c r="G43" s="3">
        <v>41</v>
      </c>
      <c r="H43" s="7" t="str">
        <f>Inventaire!AI15</f>
        <v>PacoRabanne One million</v>
      </c>
      <c r="I43" s="105">
        <f t="array" ref="I43">IF(SUM(Inventaire!AK15:AL15)=$Q$1,"",SUM(Inventaire!AK15:AL15))</f>
        <v>2</v>
      </c>
      <c r="J43" s="105" t="str">
        <f t="array" ref="J43">IF(Inventaire!AM15=R41,"",Inventaire!AM15)</f>
        <v/>
      </c>
      <c r="K43" s="105">
        <f t="array" ref="K43">IF(Inventaire!AN15=S41,"",Inventaire!AN15)</f>
        <v>28</v>
      </c>
      <c r="Y43" s="58"/>
      <c r="Z43" s="58"/>
      <c r="AA43" s="4"/>
      <c r="AB43" s="4"/>
      <c r="AC43" s="4"/>
      <c r="AD43" s="4"/>
      <c r="AE43" s="4"/>
      <c r="AF43" s="4"/>
    </row>
    <row r="44" spans="1:32" ht="12.75">
      <c r="A44" s="3">
        <v>42</v>
      </c>
      <c r="B44" s="7" t="str">
        <f>Inventaire!K16</f>
        <v>Dior pûre poison</v>
      </c>
      <c r="C44" s="104" t="str">
        <f t="array" ref="C44">IF(SUM(Inventaire!M16:N16)=$Q$1,"",SUM(Inventaire!M16:N16))</f>
        <v/>
      </c>
      <c r="D44" s="105">
        <f t="array" ref="D44">IF(Inventaire!O16=R42,"",Inventaire!O16)</f>
        <v>1</v>
      </c>
      <c r="E44" s="105">
        <f t="array" ref="E44">IF(Inventaire!P16=S42,"",Inventaire!P16)</f>
        <v>3</v>
      </c>
      <c r="F44" s="103"/>
      <c r="G44" s="3">
        <v>42</v>
      </c>
      <c r="H44" s="7" t="str">
        <f>Inventaire!AI16</f>
        <v>PacoRabanne Ultraviolet</v>
      </c>
      <c r="I44" s="105" t="str">
        <f t="array" ref="I44">IF(SUM(Inventaire!AK16:AL16)=$Q$1,"",SUM(Inventaire!AK16:AL16))</f>
        <v/>
      </c>
      <c r="J44" s="105">
        <f t="array" ref="J44">IF(Inventaire!AM16=R42,"",Inventaire!AM16)</f>
        <v>1</v>
      </c>
      <c r="K44" s="105">
        <f t="array" ref="K44">IF(Inventaire!AN16=S42,"",Inventaire!AN16)</f>
        <v>5</v>
      </c>
      <c r="Y44" s="58"/>
      <c r="Z44" s="58"/>
      <c r="AA44" s="4"/>
      <c r="AB44" s="4"/>
      <c r="AC44" s="4"/>
      <c r="AD44" s="4"/>
      <c r="AE44" s="4"/>
      <c r="AF44" s="4"/>
    </row>
    <row r="45" spans="1:32" ht="12.75">
      <c r="A45" s="3">
        <v>43</v>
      </c>
      <c r="B45" s="7" t="str">
        <f>Inventaire!K17</f>
        <v>Dior Dune</v>
      </c>
      <c r="C45" s="104" t="str">
        <f t="array" ref="C45">IF(SUM(Inventaire!M17:N17)=$Q$1,"",SUM(Inventaire!M17:N17))</f>
        <v/>
      </c>
      <c r="D45" s="105" t="str">
        <f t="array" ref="D45">IF(Inventaire!O17=R43,"",Inventaire!O17)</f>
        <v/>
      </c>
      <c r="E45" s="105">
        <f t="array" ref="E45">IF(Inventaire!P17=S43,"",Inventaire!P17)</f>
        <v>1</v>
      </c>
      <c r="F45" s="103"/>
      <c r="G45" s="3">
        <v>43</v>
      </c>
      <c r="H45" s="7" t="str">
        <f>Inventaire!AI17</f>
        <v>PacoRabanne Invictus</v>
      </c>
      <c r="I45" s="105" t="str">
        <f t="array" ref="I45">IF(SUM(Inventaire!AK17:AL17)=$Q$1,"",SUM(Inventaire!AK17:AL17))</f>
        <v/>
      </c>
      <c r="J45" s="105">
        <f t="array" ref="J45">IF(Inventaire!AM17=R43,"",Inventaire!AM17)</f>
        <v>3</v>
      </c>
      <c r="K45" s="105">
        <f t="array" ref="K45">IF(Inventaire!AN17=S43,"",Inventaire!AN17)</f>
        <v>14</v>
      </c>
      <c r="Y45" s="58"/>
      <c r="Z45" s="58"/>
      <c r="AA45" s="4"/>
      <c r="AB45" s="4"/>
      <c r="AC45" s="4"/>
      <c r="AD45" s="4"/>
      <c r="AE45" s="4"/>
      <c r="AF45" s="4"/>
    </row>
    <row r="46" spans="1:32" ht="12.75">
      <c r="A46" s="3">
        <v>44</v>
      </c>
      <c r="B46" s="7" t="str">
        <f>Inventaire!K18</f>
        <v>Dior Dolce vita</v>
      </c>
      <c r="C46" s="104" t="str">
        <f t="array" ref="C46">IF(SUM(Inventaire!M18:N18)=$Q$1,"",SUM(Inventaire!M18:N18))</f>
        <v/>
      </c>
      <c r="D46" s="105" t="str">
        <f t="array" ref="D46">IF(Inventaire!O18=R44,"",Inventaire!O18)</f>
        <v/>
      </c>
      <c r="E46" s="105">
        <f t="array" ref="E46">IF(Inventaire!P18=S44,"",Inventaire!P18)</f>
        <v>3</v>
      </c>
      <c r="F46" s="103"/>
      <c r="G46" s="3">
        <v>44</v>
      </c>
      <c r="H46" s="7" t="str">
        <f>Inventaire!AI18</f>
        <v>PacoRabanne Black Xs Homme</v>
      </c>
      <c r="I46" s="105" t="str">
        <f t="array" ref="I46">IF(SUM(Inventaire!AK18:AL18)=$Q$1,"",SUM(Inventaire!AK18:AL18))</f>
        <v/>
      </c>
      <c r="J46" s="105">
        <f t="array" ref="J46">IF(Inventaire!AM18=R44,"",Inventaire!AM18)</f>
        <v>2</v>
      </c>
      <c r="K46" s="105">
        <f t="array" ref="K46">IF(Inventaire!AN18=S44,"",Inventaire!AN18)</f>
        <v>4</v>
      </c>
      <c r="Y46" s="58"/>
      <c r="Z46" s="58"/>
      <c r="AA46" s="4"/>
      <c r="AB46" s="4"/>
      <c r="AC46" s="4"/>
      <c r="AD46" s="4"/>
      <c r="AE46" s="4"/>
      <c r="AF46" s="4"/>
    </row>
    <row r="47" spans="1:32" ht="12.75">
      <c r="A47" s="3">
        <v>45</v>
      </c>
      <c r="B47" s="7" t="str">
        <f>Inventaire!K19</f>
        <v>D&amp;G The one Femme</v>
      </c>
      <c r="C47" s="104" t="str">
        <f t="array" ref="C47">IF(SUM(Inventaire!M19:N19)=$Q$1,"",SUM(Inventaire!M19:N19))</f>
        <v/>
      </c>
      <c r="D47" s="105" t="str">
        <f t="array" ref="D47">IF(Inventaire!O19=R45,"",Inventaire!O19)</f>
        <v/>
      </c>
      <c r="E47" s="105">
        <f t="array" ref="E47">IF(Inventaire!P19=S45,"",Inventaire!P19)</f>
        <v>2</v>
      </c>
      <c r="F47" s="103"/>
      <c r="G47" s="3">
        <v>45</v>
      </c>
      <c r="H47" s="7" t="str">
        <f>Inventaire!AI19</f>
        <v>Ralph lauren Polo blue</v>
      </c>
      <c r="I47" s="105" t="str">
        <f t="array" ref="I47">IF(SUM(Inventaire!AK19:AL19)=$Q$1,"",SUM(Inventaire!AK19:AL19))</f>
        <v/>
      </c>
      <c r="J47" s="105">
        <f t="array" ref="J47">IF(Inventaire!AM19=R45,"",Inventaire!AM19)</f>
        <v>1</v>
      </c>
      <c r="K47" s="105">
        <f t="array" ref="K47">IF(Inventaire!AN19=S45,"",Inventaire!AN19)</f>
        <v>2</v>
      </c>
      <c r="Y47" s="58"/>
      <c r="Z47" s="58"/>
      <c r="AA47" s="4"/>
      <c r="AB47" s="4"/>
      <c r="AC47" s="4"/>
      <c r="AD47" s="4"/>
      <c r="AE47" s="4"/>
      <c r="AF47" s="4"/>
    </row>
    <row r="48" spans="1:32" ht="12.75">
      <c r="A48" s="3">
        <v>46</v>
      </c>
      <c r="B48" s="7" t="str">
        <f>Inventaire!K20</f>
        <v>D&amp;G The one rose</v>
      </c>
      <c r="C48" s="104" t="str">
        <f t="array" ref="C48">IF(SUM(Inventaire!M20:N20)=$Q$1,"",SUM(Inventaire!M20:N20))</f>
        <v/>
      </c>
      <c r="D48" s="105" t="str">
        <f t="array" ref="D48">IF(Inventaire!O20=R46,"",Inventaire!O20)</f>
        <v/>
      </c>
      <c r="E48" s="105">
        <f t="array" ref="E48">IF(Inventaire!P20=S46,"",Inventaire!P20)</f>
        <v>2</v>
      </c>
      <c r="F48" s="103"/>
      <c r="G48" s="3">
        <v>46</v>
      </c>
      <c r="H48" s="7" t="str">
        <f>Inventaire!AI20</f>
        <v>Ralph lauren Polo black</v>
      </c>
      <c r="I48" s="105" t="str">
        <f t="array" ref="I48">IF(SUM(Inventaire!AK20:AL20)=$Q$1,"",SUM(Inventaire!AK20:AL20))</f>
        <v/>
      </c>
      <c r="J48" s="105" t="str">
        <f t="array" ref="J48">IF(Inventaire!AM20=R46,"",Inventaire!AM20)</f>
        <v/>
      </c>
      <c r="K48" s="105" t="str">
        <f t="array" ref="K48">IF(Inventaire!AN20=S46,"",Inventaire!AN20)</f>
        <v/>
      </c>
      <c r="Y48" s="58"/>
      <c r="Z48" s="58"/>
      <c r="AA48" s="4"/>
      <c r="AB48" s="4"/>
      <c r="AC48" s="4"/>
      <c r="AD48" s="4"/>
      <c r="AE48" s="4"/>
      <c r="AF48" s="4"/>
    </row>
    <row r="49" spans="1:32" ht="12.75">
      <c r="A49" s="3">
        <v>47</v>
      </c>
      <c r="B49" s="7" t="str">
        <f>Inventaire!K21</f>
        <v>D&amp;G Light blue Femme</v>
      </c>
      <c r="C49" s="104" t="str">
        <f t="array" ref="C49">IF(SUM(Inventaire!M21:N21)=$Q$1,"",SUM(Inventaire!M21:N21))</f>
        <v/>
      </c>
      <c r="D49" s="105">
        <f t="array" ref="D49">IF(Inventaire!O21=R47,"",Inventaire!O21)</f>
        <v>1</v>
      </c>
      <c r="E49" s="105">
        <f t="array" ref="E49">IF(Inventaire!P21=S47,"",Inventaire!P21)</f>
        <v>4</v>
      </c>
      <c r="F49" s="103"/>
      <c r="G49" s="3">
        <v>47</v>
      </c>
      <c r="H49" s="7" t="str">
        <f>Inventaire!AI21</f>
        <v>Versace Fraiche men</v>
      </c>
      <c r="I49" s="105" t="str">
        <f t="array" ref="I49">IF(SUM(Inventaire!AK21:AL21)=$Q$1,"",SUM(Inventaire!AK21:AL21))</f>
        <v/>
      </c>
      <c r="J49" s="105" t="str">
        <f t="array" ref="J49">IF(Inventaire!AM21=R47,"",Inventaire!AM21)</f>
        <v/>
      </c>
      <c r="K49" s="105" t="str">
        <f t="array" ref="K49">IF(Inventaire!AN21=S47,"",Inventaire!AN21)</f>
        <v/>
      </c>
      <c r="Y49" s="58"/>
      <c r="Z49" s="58"/>
      <c r="AA49" s="4"/>
      <c r="AB49" s="4"/>
      <c r="AC49" s="4"/>
      <c r="AD49" s="4"/>
      <c r="AE49" s="4"/>
      <c r="AF49" s="4"/>
    </row>
    <row r="50" spans="1:32" ht="12.75">
      <c r="A50" s="3">
        <v>48</v>
      </c>
      <c r="B50" s="7" t="str">
        <f>Inventaire!K22</f>
        <v>D&amp;G pour femme</v>
      </c>
      <c r="C50" s="104" t="str">
        <f t="array" ref="C50">IF(SUM(Inventaire!M22:N22)=$Q$1,"",SUM(Inventaire!M22:N22))</f>
        <v/>
      </c>
      <c r="D50" s="105" t="str">
        <f t="array" ref="D50">IF(Inventaire!O22=R48,"",Inventaire!O22)</f>
        <v/>
      </c>
      <c r="E50" s="105">
        <f t="array" ref="E50">IF(Inventaire!P22=S48,"",Inventaire!P22)</f>
        <v>2</v>
      </c>
      <c r="F50" s="103"/>
      <c r="G50" s="3">
        <v>48</v>
      </c>
      <c r="H50" s="7" t="str">
        <f>Inventaire!AI22</f>
        <v>Yves S-l La nuit de l Homme</v>
      </c>
      <c r="I50" s="105" t="str">
        <f t="array" ref="I50">IF(SUM(Inventaire!AK22:AL22)=$Q$1,"",SUM(Inventaire!AK22:AL22))</f>
        <v/>
      </c>
      <c r="J50" s="105">
        <f t="array" ref="J50">IF(Inventaire!AM22=R48,"",Inventaire!AM22)</f>
        <v>1</v>
      </c>
      <c r="K50" s="105">
        <f t="array" ref="K50">IF(Inventaire!AN22=S48,"",Inventaire!AN22)</f>
        <v>5</v>
      </c>
      <c r="Y50" s="58"/>
      <c r="Z50" s="58"/>
      <c r="AA50" s="4"/>
      <c r="AB50" s="4"/>
      <c r="AC50" s="4"/>
      <c r="AD50" s="4"/>
      <c r="AE50" s="4"/>
      <c r="AF50" s="4"/>
    </row>
    <row r="51" spans="1:32" ht="12.75">
      <c r="A51" s="3">
        <v>49</v>
      </c>
      <c r="B51" s="7" t="str">
        <f>Inventaire!K23</f>
        <v>D&amp;G Dolce</v>
      </c>
      <c r="C51" s="104" t="str">
        <f t="array" ref="C51">IF(SUM(Inventaire!M23:N23)=$Q$1,"",SUM(Inventaire!M23:N23))</f>
        <v/>
      </c>
      <c r="D51" s="105" t="str">
        <f t="array" ref="D51">IF(Inventaire!O23=R49,"",Inventaire!O23)</f>
        <v/>
      </c>
      <c r="E51" s="105" t="str">
        <f t="array" ref="E51">IF(Inventaire!P23=S49,"",Inventaire!P23)</f>
        <v/>
      </c>
      <c r="F51" s="103"/>
      <c r="G51" s="3">
        <v>49</v>
      </c>
      <c r="H51" s="51" t="str">
        <f>Inventaire!AI23</f>
        <v>Armani eau de nuit</v>
      </c>
      <c r="I51" s="105" t="str">
        <f t="array" ref="I51">IF(SUM(Inventaire!AK23:AL23)=$Q$1,"",SUM(Inventaire!AK23:AL23))</f>
        <v/>
      </c>
      <c r="J51" s="105" t="str">
        <f t="array" ref="J51">IF(Inventaire!AM23=R49,"",Inventaire!AM23)</f>
        <v/>
      </c>
      <c r="K51" s="105">
        <f t="array" ref="K51">IF(Inventaire!AN23=S49,"",Inventaire!AN23)</f>
        <v>1</v>
      </c>
      <c r="Y51" s="58"/>
      <c r="Z51" s="58"/>
      <c r="AA51" s="4"/>
      <c r="AB51" s="4"/>
      <c r="AC51" s="4"/>
      <c r="AD51" s="4"/>
      <c r="AE51" s="4"/>
      <c r="AF51" s="4"/>
    </row>
    <row r="52" spans="1:32" ht="12.75">
      <c r="A52" s="3">
        <v>50</v>
      </c>
      <c r="B52" s="7" t="str">
        <f>Inventaire!K24</f>
        <v>D&amp;G L imperatrice</v>
      </c>
      <c r="C52" s="104" t="str">
        <f t="array" ref="C52">IF(SUM(Inventaire!M24:N24)=$Q$1,"",SUM(Inventaire!M24:N24))</f>
        <v/>
      </c>
      <c r="D52" s="105" t="str">
        <f t="array" ref="D52">IF(Inventaire!O24=R50,"",Inventaire!O24)</f>
        <v/>
      </c>
      <c r="E52" s="105">
        <f t="array" ref="E52">IF(Inventaire!P24=S50,"",Inventaire!P24)</f>
        <v>1</v>
      </c>
      <c r="F52" s="103"/>
      <c r="G52" s="3">
        <v>50</v>
      </c>
      <c r="H52" s="51">
        <f>Inventaire!AI24</f>
        <v>0</v>
      </c>
      <c r="I52" s="105" t="str">
        <f t="array" ref="I52">IF(SUM(Inventaire!AK24:AL24)=$Q$1,"",SUM(Inventaire!AK24:AL24))</f>
        <v/>
      </c>
      <c r="J52" s="105" t="str">
        <f t="array" ref="J52">IF(Inventaire!AM24=R50,"",Inventaire!AM24)</f>
        <v/>
      </c>
      <c r="K52" s="105" t="str">
        <f t="array" ref="K52">IF(Inventaire!AN24=S50,"",Inventaire!AN24)</f>
        <v/>
      </c>
      <c r="Y52" s="58"/>
      <c r="Z52" s="58"/>
      <c r="AA52" s="4"/>
      <c r="AB52" s="4"/>
      <c r="AC52" s="4"/>
      <c r="AD52" s="4"/>
      <c r="AE52" s="4"/>
      <c r="AF52" s="4"/>
    </row>
    <row r="53" spans="1:32" ht="12.75">
      <c r="A53" s="3">
        <v>51</v>
      </c>
      <c r="B53" s="7" t="str">
        <f>Inventaire!K25</f>
        <v>D&amp;G The one Desire</v>
      </c>
      <c r="C53" s="104" t="str">
        <f t="array" ref="C53">IF(SUM(Inventaire!M25:N25)=$Q$1,"",SUM(Inventaire!M25:N25))</f>
        <v/>
      </c>
      <c r="D53" s="105" t="str">
        <f t="array" ref="D53">IF(Inventaire!O25=R51,"",Inventaire!O25)</f>
        <v/>
      </c>
      <c r="E53" s="105" t="str">
        <f t="array" ref="E53">IF(Inventaire!P25=S51,"",Inventaire!P25)</f>
        <v/>
      </c>
      <c r="F53" s="103"/>
      <c r="G53" s="3">
        <v>51</v>
      </c>
      <c r="H53" s="51">
        <f>Inventaire!AI25</f>
        <v>0</v>
      </c>
      <c r="I53" s="105" t="str">
        <f t="array" ref="I53">IF(SUM(Inventaire!AK25:AL25)=$Q$1,"",SUM(Inventaire!AK25:AL25))</f>
        <v/>
      </c>
      <c r="J53" s="105" t="str">
        <f t="array" ref="J53">IF(Inventaire!AM25=R51,"",Inventaire!AM25)</f>
        <v/>
      </c>
      <c r="K53" s="105" t="str">
        <f t="array" ref="K53">IF(Inventaire!AN25=S51,"",Inventaire!AN25)</f>
        <v/>
      </c>
      <c r="Y53" s="58"/>
      <c r="Z53" s="58"/>
      <c r="AA53" s="4"/>
      <c r="AB53" s="4"/>
      <c r="AC53" s="4"/>
      <c r="AD53" s="4"/>
      <c r="AE53" s="4"/>
      <c r="AF53" s="4"/>
    </row>
    <row r="54" spans="1:32" ht="12.75">
      <c r="A54" s="3">
        <v>52</v>
      </c>
      <c r="B54" s="7" t="str">
        <f>Inventaire!K26</f>
        <v>DknY Be delicious</v>
      </c>
      <c r="C54" s="104" t="str">
        <f t="array" ref="C54">IF(SUM(Inventaire!M26:N26)=$Q$1,"",SUM(Inventaire!M26:N26))</f>
        <v/>
      </c>
      <c r="D54" s="105">
        <f t="array" ref="D54">IF(Inventaire!O26=R52,"",Inventaire!O26)</f>
        <v>2</v>
      </c>
      <c r="E54" s="105">
        <f t="array" ref="E54">IF(Inventaire!P26=S52,"",Inventaire!P26)</f>
        <v>14</v>
      </c>
      <c r="F54" s="103"/>
      <c r="G54" s="3">
        <v>52</v>
      </c>
      <c r="H54" s="51">
        <f>Inventaire!AI26</f>
        <v>0</v>
      </c>
      <c r="I54" s="105" t="str">
        <f t="array" ref="I54">IF(SUM(Inventaire!AK26:AL26)=$Q$1,"",SUM(Inventaire!AK26:AL26))</f>
        <v/>
      </c>
      <c r="J54" s="105" t="str">
        <f t="array" ref="J54">IF(Inventaire!AM26=R52,"",Inventaire!AM26)</f>
        <v/>
      </c>
      <c r="K54" s="105" t="str">
        <f t="array" ref="K54">IF(Inventaire!AN26=S52,"",Inventaire!AN26)</f>
        <v/>
      </c>
      <c r="Y54" s="58"/>
      <c r="Z54" s="58"/>
      <c r="AA54" s="4"/>
      <c r="AB54" s="4"/>
      <c r="AC54" s="4"/>
      <c r="AD54" s="4"/>
      <c r="AE54" s="4"/>
      <c r="AF54" s="4"/>
    </row>
    <row r="55" spans="1:32" ht="12.75">
      <c r="A55" s="3">
        <v>53</v>
      </c>
      <c r="B55" s="7" t="str">
        <f>Inventaire!K27</f>
        <v>DknY Be delicious fresh blossom</v>
      </c>
      <c r="C55" s="104" t="str">
        <f t="array" ref="C55">IF(SUM(Inventaire!M27:N27)=$Q$1,"",SUM(Inventaire!M27:N27))</f>
        <v/>
      </c>
      <c r="D55" s="105">
        <f t="array" ref="D55">IF(Inventaire!O27=R53,"",Inventaire!O27)</f>
        <v>2</v>
      </c>
      <c r="E55" s="105">
        <f t="array" ref="E55">IF(Inventaire!P27=S53,"",Inventaire!P27)</f>
        <v>3</v>
      </c>
      <c r="F55" s="103"/>
      <c r="G55" s="3">
        <v>53</v>
      </c>
      <c r="H55" s="51">
        <f>Inventaire!AI27</f>
        <v>0</v>
      </c>
      <c r="I55" s="105" t="str">
        <f t="array" ref="I55">IF(SUM(Inventaire!AK27:AL27)=$Q$1,"",SUM(Inventaire!AK27:AL27))</f>
        <v/>
      </c>
      <c r="J55" s="105" t="str">
        <f t="array" ref="J55">IF(Inventaire!AM27=R53,"",Inventaire!AM27)</f>
        <v/>
      </c>
      <c r="K55" s="105" t="str">
        <f t="array" ref="K55">IF(Inventaire!AN27=S53,"",Inventaire!AN27)</f>
        <v/>
      </c>
      <c r="Y55" s="58"/>
      <c r="Z55" s="58"/>
      <c r="AA55" s="4"/>
      <c r="AB55" s="4"/>
      <c r="AC55" s="4"/>
      <c r="AD55" s="4"/>
      <c r="AE55" s="4"/>
      <c r="AF55" s="4"/>
    </row>
    <row r="56" spans="1:32" ht="12.75">
      <c r="A56" s="3">
        <v>54</v>
      </c>
      <c r="B56" s="7" t="str">
        <f>Inventaire!K28</f>
        <v>DknY MY NY</v>
      </c>
      <c r="C56" s="104" t="str">
        <f t="array" ref="C56">IF(SUM(Inventaire!M28:N28)=$Q$1,"",SUM(Inventaire!M28:N28))</f>
        <v/>
      </c>
      <c r="D56" s="105">
        <f t="array" ref="D56">IF(Inventaire!O28=R54,"",Inventaire!O28)</f>
        <v>1</v>
      </c>
      <c r="E56" s="105">
        <f t="array" ref="E56">IF(Inventaire!P28=S54,"",Inventaire!P28)</f>
        <v>4</v>
      </c>
      <c r="F56" s="103"/>
      <c r="G56" s="3">
        <v>54</v>
      </c>
      <c r="H56" s="51">
        <f>Inventaire!AI28</f>
        <v>0</v>
      </c>
      <c r="I56" s="105" t="str">
        <f t="array" ref="I56">IF(SUM(Inventaire!AK28:AL28)=$Q$1,"",SUM(Inventaire!AK28:AL28))</f>
        <v/>
      </c>
      <c r="J56" s="105" t="str">
        <f t="array" ref="J56">IF(Inventaire!AM28=R54,"",Inventaire!AM28)</f>
        <v/>
      </c>
      <c r="K56" s="105" t="str">
        <f t="array" ref="K56">IF(Inventaire!AN28=S54,"",Inventaire!AN28)</f>
        <v/>
      </c>
      <c r="Y56" s="58"/>
      <c r="Z56" s="58"/>
      <c r="AA56" s="4"/>
      <c r="AB56" s="4"/>
      <c r="AC56" s="4"/>
      <c r="AD56" s="4"/>
      <c r="AE56" s="4"/>
      <c r="AF56" s="4"/>
    </row>
    <row r="57" spans="1:32" ht="12.75">
      <c r="A57" s="3">
        <v>55</v>
      </c>
      <c r="B57" s="7" t="str">
        <f>Inventaire!K29</f>
        <v>Gucci Envy Me</v>
      </c>
      <c r="C57" s="104" t="str">
        <f t="array" ref="C57">IF(SUM(Inventaire!M29:N29)=$Q$1,"",SUM(Inventaire!M29:N29))</f>
        <v/>
      </c>
      <c r="D57" s="105" t="str">
        <f t="array" ref="D57">IF(Inventaire!O29=R55,"",Inventaire!O29)</f>
        <v/>
      </c>
      <c r="E57" s="105">
        <f t="array" ref="E57">IF(Inventaire!P29=S55,"",Inventaire!P29)</f>
        <v>4</v>
      </c>
      <c r="F57" s="103"/>
      <c r="G57" s="3">
        <v>55</v>
      </c>
      <c r="H57" s="51">
        <f>Inventaire!AI29</f>
        <v>0</v>
      </c>
      <c r="I57" s="105" t="str">
        <f t="array" ref="I57">IF(SUM(Inventaire!AK29:AL29)=$Q$1,"",SUM(Inventaire!AK29:AL29))</f>
        <v/>
      </c>
      <c r="J57" s="105" t="str">
        <f t="array" ref="J57">IF(Inventaire!AM29=R55,"",Inventaire!AM29)</f>
        <v/>
      </c>
      <c r="K57" s="105" t="str">
        <f t="array" ref="K57">IF(Inventaire!AN29=S55,"",Inventaire!AN29)</f>
        <v/>
      </c>
      <c r="Y57" s="58"/>
      <c r="Z57" s="58"/>
      <c r="AA57" s="4"/>
      <c r="AB57" s="4"/>
      <c r="AC57" s="4"/>
      <c r="AD57" s="4"/>
      <c r="AE57" s="4"/>
      <c r="AF57" s="4"/>
    </row>
    <row r="58" spans="1:32" ht="12.75">
      <c r="A58" s="3">
        <v>56</v>
      </c>
      <c r="B58" s="7" t="str">
        <f>Inventaire!K30</f>
        <v>Gucci Rush</v>
      </c>
      <c r="C58" s="104" t="str">
        <f t="array" ref="C58">IF(SUM(Inventaire!M30:N30)=$Q$1,"",SUM(Inventaire!M30:N30))</f>
        <v/>
      </c>
      <c r="D58" s="105" t="str">
        <f t="array" ref="D58">IF(Inventaire!O30=R56,"",Inventaire!O30)</f>
        <v/>
      </c>
      <c r="E58" s="105">
        <f t="array" ref="E58">IF(Inventaire!P30=S56,"",Inventaire!P30)</f>
        <v>1</v>
      </c>
      <c r="F58" s="103"/>
      <c r="G58" s="3">
        <v>56</v>
      </c>
      <c r="H58" s="51">
        <f>Inventaire!AI30</f>
        <v>0</v>
      </c>
      <c r="I58" s="105" t="str">
        <f t="array" ref="I58">IF(SUM(Inventaire!AK30:AL30)=$Q$1,"",SUM(Inventaire!AK30:AL30))</f>
        <v/>
      </c>
      <c r="J58" s="105" t="str">
        <f t="array" ref="J58">IF(Inventaire!AM30=R56,"",Inventaire!AM30)</f>
        <v/>
      </c>
      <c r="K58" s="105" t="str">
        <f t="array" ref="K58">IF(Inventaire!AN30=S56,"",Inventaire!AN30)</f>
        <v/>
      </c>
      <c r="Y58" s="58"/>
      <c r="Z58" s="58"/>
      <c r="AA58" s="4"/>
      <c r="AB58" s="4"/>
      <c r="AC58" s="4"/>
      <c r="AD58" s="4"/>
      <c r="AE58" s="4"/>
      <c r="AF58" s="4"/>
    </row>
    <row r="59" spans="1:32" ht="12.75">
      <c r="A59" s="3">
        <v>57</v>
      </c>
      <c r="B59" s="7" t="str">
        <f>Inventaire!K31</f>
        <v>Gucci Rush 2</v>
      </c>
      <c r="C59" s="104" t="str">
        <f t="array" ref="C59">IF(SUM(Inventaire!M31:N31)=$Q$1,"",SUM(Inventaire!M31:N31))</f>
        <v/>
      </c>
      <c r="D59" s="105">
        <f t="array" ref="D59">IF(Inventaire!O31=R57,"",Inventaire!O31)</f>
        <v>1</v>
      </c>
      <c r="E59" s="105" t="str">
        <f t="array" ref="E59">IF(Inventaire!P31=S57,"",Inventaire!P31)</f>
        <v/>
      </c>
      <c r="F59" s="103"/>
      <c r="G59" s="3">
        <v>57</v>
      </c>
      <c r="H59" s="51">
        <f>Inventaire!AI31</f>
        <v>0</v>
      </c>
      <c r="I59" s="105" t="str">
        <f t="array" ref="I59">IF(SUM(Inventaire!AK31:AL31)=$Q$1,"",SUM(Inventaire!AK31:AL31))</f>
        <v/>
      </c>
      <c r="J59" s="105" t="str">
        <f t="array" ref="J59">IF(Inventaire!AM31=R57,"",Inventaire!AM31)</f>
        <v/>
      </c>
      <c r="K59" s="105" t="str">
        <f t="array" ref="K59">IF(Inventaire!AN31=S57,"",Inventaire!AN31)</f>
        <v/>
      </c>
      <c r="Y59" s="58"/>
      <c r="Z59" s="58"/>
      <c r="AA59" s="4"/>
      <c r="AB59" s="4"/>
      <c r="AC59" s="4"/>
      <c r="AD59" s="4"/>
      <c r="AE59" s="4"/>
      <c r="AF59" s="4"/>
    </row>
    <row r="60" spans="1:32" ht="12.75">
      <c r="A60" s="3">
        <v>58</v>
      </c>
      <c r="B60" s="7" t="str">
        <f>Inventaire!K32</f>
        <v>Gucci Guilty femme</v>
      </c>
      <c r="C60" s="104" t="str">
        <f t="array" ref="C60">IF(SUM(Inventaire!M32:N32)=$Q$1,"",SUM(Inventaire!M32:N32))</f>
        <v/>
      </c>
      <c r="D60" s="105" t="str">
        <f t="array" ref="D60">IF(Inventaire!O32=R58,"",Inventaire!O32)</f>
        <v/>
      </c>
      <c r="E60" s="105" t="str">
        <f t="array" ref="E60">IF(Inventaire!P32=S58,"",Inventaire!P32)</f>
        <v/>
      </c>
      <c r="F60" s="103"/>
      <c r="G60" s="3">
        <v>58</v>
      </c>
      <c r="H60" s="51">
        <f>Inventaire!AI32</f>
        <v>0</v>
      </c>
      <c r="I60" s="105" t="str">
        <f t="array" ref="I60">IF(SUM(Inventaire!AK32:AL32)=$Q$1,"",SUM(Inventaire!AK32:AL32))</f>
        <v/>
      </c>
      <c r="J60" s="105" t="str">
        <f t="array" ref="J60">IF(Inventaire!AM32=R58,"",Inventaire!AM32)</f>
        <v/>
      </c>
      <c r="K60" s="105" t="str">
        <f t="array" ref="K60">IF(Inventaire!AN32=S58,"",Inventaire!AN32)</f>
        <v/>
      </c>
      <c r="Y60" s="58"/>
      <c r="Z60" s="58"/>
      <c r="AA60" s="4"/>
      <c r="AB60" s="4"/>
      <c r="AC60" s="4"/>
      <c r="AD60" s="4"/>
      <c r="AE60" s="4"/>
      <c r="AF60" s="4"/>
    </row>
    <row r="61" spans="1:32" ht="12.75">
      <c r="A61" s="3">
        <v>59</v>
      </c>
      <c r="B61" s="7" t="str">
        <f>Inventaire!K33</f>
        <v>Gucci Flora</v>
      </c>
      <c r="C61" s="104" t="str">
        <f t="array" ref="C61">IF(SUM(Inventaire!M33:N33)=$Q$1,"",SUM(Inventaire!M33:N33))</f>
        <v/>
      </c>
      <c r="D61" s="105">
        <f t="array" ref="D61">IF(Inventaire!O33=R59,"",Inventaire!O33)</f>
        <v>1</v>
      </c>
      <c r="E61" s="105">
        <f t="array" ref="E61">IF(Inventaire!P33=S59,"",Inventaire!P33)</f>
        <v>2</v>
      </c>
      <c r="F61" s="103"/>
      <c r="G61" s="3">
        <v>59</v>
      </c>
      <c r="H61" s="51">
        <f>Inventaire!AI33</f>
        <v>0</v>
      </c>
      <c r="I61" s="105" t="str">
        <f t="array" ref="I61">IF(SUM(Inventaire!AK33:AL33)=$Q$1,"",SUM(Inventaire!AK33:AL33))</f>
        <v/>
      </c>
      <c r="J61" s="105" t="str">
        <f t="array" ref="J61">IF(Inventaire!AM33=R59,"",Inventaire!AM33)</f>
        <v/>
      </c>
      <c r="K61" s="105" t="str">
        <f t="array" ref="K61">IF(Inventaire!AN33=S59,"",Inventaire!AN33)</f>
        <v/>
      </c>
      <c r="Y61" s="58"/>
      <c r="Z61" s="58"/>
      <c r="AA61" s="4"/>
      <c r="AB61" s="4"/>
      <c r="AC61" s="4"/>
      <c r="AD61" s="4"/>
      <c r="AE61" s="4"/>
      <c r="AF61" s="4"/>
    </row>
    <row r="62" spans="1:32" ht="12.75">
      <c r="A62" s="3">
        <v>60</v>
      </c>
      <c r="B62" s="7" t="str">
        <f>Inventaire!K34</f>
        <v>Gucci Eau de parfumll</v>
      </c>
      <c r="C62" s="104" t="str">
        <f t="array" ref="C62">IF(SUM(Inventaire!M34:N34)=$Q$1,"",SUM(Inventaire!M34:N34))</f>
        <v/>
      </c>
      <c r="D62" s="105" t="str">
        <f t="array" ref="D62">IF(Inventaire!O34=R60,"",Inventaire!O34)</f>
        <v/>
      </c>
      <c r="E62" s="105" t="str">
        <f t="array" ref="E62">IF(Inventaire!P34=S60,"",Inventaire!P34)</f>
        <v/>
      </c>
      <c r="F62" s="103"/>
      <c r="G62" s="3">
        <v>60</v>
      </c>
      <c r="H62" s="51">
        <f>Inventaire!AI34</f>
        <v>0</v>
      </c>
      <c r="I62" s="105" t="str">
        <f t="array" ref="I62">IF(SUM(Inventaire!AK34:AL34)=$Q$1,"",SUM(Inventaire!AK34:AL34))</f>
        <v/>
      </c>
      <c r="J62" s="105" t="str">
        <f t="array" ref="J62">IF(Inventaire!AM34=R60,"",Inventaire!AM34)</f>
        <v/>
      </c>
      <c r="K62" s="105" t="str">
        <f t="array" ref="K62">IF(Inventaire!AN34=S60,"",Inventaire!AN34)</f>
        <v/>
      </c>
      <c r="Y62" s="58"/>
      <c r="Z62" s="58"/>
      <c r="AA62" s="4"/>
      <c r="AB62" s="4"/>
      <c r="AC62" s="4"/>
      <c r="AD62" s="4"/>
      <c r="AE62" s="4"/>
      <c r="AF62" s="4"/>
    </row>
    <row r="63" spans="1:32" ht="12.75">
      <c r="A63" s="3">
        <v>61</v>
      </c>
      <c r="B63" s="7" t="str">
        <f>Inventaire!K35</f>
        <v>Jean-paul Gaultier Classique</v>
      </c>
      <c r="C63" s="104" t="str">
        <f t="array" ref="C63">IF(SUM(Inventaire!M35:N35)=$Q$1,"",SUM(Inventaire!M35:N35))</f>
        <v/>
      </c>
      <c r="D63" s="105" t="str">
        <f t="array" ref="D63">IF(Inventaire!O35=R61,"",Inventaire!O35)</f>
        <v/>
      </c>
      <c r="E63" s="105">
        <f t="array" ref="E63">IF(Inventaire!P35=S61,"",Inventaire!P35)</f>
        <v>2</v>
      </c>
      <c r="F63" s="103"/>
      <c r="G63" s="3">
        <v>61</v>
      </c>
      <c r="H63" s="51">
        <f>Inventaire!AI35</f>
        <v>0</v>
      </c>
      <c r="I63" s="105" t="str">
        <f t="array" ref="I63">IF(SUM(Inventaire!AK35:AL35)=$Q$1,"",SUM(Inventaire!AK35:AL35))</f>
        <v/>
      </c>
      <c r="J63" s="105" t="str">
        <f t="array" ref="J63">IF(Inventaire!AM35=R61,"",Inventaire!AM35)</f>
        <v/>
      </c>
      <c r="K63" s="105" t="str">
        <f t="array" ref="K63">IF(Inventaire!AN35=S61,"",Inventaire!AN35)</f>
        <v/>
      </c>
      <c r="Y63" s="58"/>
      <c r="Z63" s="58"/>
      <c r="AA63" s="4"/>
      <c r="AB63" s="4"/>
      <c r="AC63" s="4"/>
      <c r="AD63" s="4"/>
      <c r="AE63" s="4"/>
      <c r="AF63" s="4"/>
    </row>
    <row r="64" spans="1:32" ht="12.75">
      <c r="A64" s="3">
        <v>62</v>
      </c>
      <c r="B64" s="7" t="str">
        <f>Inventaire!K36</f>
        <v>Kenzo Jungle</v>
      </c>
      <c r="C64" s="104" t="str">
        <f t="array" ref="C64">IF(SUM(Inventaire!M36:N36)=$Q$1,"",SUM(Inventaire!M36:N36))</f>
        <v/>
      </c>
      <c r="D64" s="105" t="str">
        <f t="array" ref="D64">IF(Inventaire!O36=R62,"",Inventaire!O36)</f>
        <v/>
      </c>
      <c r="E64" s="105">
        <f t="array" ref="E64">IF(Inventaire!P36=S62,"",Inventaire!P36)</f>
        <v>2</v>
      </c>
      <c r="F64" s="103"/>
      <c r="G64" s="3">
        <v>62</v>
      </c>
      <c r="H64" s="51">
        <f>Inventaire!AI36</f>
        <v>0</v>
      </c>
      <c r="I64" s="105" t="str">
        <f t="array" ref="I64">IF(SUM(Inventaire!AK36:AL36)=$Q$1,"",SUM(Inventaire!AK36:AL36))</f>
        <v/>
      </c>
      <c r="J64" s="105" t="str">
        <f t="array" ref="J64">IF(Inventaire!AM36=R62,"",Inventaire!AM36)</f>
        <v/>
      </c>
      <c r="K64" s="105" t="str">
        <f t="array" ref="K64">IF(Inventaire!AN36=S62,"",Inventaire!AN36)</f>
        <v/>
      </c>
      <c r="Y64" s="58"/>
      <c r="Z64" s="58"/>
      <c r="AA64" s="4"/>
      <c r="AB64" s="4"/>
      <c r="AC64" s="4"/>
      <c r="AD64" s="4"/>
      <c r="AE64" s="4"/>
      <c r="AF64" s="4"/>
    </row>
    <row r="65" spans="1:32" ht="12.75">
      <c r="A65" s="3">
        <v>63</v>
      </c>
      <c r="B65" s="7" t="str">
        <f>Inventaire!K37</f>
        <v>Kenzo Flower</v>
      </c>
      <c r="C65" s="104" t="str">
        <f t="array" ref="C65">IF(SUM(Inventaire!M37:N37)=$Q$1,"",SUM(Inventaire!M37:N37))</f>
        <v/>
      </c>
      <c r="D65" s="105">
        <f t="array" ref="D65">IF(Inventaire!O37=R63,"",Inventaire!O37)</f>
        <v>1</v>
      </c>
      <c r="E65" s="105">
        <f t="array" ref="E65">IF(Inventaire!P37=S63,"",Inventaire!P37)</f>
        <v>11</v>
      </c>
      <c r="F65" s="103"/>
      <c r="G65" s="3">
        <v>63</v>
      </c>
      <c r="H65" s="51">
        <f>Inventaire!AI37</f>
        <v>0</v>
      </c>
      <c r="I65" s="105" t="str">
        <f t="array" ref="I65">IF(SUM(Inventaire!AK37:AL37)=$Q$1,"",SUM(Inventaire!AK37:AL37))</f>
        <v/>
      </c>
      <c r="J65" s="105" t="str">
        <f t="array" ref="J65">IF(Inventaire!AM37=R63,"",Inventaire!AM37)</f>
        <v/>
      </c>
      <c r="K65" s="105" t="str">
        <f t="array" ref="K65">IF(Inventaire!AN37=S63,"",Inventaire!AN37)</f>
        <v/>
      </c>
      <c r="Y65" s="58"/>
      <c r="Z65" s="58"/>
      <c r="AA65" s="4"/>
      <c r="AB65" s="4"/>
      <c r="AC65" s="4"/>
      <c r="AD65" s="4"/>
      <c r="AE65" s="4"/>
      <c r="AF65" s="4"/>
    </row>
    <row r="66" spans="1:32" ht="12.75">
      <c r="A66" s="3">
        <v>64</v>
      </c>
      <c r="B66" s="7" t="str">
        <f>Inventaire!K38</f>
        <v>Lancome Hypnose</v>
      </c>
      <c r="C66" s="104" t="str">
        <f t="array" ref="C66">IF(SUM(Inventaire!M38:N38)=$Q$1,"",SUM(Inventaire!M38:N38))</f>
        <v/>
      </c>
      <c r="D66" s="105">
        <f t="array" ref="D66">IF(Inventaire!O38=R64,"",Inventaire!O38)</f>
        <v>1</v>
      </c>
      <c r="E66" s="105">
        <f t="array" ref="E66">IF(Inventaire!P38=S64,"",Inventaire!P38)</f>
        <v>3</v>
      </c>
      <c r="F66" s="103"/>
      <c r="G66" s="3">
        <v>64</v>
      </c>
      <c r="H66" s="51">
        <f>Inventaire!AI38</f>
        <v>0</v>
      </c>
      <c r="I66" s="105" t="str">
        <f t="array" ref="I66">IF(SUM(Inventaire!AK38:AL38)=$Q$1,"",SUM(Inventaire!AK38:AL38))</f>
        <v/>
      </c>
      <c r="J66" s="105" t="str">
        <f t="array" ref="J66">IF(Inventaire!AM38=R64,"",Inventaire!AM38)</f>
        <v/>
      </c>
      <c r="K66" s="105" t="str">
        <f t="array" ref="K66">IF(Inventaire!AN38=S64,"",Inventaire!AN38)</f>
        <v/>
      </c>
      <c r="Y66" s="58"/>
      <c r="Z66" s="58"/>
      <c r="AA66" s="4"/>
      <c r="AB66" s="4"/>
      <c r="AC66" s="4"/>
      <c r="AD66" s="4"/>
      <c r="AE66" s="4"/>
      <c r="AF66" s="4"/>
    </row>
    <row r="67" spans="1:32" ht="12.75">
      <c r="A67" s="3">
        <v>65</v>
      </c>
      <c r="B67" s="7" t="str">
        <f>Inventaire!K39</f>
        <v>Lancome Tresor</v>
      </c>
      <c r="C67" s="104" t="str">
        <f t="array" ref="C67">IF(SUM(Inventaire!M39:N39)=$Q$1,"",SUM(Inventaire!M39:N39))</f>
        <v/>
      </c>
      <c r="D67" s="105" t="str">
        <f t="array" ref="D67">IF(Inventaire!O39=R65,"",Inventaire!O39)</f>
        <v/>
      </c>
      <c r="E67" s="105" t="str">
        <f t="array" ref="E67">IF(Inventaire!P39=S65,"",Inventaire!P39)</f>
        <v/>
      </c>
      <c r="F67" s="103"/>
      <c r="G67" s="3">
        <v>65</v>
      </c>
      <c r="H67" s="51">
        <f>Inventaire!AI39</f>
        <v>0</v>
      </c>
      <c r="I67" s="105" t="str">
        <f t="array" ref="I67">IF(SUM(Inventaire!AK39:AL39)=$Q$1,"",SUM(Inventaire!AK39:AL39))</f>
        <v/>
      </c>
      <c r="J67" s="105" t="str">
        <f t="array" ref="J67">IF(Inventaire!AM39=R65,"",Inventaire!AM39)</f>
        <v/>
      </c>
      <c r="K67" s="105" t="str">
        <f t="array" ref="K67">IF(Inventaire!AN39=S65,"",Inventaire!AN39)</f>
        <v/>
      </c>
      <c r="Y67" s="58"/>
      <c r="Z67" s="58"/>
      <c r="AA67" s="4"/>
      <c r="AB67" s="4"/>
      <c r="AC67" s="4"/>
      <c r="AD67" s="4"/>
      <c r="AE67" s="4"/>
      <c r="AF67" s="4"/>
    </row>
    <row r="68" spans="1:32" ht="12.75">
      <c r="A68" s="3">
        <v>66</v>
      </c>
      <c r="B68" s="7" t="str">
        <f>Inventaire!K40</f>
        <v>Lancome Tresor in love</v>
      </c>
      <c r="C68" s="104" t="str">
        <f t="array" ref="C68">IF(SUM(Inventaire!M40:N40)=$Q$1,"",SUM(Inventaire!M40:N40))</f>
        <v/>
      </c>
      <c r="D68" s="105" t="str">
        <f t="array" ref="D68">IF(Inventaire!O40=R66,"",Inventaire!O40)</f>
        <v/>
      </c>
      <c r="E68" s="105" t="str">
        <f t="array" ref="E68">IF(Inventaire!P40=S66,"",Inventaire!P40)</f>
        <v/>
      </c>
      <c r="F68" s="103"/>
      <c r="G68" s="3">
        <v>66</v>
      </c>
      <c r="H68" s="51">
        <f>Inventaire!AI40</f>
        <v>0</v>
      </c>
      <c r="I68" s="105" t="str">
        <f t="array" ref="I68">IF(SUM(Inventaire!AK40:AL40)=$Q$1,"",SUM(Inventaire!AK40:AL40))</f>
        <v/>
      </c>
      <c r="J68" s="105" t="str">
        <f t="array" ref="J68">IF(Inventaire!AM40=R66,"",Inventaire!AM40)</f>
        <v/>
      </c>
      <c r="K68" s="105" t="str">
        <f t="array" ref="K68">IF(Inventaire!AN40=S66,"",Inventaire!AN40)</f>
        <v/>
      </c>
      <c r="Y68" s="58"/>
      <c r="Z68" s="58"/>
      <c r="AA68" s="4"/>
      <c r="AB68" s="4"/>
      <c r="AC68" s="4"/>
      <c r="AD68" s="4"/>
      <c r="AE68" s="4"/>
      <c r="AF68" s="4"/>
    </row>
    <row r="69" spans="1:32" ht="12.75">
      <c r="A69" s="3">
        <v>67</v>
      </c>
      <c r="B69" s="7" t="str">
        <f>Inventaire!K41</f>
        <v>Lancome La vie est belle</v>
      </c>
      <c r="C69" s="104" t="str">
        <f t="array" ref="C69">IF(SUM(Inventaire!M41:N41)=$Q$1,"",SUM(Inventaire!M41:N41))</f>
        <v/>
      </c>
      <c r="D69" s="105">
        <f t="array" ref="D69">IF(Inventaire!O41=R67,"",Inventaire!O41)</f>
        <v>1</v>
      </c>
      <c r="E69" s="105">
        <f t="array" ref="E69">IF(Inventaire!P41=S67,"",Inventaire!P41)</f>
        <v>20</v>
      </c>
      <c r="F69" s="103"/>
      <c r="G69" s="3">
        <v>67</v>
      </c>
      <c r="H69" s="51">
        <f>Inventaire!AI41</f>
        <v>0</v>
      </c>
      <c r="I69" s="105" t="str">
        <f t="array" ref="I69">IF(SUM(Inventaire!AK41:AL41)=$Q$1,"",SUM(Inventaire!AK41:AL41))</f>
        <v/>
      </c>
      <c r="J69" s="105" t="str">
        <f t="array" ref="J69">IF(Inventaire!AM41=R67,"",Inventaire!AM41)</f>
        <v/>
      </c>
      <c r="K69" s="105" t="str">
        <f t="array" ref="K69">IF(Inventaire!AN41=S67,"",Inventaire!AN41)</f>
        <v/>
      </c>
      <c r="Y69" s="58"/>
      <c r="Z69" s="58"/>
      <c r="AA69" s="4"/>
      <c r="AB69" s="4"/>
      <c r="AC69" s="4"/>
      <c r="AD69" s="4"/>
      <c r="AE69" s="4"/>
      <c r="AF69" s="4"/>
    </row>
    <row r="70" spans="1:32" ht="12.75">
      <c r="A70" s="3">
        <v>68</v>
      </c>
      <c r="B70" s="7" t="str">
        <f>Inventaire!K42</f>
        <v>Lancome Miracle</v>
      </c>
      <c r="C70" s="104" t="str">
        <f t="array" ref="C70">IF(SUM(Inventaire!M42:N42)=$Q$1,"",SUM(Inventaire!M42:N42))</f>
        <v/>
      </c>
      <c r="D70" s="105" t="str">
        <f t="array" ref="D70">IF(Inventaire!O42=R68,"",Inventaire!O42)</f>
        <v/>
      </c>
      <c r="E70" s="105">
        <f t="array" ref="E70">IF(Inventaire!P42=S68,"",Inventaire!P42)</f>
        <v>2</v>
      </c>
      <c r="F70" s="103"/>
      <c r="G70" s="3">
        <v>68</v>
      </c>
      <c r="H70" s="51">
        <f>Inventaire!AI42</f>
        <v>0</v>
      </c>
      <c r="I70" s="105" t="str">
        <f t="array" ref="I70">IF(SUM(Inventaire!AK42:AL42)=$Q$1,"",SUM(Inventaire!AK42:AL42))</f>
        <v/>
      </c>
      <c r="J70" s="105" t="str">
        <f t="array" ref="J70">IF(Inventaire!AM42=R68,"",Inventaire!AM42)</f>
        <v/>
      </c>
      <c r="K70" s="105" t="str">
        <f t="array" ref="K70">IF(Inventaire!AN42=S68,"",Inventaire!AN42)</f>
        <v/>
      </c>
      <c r="Y70" s="58"/>
      <c r="Z70" s="58"/>
      <c r="AA70" s="4"/>
      <c r="AB70" s="4"/>
      <c r="AC70" s="4"/>
      <c r="AD70" s="4"/>
      <c r="AE70" s="4"/>
      <c r="AF70" s="4"/>
    </row>
    <row r="71" spans="1:32" ht="12.75">
      <c r="A71" s="3">
        <v>69</v>
      </c>
      <c r="B71" s="7" t="str">
        <f>Inventaire!K43</f>
        <v>Moschino I love love</v>
      </c>
      <c r="C71" s="104" t="str">
        <f t="array" ref="C71">IF(SUM(Inventaire!M43:N43)=$Q$1,"",SUM(Inventaire!M43:N43))</f>
        <v/>
      </c>
      <c r="D71" s="105" t="str">
        <f t="array" ref="D71">IF(Inventaire!O43=R69,"",Inventaire!O43)</f>
        <v/>
      </c>
      <c r="E71" s="105" t="str">
        <f t="array" ref="E71">IF(Inventaire!P43=S69,"",Inventaire!P43)</f>
        <v/>
      </c>
      <c r="F71" s="103"/>
      <c r="G71" s="3">
        <v>69</v>
      </c>
      <c r="H71" s="51">
        <f>Inventaire!AI43</f>
        <v>0</v>
      </c>
      <c r="I71" s="105" t="str">
        <f t="array" ref="I71">IF(SUM(Inventaire!AK43:AL43)=$Q$1,"",SUM(Inventaire!AK43:AL43))</f>
        <v/>
      </c>
      <c r="J71" s="105" t="str">
        <f t="array" ref="J71">IF(Inventaire!AM43=R69,"",Inventaire!AM43)</f>
        <v/>
      </c>
      <c r="K71" s="105" t="str">
        <f t="array" ref="K71">IF(Inventaire!AN43=S69,"",Inventaire!AN43)</f>
        <v/>
      </c>
      <c r="Y71" s="58"/>
      <c r="Z71" s="58"/>
      <c r="AA71" s="4"/>
      <c r="AB71" s="4"/>
      <c r="AC71" s="4"/>
      <c r="AD71" s="4"/>
      <c r="AE71" s="4"/>
      <c r="AF71" s="4"/>
    </row>
    <row r="72" spans="1:32" ht="12.75">
      <c r="A72" s="47">
        <v>70</v>
      </c>
      <c r="B72" s="48" t="str">
        <f>Inventaire!K44</f>
        <v>Nina Ricci Nina</v>
      </c>
      <c r="C72" s="49" t="str">
        <f t="array" ref="C72">IF(SUM(Inventaire!M44:N44)=$Q$1,"",SUM(Inventaire!M44:N44))</f>
        <v/>
      </c>
      <c r="D72" s="49">
        <f t="array" ref="D72">IF(Inventaire!O44=R70,"",Inventaire!O44)</f>
        <v>1</v>
      </c>
      <c r="E72" s="49">
        <f t="array" ref="E72">IF(Inventaire!P44=S70,"",Inventaire!P44)</f>
        <v>12</v>
      </c>
      <c r="F72" s="49"/>
      <c r="G72" s="47">
        <v>70</v>
      </c>
      <c r="H72" s="52">
        <f>Inventaire!AI44</f>
        <v>0</v>
      </c>
      <c r="I72" s="49" t="str">
        <f t="array" ref="I72">IF(SUM(Inventaire!AK44:AL44)=$Q$1,"",SUM(Inventaire!AK44:AL44))</f>
        <v/>
      </c>
      <c r="J72" s="105" t="str">
        <f t="array" ref="J72">IF(Inventaire!AM44=R70,"",Inventaire!AM44)</f>
        <v/>
      </c>
      <c r="K72" s="105" t="str">
        <f t="array" ref="K72">IF(Inventaire!AN44=S70,"",Inventaire!AN44)</f>
        <v/>
      </c>
      <c r="L72" s="4" t="s">
        <v>149</v>
      </c>
      <c r="M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58"/>
      <c r="Z72" s="58"/>
      <c r="AA72" s="4"/>
      <c r="AB72" s="4"/>
      <c r="AC72" s="4"/>
      <c r="AD72" s="4"/>
      <c r="AE72" s="4"/>
      <c r="AF72" s="4"/>
    </row>
    <row r="73" spans="1:32" ht="12.75">
      <c r="A73" s="3">
        <v>71</v>
      </c>
      <c r="B73" s="8" t="str">
        <f>Inventaire!S10</f>
        <v>PacoRabanne Black Xs Femme</v>
      </c>
      <c r="C73" s="102" t="str">
        <f t="array" ref="C73">IF(SUM(Inventaire!U10:V10)=$Q$1,"",SUM(Inventaire!U10:V10))</f>
        <v/>
      </c>
      <c r="D73" s="107">
        <f t="array" ref="D73">IF(Inventaire!W10=R71,"",Inventaire!W10)</f>
        <v>2</v>
      </c>
      <c r="E73" s="107">
        <f t="array" ref="E73">IF(Inventaire!X10=S71,"",Inventaire!X10)</f>
        <v>16</v>
      </c>
      <c r="F73" s="103"/>
      <c r="I73" s="46"/>
      <c r="J73" s="46"/>
      <c r="K73" s="46"/>
      <c r="Y73" s="58"/>
      <c r="Z73" s="58"/>
      <c r="AA73" s="4"/>
      <c r="AB73" s="4"/>
      <c r="AC73" s="4"/>
      <c r="AD73" s="4"/>
      <c r="AE73" s="4"/>
      <c r="AF73" s="4"/>
    </row>
    <row r="74" spans="1:32" ht="12.75">
      <c r="A74" s="3">
        <v>72</v>
      </c>
      <c r="B74" s="8" t="str">
        <f>Inventaire!S11</f>
        <v>PacoRabanne Lady million</v>
      </c>
      <c r="C74" s="104" t="str">
        <f t="array" ref="C74">IF(SUM(Inventaire!U11:V11)=$Q$1,"",SUM(Inventaire!U11:V11))</f>
        <v/>
      </c>
      <c r="D74" s="107">
        <f t="array" ref="D74">IF(Inventaire!W11=R72,"",Inventaire!W11)</f>
        <v>2</v>
      </c>
      <c r="E74" s="107">
        <f t="array" ref="E74">IF(Inventaire!X11=S72,"",Inventaire!X11)</f>
        <v>31</v>
      </c>
      <c r="F74" s="103"/>
      <c r="I74" s="46"/>
      <c r="J74" s="46"/>
      <c r="K74" s="46"/>
      <c r="Y74" s="58"/>
      <c r="Z74" s="58"/>
      <c r="AA74" s="4"/>
      <c r="AB74" s="4"/>
      <c r="AC74" s="4"/>
      <c r="AD74" s="4"/>
      <c r="AE74" s="4"/>
      <c r="AF74" s="4"/>
    </row>
    <row r="75" spans="1:32" ht="12.75">
      <c r="A75" s="3">
        <v>73</v>
      </c>
      <c r="B75" s="8" t="str">
        <f>Inventaire!S12</f>
        <v>PacoRabanne Olympea</v>
      </c>
      <c r="C75" s="104" t="str">
        <f t="array" ref="C75">IF(SUM(Inventaire!U12:V12)=$Q$1,"",SUM(Inventaire!U12:V12))</f>
        <v/>
      </c>
      <c r="D75" s="107">
        <f t="array" ref="D75">IF(Inventaire!W12=R73,"",Inventaire!W12)</f>
        <v>2</v>
      </c>
      <c r="E75" s="107">
        <f t="array" ref="E75">IF(Inventaire!X12=S73,"",Inventaire!X12)</f>
        <v>7</v>
      </c>
      <c r="F75" s="103"/>
      <c r="I75" s="46"/>
      <c r="J75" s="46"/>
      <c r="K75" s="46"/>
      <c r="Y75" s="58"/>
      <c r="Z75" s="58"/>
      <c r="AA75" s="4"/>
      <c r="AB75" s="4"/>
      <c r="AC75" s="4"/>
      <c r="AD75" s="4"/>
      <c r="AE75" s="4"/>
      <c r="AF75" s="4"/>
    </row>
    <row r="76" spans="1:32" ht="12.75">
      <c r="A76" s="3">
        <v>74</v>
      </c>
      <c r="B76" s="8" t="str">
        <f>Inventaire!S13</f>
        <v>Thierry mugler Angel</v>
      </c>
      <c r="C76" s="104" t="str">
        <f t="array" ref="C76">IF(SUM(Inventaire!U13:V13)=$Q$1,"",SUM(Inventaire!U13:V13))</f>
        <v/>
      </c>
      <c r="D76" s="107">
        <f t="array" ref="D76">IF(Inventaire!W13=R74,"",Inventaire!W13)</f>
        <v>1</v>
      </c>
      <c r="E76" s="107">
        <f t="array" ref="E76">IF(Inventaire!X13=S74,"",Inventaire!X13)</f>
        <v>6</v>
      </c>
      <c r="F76" s="103"/>
      <c r="I76" s="46"/>
      <c r="J76" s="46"/>
      <c r="K76" s="46"/>
      <c r="Y76" s="58"/>
      <c r="Z76" s="58"/>
      <c r="AA76" s="4"/>
      <c r="AB76" s="4"/>
      <c r="AC76" s="4"/>
      <c r="AD76" s="4"/>
      <c r="AE76" s="4"/>
      <c r="AF76" s="4"/>
    </row>
    <row r="77" spans="1:32" ht="12.75">
      <c r="A77" s="3">
        <v>75</v>
      </c>
      <c r="B77" s="8" t="str">
        <f>Inventaire!S14</f>
        <v xml:space="preserve">Thierry mugler Alien </v>
      </c>
      <c r="C77" s="104" t="str">
        <f t="array" ref="C77">IF(SUM(Inventaire!U14:V14)=$Q$1,"",SUM(Inventaire!U14:V14))</f>
        <v/>
      </c>
      <c r="D77" s="107">
        <f t="array" ref="D77">IF(Inventaire!W14=R75,"",Inventaire!W14)</f>
        <v>1</v>
      </c>
      <c r="E77" s="107">
        <f t="array" ref="E77">IF(Inventaire!X14=S75,"",Inventaire!X14)</f>
        <v>8</v>
      </c>
      <c r="F77" s="103"/>
      <c r="I77" s="46"/>
      <c r="J77" s="46"/>
      <c r="K77" s="46"/>
      <c r="Y77" s="58"/>
      <c r="Z77" s="58"/>
      <c r="AA77" s="4"/>
      <c r="AB77" s="4"/>
      <c r="AC77" s="4"/>
      <c r="AD77" s="4"/>
      <c r="AE77" s="4"/>
      <c r="AF77" s="4"/>
    </row>
    <row r="78" spans="1:32" ht="12.75">
      <c r="A78" s="3">
        <v>76</v>
      </c>
      <c r="B78" s="8" t="str">
        <f>Inventaire!S15</f>
        <v>Victor&amp;Rolph Flower bomb</v>
      </c>
      <c r="C78" s="104" t="str">
        <f t="array" ref="C78">IF(SUM(Inventaire!U15:V15)=$Q$1,"",SUM(Inventaire!U15:V15))</f>
        <v/>
      </c>
      <c r="D78" s="107">
        <f t="array" ref="D78">IF(Inventaire!W15=R76,"",Inventaire!W15)</f>
        <v>1</v>
      </c>
      <c r="E78" s="107" t="str">
        <f t="array" ref="E78">IF(Inventaire!X15=S76,"",Inventaire!X15)</f>
        <v/>
      </c>
      <c r="F78" s="103"/>
      <c r="I78" s="46"/>
      <c r="J78" s="46"/>
      <c r="K78" s="46"/>
      <c r="Y78" s="58"/>
      <c r="Z78" s="58"/>
      <c r="AA78" s="4"/>
      <c r="AB78" s="4"/>
      <c r="AC78" s="4"/>
      <c r="AD78" s="4"/>
      <c r="AE78" s="4"/>
      <c r="AF78" s="4"/>
    </row>
    <row r="79" spans="1:32" ht="12.75">
      <c r="A79" s="3">
        <v>77</v>
      </c>
      <c r="B79" s="8" t="str">
        <f>Inventaire!S16</f>
        <v>Versace Bright christal</v>
      </c>
      <c r="C79" s="104" t="str">
        <f t="array" ref="C79">IF(SUM(Inventaire!U16:V16)=$Q$1,"",SUM(Inventaire!U16:V16))</f>
        <v/>
      </c>
      <c r="D79" s="107" t="str">
        <f t="array" ref="D79">IF(Inventaire!W16=R77,"",Inventaire!W16)</f>
        <v/>
      </c>
      <c r="E79" s="107">
        <f t="array" ref="E79">IF(Inventaire!X16=S77,"",Inventaire!X16)</f>
        <v>2</v>
      </c>
      <c r="F79" s="103"/>
      <c r="I79" s="46"/>
      <c r="J79" s="46"/>
      <c r="K79" s="46"/>
      <c r="Y79" s="58"/>
      <c r="Z79" s="58"/>
      <c r="AA79" s="4"/>
      <c r="AB79" s="4"/>
      <c r="AC79" s="4"/>
      <c r="AD79" s="4"/>
      <c r="AE79" s="4"/>
      <c r="AF79" s="4"/>
    </row>
    <row r="80" spans="1:32" ht="12.75">
      <c r="A80" s="3">
        <v>78</v>
      </c>
      <c r="B80" s="8" t="str">
        <f>Inventaire!S17</f>
        <v>Versace Chrystal noir</v>
      </c>
      <c r="C80" s="104" t="str">
        <f t="array" ref="C80">IF(SUM(Inventaire!U17:V17)=$Q$1,"",SUM(Inventaire!U17:V17))</f>
        <v/>
      </c>
      <c r="D80" s="107" t="str">
        <f t="array" ref="D80">IF(Inventaire!W17=R78,"",Inventaire!W17)</f>
        <v/>
      </c>
      <c r="E80" s="107" t="str">
        <f t="array" ref="E80">IF(Inventaire!X17=S78,"",Inventaire!X17)</f>
        <v/>
      </c>
      <c r="F80" s="103"/>
      <c r="I80" s="46"/>
      <c r="J80" s="46"/>
      <c r="K80" s="46"/>
      <c r="Y80" s="58"/>
      <c r="Z80" s="58"/>
      <c r="AA80" s="4"/>
      <c r="AB80" s="4"/>
      <c r="AC80" s="4"/>
      <c r="AD80" s="4"/>
      <c r="AE80" s="4"/>
      <c r="AF80" s="4"/>
    </row>
    <row r="81" spans="1:32" ht="12.75">
      <c r="A81" s="3">
        <v>79</v>
      </c>
      <c r="B81" s="8" t="str">
        <f>Inventaire!S18</f>
        <v>Versace Yellowdiamonds</v>
      </c>
      <c r="C81" s="104" t="str">
        <f t="array" ref="C81">IF(SUM(Inventaire!U18:V18)=$Q$1,"",SUM(Inventaire!U18:V18))</f>
        <v/>
      </c>
      <c r="D81" s="107" t="str">
        <f t="array" ref="D81">IF(Inventaire!W18=R79,"",Inventaire!W18)</f>
        <v/>
      </c>
      <c r="E81" s="107" t="str">
        <f t="array" ref="E81">IF(Inventaire!X18=S79,"",Inventaire!X18)</f>
        <v/>
      </c>
      <c r="F81" s="103"/>
      <c r="I81" s="46"/>
      <c r="J81" s="46"/>
      <c r="K81" s="46"/>
      <c r="Y81" s="58"/>
      <c r="Z81" s="58"/>
      <c r="AA81" s="4"/>
      <c r="AB81" s="4"/>
      <c r="AC81" s="4"/>
      <c r="AD81" s="4"/>
      <c r="AE81" s="4"/>
      <c r="AF81" s="4"/>
    </row>
    <row r="82" spans="1:32" ht="12.75">
      <c r="A82" s="3">
        <v>80</v>
      </c>
      <c r="B82" s="8" t="str">
        <f>Inventaire!S19</f>
        <v>Versace Versense</v>
      </c>
      <c r="C82" s="104" t="str">
        <f t="array" ref="C82">IF(SUM(Inventaire!U19:V19)=$Q$1,"",SUM(Inventaire!U19:V19))</f>
        <v/>
      </c>
      <c r="D82" s="107" t="str">
        <f t="array" ref="D82">IF(Inventaire!W19=R80,"",Inventaire!W19)</f>
        <v/>
      </c>
      <c r="E82" s="107" t="str">
        <f t="array" ref="E82">IF(Inventaire!X19=S80,"",Inventaire!X19)</f>
        <v/>
      </c>
      <c r="F82" s="103"/>
      <c r="I82" s="46"/>
      <c r="J82" s="46"/>
      <c r="K82" s="46"/>
      <c r="Y82" s="58"/>
      <c r="Z82" s="58"/>
      <c r="AA82" s="4"/>
      <c r="AB82" s="4"/>
      <c r="AC82" s="4"/>
      <c r="AD82" s="4"/>
      <c r="AE82" s="4"/>
      <c r="AF82" s="4"/>
    </row>
    <row r="83" spans="1:32" ht="12.75">
      <c r="A83" s="3">
        <v>81</v>
      </c>
      <c r="B83" s="8" t="str">
        <f>Inventaire!S20</f>
        <v>Yves S-l Black opium</v>
      </c>
      <c r="C83" s="104" t="str">
        <f t="array" ref="C83">IF(SUM(Inventaire!U20:V20)=$Q$1,"",SUM(Inventaire!U20:V20))</f>
        <v/>
      </c>
      <c r="D83" s="107">
        <f t="array" ref="D83">IF(Inventaire!W20=R81,"",Inventaire!W20)</f>
        <v>1</v>
      </c>
      <c r="E83" s="107">
        <f t="array" ref="E83">IF(Inventaire!X20=S81,"",Inventaire!X20)</f>
        <v>11</v>
      </c>
      <c r="F83" s="103"/>
      <c r="I83" s="46"/>
      <c r="J83" s="46"/>
      <c r="K83" s="46"/>
      <c r="Y83" s="58"/>
      <c r="Z83" s="58"/>
      <c r="AA83" s="4"/>
      <c r="AB83" s="4"/>
      <c r="AC83" s="4"/>
      <c r="AD83" s="4"/>
      <c r="AE83" s="4"/>
      <c r="AF83" s="4"/>
    </row>
    <row r="84" spans="1:32" ht="12.75">
      <c r="A84" s="3">
        <v>82</v>
      </c>
      <c r="B84" s="8" t="str">
        <f>Inventaire!S21</f>
        <v>Yves S-l Elle</v>
      </c>
      <c r="C84" s="104" t="str">
        <f t="array" ref="C84">IF(SUM(Inventaire!U21:V21)=$Q$1,"",SUM(Inventaire!U21:V21))</f>
        <v/>
      </c>
      <c r="D84" s="107" t="str">
        <f t="array" ref="D84">IF(Inventaire!W21=R82,"",Inventaire!W21)</f>
        <v/>
      </c>
      <c r="E84" s="107" t="str">
        <f t="array" ref="E84">IF(Inventaire!X21=S82,"",Inventaire!X21)</f>
        <v/>
      </c>
      <c r="F84" s="103"/>
      <c r="I84" s="46"/>
      <c r="J84" s="46"/>
      <c r="K84" s="46"/>
      <c r="Y84" s="58"/>
      <c r="Z84" s="58"/>
      <c r="AA84" s="4"/>
      <c r="AB84" s="4"/>
      <c r="AC84" s="4"/>
      <c r="AD84" s="4"/>
      <c r="AE84" s="4"/>
      <c r="AF84" s="4"/>
    </row>
    <row r="85" spans="1:32" ht="12.75">
      <c r="A85" s="3">
        <v>83</v>
      </c>
      <c r="B85" s="8" t="str">
        <f>Inventaire!S22</f>
        <v>Yves S-l la parisienne</v>
      </c>
      <c r="C85" s="104" t="str">
        <f t="array" ref="C85">IF(SUM(Inventaire!U22:V22)=$Q$1,"",SUM(Inventaire!U22:V22))</f>
        <v/>
      </c>
      <c r="D85" s="107">
        <f t="array" ref="D85">IF(Inventaire!W22=R83,"",Inventaire!W22)</f>
        <v>1</v>
      </c>
      <c r="E85" s="107">
        <f t="array" ref="E85">IF(Inventaire!X22=S83,"",Inventaire!X22)</f>
        <v>2</v>
      </c>
      <c r="F85" s="103"/>
      <c r="I85" s="46"/>
      <c r="J85" s="46"/>
      <c r="K85" s="46"/>
      <c r="Y85" s="58"/>
      <c r="Z85" s="58"/>
      <c r="AA85" s="4"/>
      <c r="AB85" s="4"/>
      <c r="AC85" s="4"/>
      <c r="AD85" s="4"/>
      <c r="AE85" s="4"/>
      <c r="AF85" s="4"/>
    </row>
    <row r="86" spans="1:32" ht="12.75">
      <c r="A86" s="3">
        <v>84</v>
      </c>
      <c r="B86" s="50" t="str">
        <f>IF(Inventaire!S23=W117,W116,Inventaire!S23)</f>
        <v>Kenzo L'eau par kenzo Femme</v>
      </c>
      <c r="C86" s="104" t="str">
        <f t="array" ref="C86">IF(SUM(Inventaire!U23:V23)=$Q$1,"",SUM(Inventaire!U23:V23))</f>
        <v/>
      </c>
      <c r="D86" s="107" t="str">
        <f t="array" ref="D86">IF(Inventaire!W23=R84,"",Inventaire!W23)</f>
        <v/>
      </c>
      <c r="E86" s="107" t="str">
        <f t="array" ref="E86">IF(Inventaire!X23=S84,"",Inventaire!X23)</f>
        <v/>
      </c>
      <c r="F86" s="103"/>
      <c r="I86" s="46"/>
      <c r="J86" s="46"/>
      <c r="K86" s="46"/>
      <c r="Y86" s="58"/>
      <c r="Z86" s="58"/>
      <c r="AA86" s="4"/>
      <c r="AB86" s="4"/>
      <c r="AC86" s="4"/>
      <c r="AD86" s="4"/>
      <c r="AE86" s="4"/>
      <c r="AF86" s="4"/>
    </row>
    <row r="87" spans="1:32" ht="12.75">
      <c r="A87" s="3">
        <v>85</v>
      </c>
      <c r="B87" s="50">
        <f>Inventaire!S24</f>
        <v>0</v>
      </c>
      <c r="C87" s="104" t="str">
        <f t="array" ref="C87">IF(SUM(Inventaire!U24:V24)=$Q$1,"",SUM(Inventaire!U24:V24))</f>
        <v/>
      </c>
      <c r="D87" s="107" t="str">
        <f t="array" ref="D87">IF(Inventaire!W24=R85,"",Inventaire!W24)</f>
        <v/>
      </c>
      <c r="E87" s="107" t="str">
        <f t="array" ref="E87">IF(Inventaire!X24=S85,"",Inventaire!X24)</f>
        <v/>
      </c>
      <c r="F87" s="103"/>
      <c r="I87" s="46"/>
      <c r="J87" s="46"/>
      <c r="K87" s="46"/>
      <c r="Y87" s="58"/>
      <c r="Z87" s="58"/>
      <c r="AA87" s="4"/>
      <c r="AB87" s="4"/>
      <c r="AC87" s="4"/>
      <c r="AD87" s="4"/>
      <c r="AE87" s="4"/>
      <c r="AF87" s="4"/>
    </row>
    <row r="88" spans="1:32" ht="12.75">
      <c r="A88" s="3">
        <v>86</v>
      </c>
      <c r="B88" s="50">
        <f>Inventaire!S25</f>
        <v>0</v>
      </c>
      <c r="C88" s="104" t="str">
        <f t="array" ref="C88">IF(SUM(Inventaire!U25:V25)=$Q$1,"",SUM(Inventaire!U25:V25))</f>
        <v/>
      </c>
      <c r="D88" s="107" t="str">
        <f t="array" ref="D88">IF(Inventaire!W25=R86,"",Inventaire!W25)</f>
        <v/>
      </c>
      <c r="E88" s="107" t="str">
        <f t="array" ref="E88">IF(Inventaire!X25=S86,"",Inventaire!X25)</f>
        <v/>
      </c>
      <c r="F88" s="103"/>
      <c r="I88" s="46"/>
      <c r="J88" s="46"/>
      <c r="K88" s="46"/>
      <c r="Y88" s="58"/>
      <c r="Z88" s="58"/>
      <c r="AA88" s="4"/>
      <c r="AB88" s="4"/>
      <c r="AC88" s="4"/>
      <c r="AD88" s="4"/>
      <c r="AE88" s="4"/>
      <c r="AF88" s="4"/>
    </row>
    <row r="89" spans="1:32" ht="12.75">
      <c r="A89" s="3">
        <v>87</v>
      </c>
      <c r="B89" s="50">
        <f>Inventaire!S26</f>
        <v>0</v>
      </c>
      <c r="C89" s="104" t="str">
        <f t="array" ref="C89">IF(SUM(Inventaire!U26:V26)=$Q$1,"",SUM(Inventaire!U26:V26))</f>
        <v/>
      </c>
      <c r="D89" s="107" t="str">
        <f t="array" ref="D89">IF(Inventaire!W26=R87,"",Inventaire!W26)</f>
        <v/>
      </c>
      <c r="E89" s="107" t="str">
        <f t="array" ref="E89">IF(Inventaire!X26=S87,"",Inventaire!X26)</f>
        <v/>
      </c>
      <c r="F89" s="103"/>
      <c r="I89" s="46"/>
      <c r="J89" s="46"/>
      <c r="K89" s="46"/>
      <c r="Y89" s="58"/>
      <c r="Z89" s="58"/>
      <c r="AA89" s="4"/>
      <c r="AB89" s="4"/>
      <c r="AC89" s="4"/>
      <c r="AD89" s="4"/>
      <c r="AE89" s="4"/>
      <c r="AF89" s="4"/>
    </row>
    <row r="90" spans="1:32" ht="12.75">
      <c r="A90" s="3">
        <v>88</v>
      </c>
      <c r="B90" s="50">
        <f>Inventaire!S27</f>
        <v>0</v>
      </c>
      <c r="C90" s="104" t="str">
        <f t="array" ref="C90">IF(SUM(Inventaire!U27:V27)=$Q$1,"",SUM(Inventaire!U27:V27))</f>
        <v/>
      </c>
      <c r="D90" s="107" t="str">
        <f t="array" ref="D90">IF(Inventaire!W27=R88,"",Inventaire!W27)</f>
        <v/>
      </c>
      <c r="E90" s="107" t="str">
        <f t="array" ref="E90">IF(Inventaire!X27=S88,"",Inventaire!X27)</f>
        <v/>
      </c>
      <c r="F90" s="103"/>
      <c r="I90" s="46"/>
      <c r="J90" s="46"/>
      <c r="K90" s="46"/>
      <c r="Y90" s="58"/>
      <c r="Z90" s="58"/>
      <c r="AA90" s="4"/>
      <c r="AB90" s="4"/>
      <c r="AC90" s="4"/>
      <c r="AD90" s="4"/>
      <c r="AE90" s="4"/>
      <c r="AF90" s="4"/>
    </row>
    <row r="91" spans="1:32" ht="12.75">
      <c r="A91" s="3">
        <v>89</v>
      </c>
      <c r="B91" s="50">
        <f>Inventaire!S28</f>
        <v>0</v>
      </c>
      <c r="C91" s="104" t="str">
        <f t="array" ref="C91">IF(SUM(Inventaire!U28:V28)=$Q$1,"",SUM(Inventaire!U28:V28))</f>
        <v/>
      </c>
      <c r="D91" s="107" t="str">
        <f t="array" ref="D91">IF(Inventaire!W28=R89,"",Inventaire!W28)</f>
        <v/>
      </c>
      <c r="E91" s="107" t="str">
        <f t="array" ref="E91">IF(Inventaire!X28=S89,"",Inventaire!X28)</f>
        <v/>
      </c>
      <c r="F91" s="103"/>
      <c r="I91" s="46"/>
      <c r="J91" s="46"/>
      <c r="K91" s="46"/>
      <c r="Y91" s="58"/>
      <c r="Z91" s="58"/>
      <c r="AA91" s="4"/>
      <c r="AB91" s="4"/>
      <c r="AC91" s="4"/>
      <c r="AD91" s="4"/>
      <c r="AE91" s="4"/>
      <c r="AF91" s="4"/>
    </row>
    <row r="92" spans="1:32" ht="12.75">
      <c r="A92" s="3">
        <v>90</v>
      </c>
      <c r="B92" s="50">
        <f>Inventaire!S29</f>
        <v>0</v>
      </c>
      <c r="C92" s="104" t="str">
        <f t="array" ref="C92">IF(SUM(Inventaire!U29:V29)=$Q$1,"",SUM(Inventaire!U29:V29))</f>
        <v/>
      </c>
      <c r="D92" s="107" t="str">
        <f t="array" ref="D92">IF(Inventaire!W29=R90,"",Inventaire!W29)</f>
        <v/>
      </c>
      <c r="E92" s="107" t="str">
        <f t="array" ref="E92">IF(Inventaire!X29=S90,"",Inventaire!X29)</f>
        <v/>
      </c>
      <c r="F92" s="103"/>
      <c r="I92" s="46"/>
      <c r="J92" s="46"/>
      <c r="K92" s="46"/>
      <c r="Y92" s="58"/>
      <c r="Z92" s="58"/>
      <c r="AA92" s="4"/>
      <c r="AB92" s="4"/>
      <c r="AC92" s="4"/>
      <c r="AD92" s="4"/>
      <c r="AE92" s="4"/>
      <c r="AF92" s="4"/>
    </row>
    <row r="93" spans="1:32" ht="12.75">
      <c r="A93" s="3">
        <v>91</v>
      </c>
      <c r="B93" s="50">
        <f>Inventaire!S30</f>
        <v>0</v>
      </c>
      <c r="C93" s="104" t="str">
        <f t="array" ref="C93">IF(SUM(Inventaire!U30:V30)=$Q$1,"",SUM(Inventaire!U30:V30))</f>
        <v/>
      </c>
      <c r="D93" s="107" t="str">
        <f t="array" ref="D93">IF(Inventaire!W30=R91,"",Inventaire!W30)</f>
        <v/>
      </c>
      <c r="E93" s="107" t="str">
        <f t="array" ref="E93">IF(Inventaire!X30=S91,"",Inventaire!X30)</f>
        <v/>
      </c>
      <c r="F93" s="103"/>
      <c r="I93" s="45"/>
      <c r="J93" s="45"/>
      <c r="K93" s="45"/>
      <c r="Y93" s="58"/>
      <c r="Z93" s="58"/>
      <c r="AA93" s="4"/>
      <c r="AB93" s="4"/>
      <c r="AC93" s="4"/>
      <c r="AD93" s="4"/>
      <c r="AE93" s="4"/>
      <c r="AF93" s="4"/>
    </row>
    <row r="94" spans="1:32" ht="12.75">
      <c r="A94" s="3">
        <v>92</v>
      </c>
      <c r="B94" s="50">
        <f>Inventaire!S31</f>
        <v>0</v>
      </c>
      <c r="C94" s="104" t="str">
        <f t="array" ref="C94">IF(SUM(Inventaire!U31:V31)=$Q$1,"",SUM(Inventaire!U31:V31))</f>
        <v/>
      </c>
      <c r="D94" s="107" t="str">
        <f t="array" ref="D94">IF(Inventaire!W31=R92,"",Inventaire!W31)</f>
        <v/>
      </c>
      <c r="E94" s="107" t="str">
        <f t="array" ref="E94">IF(Inventaire!X31=S92,"",Inventaire!X31)</f>
        <v/>
      </c>
      <c r="F94" s="103"/>
      <c r="I94" s="45"/>
      <c r="J94" s="45"/>
      <c r="K94" s="45"/>
      <c r="Y94" s="58"/>
      <c r="Z94" s="58"/>
      <c r="AA94" s="4"/>
      <c r="AB94" s="4"/>
      <c r="AC94" s="4"/>
      <c r="AD94" s="4"/>
      <c r="AE94" s="4"/>
      <c r="AF94" s="4"/>
    </row>
    <row r="95" spans="1:32" ht="12.75">
      <c r="A95" s="3">
        <v>93</v>
      </c>
      <c r="B95" s="50">
        <f>Inventaire!S32</f>
        <v>0</v>
      </c>
      <c r="C95" s="104" t="str">
        <f t="array" ref="C95">IF(SUM(Inventaire!U32:V32)=$Q$1,"",SUM(Inventaire!U32:V32))</f>
        <v/>
      </c>
      <c r="D95" s="107" t="str">
        <f t="array" ref="D95">IF(Inventaire!W32=R93,"",Inventaire!W32)</f>
        <v/>
      </c>
      <c r="E95" s="107" t="str">
        <f t="array" ref="E95">IF(Inventaire!X32=S93,"",Inventaire!X32)</f>
        <v/>
      </c>
      <c r="F95" s="103"/>
      <c r="I95" s="45"/>
      <c r="J95" s="45"/>
      <c r="K95" s="45"/>
      <c r="Y95" s="58"/>
      <c r="Z95" s="58"/>
      <c r="AA95" s="4"/>
      <c r="AB95" s="4"/>
      <c r="AC95" s="4"/>
      <c r="AD95" s="4"/>
      <c r="AE95" s="4"/>
      <c r="AF95" s="4"/>
    </row>
    <row r="96" spans="1:32" ht="12.75">
      <c r="A96" s="3">
        <v>94</v>
      </c>
      <c r="B96" s="50">
        <f>Inventaire!S33</f>
        <v>0</v>
      </c>
      <c r="C96" s="104" t="str">
        <f t="array" ref="C96">IF(SUM(Inventaire!U33:V33)=$Q$1,"",SUM(Inventaire!U33:V33))</f>
        <v/>
      </c>
      <c r="D96" s="107" t="str">
        <f t="array" ref="D96">IF(Inventaire!W33=R94,"",Inventaire!W33)</f>
        <v/>
      </c>
      <c r="E96" s="107" t="str">
        <f t="array" ref="E96">IF(Inventaire!X33=S94,"",Inventaire!X33)</f>
        <v/>
      </c>
      <c r="F96" s="103"/>
      <c r="I96" s="45"/>
      <c r="J96" s="45"/>
      <c r="K96" s="45"/>
      <c r="Y96" s="58"/>
      <c r="Z96" s="58"/>
      <c r="AA96" s="4"/>
      <c r="AB96" s="4"/>
      <c r="AC96" s="4"/>
      <c r="AD96" s="4"/>
      <c r="AE96" s="4"/>
      <c r="AF96" s="4"/>
    </row>
    <row r="97" spans="1:32" ht="12.75">
      <c r="A97" s="3">
        <v>95</v>
      </c>
      <c r="B97" s="50">
        <f>Inventaire!S34</f>
        <v>0</v>
      </c>
      <c r="C97" s="104" t="str">
        <f t="array" ref="C97">IF(SUM(Inventaire!U34:V34)=$Q$1,"",SUM(Inventaire!U34:V34))</f>
        <v/>
      </c>
      <c r="D97" s="107" t="str">
        <f t="array" ref="D97">IF(Inventaire!W34=R95,"",Inventaire!W34)</f>
        <v/>
      </c>
      <c r="E97" s="107" t="str">
        <f t="array" ref="E97">IF(Inventaire!X34=S95,"",Inventaire!X34)</f>
        <v/>
      </c>
      <c r="F97" s="103"/>
      <c r="Y97" s="58"/>
      <c r="Z97" s="58"/>
      <c r="AA97" s="4"/>
      <c r="AB97" s="4"/>
      <c r="AC97" s="4"/>
      <c r="AD97" s="4"/>
      <c r="AE97" s="4"/>
      <c r="AF97" s="4"/>
    </row>
    <row r="98" spans="1:32" ht="12.75">
      <c r="A98" s="3">
        <v>96</v>
      </c>
      <c r="B98" s="50">
        <f>Inventaire!S35</f>
        <v>0</v>
      </c>
      <c r="C98" s="104" t="str">
        <f t="array" ref="C98">IF(SUM(Inventaire!U35:V35)=$Q$1,"",SUM(Inventaire!U35:V35))</f>
        <v/>
      </c>
      <c r="D98" s="107" t="str">
        <f t="array" ref="D98">IF(Inventaire!W35=R96,"",Inventaire!W35)</f>
        <v/>
      </c>
      <c r="E98" s="107" t="str">
        <f t="array" ref="E98">IF(Inventaire!X35=S96,"",Inventaire!X35)</f>
        <v/>
      </c>
      <c r="F98" s="103"/>
      <c r="Y98" s="58"/>
      <c r="Z98" s="58"/>
      <c r="AA98" s="4"/>
      <c r="AB98" s="4"/>
      <c r="AC98" s="4"/>
      <c r="AD98" s="4"/>
      <c r="AE98" s="4"/>
      <c r="AF98" s="4"/>
    </row>
    <row r="99" spans="1:32" ht="12.75">
      <c r="A99" s="3">
        <v>97</v>
      </c>
      <c r="B99" s="50">
        <f>Inventaire!S36</f>
        <v>0</v>
      </c>
      <c r="C99" s="104" t="str">
        <f t="array" ref="C99">IF(SUM(Inventaire!U36:V36)=$Q$1,"",SUM(Inventaire!U36:V36))</f>
        <v/>
      </c>
      <c r="D99" s="107" t="str">
        <f t="array" ref="D99">IF(Inventaire!W36=R97,"",Inventaire!W36)</f>
        <v/>
      </c>
      <c r="E99" s="107" t="str">
        <f t="array" ref="E99">IF(Inventaire!X36=S97,"",Inventaire!X36)</f>
        <v/>
      </c>
      <c r="F99" s="103"/>
      <c r="Y99" s="58"/>
      <c r="Z99" s="58"/>
      <c r="AA99" s="4"/>
      <c r="AB99" s="4"/>
      <c r="AC99" s="4"/>
      <c r="AD99" s="4"/>
      <c r="AE99" s="4"/>
      <c r="AF99" s="4"/>
    </row>
    <row r="100" spans="1:32" ht="15">
      <c r="A100" s="3">
        <v>98</v>
      </c>
      <c r="B100" s="50">
        <f>Inventaire!S37</f>
        <v>0</v>
      </c>
      <c r="C100" s="104" t="str">
        <f t="array" ref="C100">IF(SUM(Inventaire!U37:V37)=$Q$1,"",SUM(Inventaire!U37:V37))</f>
        <v/>
      </c>
      <c r="D100" s="107" t="str">
        <f t="array" ref="D100">IF(Inventaire!W37=R98,"",Inventaire!W37)</f>
        <v/>
      </c>
      <c r="E100" s="107" t="str">
        <f t="array" ref="E100">IF(Inventaire!X37=S98,"",Inventaire!X37)</f>
        <v/>
      </c>
      <c r="F100" s="103"/>
      <c r="H100" t="s">
        <v>110</v>
      </c>
      <c r="I100"/>
      <c r="J100"/>
      <c r="L100"/>
      <c r="M100"/>
      <c r="Y100" s="58"/>
      <c r="Z100" s="58"/>
      <c r="AA100" s="4"/>
      <c r="AB100" s="4"/>
      <c r="AC100" s="4"/>
      <c r="AD100" s="4"/>
      <c r="AE100" s="4"/>
      <c r="AF100" s="4"/>
    </row>
    <row r="101" spans="1:32" ht="12.75">
      <c r="A101" s="3">
        <v>99</v>
      </c>
      <c r="B101" s="50">
        <f>Inventaire!S38</f>
        <v>0</v>
      </c>
      <c r="C101" s="104" t="str">
        <f t="array" ref="C101">IF(SUM(Inventaire!U38:V38)=$Q$1,"",SUM(Inventaire!U38:V38))</f>
        <v/>
      </c>
      <c r="D101" s="107" t="str">
        <f t="array" ref="D101">IF(Inventaire!W38=R99,"",Inventaire!W38)</f>
        <v/>
      </c>
      <c r="E101" s="107" t="str">
        <f t="array" ref="E101">IF(Inventaire!X38=S99,"",Inventaire!X38)</f>
        <v/>
      </c>
      <c r="F101" s="103"/>
      <c r="Y101" s="58"/>
      <c r="Z101" s="58"/>
      <c r="AA101" s="4"/>
      <c r="AB101" s="4"/>
      <c r="AC101" s="4"/>
      <c r="AD101" s="4"/>
      <c r="AE101" s="4"/>
      <c r="AF101" s="4"/>
    </row>
    <row r="102" spans="1:32" ht="12.75">
      <c r="A102" s="3">
        <v>100</v>
      </c>
      <c r="B102" s="50">
        <f>Inventaire!S39</f>
        <v>0</v>
      </c>
      <c r="C102" s="104" t="str">
        <f t="array" ref="C102">IF(SUM(Inventaire!U39:V39)=$Q$1,"",SUM(Inventaire!U39:V39))</f>
        <v/>
      </c>
      <c r="D102" s="107" t="str">
        <f t="array" ref="D102">IF(Inventaire!W39=R100,"",Inventaire!W39)</f>
        <v/>
      </c>
      <c r="E102" s="107" t="str">
        <f t="array" ref="E102">IF(Inventaire!X39=S100,"",Inventaire!X39)</f>
        <v/>
      </c>
      <c r="F102" s="103"/>
      <c r="Y102" s="58"/>
      <c r="Z102" s="58"/>
      <c r="AA102" s="4"/>
      <c r="AB102" s="4"/>
      <c r="AC102" s="4"/>
      <c r="AD102" s="4"/>
      <c r="AE102" s="4"/>
      <c r="AF102" s="4"/>
    </row>
    <row r="103" spans="1:32" ht="12.75">
      <c r="A103" s="3">
        <v>101</v>
      </c>
      <c r="B103" s="50">
        <f>Inventaire!S40</f>
        <v>0</v>
      </c>
      <c r="C103" s="104" t="str">
        <f t="array" ref="C103">IF(SUM(Inventaire!U40:V40)=$Q$1,"",SUM(Inventaire!U40:V40))</f>
        <v/>
      </c>
      <c r="D103" s="107" t="str">
        <f t="array" ref="D103">IF(Inventaire!W40=R101,"",Inventaire!W40)</f>
        <v/>
      </c>
      <c r="E103" s="107" t="str">
        <f t="array" ref="E103">IF(Inventaire!X40=S101,"",Inventaire!X40)</f>
        <v/>
      </c>
      <c r="F103" s="103"/>
      <c r="Y103" s="58"/>
      <c r="Z103" s="58"/>
      <c r="AA103" s="4"/>
      <c r="AB103" s="4"/>
      <c r="AC103" s="4"/>
      <c r="AD103" s="4"/>
      <c r="AE103" s="4"/>
      <c r="AF103" s="4"/>
    </row>
    <row r="104" spans="1:32" ht="12.75">
      <c r="A104" s="3">
        <v>102</v>
      </c>
      <c r="B104" s="50">
        <f>Inventaire!S41</f>
        <v>0</v>
      </c>
      <c r="C104" s="104" t="str">
        <f t="array" ref="C104">IF(SUM(Inventaire!U41:V41)=$Q$1,"",SUM(Inventaire!U41:V41))</f>
        <v/>
      </c>
      <c r="D104" s="107" t="str">
        <f t="array" ref="D104">IF(Inventaire!W41=R102,"",Inventaire!W41)</f>
        <v/>
      </c>
      <c r="E104" s="107" t="str">
        <f t="array" ref="E104">IF(Inventaire!X41=S102,"",Inventaire!X41)</f>
        <v/>
      </c>
      <c r="F104" s="103"/>
      <c r="Y104" s="58"/>
      <c r="Z104" s="58"/>
      <c r="AA104" s="4"/>
      <c r="AB104" s="4"/>
      <c r="AC104" s="4"/>
      <c r="AD104" s="4"/>
      <c r="AE104" s="4"/>
      <c r="AF104" s="4"/>
    </row>
    <row r="105" spans="1:32" ht="12.75">
      <c r="A105" s="3">
        <v>103</v>
      </c>
      <c r="B105" s="50">
        <f>Inventaire!S42</f>
        <v>0</v>
      </c>
      <c r="C105" s="104" t="str">
        <f t="array" ref="C105">IF(SUM(Inventaire!U42:V42)=$Q$1,"",SUM(Inventaire!U42:V42))</f>
        <v/>
      </c>
      <c r="D105" s="107" t="str">
        <f t="array" ref="D105">IF(Inventaire!W42=R103,"",Inventaire!W42)</f>
        <v/>
      </c>
      <c r="E105" s="107" t="str">
        <f t="array" ref="E105">IF(Inventaire!X42=S103,"",Inventaire!X42)</f>
        <v/>
      </c>
      <c r="F105" s="103"/>
      <c r="Y105" s="58"/>
      <c r="Z105" s="58"/>
      <c r="AA105" s="4"/>
      <c r="AB105" s="4"/>
      <c r="AC105" s="4"/>
      <c r="AD105" s="4"/>
      <c r="AE105" s="4"/>
      <c r="AF105" s="4"/>
    </row>
    <row r="106" spans="1:32" ht="12.75">
      <c r="A106" s="3">
        <v>104</v>
      </c>
      <c r="B106" s="50">
        <f>Inventaire!S43</f>
        <v>0</v>
      </c>
      <c r="C106" s="104" t="str">
        <f t="array" ref="C106">IF(SUM(Inventaire!U43:V43)=$Q$1,"",SUM(Inventaire!U43:V43))</f>
        <v/>
      </c>
      <c r="D106" s="107" t="str">
        <f t="array" ref="D106">IF(Inventaire!W43=R104,"",Inventaire!W43)</f>
        <v/>
      </c>
      <c r="E106" s="107" t="str">
        <f t="array" ref="E106">IF(Inventaire!X43=S104,"",Inventaire!X43)</f>
        <v/>
      </c>
      <c r="F106" s="103"/>
      <c r="Y106" s="58"/>
      <c r="Z106" s="58"/>
      <c r="AA106" s="4"/>
      <c r="AB106" s="4"/>
      <c r="AC106" s="4"/>
      <c r="AD106" s="4"/>
      <c r="AE106" s="4"/>
      <c r="AF106" s="4"/>
    </row>
    <row r="107" spans="1:32" ht="12.75">
      <c r="A107" s="47">
        <v>105</v>
      </c>
      <c r="B107" s="57">
        <f>Inventaire!S44</f>
        <v>0</v>
      </c>
      <c r="C107" s="49" t="str">
        <f t="array" ref="C107">IF(SUM(Inventaire!U44:V44)=$Q$1,"",SUM(Inventaire!U44:V44))</f>
        <v/>
      </c>
      <c r="D107" s="107" t="str">
        <f t="array" ref="D107">IF(Inventaire!W44=R105,"",Inventaire!W44)</f>
        <v/>
      </c>
      <c r="E107" s="107" t="str">
        <f t="array" ref="E107">IF(Inventaire!X44=S105,"",Inventaire!X44)</f>
        <v/>
      </c>
      <c r="F107" s="49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58"/>
      <c r="Z107" s="58"/>
      <c r="AA107" s="4"/>
      <c r="AB107" s="4"/>
      <c r="AC107" s="4"/>
      <c r="AD107" s="4"/>
      <c r="AE107" s="4"/>
      <c r="AF107" s="4"/>
    </row>
    <row r="108" spans="1:32">
      <c r="C108" s="3" t="str">
        <f t="array" ref="C108">IFERROR(INDEX(Inventaire!$C$10:X$44,MAX(IF((Inventaire!C$10:S$44=B108)*(Inventaire!E$10:U$44&gt;0),ROW(D$6:D$40)-5,-1)),SUMPRODUCT(MAX((Inventaire!C$10:X$44=$B108)*COLUMN(C:S)))),"")</f>
        <v/>
      </c>
      <c r="Y108" s="4"/>
      <c r="Z108" s="4"/>
      <c r="AA108" s="4"/>
      <c r="AB108" s="4"/>
      <c r="AC108" s="4"/>
      <c r="AD108" s="4"/>
      <c r="AE108" s="4"/>
      <c r="AF108" s="4"/>
    </row>
    <row r="109" spans="1:32">
      <c r="C109" s="3" t="str">
        <f t="array" ref="C109">IFERROR(INDEX(Inventaire!$C$10:X$44,MAX(IF((Inventaire!C$10:S$44=B109)*(Inventaire!E$10:U$44&gt;0),ROW(D$6:D$40)-5,-1)),SUMPRODUCT(MAX((Inventaire!C$10:X$44=$B109)*COLUMN(C:S)))),"")</f>
        <v/>
      </c>
      <c r="X109" s="46"/>
      <c r="Y109" s="4"/>
      <c r="Z109" s="4"/>
      <c r="AA109" s="4"/>
      <c r="AB109" s="4"/>
      <c r="AC109" s="4"/>
      <c r="AD109" s="4"/>
      <c r="AE109" s="4"/>
      <c r="AF109" s="4"/>
    </row>
    <row r="110" spans="1:32">
      <c r="B110" s="3" t="s">
        <v>66</v>
      </c>
      <c r="C110" s="3" t="str">
        <f t="array" ref="C110">IFERROR(INDEX(Inventaire!$C$10:X$44,MAX(IF((Inventaire!C$10:S$44=B110)*(Inventaire!E$10:U$44&gt;0),ROW(D$6:D$40)-5,-1)),SUMPRODUCT(MAX((Inventaire!C$10:X$44=$B110)*COLUMN(C:S)))),"")</f>
        <v/>
      </c>
      <c r="Y110" s="4"/>
      <c r="Z110" s="4"/>
      <c r="AA110" s="4"/>
      <c r="AB110" s="4"/>
      <c r="AC110" s="4"/>
      <c r="AD110" s="4"/>
      <c r="AE110" s="4"/>
      <c r="AF110" s="4"/>
    </row>
    <row r="111" spans="1:32">
      <c r="C111" s="3" t="str">
        <f t="array" ref="C111">IFERROR(INDEX(Inventaire!$C$10:X$44,MAX(IF((Inventaire!C$10:S$44=B111)*(Inventaire!E$10:U$44&gt;0),ROW(D$6:D$40)-5,-1)),SUMPRODUCT(MAX((Inventaire!C$10:X$44=$B111)*COLUMN(C:S)))),"")</f>
        <v/>
      </c>
      <c r="Y111" s="4"/>
      <c r="Z111" s="4"/>
      <c r="AA111" s="4"/>
      <c r="AB111" s="4"/>
      <c r="AC111" s="4"/>
      <c r="AD111" s="4"/>
      <c r="AE111" s="4"/>
      <c r="AF111" s="4"/>
    </row>
    <row r="112" spans="1:32">
      <c r="B112" s="3" t="str">
        <f ca="1">IF(B110&lt;&gt;"",OFFSET(liste,MATCH(B110&amp;"*",liste,0)-1,,SUMPRODUCT((MID(liste,1,LEN(B110))=TEXT(B110,"0"))*1)),liste)</f>
        <v>PacoRabanne Lady million</v>
      </c>
      <c r="C112" s="3" t="str">
        <f t="array" aca="1" ref="C112" ca="1">IFERROR(INDEX(Inventaire!$C$10:X$44,MAX(IF((Inventaire!C$10:S$44=B112)*(Inventaire!E$10:U$44&gt;0),ROW(D$6:D$40)-5,-1)),SUMPRODUCT(MAX((Inventaire!C$10:X$44=$B112)*COLUMN(C:S)))),"")</f>
        <v/>
      </c>
      <c r="Y112" s="4"/>
      <c r="Z112" s="4"/>
      <c r="AA112" s="4"/>
      <c r="AB112" s="4"/>
      <c r="AC112" s="4"/>
      <c r="AD112" s="4"/>
      <c r="AE112" s="4"/>
      <c r="AF112" s="4"/>
    </row>
    <row r="113" spans="3:32">
      <c r="C113" s="3" t="str">
        <f t="array" ref="C113">IFERROR(INDEX(Inventaire!$C$10:X$44,MAX(IF((Inventaire!C$10:S$44=B113)*(Inventaire!E$10:U$44&gt;0),ROW(D$6:D$40)-5,-1)),SUMPRODUCT(MAX((Inventaire!C$10:X$44=$B113)*COLUMN(C:S)))),"")</f>
        <v/>
      </c>
      <c r="Y113" s="4"/>
      <c r="Z113" s="4"/>
      <c r="AA113" s="4"/>
      <c r="AB113" s="4"/>
      <c r="AC113" s="4"/>
      <c r="AD113" s="4"/>
      <c r="AE113" s="4"/>
      <c r="AF113" s="4"/>
    </row>
    <row r="114" spans="3:32">
      <c r="C114" s="3" t="str">
        <f t="array" ref="C114">IFERROR(INDEX(Inventaire!$C$10:X$44,MAX(IF((Inventaire!C$10:S$44=B114)*(Inventaire!E$10:U$44&gt;0),ROW(D$6:D$40)-5,-1)),SUMPRODUCT(MAX((Inventaire!C$10:X$44=$B114)*COLUMN(C:S)))),"")</f>
        <v/>
      </c>
      <c r="Y114" s="4"/>
      <c r="Z114" s="4"/>
      <c r="AA114" s="4"/>
      <c r="AB114" s="4"/>
      <c r="AC114" s="4"/>
      <c r="AD114" s="4"/>
      <c r="AE114" s="4"/>
      <c r="AF114" s="4"/>
    </row>
    <row r="115" spans="3:32">
      <c r="C115" s="3" t="str">
        <f t="array" ref="C115">IFERROR(INDEX(Inventaire!$C$10:X$44,MAX(IF((Inventaire!C$10:S$44=B115)*(Inventaire!E$10:U$44&gt;0),ROW(D$6:D$40)-5,-1)),SUMPRODUCT(MAX((Inventaire!C$10:X$44=$B115)*COLUMN(C:S)))),"")</f>
        <v/>
      </c>
      <c r="Y115" s="4"/>
      <c r="Z115" s="4"/>
      <c r="AA115" s="4"/>
      <c r="AB115" s="4"/>
      <c r="AC115" s="4"/>
      <c r="AD115" s="4"/>
      <c r="AE115" s="4"/>
      <c r="AF115" s="4"/>
    </row>
    <row r="116" spans="3:32">
      <c r="C116" s="3" t="str">
        <f t="array" ref="C116">IFERROR(INDEX(Inventaire!$C$10:X$44,MAX(IF((Inventaire!C$10:S$44=B116)*(Inventaire!E$10:U$44&gt;0),ROW(D$6:D$40)-5,-1)),SUMPRODUCT(MAX((Inventaire!C$10:X$44=$B116)*COLUMN(C:S)))),"")</f>
        <v/>
      </c>
      <c r="Y116" s="4"/>
      <c r="Z116" s="4"/>
      <c r="AA116" s="4"/>
      <c r="AB116" s="4"/>
      <c r="AC116" s="4"/>
      <c r="AD116" s="4"/>
      <c r="AE116" s="4"/>
      <c r="AF116" s="4"/>
    </row>
    <row r="117" spans="3:32">
      <c r="C117" s="3" t="str">
        <f t="array" ref="C117">IFERROR(INDEX(Inventaire!$C$10:X$44,MAX(IF((Inventaire!C$10:S$44=B117)*(Inventaire!E$10:U$44&gt;0),ROW(D$6:D$40)-5,-1)),SUMPRODUCT(MAX((Inventaire!C$10:X$44=$B117)*COLUMN(C:S)))),"")</f>
        <v/>
      </c>
      <c r="Y117" s="4"/>
      <c r="Z117" s="4"/>
      <c r="AA117" s="4"/>
      <c r="AB117" s="4"/>
      <c r="AC117" s="4"/>
      <c r="AD117" s="4"/>
      <c r="AE117" s="4"/>
      <c r="AF117" s="4"/>
    </row>
    <row r="118" spans="3:32">
      <c r="C118" s="3" t="str">
        <f t="array" ref="C118">IFERROR(INDEX(Inventaire!$C$10:X$44,MAX(IF((Inventaire!C$10:S$44=B118)*(Inventaire!E$10:U$44&gt;0),ROW(D$6:D$40)-5,-1)),SUMPRODUCT(MAX((Inventaire!C$10:X$44=$B118)*COLUMN(C:S)))),"")</f>
        <v/>
      </c>
      <c r="Y118" s="4"/>
      <c r="Z118" s="4"/>
      <c r="AA118" s="4"/>
      <c r="AB118" s="4"/>
      <c r="AC118" s="4"/>
      <c r="AD118" s="4"/>
      <c r="AE118" s="4"/>
      <c r="AF118" s="4"/>
    </row>
    <row r="119" spans="3:32">
      <c r="C119" s="3" t="str">
        <f t="array" ref="C119">IFERROR(INDEX(Inventaire!$C$10:X$44,MAX(IF((Inventaire!C$10:S$44=B119)*(Inventaire!E$10:U$44&gt;0),ROW(D$6:D$40)-5,-1)),SUMPRODUCT(MAX((Inventaire!C$10:X$44=$B119)*COLUMN(C:S)))),"")</f>
        <v/>
      </c>
      <c r="Y119" s="4"/>
      <c r="Z119" s="4"/>
      <c r="AA119" s="4"/>
      <c r="AB119" s="4"/>
      <c r="AC119" s="4"/>
      <c r="AD119" s="4"/>
      <c r="AE119" s="4"/>
      <c r="AF119" s="4"/>
    </row>
    <row r="120" spans="3:32">
      <c r="C120" s="3" t="str">
        <f t="array" ref="C120">IFERROR(INDEX(Inventaire!$C$10:X$44,MAX(IF((Inventaire!C$10:S$44=B120)*(Inventaire!E$10:U$44&gt;0),ROW(D$6:D$40)-5,-1)),SUMPRODUCT(MAX((Inventaire!C$10:X$44=$B120)*COLUMN(C:S)))),"")</f>
        <v/>
      </c>
      <c r="Y120" s="4"/>
      <c r="Z120" s="4"/>
      <c r="AA120" s="4"/>
      <c r="AB120" s="4"/>
      <c r="AC120" s="4"/>
      <c r="AD120" s="4"/>
      <c r="AE120" s="4"/>
      <c r="AF120" s="4"/>
    </row>
    <row r="121" spans="3:32">
      <c r="C121" s="3" t="str">
        <f t="array" ref="C121">IFERROR(INDEX(Inventaire!$C$10:X$44,MAX(IF((Inventaire!C$10:S$44=B121)*(Inventaire!E$10:U$44&gt;0),ROW(D$6:D$40)-5,-1)),SUMPRODUCT(MAX((Inventaire!C$10:X$44=$B121)*COLUMN(C:S)))),"")</f>
        <v/>
      </c>
      <c r="Y121" s="4"/>
      <c r="Z121" s="4"/>
      <c r="AA121" s="4"/>
      <c r="AB121" s="4"/>
      <c r="AC121" s="4"/>
      <c r="AD121" s="4"/>
      <c r="AE121" s="4"/>
      <c r="AF121" s="4"/>
    </row>
    <row r="122" spans="3:32">
      <c r="C122" s="3" t="str">
        <f t="array" ref="C122">IFERROR(INDEX(Inventaire!$C$10:X$44,MAX(IF((Inventaire!C$10:S$44=B122)*(Inventaire!E$10:U$44&gt;0),ROW(D$6:D$40)-5,-1)),SUMPRODUCT(MAX((Inventaire!C$10:X$44=$B122)*COLUMN(C:S)))),"")</f>
        <v/>
      </c>
      <c r="Y122" s="4"/>
      <c r="Z122" s="4"/>
      <c r="AA122" s="4"/>
      <c r="AB122" s="4"/>
      <c r="AC122" s="4"/>
      <c r="AD122" s="4"/>
      <c r="AE122" s="4"/>
      <c r="AF122" s="4"/>
    </row>
    <row r="123" spans="3:32">
      <c r="C123" s="3" t="str">
        <f t="array" ref="C123">IFERROR(INDEX(Inventaire!$C$10:X$44,MAX(IF((Inventaire!C$10:S$44=B123)*(Inventaire!E$10:U$44&gt;0),ROW(D$6:D$40)-5,-1)),SUMPRODUCT(MAX((Inventaire!C$10:X$44=$B123)*COLUMN(C:S)))),"")</f>
        <v/>
      </c>
      <c r="Y123" s="4"/>
      <c r="Z123" s="4"/>
      <c r="AA123" s="4"/>
      <c r="AB123" s="4"/>
      <c r="AC123" s="4"/>
      <c r="AD123" s="4"/>
      <c r="AE123" s="4"/>
      <c r="AF123" s="4"/>
    </row>
    <row r="124" spans="3:32">
      <c r="C124" s="3" t="str">
        <f t="array" ref="C124">IFERROR(INDEX(Inventaire!$C$10:X$44,MAX(IF((Inventaire!C$10:S$44=B124)*(Inventaire!E$10:U$44&gt;0),ROW(D$6:D$40)-5,-1)),SUMPRODUCT(MAX((Inventaire!C$10:X$44=$B124)*COLUMN(C:S)))),"")</f>
        <v/>
      </c>
      <c r="Y124" s="4"/>
      <c r="Z124" s="4"/>
      <c r="AA124" s="4"/>
      <c r="AB124" s="4"/>
      <c r="AC124" s="4"/>
      <c r="AD124" s="4"/>
      <c r="AE124" s="4"/>
      <c r="AF124" s="4"/>
    </row>
    <row r="125" spans="3:32">
      <c r="C125" s="3" t="str">
        <f t="array" ref="C125">IFERROR(INDEX(Inventaire!$C$10:X$44,MAX(IF((Inventaire!C$10:S$44=B125)*(Inventaire!E$10:U$44&gt;0),ROW(D$6:D$40)-5,-1)),SUMPRODUCT(MAX((Inventaire!C$10:X$44=$B125)*COLUMN(C:S)))),"")</f>
        <v/>
      </c>
      <c r="Y125" s="4"/>
      <c r="Z125" s="4"/>
      <c r="AA125" s="4"/>
      <c r="AB125" s="4"/>
      <c r="AC125" s="4"/>
      <c r="AD125" s="4"/>
      <c r="AE125" s="4"/>
      <c r="AF125" s="4"/>
    </row>
    <row r="126" spans="3:32">
      <c r="C126" s="3" t="str">
        <f t="array" ref="C126">IFERROR(INDEX(Inventaire!$C$10:X$44,MAX(IF((Inventaire!C$10:S$44=B126)*(Inventaire!E$10:U$44&gt;0),ROW(D$6:D$40)-5,-1)),SUMPRODUCT(MAX((Inventaire!C$10:X$44=$B126)*COLUMN(C:S)))),"")</f>
        <v/>
      </c>
      <c r="Y126" s="4"/>
      <c r="Z126" s="4"/>
      <c r="AA126" s="4"/>
      <c r="AB126" s="4"/>
      <c r="AC126" s="4"/>
      <c r="AD126" s="4"/>
      <c r="AE126" s="4"/>
      <c r="AF126" s="4"/>
    </row>
    <row r="127" spans="3:32">
      <c r="C127" s="3" t="str">
        <f t="array" ref="C127">IFERROR(INDEX(Inventaire!$C$10:X$44,MAX(IF((Inventaire!C$10:S$44=B127)*(Inventaire!E$10:U$44&gt;0),ROW(D$6:D$40)-5,-1)),SUMPRODUCT(MAX((Inventaire!C$10:X$44=$B127)*COLUMN(C:S)))),"")</f>
        <v/>
      </c>
      <c r="Y127" s="4"/>
      <c r="Z127" s="4"/>
      <c r="AA127" s="4"/>
      <c r="AB127" s="4"/>
      <c r="AC127" s="4"/>
      <c r="AD127" s="4"/>
      <c r="AE127" s="4"/>
      <c r="AF127" s="4"/>
    </row>
    <row r="128" spans="3:32">
      <c r="C128" s="3" t="str">
        <f t="array" ref="C128">IFERROR(INDEX(Inventaire!$C$10:X$44,MAX(IF((Inventaire!C$10:S$44=B128)*(Inventaire!E$10:U$44&gt;0),ROW(D$6:D$40)-5,-1)),SUMPRODUCT(MAX((Inventaire!C$10:X$44=$B128)*COLUMN(C:S)))),"")</f>
        <v/>
      </c>
      <c r="Y128" s="4"/>
      <c r="Z128" s="4"/>
      <c r="AA128" s="4"/>
      <c r="AB128" s="4"/>
      <c r="AC128" s="4"/>
      <c r="AD128" s="4"/>
      <c r="AE128" s="4"/>
      <c r="AF128" s="4"/>
    </row>
    <row r="129" spans="3:32">
      <c r="C129" s="3" t="str">
        <f t="array" ref="C129">IFERROR(INDEX(Inventaire!$C$10:X$44,MAX(IF((Inventaire!C$10:S$44=B129)*(Inventaire!E$10:U$44&gt;0),ROW(D$6:D$40)-5,-1)),SUMPRODUCT(MAX((Inventaire!C$10:X$44=$B129)*COLUMN(C:S)))),"")</f>
        <v/>
      </c>
      <c r="Y129" s="4"/>
      <c r="Z129" s="4"/>
      <c r="AA129" s="4"/>
      <c r="AB129" s="4"/>
      <c r="AC129" s="4"/>
      <c r="AD129" s="4"/>
      <c r="AE129" s="4"/>
      <c r="AF129" s="4"/>
    </row>
    <row r="130" spans="3:32">
      <c r="C130" s="3" t="str">
        <f t="array" ref="C130">IFERROR(INDEX(Inventaire!$C$10:X$44,MAX(IF((Inventaire!C$10:S$44=B130)*(Inventaire!E$10:U$44&gt;0),ROW(D$6:D$40)-5,-1)),SUMPRODUCT(MAX((Inventaire!C$10:X$44=$B130)*COLUMN(C:S)))),"")</f>
        <v/>
      </c>
      <c r="Y130" s="4"/>
      <c r="Z130" s="4"/>
      <c r="AA130" s="4"/>
      <c r="AB130" s="4"/>
      <c r="AC130" s="4"/>
      <c r="AD130" s="4"/>
      <c r="AE130" s="4"/>
      <c r="AF130" s="4"/>
    </row>
    <row r="131" spans="3:32">
      <c r="C131" s="3" t="str">
        <f t="array" ref="C131">IFERROR(INDEX(Inventaire!$C$10:X$44,MAX(IF((Inventaire!C$10:S$44=B131)*(Inventaire!E$10:U$44&gt;0),ROW(D$6:D$40)-5,-1)),SUMPRODUCT(MAX((Inventaire!C$10:X$44=$B131)*COLUMN(C:S)))),"")</f>
        <v/>
      </c>
      <c r="Y131" s="4"/>
      <c r="Z131" s="4"/>
      <c r="AA131" s="4"/>
      <c r="AB131" s="4"/>
      <c r="AC131" s="4"/>
      <c r="AD131" s="4"/>
      <c r="AE131" s="4"/>
      <c r="AF131" s="4"/>
    </row>
    <row r="132" spans="3:32">
      <c r="C132" s="3" t="str">
        <f t="array" ref="C132">IFERROR(INDEX(Inventaire!$C$10:X$44,MAX(IF((Inventaire!C$10:S$44=B132)*(Inventaire!E$10:U$44&gt;0),ROW(D$6:D$40)-5,-1)),SUMPRODUCT(MAX((Inventaire!C$10:X$44=$B132)*COLUMN(C:S)))),"")</f>
        <v/>
      </c>
      <c r="Y132" s="4"/>
      <c r="Z132" s="4"/>
      <c r="AA132" s="4"/>
      <c r="AB132" s="4"/>
      <c r="AC132" s="4"/>
      <c r="AD132" s="4"/>
      <c r="AE132" s="4"/>
      <c r="AF132" s="4"/>
    </row>
    <row r="133" spans="3:32">
      <c r="C133" s="3" t="str">
        <f t="array" ref="C133">IFERROR(INDEX(Inventaire!$C$10:X$44,MAX(IF((Inventaire!C$10:S$44=B133)*(Inventaire!E$10:U$44&gt;0),ROW(D$6:D$40)-5,-1)),SUMPRODUCT(MAX((Inventaire!C$10:X$44=$B133)*COLUMN(C:S)))),"")</f>
        <v/>
      </c>
      <c r="Y133" s="4"/>
      <c r="Z133" s="4"/>
      <c r="AA133" s="4"/>
      <c r="AB133" s="4"/>
      <c r="AC133" s="4"/>
      <c r="AD133" s="4"/>
      <c r="AE133" s="4"/>
      <c r="AF133" s="4"/>
    </row>
    <row r="134" spans="3:32">
      <c r="C134" s="3" t="str">
        <f t="array" ref="C134">IFERROR(INDEX(Inventaire!$C$10:X$44,MAX(IF((Inventaire!C$10:S$44=B134)*(Inventaire!E$10:U$44&gt;0),ROW(D$6:D$40)-5,-1)),SUMPRODUCT(MAX((Inventaire!C$10:X$44=$B134)*COLUMN(C:S)))),"")</f>
        <v/>
      </c>
      <c r="Y134" s="4"/>
      <c r="Z134" s="4"/>
      <c r="AA134" s="4"/>
      <c r="AB134" s="4"/>
      <c r="AC134" s="4"/>
      <c r="AD134" s="4"/>
      <c r="AE134" s="4"/>
      <c r="AF134" s="4"/>
    </row>
    <row r="135" spans="3:32">
      <c r="C135" s="3" t="str">
        <f t="array" ref="C135">IFERROR(INDEX(Inventaire!$C$10:X$44,MAX(IF((Inventaire!C$10:S$44=B135)*(Inventaire!E$10:U$44&gt;0),ROW(D$6:D$40)-5,-1)),SUMPRODUCT(MAX((Inventaire!C$10:X$44=$B135)*COLUMN(C:S)))),"")</f>
        <v/>
      </c>
      <c r="Y135" s="4"/>
      <c r="Z135" s="4"/>
      <c r="AA135" s="4"/>
      <c r="AB135" s="4"/>
      <c r="AC135" s="4"/>
      <c r="AD135" s="4"/>
      <c r="AE135" s="4"/>
      <c r="AF135" s="4"/>
    </row>
    <row r="136" spans="3:32">
      <c r="C136" s="3" t="str">
        <f t="array" ref="C136">IFERROR(INDEX(Inventaire!$C$10:X$44,MAX(IF((Inventaire!C$10:S$44=B136)*(Inventaire!E$10:U$44&gt;0),ROW(D$6:D$40)-5,-1)),SUMPRODUCT(MAX((Inventaire!C$10:X$44=$B136)*COLUMN(C:S)))),"")</f>
        <v/>
      </c>
      <c r="Y136" s="4"/>
      <c r="Z136" s="4"/>
      <c r="AA136" s="4"/>
      <c r="AB136" s="4"/>
      <c r="AC136" s="4"/>
      <c r="AD136" s="4"/>
      <c r="AE136" s="4"/>
      <c r="AF136" s="4"/>
    </row>
    <row r="137" spans="3:32">
      <c r="C137" s="3" t="str">
        <f t="array" ref="C137">IFERROR(INDEX(Inventaire!$C$10:X$44,MAX(IF((Inventaire!C$10:S$44=B137)*(Inventaire!E$10:U$44&gt;0),ROW(D$6:D$40)-5,-1)),SUMPRODUCT(MAX((Inventaire!C$10:X$44=$B137)*COLUMN(C:S)))),"")</f>
        <v/>
      </c>
      <c r="Y137" s="4"/>
      <c r="Z137" s="4"/>
      <c r="AA137" s="4"/>
      <c r="AB137" s="4"/>
      <c r="AC137" s="4"/>
      <c r="AD137" s="4"/>
      <c r="AE137" s="4"/>
      <c r="AF137" s="4"/>
    </row>
    <row r="138" spans="3:32">
      <c r="C138" s="3" t="str">
        <f t="array" ref="C138">IFERROR(INDEX(Inventaire!$C$10:X$44,MAX(IF((Inventaire!C$10:S$44=B138)*(Inventaire!E$10:U$44&gt;0),ROW(D$6:D$40)-5,-1)),SUMPRODUCT(MAX((Inventaire!C$10:X$44=$B138)*COLUMN(C:S)))),"")</f>
        <v/>
      </c>
      <c r="Y138" s="4"/>
      <c r="Z138" s="4"/>
      <c r="AA138" s="4"/>
      <c r="AB138" s="4"/>
      <c r="AC138" s="4"/>
      <c r="AD138" s="4"/>
      <c r="AE138" s="4"/>
      <c r="AF138" s="4"/>
    </row>
    <row r="139" spans="3:32">
      <c r="C139" s="3" t="str">
        <f t="array" ref="C139">IFERROR(INDEX(Inventaire!$C$10:X$44,MAX(IF((Inventaire!C$10:S$44=B139)*(Inventaire!E$10:U$44&gt;0),ROW(D$6:D$40)-5,-1)),SUMPRODUCT(MAX((Inventaire!C$10:X$44=$B139)*COLUMN(C:S)))),"")</f>
        <v/>
      </c>
      <c r="Y139" s="4"/>
      <c r="Z139" s="4"/>
      <c r="AA139" s="4"/>
      <c r="AB139" s="4"/>
      <c r="AC139" s="4"/>
      <c r="AD139" s="4"/>
      <c r="AE139" s="4"/>
      <c r="AF139" s="4"/>
    </row>
    <row r="140" spans="3:32">
      <c r="C140" s="3" t="str">
        <f t="array" ref="C140">IFERROR(INDEX(Inventaire!$C$10:X$44,MAX(IF((Inventaire!C$10:S$44=B140)*(Inventaire!E$10:U$44&gt;0),ROW(D$6:D$40)-5,-1)),SUMPRODUCT(MAX((Inventaire!C$10:X$44=$B140)*COLUMN(C:S)))),"")</f>
        <v/>
      </c>
      <c r="Y140" s="4"/>
      <c r="Z140" s="4"/>
      <c r="AA140" s="4"/>
      <c r="AB140" s="4"/>
      <c r="AC140" s="4"/>
      <c r="AD140" s="4"/>
      <c r="AE140" s="4"/>
      <c r="AF140" s="4"/>
    </row>
    <row r="141" spans="3:32">
      <c r="C141" s="3" t="str">
        <f t="array" ref="C141">IFERROR(INDEX(Inventaire!$C$10:X$44,MAX(IF((Inventaire!C$10:S$44=B141)*(Inventaire!E$10:U$44&gt;0),ROW(D$6:D$40)-5,-1)),SUMPRODUCT(MAX((Inventaire!C$10:X$44=$B141)*COLUMN(C:S)))),"")</f>
        <v/>
      </c>
      <c r="Y141" s="4"/>
      <c r="Z141" s="4"/>
      <c r="AA141" s="4"/>
      <c r="AB141" s="4"/>
      <c r="AC141" s="4"/>
      <c r="AD141" s="4"/>
      <c r="AE141" s="4"/>
      <c r="AF141" s="4"/>
    </row>
    <row r="142" spans="3:32">
      <c r="C142" s="3" t="str">
        <f t="array" ref="C142">IFERROR(INDEX(Inventaire!$C$10:X$44,MAX(IF((Inventaire!C$10:S$44=B142)*(Inventaire!E$10:U$44&gt;0),ROW(D$6:D$40)-5,-1)),SUMPRODUCT(MAX((Inventaire!C$10:X$44=$B142)*COLUMN(C:S)))),"")</f>
        <v/>
      </c>
      <c r="Y142" s="4"/>
      <c r="Z142" s="4"/>
      <c r="AA142" s="4"/>
      <c r="AB142" s="4"/>
      <c r="AC142" s="4"/>
      <c r="AD142" s="4"/>
      <c r="AE142" s="4"/>
      <c r="AF142" s="4"/>
    </row>
    <row r="143" spans="3:32">
      <c r="C143" s="3" t="str">
        <f t="array" ref="C143">IFERROR(INDEX(Inventaire!$C$10:X$44,MAX(IF((Inventaire!C$10:S$44=B143)*(Inventaire!E$10:U$44&gt;0),ROW(D$6:D$40)-5,-1)),SUMPRODUCT(MAX((Inventaire!C$10:X$44=$B143)*COLUMN(C:S)))),"")</f>
        <v/>
      </c>
      <c r="Y143" s="4"/>
      <c r="Z143" s="4"/>
      <c r="AA143" s="4"/>
      <c r="AB143" s="4"/>
      <c r="AC143" s="4"/>
      <c r="AD143" s="4"/>
      <c r="AE143" s="4"/>
      <c r="AF143" s="4"/>
    </row>
    <row r="144" spans="3:32">
      <c r="C144" s="3" t="str">
        <f t="array" ref="C144">IFERROR(INDEX(Inventaire!$C$10:X$44,MAX(IF((Inventaire!C$10:S$44=B144)*(Inventaire!E$10:U$44&gt;0),ROW(D$6:D$40)-5,-1)),SUMPRODUCT(MAX((Inventaire!C$10:X$44=$B144)*COLUMN(C:S)))),"")</f>
        <v/>
      </c>
      <c r="Y144" s="4"/>
      <c r="Z144" s="4"/>
      <c r="AA144" s="4"/>
      <c r="AB144" s="4"/>
      <c r="AC144" s="4"/>
      <c r="AD144" s="4"/>
      <c r="AE144" s="4"/>
      <c r="AF144" s="4"/>
    </row>
    <row r="145" spans="3:32">
      <c r="C145" s="3" t="str">
        <f t="array" ref="C145">IFERROR(INDEX(Inventaire!$C$10:X$44,MAX(IF((Inventaire!C$10:S$44=B145)*(Inventaire!E$10:U$44&gt;0),ROW(D$6:D$40)-5,-1)),SUMPRODUCT(MAX((Inventaire!C$10:X$44=$B145)*COLUMN(C:S)))),"")</f>
        <v/>
      </c>
      <c r="Y145" s="4"/>
      <c r="Z145" s="4"/>
      <c r="AA145" s="4"/>
      <c r="AB145" s="4"/>
      <c r="AC145" s="4"/>
      <c r="AD145" s="4"/>
      <c r="AE145" s="4"/>
      <c r="AF145" s="4"/>
    </row>
    <row r="146" spans="3:32">
      <c r="C146" s="3" t="str">
        <f t="array" ref="C146">IFERROR(INDEX(Inventaire!$C$10:X$44,MAX(IF((Inventaire!C$10:S$44=B146)*(Inventaire!E$10:U$44&gt;0),ROW(D$6:D$40)-5,-1)),SUMPRODUCT(MAX((Inventaire!C$10:X$44=$B146)*COLUMN(C:S)))),"")</f>
        <v/>
      </c>
      <c r="Y146" s="4"/>
      <c r="Z146" s="4"/>
      <c r="AA146" s="4"/>
      <c r="AB146" s="4"/>
      <c r="AC146" s="4"/>
      <c r="AD146" s="4"/>
      <c r="AE146" s="4"/>
      <c r="AF146" s="4"/>
    </row>
    <row r="147" spans="3:32">
      <c r="C147" s="3" t="str">
        <f t="array" ref="C147">IFERROR(INDEX(Inventaire!$C$10:X$44,MAX(IF((Inventaire!C$10:S$44=B147)*(Inventaire!E$10:U$44&gt;0),ROW(D$6:D$40)-5,-1)),SUMPRODUCT(MAX((Inventaire!C$10:X$44=$B147)*COLUMN(C:S)))),"")</f>
        <v/>
      </c>
      <c r="Y147" s="4"/>
      <c r="Z147" s="4"/>
      <c r="AA147" s="4"/>
      <c r="AB147" s="4"/>
      <c r="AC147" s="4"/>
      <c r="AD147" s="4"/>
      <c r="AE147" s="4"/>
      <c r="AF147" s="4"/>
    </row>
    <row r="148" spans="3:32">
      <c r="C148" s="3" t="str">
        <f t="array" ref="C148">IFERROR(INDEX(Inventaire!$C$10:X$44,MAX(IF((Inventaire!C$10:S$44=B148)*(Inventaire!E$10:U$44&gt;0),ROW(D$6:D$40)-5,-1)),SUMPRODUCT(MAX((Inventaire!C$10:X$44=$B148)*COLUMN(C:S)))),"")</f>
        <v/>
      </c>
      <c r="Y148" s="4"/>
      <c r="Z148" s="4"/>
      <c r="AA148" s="4"/>
      <c r="AB148" s="4"/>
      <c r="AC148" s="4"/>
      <c r="AD148" s="4"/>
      <c r="AE148" s="4"/>
      <c r="AF148" s="4"/>
    </row>
    <row r="149" spans="3:32">
      <c r="C149" s="3" t="str">
        <f t="array" ref="C149">IFERROR(INDEX(Inventaire!$C$10:X$44,MAX(IF((Inventaire!C$10:S$44=B149)*(Inventaire!E$10:U$44&gt;0),ROW(D$6:D$40)-5,-1)),SUMPRODUCT(MAX((Inventaire!C$10:X$44=$B149)*COLUMN(C:S)))),"")</f>
        <v/>
      </c>
      <c r="Y149" s="4"/>
      <c r="Z149" s="4"/>
      <c r="AA149" s="4"/>
      <c r="AB149" s="4"/>
      <c r="AC149" s="4"/>
      <c r="AD149" s="4"/>
      <c r="AE149" s="4"/>
      <c r="AF149" s="4"/>
    </row>
    <row r="150" spans="3:32">
      <c r="C150" s="3" t="str">
        <f t="array" ref="C150">IFERROR(INDEX(Inventaire!$C$10:X$44,MAX(IF((Inventaire!C$10:S$44=B150)*(Inventaire!E$10:U$44&gt;0),ROW(D$6:D$40)-5,-1)),SUMPRODUCT(MAX((Inventaire!C$10:X$44=$B150)*COLUMN(C:S)))),"")</f>
        <v/>
      </c>
      <c r="Y150" s="4"/>
      <c r="Z150" s="4"/>
      <c r="AA150" s="4"/>
      <c r="AB150" s="4"/>
      <c r="AC150" s="4"/>
      <c r="AD150" s="4"/>
      <c r="AE150" s="4"/>
      <c r="AF150" s="4"/>
    </row>
    <row r="151" spans="3:32">
      <c r="C151" s="3" t="str">
        <f t="array" ref="C151">IFERROR(INDEX(Inventaire!$C$10:X$44,MAX(IF((Inventaire!C$10:S$44=B151)*(Inventaire!E$10:U$44&gt;0),ROW(D$6:D$40)-5,-1)),SUMPRODUCT(MAX((Inventaire!C$10:X$44=$B151)*COLUMN(C:S)))),"")</f>
        <v/>
      </c>
      <c r="Y151" s="4"/>
      <c r="Z151" s="4"/>
      <c r="AA151" s="4"/>
      <c r="AB151" s="4"/>
      <c r="AC151" s="4"/>
      <c r="AD151" s="4"/>
      <c r="AE151" s="4"/>
      <c r="AF151" s="4"/>
    </row>
    <row r="152" spans="3:32">
      <c r="C152" s="3" t="str">
        <f t="array" ref="C152">IFERROR(INDEX(Inventaire!$C$10:X$44,MAX(IF((Inventaire!C$10:S$44=B152)*(Inventaire!E$10:U$44&gt;0),ROW(D$6:D$40)-5,-1)),SUMPRODUCT(MAX((Inventaire!C$10:X$44=$B152)*COLUMN(C:S)))),"")</f>
        <v/>
      </c>
      <c r="Y152" s="4"/>
      <c r="Z152" s="4"/>
      <c r="AA152" s="4"/>
      <c r="AB152" s="4"/>
      <c r="AC152" s="4"/>
      <c r="AD152" s="4"/>
      <c r="AE152" s="4"/>
      <c r="AF152" s="4"/>
    </row>
    <row r="153" spans="3:32">
      <c r="C153" s="3" t="str">
        <f t="array" ref="C153">IFERROR(INDEX(Inventaire!$C$10:X$44,MAX(IF((Inventaire!C$10:S$44=B153)*(Inventaire!E$10:U$44&gt;0),ROW(D$6:D$40)-5,-1)),SUMPRODUCT(MAX((Inventaire!C$10:X$44=$B153)*COLUMN(C:S)))),"")</f>
        <v/>
      </c>
      <c r="Y153" s="4"/>
      <c r="Z153" s="4"/>
      <c r="AA153" s="4"/>
      <c r="AB153" s="4"/>
      <c r="AC153" s="4"/>
      <c r="AD153" s="4"/>
      <c r="AE153" s="4"/>
      <c r="AF153" s="4"/>
    </row>
    <row r="154" spans="3:32">
      <c r="C154" s="3" t="str">
        <f t="array" ref="C154">IFERROR(INDEX(Inventaire!$C$10:X$44,MAX(IF((Inventaire!C$10:S$44=B154)*(Inventaire!E$10:U$44&gt;0),ROW(D$6:D$40)-5,-1)),SUMPRODUCT(MAX((Inventaire!C$10:X$44=$B154)*COLUMN(C:S)))),"")</f>
        <v/>
      </c>
      <c r="Y154" s="4"/>
      <c r="Z154" s="4"/>
      <c r="AA154" s="4"/>
      <c r="AB154" s="4"/>
      <c r="AC154" s="4"/>
      <c r="AD154" s="4"/>
      <c r="AE154" s="4"/>
      <c r="AF154" s="4"/>
    </row>
    <row r="155" spans="3:32">
      <c r="C155" s="3" t="str">
        <f t="array" ref="C155">IFERROR(INDEX(Inventaire!$C$10:X$44,MAX(IF((Inventaire!C$10:S$44=B155)*(Inventaire!E$10:U$44&gt;0),ROW(D$6:D$40)-5,-1)),SUMPRODUCT(MAX((Inventaire!C$10:X$44=$B155)*COLUMN(C:S)))),"")</f>
        <v/>
      </c>
      <c r="Y155" s="4"/>
      <c r="Z155" s="4"/>
      <c r="AA155" s="4"/>
      <c r="AB155" s="4"/>
      <c r="AC155" s="4"/>
      <c r="AD155" s="4"/>
      <c r="AE155" s="4"/>
      <c r="AF155" s="4"/>
    </row>
    <row r="156" spans="3:32">
      <c r="C156" s="3" t="str">
        <f t="array" ref="C156">IFERROR(INDEX(Inventaire!$C$10:X$44,MAX(IF((Inventaire!C$10:S$44=B156)*(Inventaire!E$10:U$44&gt;0),ROW(D$6:D$40)-5,-1)),SUMPRODUCT(MAX((Inventaire!C$10:X$44=$B156)*COLUMN(C:S)))),"")</f>
        <v/>
      </c>
      <c r="Y156" s="4"/>
      <c r="Z156" s="4"/>
      <c r="AA156" s="4"/>
      <c r="AB156" s="4"/>
      <c r="AC156" s="4"/>
      <c r="AD156" s="4"/>
      <c r="AE156" s="4"/>
      <c r="AF156" s="4"/>
    </row>
    <row r="157" spans="3:32">
      <c r="C157" s="3" t="str">
        <f t="array" ref="C157">IFERROR(INDEX(Inventaire!$C$10:X$44,MAX(IF((Inventaire!C$10:S$44=B157)*(Inventaire!E$10:U$44&gt;0),ROW(D$6:D$40)-5,-1)),SUMPRODUCT(MAX((Inventaire!C$10:X$44=$B157)*COLUMN(C:S)))),"")</f>
        <v/>
      </c>
      <c r="Y157" s="4"/>
      <c r="Z157" s="4"/>
      <c r="AA157" s="4"/>
      <c r="AB157" s="4"/>
      <c r="AC157" s="4"/>
      <c r="AD157" s="4"/>
      <c r="AE157" s="4"/>
      <c r="AF157" s="4"/>
    </row>
    <row r="158" spans="3:32">
      <c r="C158" s="3" t="str">
        <f t="array" ref="C158">IFERROR(INDEX(Inventaire!$C$10:X$44,MAX(IF((Inventaire!C$10:S$44=B158)*(Inventaire!E$10:U$44&gt;0),ROW(D$6:D$40)-5,-1)),SUMPRODUCT(MAX((Inventaire!C$10:X$44=$B158)*COLUMN(C:S)))),"")</f>
        <v/>
      </c>
      <c r="Y158" s="4"/>
      <c r="Z158" s="4"/>
      <c r="AA158" s="4"/>
      <c r="AB158" s="4"/>
      <c r="AC158" s="4"/>
      <c r="AD158" s="4"/>
      <c r="AE158" s="4"/>
      <c r="AF158" s="4"/>
    </row>
    <row r="159" spans="3:32">
      <c r="C159" s="3" t="str">
        <f t="array" ref="C159">IFERROR(INDEX(Inventaire!$C$10:X$44,MAX(IF((Inventaire!C$10:S$44=B159)*(Inventaire!E$10:U$44&gt;0),ROW(D$6:D$40)-5,-1)),SUMPRODUCT(MAX((Inventaire!C$10:X$44=$B159)*COLUMN(C:S)))),"")</f>
        <v/>
      </c>
      <c r="Y159" s="4"/>
      <c r="Z159" s="4"/>
      <c r="AA159" s="4"/>
      <c r="AB159" s="4"/>
      <c r="AC159" s="4"/>
      <c r="AD159" s="4"/>
      <c r="AE159" s="4"/>
      <c r="AF159" s="4"/>
    </row>
    <row r="160" spans="3:32">
      <c r="C160" s="3" t="str">
        <f t="array" ref="C160">IFERROR(INDEX(Inventaire!$C$10:X$44,MAX(IF((Inventaire!C$10:S$44=B160)*(Inventaire!E$10:U$44&gt;0),ROW(D$6:D$40)-5,-1)),SUMPRODUCT(MAX((Inventaire!C$10:X$44=$B160)*COLUMN(C:S)))),"")</f>
        <v/>
      </c>
    </row>
    <row r="161" spans="3:3">
      <c r="C161" s="3" t="str">
        <f t="array" ref="C161">IFERROR(INDEX(Inventaire!$C$10:X$44,MAX(IF((Inventaire!C$10:S$44=B161)*(Inventaire!E$10:U$44&gt;0),ROW(D$6:D$40)-5,-1)),SUMPRODUCT(MAX((Inventaire!C$10:X$44=$B161)*COLUMN(C:S)))),"")</f>
        <v/>
      </c>
    </row>
    <row r="162" spans="3:3">
      <c r="C162" s="3" t="str">
        <f t="array" ref="C162">IFERROR(INDEX(Inventaire!$C$10:X$44,MAX(IF((Inventaire!C$10:S$44=B162)*(Inventaire!E$10:U$44&gt;0),ROW(D$6:D$40)-5,-1)),SUMPRODUCT(MAX((Inventaire!C$10:X$44=$B162)*COLUMN(C:S)))),"")</f>
        <v/>
      </c>
    </row>
    <row r="163" spans="3:3">
      <c r="C163" s="3" t="str">
        <f t="array" ref="C163">IFERROR(INDEX(Inventaire!$C$10:X$44,MAX(IF((Inventaire!C$10:S$44=B163)*(Inventaire!E$10:U$44&gt;0),ROW(D$6:D$40)-5,-1)),SUMPRODUCT(MAX((Inventaire!C$10:X$44=$B163)*COLUMN(C:S)))),"")</f>
        <v/>
      </c>
    </row>
    <row r="164" spans="3:3">
      <c r="C164" s="3" t="str">
        <f t="array" ref="C164">IFERROR(INDEX(Inventaire!$C$10:X$44,MAX(IF((Inventaire!C$10:S$44=B164)*(Inventaire!E$10:U$44&gt;0),ROW(D$6:D$40)-5,-1)),SUMPRODUCT(MAX((Inventaire!C$10:X$44=$B164)*COLUMN(C:S)))),"")</f>
        <v/>
      </c>
    </row>
    <row r="165" spans="3:3">
      <c r="C165" s="3" t="str">
        <f t="array" ref="C165">IFERROR(INDEX(Inventaire!$C$10:X$44,MAX(IF((Inventaire!C$10:S$44=B165)*(Inventaire!E$10:U$44&gt;0),ROW(D$6:D$40)-5,-1)),SUMPRODUCT(MAX((Inventaire!C$10:X$44=$B165)*COLUMN(C:S)))),"")</f>
        <v/>
      </c>
    </row>
    <row r="166" spans="3:3">
      <c r="C166" s="3" t="str">
        <f t="array" ref="C166">IFERROR(INDEX(Inventaire!$C$10:X$44,MAX(IF((Inventaire!C$10:S$44=B166)*(Inventaire!E$10:U$44&gt;0),ROW(D$6:D$40)-5,-1)),SUMPRODUCT(MAX((Inventaire!C$10:X$44=$B166)*COLUMN(C:S)))),"")</f>
        <v/>
      </c>
    </row>
    <row r="167" spans="3:3">
      <c r="C167" s="3" t="str">
        <f t="array" ref="C167">IFERROR(INDEX(Inventaire!$C$10:X$44,MAX(IF((Inventaire!C$10:S$44=B167)*(Inventaire!E$10:U$44&gt;0),ROW(D$6:D$40)-5,-1)),SUMPRODUCT(MAX((Inventaire!C$10:X$44=$B167)*COLUMN(C:S)))),"")</f>
        <v/>
      </c>
    </row>
    <row r="168" spans="3:3">
      <c r="C168" s="3" t="str">
        <f t="array" ref="C168">IFERROR(INDEX(Inventaire!$C$10:X$44,MAX(IF((Inventaire!C$10:S$44=B168)*(Inventaire!E$10:U$44&gt;0),ROW(D$6:D$40)-5,-1)),SUMPRODUCT(MAX((Inventaire!C$10:X$44=$B168)*COLUMN(C:S)))),"")</f>
        <v/>
      </c>
    </row>
    <row r="169" spans="3:3">
      <c r="C169" s="3" t="str">
        <f t="array" ref="C169">IFERROR(INDEX(Inventaire!$C$10:X$44,MAX(IF((Inventaire!C$10:S$44=B169)*(Inventaire!E$10:U$44&gt;0),ROW(D$6:D$40)-5,-1)),SUMPRODUCT(MAX((Inventaire!C$10:X$44=$B169)*COLUMN(C:S)))),"")</f>
        <v/>
      </c>
    </row>
    <row r="170" spans="3:3">
      <c r="C170" s="3" t="str">
        <f t="array" ref="C170">IFERROR(INDEX(Inventaire!$C$10:X$44,MAX(IF((Inventaire!C$10:S$44=B170)*(Inventaire!E$10:U$44&gt;0),ROW(D$6:D$40)-5,-1)),SUMPRODUCT(MAX((Inventaire!C$10:X$44=$B170)*COLUMN(C:S)))),"")</f>
        <v/>
      </c>
    </row>
    <row r="171" spans="3:3">
      <c r="C171" s="3" t="str">
        <f t="array" ref="C171">IFERROR(INDEX(Inventaire!$C$10:X$44,MAX(IF((Inventaire!C$10:S$44=B171)*(Inventaire!E$10:U$44&gt;0),ROW(D$6:D$40)-5,-1)),SUMPRODUCT(MAX((Inventaire!C$10:X$44=$B171)*COLUMN(C:S)))),"")</f>
        <v/>
      </c>
    </row>
    <row r="172" spans="3:3">
      <c r="C172" s="3" t="str">
        <f t="array" ref="C172">IFERROR(INDEX(Inventaire!$C$10:X$44,MAX(IF((Inventaire!C$10:S$44=B172)*(Inventaire!E$10:U$44&gt;0),ROW(D$6:D$40)-5,-1)),SUMPRODUCT(MAX((Inventaire!C$10:X$44=$B172)*COLUMN(C:S)))),"")</f>
        <v/>
      </c>
    </row>
    <row r="173" spans="3:3">
      <c r="C173" s="3" t="str">
        <f t="array" ref="C173">IFERROR(INDEX(Inventaire!$C$10:X$44,MAX(IF((Inventaire!C$10:S$44=B173)*(Inventaire!E$10:U$44&gt;0),ROW(D$6:D$40)-5,-1)),SUMPRODUCT(MAX((Inventaire!C$10:X$44=$B173)*COLUMN(C:S)))),"")</f>
        <v/>
      </c>
    </row>
    <row r="174" spans="3:3">
      <c r="C174" s="3" t="str">
        <f t="array" ref="C174">IFERROR(INDEX(Inventaire!$C$10:X$44,MAX(IF((Inventaire!C$10:S$44=B174)*(Inventaire!E$10:U$44&gt;0),ROW(D$6:D$40)-5,-1)),SUMPRODUCT(MAX((Inventaire!C$10:X$44=$B174)*COLUMN(C:S)))),"")</f>
        <v/>
      </c>
    </row>
    <row r="175" spans="3:3">
      <c r="C175" s="3" t="str">
        <f t="array" ref="C175">IFERROR(INDEX(Inventaire!$C$10:X$44,MAX(IF((Inventaire!C$10:S$44=B175)*(Inventaire!E$10:U$44&gt;0),ROW(D$6:D$40)-5,-1)),SUMPRODUCT(MAX((Inventaire!C$10:X$44=$B175)*COLUMN(C:S)))),"")</f>
        <v/>
      </c>
    </row>
    <row r="176" spans="3:3">
      <c r="C176" s="3" t="str">
        <f t="array" ref="C176">IFERROR(INDEX(Inventaire!$C$10:X$44,MAX(IF((Inventaire!C$10:S$44=B176)*(Inventaire!E$10:U$44&gt;0),ROW(D$6:D$40)-5,-1)),SUMPRODUCT(MAX((Inventaire!C$10:X$44=$B176)*COLUMN(C:S)))),"")</f>
        <v/>
      </c>
    </row>
    <row r="177" spans="3:3">
      <c r="C177" s="3" t="str">
        <f t="array" ref="C177">IFERROR(INDEX(Inventaire!$C$10:X$44,MAX(IF((Inventaire!C$10:S$44=B177)*(Inventaire!E$10:U$44&gt;0),ROW(D$6:D$40)-5,-1)),SUMPRODUCT(MAX((Inventaire!C$10:X$44=$B177)*COLUMN(C:S)))),"")</f>
        <v/>
      </c>
    </row>
    <row r="178" spans="3:3">
      <c r="C178" s="3" t="str">
        <f t="array" ref="C178">IFERROR(INDEX(Inventaire!$C$10:X$44,MAX(IF((Inventaire!C$10:S$44=B178)*(Inventaire!E$10:U$44&gt;0),ROW(D$6:D$40)-5,-1)),SUMPRODUCT(MAX((Inventaire!C$10:X$44=$B178)*COLUMN(C:S)))),"")</f>
        <v/>
      </c>
    </row>
    <row r="179" spans="3:3">
      <c r="C179" s="3" t="str">
        <f t="array" ref="C179">IFERROR(INDEX(Inventaire!$C$10:X$44,MAX(IF((Inventaire!C$10:S$44=B179)*(Inventaire!E$10:U$44&gt;0),ROW(D$6:D$40)-5,-1)),SUMPRODUCT(MAX((Inventaire!C$10:X$44=$B179)*COLUMN(C:S)))),"")</f>
        <v/>
      </c>
    </row>
    <row r="180" spans="3:3">
      <c r="C180" s="3" t="str">
        <f t="array" ref="C180">IFERROR(INDEX(Inventaire!$C$10:X$44,MAX(IF((Inventaire!C$10:S$44=B180)*(Inventaire!E$10:U$44&gt;0),ROW(D$6:D$40)-5,-1)),SUMPRODUCT(MAX((Inventaire!C$10:X$44=$B180)*COLUMN(C:S)))),"")</f>
        <v/>
      </c>
    </row>
    <row r="181" spans="3:3">
      <c r="C181" s="3" t="str">
        <f t="array" ref="C181">IFERROR(INDEX(Inventaire!$C$10:X$44,MAX(IF((Inventaire!C$10:S$44=B181)*(Inventaire!E$10:U$44&gt;0),ROW(D$6:D$40)-5,-1)),SUMPRODUCT(MAX((Inventaire!C$10:X$44=$B181)*COLUMN(C:S)))),"")</f>
        <v/>
      </c>
    </row>
    <row r="182" spans="3:3">
      <c r="C182" s="3" t="str">
        <f t="array" ref="C182">IFERROR(INDEX(Inventaire!$C$10:X$44,MAX(IF((Inventaire!C$10:S$44=B182)*(Inventaire!E$10:U$44&gt;0),ROW(D$6:D$40)-5,-1)),SUMPRODUCT(MAX((Inventaire!C$10:X$44=$B182)*COLUMN(C:S)))),"")</f>
        <v/>
      </c>
    </row>
    <row r="183" spans="3:3">
      <c r="C183" s="3" t="str">
        <f t="array" ref="C183">IFERROR(INDEX(Inventaire!$C$10:X$44,MAX(IF((Inventaire!C$10:S$44=B183)*(Inventaire!E$10:U$44&gt;0),ROW(D$6:D$40)-5,-1)),SUMPRODUCT(MAX((Inventaire!C$10:X$44=$B183)*COLUMN(C:S)))),"")</f>
        <v/>
      </c>
    </row>
    <row r="184" spans="3:3">
      <c r="C184" s="3" t="str">
        <f t="array" ref="C184">IFERROR(INDEX(Inventaire!$C$10:X$44,MAX(IF((Inventaire!C$10:S$44=B184)*(Inventaire!E$10:U$44&gt;0),ROW(D$6:D$40)-5,-1)),SUMPRODUCT(MAX((Inventaire!C$10:X$44=$B184)*COLUMN(C:S)))),"")</f>
        <v/>
      </c>
    </row>
    <row r="185" spans="3:3">
      <c r="C185" s="3" t="str">
        <f t="array" ref="C185">IFERROR(INDEX(Inventaire!$C$10:X$44,MAX(IF((Inventaire!C$10:S$44=B185)*(Inventaire!E$10:U$44&gt;0),ROW(D$6:D$40)-5,-1)),SUMPRODUCT(MAX((Inventaire!C$10:X$44=$B185)*COLUMN(C:S)))),"")</f>
        <v/>
      </c>
    </row>
    <row r="186" spans="3:3">
      <c r="C186" s="3" t="str">
        <f t="array" ref="C186">IFERROR(INDEX(Inventaire!$C$10:X$44,MAX(IF((Inventaire!C$10:S$44=B186)*(Inventaire!E$10:U$44&gt;0),ROW(D$6:D$40)-5,-1)),SUMPRODUCT(MAX((Inventaire!C$10:X$44=$B186)*COLUMN(C:S)))),"")</f>
        <v/>
      </c>
    </row>
    <row r="187" spans="3:3">
      <c r="C187" s="3" t="str">
        <f t="array" ref="C187">IFERROR(INDEX(Inventaire!$C$10:X$44,MAX(IF((Inventaire!C$10:S$44=B187)*(Inventaire!E$10:U$44&gt;0),ROW(D$6:D$40)-5,-1)),SUMPRODUCT(MAX((Inventaire!C$10:X$44=$B187)*COLUMN(C:S)))),"")</f>
        <v/>
      </c>
    </row>
    <row r="188" spans="3:3">
      <c r="C188" s="3" t="str">
        <f t="array" ref="C188">IFERROR(INDEX(Inventaire!$C$10:X$44,MAX(IF((Inventaire!C$10:S$44=B188)*(Inventaire!E$10:U$44&gt;0),ROW(D$6:D$40)-5,-1)),SUMPRODUCT(MAX((Inventaire!C$10:X$44=$B188)*COLUMN(C:S)))),"")</f>
        <v/>
      </c>
    </row>
    <row r="189" spans="3:3">
      <c r="C189" s="3" t="str">
        <f t="array" ref="C189">IFERROR(INDEX(Inventaire!$C$10:X$44,MAX(IF((Inventaire!C$10:S$44=B189)*(Inventaire!E$10:U$44&gt;0),ROW(D$6:D$40)-5,-1)),SUMPRODUCT(MAX((Inventaire!C$10:X$44=$B189)*COLUMN(C:S)))),"")</f>
        <v/>
      </c>
    </row>
    <row r="190" spans="3:3">
      <c r="C190" s="3" t="str">
        <f t="array" ref="C190">IFERROR(INDEX(Inventaire!$C$10:X$44,MAX(IF((Inventaire!C$10:S$44=B190)*(Inventaire!E$10:U$44&gt;0),ROW(D$6:D$40)-5,-1)),SUMPRODUCT(MAX((Inventaire!C$10:X$44=$B190)*COLUMN(C:S)))),"")</f>
        <v/>
      </c>
    </row>
    <row r="191" spans="3:3">
      <c r="C191" s="3" t="str">
        <f t="array" ref="C191">IFERROR(INDEX(Inventaire!$C$10:X$44,MAX(IF((Inventaire!C$10:S$44=B191)*(Inventaire!E$10:U$44&gt;0),ROW(D$6:D$40)-5,-1)),SUMPRODUCT(MAX((Inventaire!C$10:X$44=$B191)*COLUMN(C:S)))),"")</f>
        <v/>
      </c>
    </row>
    <row r="192" spans="3:3">
      <c r="C192" s="3" t="str">
        <f t="array" ref="C192">IFERROR(INDEX(Inventaire!$C$10:X$44,MAX(IF((Inventaire!C$10:S$44=B192)*(Inventaire!E$10:U$44&gt;0),ROW(D$6:D$40)-5,-1)),SUMPRODUCT(MAX((Inventaire!C$10:X$44=$B192)*COLUMN(C:S)))),"")</f>
        <v/>
      </c>
    </row>
    <row r="193" spans="3:3">
      <c r="C193" s="3" t="str">
        <f t="array" ref="C193">IFERROR(INDEX(Inventaire!$C$10:X$44,MAX(IF((Inventaire!C$10:S$44=B193)*(Inventaire!E$10:U$44&gt;0),ROW(D$6:D$40)-5,-1)),SUMPRODUCT(MAX((Inventaire!C$10:X$44=$B193)*COLUMN(C:S)))),"")</f>
        <v/>
      </c>
    </row>
    <row r="194" spans="3:3">
      <c r="C194" s="3" t="str">
        <f t="array" ref="C194">IFERROR(INDEX(Inventaire!$C$10:X$44,MAX(IF((Inventaire!C$10:S$44=B194)*(Inventaire!E$10:U$44&gt;0),ROW(D$6:D$40)-5,-1)),SUMPRODUCT(MAX((Inventaire!C$10:X$44=$B194)*COLUMN(C:S)))),"")</f>
        <v/>
      </c>
    </row>
    <row r="195" spans="3:3">
      <c r="C195" s="3" t="str">
        <f t="array" ref="C195">IFERROR(INDEX(Inventaire!$C$10:X$44,MAX(IF((Inventaire!C$10:S$44=B195)*(Inventaire!E$10:U$44&gt;0),ROW(D$6:D$40)-5,-1)),SUMPRODUCT(MAX((Inventaire!C$10:X$44=$B195)*COLUMN(C:S)))),"")</f>
        <v/>
      </c>
    </row>
    <row r="196" spans="3:3">
      <c r="C196" s="3" t="str">
        <f t="array" ref="C196">IFERROR(INDEX(Inventaire!$C$10:X$44,MAX(IF((Inventaire!C$10:S$44=B196)*(Inventaire!E$10:U$44&gt;0),ROW(D$6:D$40)-5,-1)),SUMPRODUCT(MAX((Inventaire!C$10:X$44=$B196)*COLUMN(C:S)))),"")</f>
        <v/>
      </c>
    </row>
    <row r="197" spans="3:3">
      <c r="C197" s="3" t="str">
        <f t="array" ref="C197">IFERROR(INDEX(Inventaire!$C$10:X$44,MAX(IF((Inventaire!C$10:S$44=B197)*(Inventaire!E$10:U$44&gt;0),ROW(D$6:D$40)-5,-1)),SUMPRODUCT(MAX((Inventaire!C$10:X$44=$B197)*COLUMN(C:S)))),"")</f>
        <v/>
      </c>
    </row>
    <row r="198" spans="3:3">
      <c r="C198" s="3" t="str">
        <f t="array" ref="C198">IFERROR(INDEX(Inventaire!$C$10:X$44,MAX(IF((Inventaire!C$10:S$44=B198)*(Inventaire!E$10:U$44&gt;0),ROW(D$6:D$40)-5,-1)),SUMPRODUCT(MAX((Inventaire!C$10:X$44=$B198)*COLUMN(C:S)))),"")</f>
        <v/>
      </c>
    </row>
    <row r="199" spans="3:3">
      <c r="C199" s="3" t="str">
        <f t="array" ref="C199">IFERROR(INDEX(Inventaire!$C$10:X$44,MAX(IF((Inventaire!C$10:S$44=B199)*(Inventaire!E$10:U$44&gt;0),ROW(D$6:D$40)-5,-1)),SUMPRODUCT(MAX((Inventaire!C$10:X$44=$B199)*COLUMN(C:S)))),"")</f>
        <v/>
      </c>
    </row>
    <row r="200" spans="3:3">
      <c r="C200" s="3" t="str">
        <f t="array" ref="C200">IFERROR(INDEX(Inventaire!$C$10:X$44,MAX(IF((Inventaire!C$10:S$44=B200)*(Inventaire!E$10:U$44&gt;0),ROW(D$6:D$40)-5,-1)),SUMPRODUCT(MAX((Inventaire!C$10:X$44=$B200)*COLUMN(C:S)))),"")</f>
        <v/>
      </c>
    </row>
    <row r="201" spans="3:3">
      <c r="C201" s="3" t="str">
        <f t="array" ref="C201">IFERROR(INDEX(Inventaire!$C$10:X$44,MAX(IF((Inventaire!C$10:S$44=B201)*(Inventaire!E$10:U$44&gt;0),ROW(D$6:D$40)-5,-1)),SUMPRODUCT(MAX((Inventaire!C$10:X$44=$B201)*COLUMN(C:S)))),"")</f>
        <v/>
      </c>
    </row>
    <row r="202" spans="3:3">
      <c r="C202" s="3" t="str">
        <f t="array" ref="C202">IFERROR(INDEX(Inventaire!$C$10:X$44,MAX(IF((Inventaire!C$10:S$44=B202)*(Inventaire!E$10:U$44&gt;0),ROW(D$6:D$40)-5,-1)),SUMPRODUCT(MAX((Inventaire!C$10:X$44=$B202)*COLUMN(C:S)))),"")</f>
        <v/>
      </c>
    </row>
    <row r="203" spans="3:3">
      <c r="C203" s="3" t="str">
        <f t="array" ref="C203">IFERROR(INDEX(Inventaire!$C$10:X$44,MAX(IF((Inventaire!C$10:S$44=B203)*(Inventaire!E$10:U$44&gt;0),ROW(D$6:D$40)-5,-1)),SUMPRODUCT(MAX((Inventaire!C$10:X$44=$B203)*COLUMN(C:S)))),"")</f>
        <v/>
      </c>
    </row>
    <row r="204" spans="3:3">
      <c r="C204" s="3" t="str">
        <f t="array" ref="C204">IFERROR(INDEX(Inventaire!$C$10:X$44,MAX(IF((Inventaire!C$10:S$44=B204)*(Inventaire!E$10:U$44&gt;0),ROW(D$6:D$40)-5,-1)),SUMPRODUCT(MAX((Inventaire!C$10:X$44=$B204)*COLUMN(C:S)))),"")</f>
        <v/>
      </c>
    </row>
    <row r="205" spans="3:3">
      <c r="C205" s="3" t="str">
        <f t="array" ref="C205">IFERROR(INDEX(Inventaire!$C$10:X$44,MAX(IF((Inventaire!C$10:S$44=B205)*(Inventaire!E$10:U$44&gt;0),ROW(D$6:D$40)-5,-1)),SUMPRODUCT(MAX((Inventaire!C$10:X$44=$B205)*COLUMN(C:S)))),"")</f>
        <v/>
      </c>
    </row>
    <row r="206" spans="3:3">
      <c r="C206" s="3" t="str">
        <f t="array" ref="C206">IFERROR(INDEX(Inventaire!$C$10:X$44,MAX(IF((Inventaire!C$10:S$44=B206)*(Inventaire!E$10:U$44&gt;0),ROW(D$6:D$40)-5,-1)),SUMPRODUCT(MAX((Inventaire!C$10:X$44=$B206)*COLUMN(C:S)))),"")</f>
        <v/>
      </c>
    </row>
    <row r="207" spans="3:3">
      <c r="C207" s="3" t="str">
        <f t="array" ref="C207">IFERROR(INDEX(Inventaire!$C$10:X$44,MAX(IF((Inventaire!C$10:S$44=B207)*(Inventaire!E$10:U$44&gt;0),ROW(D$6:D$40)-5,-1)),SUMPRODUCT(MAX((Inventaire!C$10:X$44=$B207)*COLUMN(C:S)))),"")</f>
        <v/>
      </c>
    </row>
    <row r="208" spans="3:3">
      <c r="C208" s="3" t="str">
        <f t="array" ref="C208">IFERROR(INDEX(Inventaire!$C$10:X$44,MAX(IF((Inventaire!C$10:S$44=B208)*(Inventaire!E$10:U$44&gt;0),ROW(D$6:D$40)-5,-1)),SUMPRODUCT(MAX((Inventaire!C$10:X$44=$B208)*COLUMN(C:S)))),"")</f>
        <v/>
      </c>
    </row>
    <row r="209" spans="3:3">
      <c r="C209" s="3" t="str">
        <f t="array" ref="C209">IFERROR(INDEX(Inventaire!$C$10:X$44,MAX(IF((Inventaire!C$10:S$44=B209)*(Inventaire!E$10:U$44&gt;0),ROW(D$6:D$40)-5,-1)),SUMPRODUCT(MAX((Inventaire!C$10:X$44=$B209)*COLUMN(C:S)))),"")</f>
        <v/>
      </c>
    </row>
    <row r="210" spans="3:3">
      <c r="C210" s="3" t="str">
        <f t="array" ref="C210">IFERROR(INDEX(Inventaire!$C$10:X$44,MAX(IF((Inventaire!C$10:S$44=B210)*(Inventaire!E$10:U$44&gt;0),ROW(D$6:D$40)-5,-1)),SUMPRODUCT(MAX((Inventaire!C$10:X$44=$B210)*COLUMN(C:S)))),"")</f>
        <v/>
      </c>
    </row>
    <row r="211" spans="3:3">
      <c r="C211" s="3" t="str">
        <f t="array" ref="C211">IFERROR(INDEX(Inventaire!$C$10:X$44,MAX(IF((Inventaire!C$10:S$44=B211)*(Inventaire!E$10:U$44&gt;0),ROW(D$6:D$40)-5,-1)),SUMPRODUCT(MAX((Inventaire!C$10:X$44=$B211)*COLUMN(C:S)))),"")</f>
        <v/>
      </c>
    </row>
    <row r="212" spans="3:3">
      <c r="C212" s="3" t="str">
        <f t="array" ref="C212">IFERROR(INDEX(Inventaire!$C$10:X$44,MAX(IF((Inventaire!C$10:S$44=B212)*(Inventaire!E$10:U$44&gt;0),ROW(D$6:D$40)-5,-1)),SUMPRODUCT(MAX((Inventaire!C$10:X$44=$B212)*COLUMN(C:S)))),"")</f>
        <v/>
      </c>
    </row>
    <row r="213" spans="3:3">
      <c r="C213" s="3" t="str">
        <f t="array" ref="C213">IFERROR(INDEX(Inventaire!$C$10:X$44,MAX(IF((Inventaire!C$10:S$44=B213)*(Inventaire!E$10:U$44&gt;0),ROW(D$6:D$40)-5,-1)),SUMPRODUCT(MAX((Inventaire!C$10:X$44=$B213)*COLUMN(C:S)))),"")</f>
        <v/>
      </c>
    </row>
    <row r="214" spans="3:3">
      <c r="C214" s="3" t="str">
        <f t="array" ref="C214">IFERROR(INDEX(Inventaire!$C$10:X$44,MAX(IF((Inventaire!C$10:S$44=B214)*(Inventaire!E$10:U$44&gt;0),ROW(D$6:D$40)-5,-1)),SUMPRODUCT(MAX((Inventaire!C$10:X$44=$B214)*COLUMN(C:S)))),"")</f>
        <v/>
      </c>
    </row>
    <row r="215" spans="3:3">
      <c r="C215" s="3" t="str">
        <f t="array" ref="C215">IFERROR(INDEX(Inventaire!$C$10:X$44,MAX(IF((Inventaire!C$10:S$44=B215)*(Inventaire!E$10:U$44&gt;0),ROW(D$6:D$40)-5,-1)),SUMPRODUCT(MAX((Inventaire!C$10:X$44=$B215)*COLUMN(C:S)))),"")</f>
        <v/>
      </c>
    </row>
    <row r="216" spans="3:3">
      <c r="C216" s="3" t="str">
        <f t="array" ref="C216">IFERROR(INDEX(Inventaire!$C$10:X$44,MAX(IF((Inventaire!C$10:S$44=B216)*(Inventaire!E$10:U$44&gt;0),ROW(D$6:D$40)-5,-1)),SUMPRODUCT(MAX((Inventaire!C$10:X$44=$B216)*COLUMN(C:S)))),"")</f>
        <v/>
      </c>
    </row>
    <row r="217" spans="3:3">
      <c r="C217" s="3" t="str">
        <f t="array" ref="C217">IFERROR(INDEX(Inventaire!$C$10:X$44,MAX(IF((Inventaire!C$10:S$44=B217)*(Inventaire!E$10:U$44&gt;0),ROW(D$6:D$40)-5,-1)),SUMPRODUCT(MAX((Inventaire!C$10:X$44=$B217)*COLUMN(C:S)))),"")</f>
        <v/>
      </c>
    </row>
    <row r="218" spans="3:3">
      <c r="C218" s="3" t="str">
        <f t="array" ref="C218">IFERROR(INDEX(Inventaire!$C$10:X$44,MAX(IF((Inventaire!C$10:S$44=B218)*(Inventaire!E$10:U$44&gt;0),ROW(D$6:D$40)-5,-1)),SUMPRODUCT(MAX((Inventaire!C$10:X$44=$B218)*COLUMN(C:S)))),"")</f>
        <v/>
      </c>
    </row>
    <row r="219" spans="3:3">
      <c r="C219" s="3" t="str">
        <f t="array" ref="C219">IFERROR(INDEX(Inventaire!$C$10:X$44,MAX(IF((Inventaire!C$10:S$44=B219)*(Inventaire!E$10:U$44&gt;0),ROW(D$6:D$40)-5,-1)),SUMPRODUCT(MAX((Inventaire!C$10:X$44=$B219)*COLUMN(C:S)))),"")</f>
        <v/>
      </c>
    </row>
    <row r="220" spans="3:3">
      <c r="C220" s="3" t="str">
        <f t="array" ref="C220">IFERROR(INDEX(Inventaire!$C$10:X$44,MAX(IF((Inventaire!C$10:S$44=B220)*(Inventaire!E$10:U$44&gt;0),ROW(D$6:D$40)-5,-1)),SUMPRODUCT(MAX((Inventaire!C$10:X$44=$B220)*COLUMN(C:S)))),"")</f>
        <v/>
      </c>
    </row>
    <row r="221" spans="3:3">
      <c r="C221" s="3" t="str">
        <f t="array" ref="C221">IFERROR(INDEX(Inventaire!$C$10:X$44,MAX(IF((Inventaire!C$10:S$44=B221)*(Inventaire!E$10:U$44&gt;0),ROW(D$6:D$40)-5,-1)),SUMPRODUCT(MAX((Inventaire!C$10:X$44=$B221)*COLUMN(C:S)))),"")</f>
        <v/>
      </c>
    </row>
    <row r="222" spans="3:3">
      <c r="C222" s="3" t="str">
        <f t="array" ref="C222">IFERROR(INDEX(Inventaire!$C$10:X$44,MAX(IF((Inventaire!C$10:S$44=B222)*(Inventaire!E$10:U$44&gt;0),ROW(D$6:D$40)-5,-1)),SUMPRODUCT(MAX((Inventaire!C$10:X$44=$B222)*COLUMN(C:S)))),"")</f>
        <v/>
      </c>
    </row>
    <row r="223" spans="3:3">
      <c r="C223" s="3" t="str">
        <f t="array" ref="C223">IFERROR(INDEX(Inventaire!$C$10:X$44,MAX(IF((Inventaire!C$10:S$44=B223)*(Inventaire!E$10:U$44&gt;0),ROW(D$6:D$40)-5,-1)),SUMPRODUCT(MAX((Inventaire!C$10:X$44=$B223)*COLUMN(C:S)))),"")</f>
        <v/>
      </c>
    </row>
    <row r="224" spans="3:3">
      <c r="C224" s="3" t="str">
        <f t="array" ref="C224">IFERROR(INDEX(Inventaire!$C$10:X$44,MAX(IF((Inventaire!C$10:S$44=B224)*(Inventaire!E$10:U$44&gt;0),ROW(D$6:D$40)-5,-1)),SUMPRODUCT(MAX((Inventaire!C$10:X$44=$B224)*COLUMN(C:S)))),"")</f>
        <v/>
      </c>
    </row>
    <row r="225" spans="3:3">
      <c r="C225" s="3" t="str">
        <f t="array" ref="C225">IFERROR(INDEX(Inventaire!$C$10:X$44,MAX(IF((Inventaire!C$10:S$44=B225)*(Inventaire!E$10:U$44&gt;0),ROW(D$6:D$40)-5,-1)),SUMPRODUCT(MAX((Inventaire!C$10:X$44=$B225)*COLUMN(C:S)))),"")</f>
        <v/>
      </c>
    </row>
    <row r="226" spans="3:3">
      <c r="C226" s="3" t="str">
        <f t="array" ref="C226">IFERROR(INDEX(Inventaire!$C$10:X$44,MAX(IF((Inventaire!C$10:S$44=B226)*(Inventaire!E$10:U$44&gt;0),ROW(D$6:D$40)-5,-1)),SUMPRODUCT(MAX((Inventaire!C$10:X$44=$B226)*COLUMN(C:S)))),"")</f>
        <v/>
      </c>
    </row>
    <row r="227" spans="3:3">
      <c r="C227" s="3" t="str">
        <f t="array" ref="C227">IFERROR(INDEX(Inventaire!$C$10:X$44,MAX(IF((Inventaire!C$10:S$44=B227)*(Inventaire!E$10:U$44&gt;0),ROW(D$6:D$40)-5,-1)),SUMPRODUCT(MAX((Inventaire!C$10:X$44=$B227)*COLUMN(C:S)))),"")</f>
        <v/>
      </c>
    </row>
    <row r="228" spans="3:3">
      <c r="C228" s="3" t="str">
        <f t="array" ref="C228">IFERROR(INDEX(Inventaire!$C$10:X$44,MAX(IF((Inventaire!C$10:S$44=B228)*(Inventaire!E$10:U$44&gt;0),ROW(D$6:D$40)-5,-1)),SUMPRODUCT(MAX((Inventaire!C$10:X$44=$B228)*COLUMN(C:S)))),"")</f>
        <v/>
      </c>
    </row>
    <row r="229" spans="3:3">
      <c r="C229" s="3" t="str">
        <f t="array" ref="C229">IFERROR(INDEX(Inventaire!$C$10:X$44,MAX(IF((Inventaire!C$10:S$44=B229)*(Inventaire!E$10:U$44&gt;0),ROW(D$6:D$40)-5,-1)),SUMPRODUCT(MAX((Inventaire!C$10:X$44=$B229)*COLUMN(C:S)))),"")</f>
        <v/>
      </c>
    </row>
    <row r="230" spans="3:3">
      <c r="C230" s="3" t="str">
        <f t="array" ref="C230">IFERROR(INDEX(Inventaire!$C$10:X$44,MAX(IF((Inventaire!C$10:S$44=B230)*(Inventaire!E$10:U$44&gt;0),ROW(D$6:D$40)-5,-1)),SUMPRODUCT(MAX((Inventaire!C$10:X$44=$B230)*COLUMN(C:S)))),"")</f>
        <v/>
      </c>
    </row>
    <row r="231" spans="3:3">
      <c r="C231" s="3" t="str">
        <f t="array" ref="C231">IFERROR(INDEX(Inventaire!$C$10:X$44,MAX(IF((Inventaire!C$10:S$44=B231)*(Inventaire!E$10:U$44&gt;0),ROW(D$6:D$40)-5,-1)),SUMPRODUCT(MAX((Inventaire!C$10:X$44=$B231)*COLUMN(C:S)))),"")</f>
        <v/>
      </c>
    </row>
    <row r="232" spans="3:3">
      <c r="C232" s="3" t="str">
        <f t="array" ref="C232">IFERROR(INDEX(Inventaire!$C$10:X$44,MAX(IF((Inventaire!C$10:S$44=B232)*(Inventaire!E$10:U$44&gt;0),ROW(D$6:D$40)-5,-1)),SUMPRODUCT(MAX((Inventaire!C$10:X$44=$B232)*COLUMN(C:S)))),"")</f>
        <v/>
      </c>
    </row>
    <row r="233" spans="3:3">
      <c r="C233" s="3" t="str">
        <f t="array" ref="C233">IFERROR(INDEX(Inventaire!$C$10:X$44,MAX(IF((Inventaire!C$10:S$44=B233)*(Inventaire!E$10:U$44&gt;0),ROW(D$6:D$40)-5,-1)),SUMPRODUCT(MAX((Inventaire!C$10:X$44=$B233)*COLUMN(C:S)))),"")</f>
        <v/>
      </c>
    </row>
    <row r="234" spans="3:3">
      <c r="C234" s="3" t="str">
        <f t="array" ref="C234">IFERROR(INDEX(Inventaire!$C$10:X$44,MAX(IF((Inventaire!C$10:S$44=B234)*(Inventaire!E$10:U$44&gt;0),ROW(D$6:D$40)-5,-1)),SUMPRODUCT(MAX((Inventaire!C$10:X$44=$B234)*COLUMN(C:S)))),"")</f>
        <v/>
      </c>
    </row>
    <row r="235" spans="3:3">
      <c r="C235" s="3" t="str">
        <f t="array" ref="C235">IFERROR(INDEX(Inventaire!$C$10:X$44,MAX(IF((Inventaire!C$10:S$44=B235)*(Inventaire!E$10:U$44&gt;0),ROW(D$6:D$40)-5,-1)),SUMPRODUCT(MAX((Inventaire!C$10:X$44=$B235)*COLUMN(C:S)))),"")</f>
        <v/>
      </c>
    </row>
    <row r="236" spans="3:3">
      <c r="C236" s="3" t="str">
        <f t="array" ref="C236">IFERROR(INDEX(Inventaire!$C$10:X$44,MAX(IF((Inventaire!C$10:S$44=B236)*(Inventaire!E$10:U$44&gt;0),ROW(D$6:D$40)-5,-1)),SUMPRODUCT(MAX((Inventaire!C$10:X$44=$B236)*COLUMN(C:S)))),"")</f>
        <v/>
      </c>
    </row>
    <row r="237" spans="3:3">
      <c r="C237" s="3" t="str">
        <f t="array" ref="C237">IFERROR(INDEX(Inventaire!$C$10:X$44,MAX(IF((Inventaire!C$10:S$44=B237)*(Inventaire!E$10:U$44&gt;0),ROW(D$6:D$40)-5,-1)),SUMPRODUCT(MAX((Inventaire!C$10:X$44=$B237)*COLUMN(C:S)))),"")</f>
        <v/>
      </c>
    </row>
    <row r="238" spans="3:3">
      <c r="C238" s="3" t="str">
        <f t="array" ref="C238">IFERROR(INDEX(Inventaire!$C$10:X$44,MAX(IF((Inventaire!C$10:S$44=B238)*(Inventaire!E$10:U$44&gt;0),ROW(D$6:D$40)-5,-1)),SUMPRODUCT(MAX((Inventaire!C$10:X$44=$B238)*COLUMN(C:S)))),"")</f>
        <v/>
      </c>
    </row>
    <row r="239" spans="3:3">
      <c r="C239" s="3" t="str">
        <f t="array" ref="C239">IFERROR(INDEX(Inventaire!$C$10:X$44,MAX(IF((Inventaire!C$10:S$44=B239)*(Inventaire!E$10:U$44&gt;0),ROW(D$6:D$40)-5,-1)),SUMPRODUCT(MAX((Inventaire!C$10:X$44=$B239)*COLUMN(C:S)))),"")</f>
        <v/>
      </c>
    </row>
    <row r="240" spans="3:3">
      <c r="C240" s="3" t="str">
        <f t="array" ref="C240">IFERROR(INDEX(Inventaire!$C$10:X$44,MAX(IF((Inventaire!C$10:S$44=B240)*(Inventaire!E$10:U$44&gt;0),ROW(D$6:D$40)-5,-1)),SUMPRODUCT(MAX((Inventaire!C$10:X$44=$B240)*COLUMN(C:S)))),"")</f>
        <v/>
      </c>
    </row>
    <row r="241" spans="3:3">
      <c r="C241" s="3" t="str">
        <f t="array" ref="C241">IFERROR(INDEX(Inventaire!$C$10:X$44,MAX(IF((Inventaire!C$10:S$44=B241)*(Inventaire!E$10:U$44&gt;0),ROW(D$6:D$40)-5,-1)),SUMPRODUCT(MAX((Inventaire!C$10:X$44=$B241)*COLUMN(C:S)))),"")</f>
        <v/>
      </c>
    </row>
    <row r="242" spans="3:3">
      <c r="C242" s="3" t="str">
        <f t="array" ref="C242">IFERROR(INDEX(Inventaire!$C$10:X$44,MAX(IF((Inventaire!C$10:S$44=B242)*(Inventaire!E$10:U$44&gt;0),ROW(D$6:D$40)-5,-1)),SUMPRODUCT(MAX((Inventaire!C$10:X$44=$B242)*COLUMN(C:S)))),"")</f>
        <v/>
      </c>
    </row>
    <row r="243" spans="3:3">
      <c r="C243" s="3" t="str">
        <f t="array" ref="C243">IFERROR(INDEX(Inventaire!$C$10:X$44,MAX(IF((Inventaire!C$10:S$44=B243)*(Inventaire!E$10:U$44&gt;0),ROW(D$6:D$40)-5,-1)),SUMPRODUCT(MAX((Inventaire!C$10:X$44=$B243)*COLUMN(C:S)))),"")</f>
        <v/>
      </c>
    </row>
    <row r="244" spans="3:3">
      <c r="C244" s="3" t="str">
        <f t="array" ref="C244">IFERROR(INDEX(Inventaire!$C$10:X$44,MAX(IF((Inventaire!C$10:S$44=B244)*(Inventaire!E$10:U$44&gt;0),ROW(D$6:D$40)-5,-1)),SUMPRODUCT(MAX((Inventaire!C$10:X$44=$B244)*COLUMN(C:S)))),"")</f>
        <v/>
      </c>
    </row>
    <row r="245" spans="3:3">
      <c r="C245" s="3" t="str">
        <f t="array" ref="C245">IFERROR(INDEX(Inventaire!$C$10:X$44,MAX(IF((Inventaire!C$10:S$44=B245)*(Inventaire!E$10:U$44&gt;0),ROW(D$6:D$40)-5,-1)),SUMPRODUCT(MAX((Inventaire!C$10:X$44=$B245)*COLUMN(C:S)))),"")</f>
        <v/>
      </c>
    </row>
    <row r="246" spans="3:3">
      <c r="C246" s="3" t="str">
        <f t="array" ref="C246">IFERROR(INDEX(Inventaire!$C$10:X$44,MAX(IF((Inventaire!C$10:S$44=B246)*(Inventaire!E$10:U$44&gt;0),ROW(D$6:D$40)-5,-1)),SUMPRODUCT(MAX((Inventaire!C$10:X$44=$B246)*COLUMN(C:S)))),"")</f>
        <v/>
      </c>
    </row>
    <row r="247" spans="3:3">
      <c r="C247" s="3" t="str">
        <f t="array" ref="C247">IFERROR(INDEX(Inventaire!$C$10:X$44,MAX(IF((Inventaire!C$10:S$44=B247)*(Inventaire!E$10:U$44&gt;0),ROW(D$6:D$40)-5,-1)),SUMPRODUCT(MAX((Inventaire!C$10:X$44=$B247)*COLUMN(C:S)))),"")</f>
        <v/>
      </c>
    </row>
    <row r="248" spans="3:3">
      <c r="C248" s="3" t="str">
        <f t="array" ref="C248">IFERROR(INDEX(Inventaire!$C$10:X$44,MAX(IF((Inventaire!C$10:S$44=B248)*(Inventaire!E$10:U$44&gt;0),ROW(D$6:D$40)-5,-1)),SUMPRODUCT(MAX((Inventaire!C$10:X$44=$B248)*COLUMN(C:S)))),"")</f>
        <v/>
      </c>
    </row>
    <row r="249" spans="3:3">
      <c r="C249" s="3" t="str">
        <f t="array" ref="C249">IFERROR(INDEX(Inventaire!$C$10:X$44,MAX(IF((Inventaire!C$10:S$44=B249)*(Inventaire!E$10:U$44&gt;0),ROW(D$6:D$40)-5,-1)),SUMPRODUCT(MAX((Inventaire!C$10:X$44=$B249)*COLUMN(C:S)))),"")</f>
        <v/>
      </c>
    </row>
    <row r="250" spans="3:3">
      <c r="C250" s="3" t="str">
        <f t="array" ref="C250">IFERROR(INDEX(Inventaire!$C$10:X$44,MAX(IF((Inventaire!C$10:S$44=B250)*(Inventaire!E$10:U$44&gt;0),ROW(D$6:D$40)-5,-1)),SUMPRODUCT(MAX((Inventaire!C$10:X$44=$B250)*COLUMN(C:S)))),"")</f>
        <v/>
      </c>
    </row>
    <row r="251" spans="3:3">
      <c r="C251" s="3" t="str">
        <f t="array" ref="C251">IFERROR(INDEX(Inventaire!$C$10:X$44,MAX(IF((Inventaire!C$10:S$44=B251)*(Inventaire!E$10:U$44&gt;0),ROW(D$6:D$40)-5,-1)),SUMPRODUCT(MAX((Inventaire!C$10:X$44=$B251)*COLUMN(C:S)))),"")</f>
        <v/>
      </c>
    </row>
    <row r="252" spans="3:3">
      <c r="C252" s="3" t="str">
        <f t="array" ref="C252">IFERROR(INDEX(Inventaire!$C$10:X$44,MAX(IF((Inventaire!C$10:S$44=B252)*(Inventaire!E$10:U$44&gt;0),ROW(D$6:D$40)-5,-1)),SUMPRODUCT(MAX((Inventaire!C$10:X$44=$B252)*COLUMN(C:S)))),"")</f>
        <v/>
      </c>
    </row>
    <row r="253" spans="3:3">
      <c r="C253" s="3" t="str">
        <f t="array" ref="C253">IFERROR(INDEX(Inventaire!$C$10:X$44,MAX(IF((Inventaire!C$10:S$44=B253)*(Inventaire!E$10:U$44&gt;0),ROW(D$6:D$40)-5,-1)),SUMPRODUCT(MAX((Inventaire!C$10:X$44=$B253)*COLUMN(C:S)))),"")</f>
        <v/>
      </c>
    </row>
    <row r="254" spans="3:3">
      <c r="C254" s="3" t="str">
        <f t="array" ref="C254">IFERROR(INDEX(Inventaire!$C$10:X$44,MAX(IF((Inventaire!C$10:S$44=B254)*(Inventaire!E$10:U$44&gt;0),ROW(D$6:D$40)-5,-1)),SUMPRODUCT(MAX((Inventaire!C$10:X$44=$B254)*COLUMN(C:S)))),"")</f>
        <v/>
      </c>
    </row>
    <row r="255" spans="3:3">
      <c r="C255" s="3" t="str">
        <f t="array" ref="C255">IFERROR(INDEX(Inventaire!$C$10:X$44,MAX(IF((Inventaire!C$10:S$44=B255)*(Inventaire!E$10:U$44&gt;0),ROW(D$6:D$40)-5,-1)),SUMPRODUCT(MAX((Inventaire!C$10:X$44=$B255)*COLUMN(C:S)))),"")</f>
        <v/>
      </c>
    </row>
    <row r="256" spans="3:3">
      <c r="C256" s="3" t="str">
        <f t="array" ref="C256">IFERROR(INDEX(Inventaire!$C$10:X$44,MAX(IF((Inventaire!C$10:S$44=B256)*(Inventaire!E$10:U$44&gt;0),ROW(D$6:D$40)-5,-1)),SUMPRODUCT(MAX((Inventaire!C$10:X$44=$B256)*COLUMN(C:S)))),"")</f>
        <v/>
      </c>
    </row>
    <row r="257" spans="3:3">
      <c r="C257" s="3" t="str">
        <f t="array" ref="C257">IFERROR(INDEX(Inventaire!$C$10:X$44,MAX(IF((Inventaire!C$10:S$44=B257)*(Inventaire!E$10:U$44&gt;0),ROW(D$6:D$40)-5,-1)),SUMPRODUCT(MAX((Inventaire!C$10:X$44=$B257)*COLUMN(C:S)))),"")</f>
        <v/>
      </c>
    </row>
    <row r="258" spans="3:3">
      <c r="C258" s="3" t="str">
        <f t="array" ref="C258">IFERROR(INDEX(Inventaire!$C$10:X$44,MAX(IF((Inventaire!C$10:S$44=B258)*(Inventaire!E$10:U$44&gt;0),ROW(D$6:D$40)-5,-1)),SUMPRODUCT(MAX((Inventaire!C$10:X$44=$B258)*COLUMN(C:S)))),"")</f>
        <v/>
      </c>
    </row>
    <row r="259" spans="3:3">
      <c r="C259" s="3" t="str">
        <f t="array" ref="C259">IFERROR(INDEX(Inventaire!$C$10:X$44,MAX(IF((Inventaire!C$10:S$44=B259)*(Inventaire!E$10:U$44&gt;0),ROW(D$6:D$40)-5,-1)),SUMPRODUCT(MAX((Inventaire!C$10:X$44=$B259)*COLUMN(C:S)))),"")</f>
        <v/>
      </c>
    </row>
    <row r="260" spans="3:3">
      <c r="C260" s="3" t="str">
        <f t="array" ref="C260">IFERROR(INDEX(Inventaire!$C$10:X$44,MAX(IF((Inventaire!C$10:S$44=B260)*(Inventaire!E$10:U$44&gt;0),ROW(D$6:D$40)-5,-1)),SUMPRODUCT(MAX((Inventaire!C$10:X$44=$B260)*COLUMN(C:S)))),"")</f>
        <v/>
      </c>
    </row>
    <row r="261" spans="3:3">
      <c r="C261" s="3" t="str">
        <f t="array" ref="C261">IFERROR(INDEX(Inventaire!$C$10:X$44,MAX(IF((Inventaire!C$10:S$44=B261)*(Inventaire!E$10:U$44&gt;0),ROW(D$6:D$40)-5,-1)),SUMPRODUCT(MAX((Inventaire!C$10:X$44=$B261)*COLUMN(C:S)))),"")</f>
        <v/>
      </c>
    </row>
    <row r="262" spans="3:3">
      <c r="C262" s="3" t="str">
        <f t="array" ref="C262">IFERROR(INDEX(Inventaire!$C$10:X$44,MAX(IF((Inventaire!C$10:S$44=B262)*(Inventaire!E$10:U$44&gt;0),ROW(D$6:D$40)-5,-1)),SUMPRODUCT(MAX((Inventaire!C$10:X$44=$B262)*COLUMN(C:S)))),"")</f>
        <v/>
      </c>
    </row>
    <row r="263" spans="3:3">
      <c r="C263" s="3" t="str">
        <f t="array" ref="C263">IFERROR(INDEX(Inventaire!$C$10:X$44,MAX(IF((Inventaire!C$10:S$44=B263)*(Inventaire!E$10:U$44&gt;0),ROW(D$6:D$40)-5,-1)),SUMPRODUCT(MAX((Inventaire!C$10:X$44=$B263)*COLUMN(C:S)))),"")</f>
        <v/>
      </c>
    </row>
    <row r="264" spans="3:3">
      <c r="C264" s="3" t="str">
        <f t="array" ref="C264">IFERROR(INDEX(Inventaire!$C$10:X$44,MAX(IF((Inventaire!C$10:S$44=B264)*(Inventaire!E$10:U$44&gt;0),ROW(D$6:D$40)-5,-1)),SUMPRODUCT(MAX((Inventaire!C$10:X$44=$B264)*COLUMN(C:S)))),"")</f>
        <v/>
      </c>
    </row>
    <row r="265" spans="3:3">
      <c r="C265" s="3" t="str">
        <f t="array" ref="C265">IFERROR(INDEX(Inventaire!$C$10:X$44,MAX(IF((Inventaire!C$10:S$44=B265)*(Inventaire!E$10:U$44&gt;0),ROW(D$6:D$40)-5,-1)),SUMPRODUCT(MAX((Inventaire!C$10:X$44=$B265)*COLUMN(C:S)))),"")</f>
        <v/>
      </c>
    </row>
    <row r="266" spans="3:3">
      <c r="C266" s="3" t="str">
        <f t="array" ref="C266">IFERROR(INDEX(Inventaire!$C$10:X$44,MAX(IF((Inventaire!C$10:S$44=B266)*(Inventaire!E$10:U$44&gt;0),ROW(D$6:D$40)-5,-1)),SUMPRODUCT(MAX((Inventaire!C$10:X$44=$B266)*COLUMN(C:S)))),"")</f>
        <v/>
      </c>
    </row>
    <row r="267" spans="3:3">
      <c r="C267" s="3" t="str">
        <f t="array" ref="C267">IFERROR(INDEX(Inventaire!$C$10:X$44,MAX(IF((Inventaire!C$10:S$44=B267)*(Inventaire!E$10:U$44&gt;0),ROW(D$6:D$40)-5,-1)),SUMPRODUCT(MAX((Inventaire!C$10:X$44=$B267)*COLUMN(C:S)))),"")</f>
        <v/>
      </c>
    </row>
    <row r="268" spans="3:3">
      <c r="C268" s="3" t="str">
        <f t="array" ref="C268">IFERROR(INDEX(Inventaire!$C$10:X$44,MAX(IF((Inventaire!C$10:S$44=B268)*(Inventaire!E$10:U$44&gt;0),ROW(D$6:D$40)-5,-1)),SUMPRODUCT(MAX((Inventaire!C$10:X$44=$B268)*COLUMN(C:S)))),"")</f>
        <v/>
      </c>
    </row>
    <row r="269" spans="3:3">
      <c r="C269" s="3" t="str">
        <f t="array" ref="C269">IFERROR(INDEX(Inventaire!$C$10:X$44,MAX(IF((Inventaire!C$10:S$44=B269)*(Inventaire!E$10:U$44&gt;0),ROW(D$6:D$40)-5,-1)),SUMPRODUCT(MAX((Inventaire!C$10:X$44=$B269)*COLUMN(C:S)))),"")</f>
        <v/>
      </c>
    </row>
    <row r="270" spans="3:3">
      <c r="C270" s="3" t="str">
        <f t="array" ref="C270">IFERROR(INDEX(Inventaire!$C$10:X$44,MAX(IF((Inventaire!C$10:S$44=B270)*(Inventaire!E$10:U$44&gt;0),ROW(D$6:D$40)-5,-1)),SUMPRODUCT(MAX((Inventaire!C$10:X$44=$B270)*COLUMN(C:S)))),"")</f>
        <v/>
      </c>
    </row>
    <row r="271" spans="3:3">
      <c r="C271" s="3" t="str">
        <f t="array" ref="C271">IFERROR(INDEX(Inventaire!$C$10:X$44,MAX(IF((Inventaire!C$10:S$44=B271)*(Inventaire!E$10:U$44&gt;0),ROW(D$6:D$40)-5,-1)),SUMPRODUCT(MAX((Inventaire!C$10:X$44=$B271)*COLUMN(C:S)))),"")</f>
        <v/>
      </c>
    </row>
    <row r="272" spans="3:3">
      <c r="C272" s="3" t="str">
        <f t="array" ref="C272">IFERROR(INDEX(Inventaire!$C$10:X$44,MAX(IF((Inventaire!C$10:S$44=B272)*(Inventaire!E$10:U$44&gt;0),ROW(D$6:D$40)-5,-1)),SUMPRODUCT(MAX((Inventaire!C$10:X$44=$B272)*COLUMN(C:S)))),"")</f>
        <v/>
      </c>
    </row>
    <row r="273" spans="3:3">
      <c r="C273" s="3" t="str">
        <f t="array" ref="C273">IFERROR(INDEX(Inventaire!$C$10:X$44,MAX(IF((Inventaire!C$10:S$44=B273)*(Inventaire!E$10:U$44&gt;0),ROW(D$6:D$40)-5,-1)),SUMPRODUCT(MAX((Inventaire!C$10:X$44=$B273)*COLUMN(C:S)))),"")</f>
        <v/>
      </c>
    </row>
    <row r="274" spans="3:3">
      <c r="C274" s="3" t="str">
        <f t="array" ref="C274">IFERROR(INDEX(Inventaire!$C$10:X$44,MAX(IF((Inventaire!C$10:S$44=B274)*(Inventaire!E$10:U$44&gt;0),ROW(D$6:D$40)-5,-1)),SUMPRODUCT(MAX((Inventaire!C$10:X$44=$B274)*COLUMN(C:S)))),"")</f>
        <v/>
      </c>
    </row>
    <row r="275" spans="3:3">
      <c r="C275" s="3" t="str">
        <f t="array" ref="C275">IFERROR(INDEX(Inventaire!$C$10:X$44,MAX(IF((Inventaire!C$10:S$44=B275)*(Inventaire!E$10:U$44&gt;0),ROW(D$6:D$40)-5,-1)),SUMPRODUCT(MAX((Inventaire!C$10:X$44=$B275)*COLUMN(C:S)))),"")</f>
        <v/>
      </c>
    </row>
    <row r="276" spans="3:3">
      <c r="C276" s="3" t="str">
        <f t="array" ref="C276">IFERROR(INDEX(Inventaire!$C$10:X$44,MAX(IF((Inventaire!C$10:S$44=B276)*(Inventaire!E$10:U$44&gt;0),ROW(D$6:D$40)-5,-1)),SUMPRODUCT(MAX((Inventaire!C$10:X$44=$B276)*COLUMN(C:S)))),"")</f>
        <v/>
      </c>
    </row>
    <row r="277" spans="3:3">
      <c r="C277" s="3" t="str">
        <f t="array" ref="C277">IFERROR(INDEX(Inventaire!$C$10:X$44,MAX(IF((Inventaire!C$10:S$44=B277)*(Inventaire!E$10:U$44&gt;0),ROW(D$6:D$40)-5,-1)),SUMPRODUCT(MAX((Inventaire!C$10:X$44=$B277)*COLUMN(C:S)))),"")</f>
        <v/>
      </c>
    </row>
    <row r="278" spans="3:3">
      <c r="C278" s="3" t="str">
        <f t="array" ref="C278">IFERROR(INDEX(Inventaire!$C$10:X$44,MAX(IF((Inventaire!C$10:S$44=B278)*(Inventaire!E$10:U$44&gt;0),ROW(D$6:D$40)-5,-1)),SUMPRODUCT(MAX((Inventaire!C$10:X$44=$B278)*COLUMN(C:S)))),"")</f>
        <v/>
      </c>
    </row>
    <row r="279" spans="3:3">
      <c r="C279" s="3" t="str">
        <f t="array" ref="C279">IFERROR(INDEX(Inventaire!$C$10:X$44,MAX(IF((Inventaire!C$10:S$44=B279)*(Inventaire!E$10:U$44&gt;0),ROW(D$6:D$40)-5,-1)),SUMPRODUCT(MAX((Inventaire!C$10:X$44=$B279)*COLUMN(C:S)))),"")</f>
        <v/>
      </c>
    </row>
    <row r="280" spans="3:3">
      <c r="C280" s="3" t="str">
        <f t="array" ref="C280">IFERROR(INDEX(Inventaire!$C$10:X$44,MAX(IF((Inventaire!C$10:S$44=B280)*(Inventaire!E$10:U$44&gt;0),ROW(D$6:D$40)-5,-1)),SUMPRODUCT(MAX((Inventaire!C$10:X$44=$B280)*COLUMN(C:S)))),"")</f>
        <v/>
      </c>
    </row>
    <row r="281" spans="3:3">
      <c r="C281" s="3" t="str">
        <f t="array" ref="C281">IFERROR(INDEX(Inventaire!$C$10:X$44,MAX(IF((Inventaire!C$10:S$44=B281)*(Inventaire!E$10:U$44&gt;0),ROW(D$6:D$40)-5,-1)),SUMPRODUCT(MAX((Inventaire!C$10:X$44=$B281)*COLUMN(C:S)))),"")</f>
        <v/>
      </c>
    </row>
    <row r="282" spans="3:3">
      <c r="C282" s="3" t="str">
        <f t="array" ref="C282">IFERROR(INDEX(Inventaire!$C$10:X$44,MAX(IF((Inventaire!C$10:S$44=B282)*(Inventaire!E$10:U$44&gt;0),ROW(D$6:D$40)-5,-1)),SUMPRODUCT(MAX((Inventaire!C$10:X$44=$B282)*COLUMN(C:S)))),"")</f>
        <v/>
      </c>
    </row>
    <row r="283" spans="3:3">
      <c r="C283" s="3" t="str">
        <f t="array" ref="C283">IFERROR(INDEX(Inventaire!$C$10:X$44,MAX(IF((Inventaire!C$10:S$44=B283)*(Inventaire!E$10:U$44&gt;0),ROW(D$6:D$40)-5,-1)),SUMPRODUCT(MAX((Inventaire!C$10:X$44=$B283)*COLUMN(C:S)))),"")</f>
        <v/>
      </c>
    </row>
    <row r="284" spans="3:3">
      <c r="C284" s="3" t="str">
        <f t="array" ref="C284">IFERROR(INDEX(Inventaire!$C$10:X$44,MAX(IF((Inventaire!C$10:S$44=B284)*(Inventaire!E$10:U$44&gt;0),ROW(D$6:D$40)-5,-1)),SUMPRODUCT(MAX((Inventaire!C$10:X$44=$B284)*COLUMN(C:S)))),"")</f>
        <v/>
      </c>
    </row>
    <row r="285" spans="3:3">
      <c r="C285" s="3" t="str">
        <f t="array" ref="C285">IFERROR(INDEX(Inventaire!$C$10:X$44,MAX(IF((Inventaire!C$10:S$44=B285)*(Inventaire!E$10:U$44&gt;0),ROW(D$6:D$40)-5,-1)),SUMPRODUCT(MAX((Inventaire!C$10:X$44=$B285)*COLUMN(C:S)))),"")</f>
        <v/>
      </c>
    </row>
    <row r="286" spans="3:3">
      <c r="C286" s="3" t="str">
        <f t="array" ref="C286">IFERROR(INDEX(Inventaire!$C$10:X$44,MAX(IF((Inventaire!C$10:S$44=B286)*(Inventaire!E$10:U$44&gt;0),ROW(D$6:D$40)-5,-1)),SUMPRODUCT(MAX((Inventaire!C$10:X$44=$B286)*COLUMN(C:S)))),"")</f>
        <v/>
      </c>
    </row>
    <row r="287" spans="3:3">
      <c r="C287" s="3" t="str">
        <f t="array" ref="C287">IFERROR(INDEX(Inventaire!$C$10:X$44,MAX(IF((Inventaire!C$10:S$44=B287)*(Inventaire!E$10:U$44&gt;0),ROW(D$6:D$40)-5,-1)),SUMPRODUCT(MAX((Inventaire!C$10:X$44=$B287)*COLUMN(C:S)))),"")</f>
        <v/>
      </c>
    </row>
    <row r="288" spans="3:3">
      <c r="C288" s="3" t="str">
        <f t="array" ref="C288">IFERROR(INDEX(Inventaire!$C$10:X$44,MAX(IF((Inventaire!C$10:S$44=B288)*(Inventaire!E$10:U$44&gt;0),ROW(D$6:D$40)-5,-1)),SUMPRODUCT(MAX((Inventaire!C$10:X$44=$B288)*COLUMN(C:S)))),"")</f>
        <v/>
      </c>
    </row>
    <row r="289" spans="3:3">
      <c r="C289" s="3" t="str">
        <f t="array" ref="C289">IFERROR(INDEX(Inventaire!$C$10:X$44,MAX(IF((Inventaire!C$10:S$44=B289)*(Inventaire!E$10:U$44&gt;0),ROW(D$6:D$40)-5,-1)),SUMPRODUCT(MAX((Inventaire!C$10:X$44=$B289)*COLUMN(C:S)))),"")</f>
        <v/>
      </c>
    </row>
    <row r="290" spans="3:3">
      <c r="C290" s="3" t="str">
        <f t="array" ref="C290">IFERROR(INDEX(Inventaire!$C$10:X$44,MAX(IF((Inventaire!C$10:S$44=B290)*(Inventaire!E$10:U$44&gt;0),ROW(D$6:D$40)-5,-1)),SUMPRODUCT(MAX((Inventaire!C$10:X$44=$B290)*COLUMN(C:S)))),"")</f>
        <v/>
      </c>
    </row>
    <row r="291" spans="3:3">
      <c r="C291" s="3" t="str">
        <f t="array" ref="C291">IFERROR(INDEX(Inventaire!$C$10:X$44,MAX(IF((Inventaire!C$10:S$44=B291)*(Inventaire!E$10:U$44&gt;0),ROW(D$6:D$40)-5,-1)),SUMPRODUCT(MAX((Inventaire!C$10:X$44=$B291)*COLUMN(C:S)))),"")</f>
        <v/>
      </c>
    </row>
    <row r="292" spans="3:3">
      <c r="C292" s="3" t="str">
        <f t="array" ref="C292">IFERROR(INDEX(Inventaire!$C$10:X$44,MAX(IF((Inventaire!C$10:S$44=B292)*(Inventaire!E$10:U$44&gt;0),ROW(D$6:D$40)-5,-1)),SUMPRODUCT(MAX((Inventaire!C$10:X$44=$B292)*COLUMN(C:S)))),"")</f>
        <v/>
      </c>
    </row>
    <row r="293" spans="3:3">
      <c r="C293" s="3" t="str">
        <f t="array" ref="C293">IFERROR(INDEX(Inventaire!$C$10:X$44,MAX(IF((Inventaire!C$10:S$44=B293)*(Inventaire!E$10:U$44&gt;0),ROW(D$6:D$40)-5,-1)),SUMPRODUCT(MAX((Inventaire!C$10:X$44=$B293)*COLUMN(C:S)))),"")</f>
        <v/>
      </c>
    </row>
    <row r="294" spans="3:3">
      <c r="C294" s="3" t="str">
        <f t="array" ref="C294">IFERROR(INDEX(Inventaire!$C$10:X$44,MAX(IF((Inventaire!C$10:S$44=B294)*(Inventaire!E$10:U$44&gt;0),ROW(D$6:D$40)-5,-1)),SUMPRODUCT(MAX((Inventaire!C$10:X$44=$B294)*COLUMN(C:S)))),"")</f>
        <v/>
      </c>
    </row>
    <row r="295" spans="3:3">
      <c r="C295" s="3" t="str">
        <f t="array" ref="C295">IFERROR(INDEX(Inventaire!$C$10:X$44,MAX(IF((Inventaire!C$10:S$44=B295)*(Inventaire!E$10:U$44&gt;0),ROW(D$6:D$40)-5,-1)),SUMPRODUCT(MAX((Inventaire!C$10:X$44=$B295)*COLUMN(C:S)))),"")</f>
        <v/>
      </c>
    </row>
    <row r="296" spans="3:3">
      <c r="C296" s="3" t="str">
        <f t="array" ref="C296">IFERROR(INDEX(Inventaire!$C$10:X$44,MAX(IF((Inventaire!C$10:S$44=B296)*(Inventaire!E$10:U$44&gt;0),ROW(D$6:D$40)-5,-1)),SUMPRODUCT(MAX((Inventaire!C$10:X$44=$B296)*COLUMN(C:S)))),"")</f>
        <v/>
      </c>
    </row>
    <row r="297" spans="3:3">
      <c r="C297" s="3" t="str">
        <f t="array" ref="C297">IFERROR(INDEX(Inventaire!$C$10:X$44,MAX(IF((Inventaire!C$10:S$44=B297)*(Inventaire!E$10:U$44&gt;0),ROW(D$6:D$40)-5,-1)),SUMPRODUCT(MAX((Inventaire!C$10:X$44=$B297)*COLUMN(C:S)))),"")</f>
        <v/>
      </c>
    </row>
    <row r="298" spans="3:3">
      <c r="C298" s="3" t="str">
        <f t="array" ref="C298">IFERROR(INDEX(Inventaire!$C$10:X$44,MAX(IF((Inventaire!C$10:S$44=B298)*(Inventaire!E$10:U$44&gt;0),ROW(D$6:D$40)-5,-1)),SUMPRODUCT(MAX((Inventaire!C$10:X$44=$B298)*COLUMN(C:S)))),"")</f>
        <v/>
      </c>
    </row>
    <row r="299" spans="3:3">
      <c r="C299" s="3" t="str">
        <f t="array" ref="C299">IFERROR(INDEX(Inventaire!$C$10:X$44,MAX(IF((Inventaire!C$10:S$44=B299)*(Inventaire!E$10:U$44&gt;0),ROW(D$6:D$40)-5,-1)),SUMPRODUCT(MAX((Inventaire!C$10:X$44=$B299)*COLUMN(C:S)))),"")</f>
        <v/>
      </c>
    </row>
    <row r="300" spans="3:3">
      <c r="C300" s="3" t="str">
        <f t="array" ref="C300">IFERROR(INDEX(Inventaire!$C$10:X$44,MAX(IF((Inventaire!C$10:S$44=B300)*(Inventaire!E$10:U$44&gt;0),ROW(D$6:D$40)-5,-1)),SUMPRODUCT(MAX((Inventaire!C$10:X$44=$B300)*COLUMN(C:S)))),"")</f>
        <v/>
      </c>
    </row>
    <row r="301" spans="3:3">
      <c r="C301" s="3" t="str">
        <f t="array" ref="C301">IFERROR(INDEX(Inventaire!$C$10:X$44,MAX(IF((Inventaire!C$10:S$44=B301)*(Inventaire!E$10:U$44&gt;0),ROW(D$6:D$40)-5,-1)),SUMPRODUCT(MAX((Inventaire!C$10:X$44=$B301)*COLUMN(C:S)))),"")</f>
        <v/>
      </c>
    </row>
    <row r="302" spans="3:3">
      <c r="C302" s="3" t="str">
        <f t="array" ref="C302">IFERROR(INDEX(Inventaire!$C$10:X$44,MAX(IF((Inventaire!C$10:S$44=B302)*(Inventaire!E$10:U$44&gt;0),ROW(D$6:D$40)-5,-1)),SUMPRODUCT(MAX((Inventaire!C$10:X$44=$B302)*COLUMN(C:S)))),"")</f>
        <v/>
      </c>
    </row>
    <row r="303" spans="3:3">
      <c r="C303" s="3" t="str">
        <f t="array" ref="C303">IFERROR(INDEX(Inventaire!$C$10:X$44,MAX(IF((Inventaire!C$10:S$44=B303)*(Inventaire!E$10:U$44&gt;0),ROW(D$6:D$40)-5,-1)),SUMPRODUCT(MAX((Inventaire!C$10:X$44=$B303)*COLUMN(C:S)))),"")</f>
        <v/>
      </c>
    </row>
  </sheetData>
  <customSheetViews>
    <customSheetView guid="{35B6BC15-FE8E-48BF-BB66-C036B89C8D4E}" state="hidden">
      <selection activeCell="F22" sqref="F22"/>
      <pageMargins left="0.7" right="0.7" top="0.75" bottom="0.75" header="0.3" footer="0.3"/>
      <pageSetup paperSize="9" orientation="portrait" r:id="rId1"/>
    </customSheetView>
  </customSheetViews>
  <mergeCells count="1">
    <mergeCell ref="Y1:Z1"/>
  </mergeCells>
  <dataValidations count="1">
    <dataValidation type="list" allowBlank="1" showInputMessage="1" sqref="B110">
      <formula1>IF(B110&lt;&gt;"",OFFSET(liste,MATCH(B110&amp;"*",liste,0)-1,,SUMPRODUCT((MID(liste,1,LEN(B110))=TEXT(B110,"0"))*1)),liste)</formula1>
    </dataValidation>
  </dataValidation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44"/>
  <sheetViews>
    <sheetView workbookViewId="0">
      <selection activeCell="E35" sqref="E35"/>
    </sheetView>
  </sheetViews>
  <sheetFormatPr baseColWidth="10" defaultColWidth="11.42578125" defaultRowHeight="15"/>
  <cols>
    <col min="1" max="1" width="2.28515625" customWidth="1"/>
    <col min="5" max="5" width="11.42578125" customWidth="1"/>
    <col min="9" max="9" width="11.42578125" customWidth="1"/>
    <col min="13" max="13" width="11.42578125" customWidth="1"/>
    <col min="17" max="17" width="11.42578125" customWidth="1"/>
    <col min="21" max="21" width="8.28515625" customWidth="1"/>
  </cols>
  <sheetData>
    <row r="1" spans="1:27" ht="15.75" thickBot="1">
      <c r="A1" s="60"/>
      <c r="B1" s="2" t="s">
        <v>110</v>
      </c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2"/>
      <c r="Z1" s="2"/>
    </row>
    <row r="2" spans="1:27">
      <c r="A2" s="60"/>
      <c r="B2" s="61"/>
      <c r="C2" s="62" t="s">
        <v>139</v>
      </c>
      <c r="D2" s="63" t="s">
        <v>146</v>
      </c>
      <c r="E2" s="1"/>
      <c r="F2" s="61"/>
      <c r="G2" s="62" t="s">
        <v>139</v>
      </c>
      <c r="H2" s="63" t="s">
        <v>146</v>
      </c>
      <c r="I2" s="77"/>
      <c r="J2" s="61"/>
      <c r="K2" s="62" t="s">
        <v>139</v>
      </c>
      <c r="L2" s="63" t="s">
        <v>146</v>
      </c>
      <c r="M2" s="77"/>
      <c r="N2" s="61"/>
      <c r="O2" s="62" t="s">
        <v>139</v>
      </c>
      <c r="P2" s="63" t="s">
        <v>146</v>
      </c>
      <c r="Q2" s="1"/>
      <c r="R2" s="61"/>
      <c r="S2" s="62" t="s">
        <v>139</v>
      </c>
      <c r="T2" s="63" t="s">
        <v>146</v>
      </c>
      <c r="U2" s="77"/>
      <c r="V2" s="90" t="s">
        <v>145</v>
      </c>
      <c r="W2" s="84" t="s">
        <v>139</v>
      </c>
      <c r="X2" s="85" t="s">
        <v>144</v>
      </c>
      <c r="Y2" s="2"/>
      <c r="Z2" s="2"/>
      <c r="AA2" s="2"/>
    </row>
    <row r="3" spans="1:27">
      <c r="A3" s="60"/>
      <c r="B3" s="64" t="s">
        <v>164</v>
      </c>
      <c r="C3" s="76">
        <v>870</v>
      </c>
      <c r="D3" s="81">
        <f>C3</f>
        <v>870</v>
      </c>
      <c r="E3" s="1"/>
      <c r="F3" s="64"/>
      <c r="G3" s="76"/>
      <c r="H3" s="65" t="str">
        <f>IF(G3=$A$1,$B$1,D38+G3)</f>
        <v xml:space="preserve">   </v>
      </c>
      <c r="I3" s="79"/>
      <c r="J3" s="64"/>
      <c r="K3" s="76"/>
      <c r="L3" s="65" t="str">
        <f>IF(K3=$A$1,$B$1,K3+H38)</f>
        <v xml:space="preserve">   </v>
      </c>
      <c r="M3" s="78"/>
      <c r="N3" s="64"/>
      <c r="O3" s="76"/>
      <c r="P3" s="65" t="str">
        <f>IF(O3=$A$1,$B$1,O3+L38)</f>
        <v xml:space="preserve">   </v>
      </c>
      <c r="Q3" s="1"/>
      <c r="R3" s="64"/>
      <c r="S3" s="76"/>
      <c r="T3" s="65" t="str">
        <f>IF(S3=$A$1,$B$1,S3+P38)</f>
        <v xml:space="preserve">   </v>
      </c>
      <c r="U3" s="79"/>
      <c r="V3" s="179">
        <v>42445</v>
      </c>
      <c r="W3" s="86">
        <v>500</v>
      </c>
      <c r="X3" s="87">
        <v>500</v>
      </c>
      <c r="Y3" s="2"/>
      <c r="Z3" s="2"/>
      <c r="AA3" s="2"/>
    </row>
    <row r="4" spans="1:27">
      <c r="A4" s="60"/>
      <c r="B4" s="64" t="s">
        <v>172</v>
      </c>
      <c r="C4" s="76">
        <v>-245</v>
      </c>
      <c r="D4" s="65">
        <f t="shared" ref="D4:D38" si="0">IF(C4=$A$1,$B$1,D3+C4)</f>
        <v>625</v>
      </c>
      <c r="E4" s="1"/>
      <c r="F4" s="64"/>
      <c r="G4" s="76"/>
      <c r="H4" s="65" t="str">
        <f t="shared" ref="H4:H38" si="1">IF(G4=$A$1,$B$1,H3+G4)</f>
        <v xml:space="preserve">   </v>
      </c>
      <c r="I4" s="79"/>
      <c r="J4" s="64"/>
      <c r="K4" s="76"/>
      <c r="L4" s="65" t="str">
        <f t="shared" ref="L4:L38" si="2">IF(K3=$A$1,$B$1,L3+K4)</f>
        <v xml:space="preserve">   </v>
      </c>
      <c r="M4" s="78"/>
      <c r="N4" s="64"/>
      <c r="O4" s="76"/>
      <c r="P4" s="65" t="str">
        <f t="shared" ref="P4:P38" si="3">IF(O3=$A$1,$B$1,P3+O4)</f>
        <v xml:space="preserve">   </v>
      </c>
      <c r="Q4" s="1"/>
      <c r="R4" s="64"/>
      <c r="S4" s="76"/>
      <c r="T4" s="65" t="str">
        <f t="shared" ref="T4:T38" si="4">IF(S3=$A$1,$B$1,T3+S4)</f>
        <v xml:space="preserve">   </v>
      </c>
      <c r="U4" s="79"/>
      <c r="V4" s="179"/>
      <c r="W4" s="86"/>
      <c r="X4" s="87" t="str">
        <f>IF(W4=$A$1,$B$1,X3+W4)</f>
        <v xml:space="preserve">   </v>
      </c>
      <c r="Y4" s="2"/>
      <c r="Z4" s="2"/>
      <c r="AA4" s="2"/>
    </row>
    <row r="5" spans="1:27">
      <c r="A5" s="60"/>
      <c r="B5" s="64" t="s">
        <v>182</v>
      </c>
      <c r="C5" s="76">
        <v>60</v>
      </c>
      <c r="D5" s="65">
        <f t="shared" si="0"/>
        <v>685</v>
      </c>
      <c r="E5" s="1"/>
      <c r="F5" s="64"/>
      <c r="G5" s="76"/>
      <c r="H5" s="65" t="str">
        <f t="shared" si="1"/>
        <v xml:space="preserve">   </v>
      </c>
      <c r="I5" s="79"/>
      <c r="J5" s="64"/>
      <c r="K5" s="76"/>
      <c r="L5" s="65" t="str">
        <f t="shared" si="2"/>
        <v xml:space="preserve">   </v>
      </c>
      <c r="M5" s="78"/>
      <c r="N5" s="64"/>
      <c r="O5" s="76"/>
      <c r="P5" s="65" t="str">
        <f t="shared" si="3"/>
        <v xml:space="preserve">   </v>
      </c>
      <c r="Q5" s="1"/>
      <c r="R5" s="64"/>
      <c r="S5" s="76"/>
      <c r="T5" s="65" t="str">
        <f t="shared" si="4"/>
        <v xml:space="preserve">   </v>
      </c>
      <c r="U5" s="79"/>
      <c r="V5" s="89"/>
      <c r="W5" s="86"/>
      <c r="X5" s="87" t="str">
        <f t="shared" ref="X5:X38" si="5">IF(W5=$A$1,$B$1,X4+W5)</f>
        <v xml:space="preserve">   </v>
      </c>
      <c r="Y5" s="2"/>
      <c r="Z5" s="2"/>
      <c r="AA5" s="2"/>
    </row>
    <row r="6" spans="1:27">
      <c r="A6" s="60"/>
      <c r="B6" s="64" t="s">
        <v>199</v>
      </c>
      <c r="C6" s="76">
        <v>132</v>
      </c>
      <c r="D6" s="65">
        <f t="shared" si="0"/>
        <v>817</v>
      </c>
      <c r="E6" s="1"/>
      <c r="F6" s="64"/>
      <c r="G6" s="76"/>
      <c r="H6" s="65" t="str">
        <f t="shared" si="1"/>
        <v xml:space="preserve">   </v>
      </c>
      <c r="I6" s="79"/>
      <c r="J6" s="64"/>
      <c r="K6" s="76"/>
      <c r="L6" s="65" t="str">
        <f t="shared" si="2"/>
        <v xml:space="preserve">   </v>
      </c>
      <c r="M6" s="78"/>
      <c r="N6" s="64"/>
      <c r="O6" s="76"/>
      <c r="P6" s="65" t="str">
        <f t="shared" si="3"/>
        <v xml:space="preserve">   </v>
      </c>
      <c r="Q6" s="1"/>
      <c r="R6" s="64"/>
      <c r="S6" s="76"/>
      <c r="T6" s="65" t="str">
        <f t="shared" si="4"/>
        <v xml:space="preserve">   </v>
      </c>
      <c r="U6" s="79"/>
      <c r="V6" s="89"/>
      <c r="W6" s="86"/>
      <c r="X6" s="87" t="str">
        <f t="shared" si="5"/>
        <v xml:space="preserve">   </v>
      </c>
      <c r="Y6" s="2"/>
      <c r="Z6" s="2"/>
      <c r="AA6" s="2"/>
    </row>
    <row r="7" spans="1:27">
      <c r="A7" s="60"/>
      <c r="B7" s="64" t="s">
        <v>168</v>
      </c>
      <c r="C7" s="76">
        <v>170</v>
      </c>
      <c r="D7" s="65">
        <f t="shared" si="0"/>
        <v>987</v>
      </c>
      <c r="E7" s="1"/>
      <c r="F7" s="64"/>
      <c r="G7" s="76"/>
      <c r="H7" s="65" t="str">
        <f t="shared" si="1"/>
        <v xml:space="preserve">   </v>
      </c>
      <c r="I7" s="79"/>
      <c r="J7" s="64"/>
      <c r="K7" s="76"/>
      <c r="L7" s="65" t="str">
        <f t="shared" si="2"/>
        <v xml:space="preserve">   </v>
      </c>
      <c r="M7" s="78"/>
      <c r="N7" s="64"/>
      <c r="O7" s="76"/>
      <c r="P7" s="65" t="str">
        <f t="shared" si="3"/>
        <v xml:space="preserve">   </v>
      </c>
      <c r="Q7" s="1"/>
      <c r="R7" s="64"/>
      <c r="S7" s="76"/>
      <c r="T7" s="65" t="str">
        <f t="shared" si="4"/>
        <v xml:space="preserve">   </v>
      </c>
      <c r="U7" s="79"/>
      <c r="V7" s="89"/>
      <c r="W7" s="86"/>
      <c r="X7" s="87" t="str">
        <f t="shared" si="5"/>
        <v xml:space="preserve">   </v>
      </c>
      <c r="Y7" s="2"/>
      <c r="Z7" s="2"/>
      <c r="AA7" s="2"/>
    </row>
    <row r="8" spans="1:27">
      <c r="A8" s="60"/>
      <c r="B8" s="64" t="s">
        <v>200</v>
      </c>
      <c r="C8" s="76">
        <v>-162</v>
      </c>
      <c r="D8" s="65">
        <f t="shared" si="0"/>
        <v>825</v>
      </c>
      <c r="E8" s="1"/>
      <c r="F8" s="64"/>
      <c r="G8" s="76"/>
      <c r="H8" s="65" t="str">
        <f t="shared" si="1"/>
        <v xml:space="preserve">   </v>
      </c>
      <c r="I8" s="79"/>
      <c r="J8" s="64"/>
      <c r="K8" s="76"/>
      <c r="L8" s="65" t="str">
        <f t="shared" si="2"/>
        <v xml:space="preserve">   </v>
      </c>
      <c r="M8" s="78"/>
      <c r="N8" s="64"/>
      <c r="O8" s="76"/>
      <c r="P8" s="65" t="str">
        <f t="shared" si="3"/>
        <v xml:space="preserve">   </v>
      </c>
      <c r="Q8" s="1"/>
      <c r="R8" s="64"/>
      <c r="S8" s="76"/>
      <c r="T8" s="65" t="str">
        <f t="shared" si="4"/>
        <v xml:space="preserve">   </v>
      </c>
      <c r="U8" s="79"/>
      <c r="V8" s="89"/>
      <c r="W8" s="86"/>
      <c r="X8" s="87" t="str">
        <f t="shared" si="5"/>
        <v xml:space="preserve">   </v>
      </c>
      <c r="Y8" s="2"/>
      <c r="Z8" s="2"/>
      <c r="AA8" s="2"/>
    </row>
    <row r="9" spans="1:27">
      <c r="A9" s="60"/>
      <c r="B9" s="64" t="s">
        <v>144</v>
      </c>
      <c r="C9" s="76">
        <v>-500</v>
      </c>
      <c r="D9" s="65">
        <f t="shared" si="0"/>
        <v>325</v>
      </c>
      <c r="E9" s="1"/>
      <c r="F9" s="64"/>
      <c r="G9" s="76"/>
      <c r="H9" s="65" t="str">
        <f t="shared" si="1"/>
        <v xml:space="preserve">   </v>
      </c>
      <c r="I9" s="79"/>
      <c r="J9" s="64"/>
      <c r="K9" s="76"/>
      <c r="L9" s="65" t="str">
        <f t="shared" si="2"/>
        <v xml:space="preserve">   </v>
      </c>
      <c r="M9" s="78"/>
      <c r="N9" s="64"/>
      <c r="O9" s="76"/>
      <c r="P9" s="65" t="str">
        <f t="shared" si="3"/>
        <v xml:space="preserve">   </v>
      </c>
      <c r="Q9" s="1"/>
      <c r="R9" s="64"/>
      <c r="S9" s="76"/>
      <c r="T9" s="65" t="str">
        <f t="shared" si="4"/>
        <v xml:space="preserve">   </v>
      </c>
      <c r="U9" s="79"/>
      <c r="V9" s="89"/>
      <c r="W9" s="86"/>
      <c r="X9" s="87" t="str">
        <f t="shared" si="5"/>
        <v xml:space="preserve">   </v>
      </c>
      <c r="Y9" s="2"/>
      <c r="Z9" s="2"/>
      <c r="AA9" s="2"/>
    </row>
    <row r="10" spans="1:27">
      <c r="A10" s="60"/>
      <c r="B10" s="64" t="s">
        <v>201</v>
      </c>
      <c r="C10" s="76">
        <v>24</v>
      </c>
      <c r="D10" s="65">
        <f t="shared" si="0"/>
        <v>349</v>
      </c>
      <c r="E10" s="1"/>
      <c r="F10" s="64"/>
      <c r="G10" s="76"/>
      <c r="H10" s="65" t="str">
        <f t="shared" si="1"/>
        <v xml:space="preserve">   </v>
      </c>
      <c r="I10" s="79"/>
      <c r="J10" s="64"/>
      <c r="K10" s="76"/>
      <c r="L10" s="65" t="str">
        <f t="shared" si="2"/>
        <v xml:space="preserve">   </v>
      </c>
      <c r="M10" s="78"/>
      <c r="N10" s="64"/>
      <c r="O10" s="76"/>
      <c r="P10" s="65" t="str">
        <f t="shared" si="3"/>
        <v xml:space="preserve">   </v>
      </c>
      <c r="Q10" s="1"/>
      <c r="R10" s="64"/>
      <c r="S10" s="76"/>
      <c r="T10" s="65" t="str">
        <f t="shared" si="4"/>
        <v xml:space="preserve">   </v>
      </c>
      <c r="U10" s="79"/>
      <c r="V10" s="89"/>
      <c r="W10" s="86"/>
      <c r="X10" s="87" t="str">
        <f t="shared" si="5"/>
        <v xml:space="preserve">   </v>
      </c>
      <c r="Y10" s="2"/>
      <c r="Z10" s="2"/>
      <c r="AA10" s="2"/>
    </row>
    <row r="11" spans="1:27">
      <c r="A11" s="60"/>
      <c r="B11" s="64" t="s">
        <v>172</v>
      </c>
      <c r="C11" s="76">
        <v>-130</v>
      </c>
      <c r="D11" s="65">
        <f t="shared" si="0"/>
        <v>219</v>
      </c>
      <c r="E11" s="1"/>
      <c r="F11" s="64"/>
      <c r="G11" s="76"/>
      <c r="H11" s="65" t="str">
        <f t="shared" si="1"/>
        <v xml:space="preserve">   </v>
      </c>
      <c r="I11" s="79"/>
      <c r="J11" s="64"/>
      <c r="K11" s="76"/>
      <c r="L11" s="65" t="str">
        <f t="shared" si="2"/>
        <v xml:space="preserve">   </v>
      </c>
      <c r="M11" s="78"/>
      <c r="N11" s="64"/>
      <c r="O11" s="76"/>
      <c r="P11" s="65" t="str">
        <f t="shared" si="3"/>
        <v xml:space="preserve">   </v>
      </c>
      <c r="Q11" s="1"/>
      <c r="R11" s="64"/>
      <c r="S11" s="76"/>
      <c r="T11" s="65" t="str">
        <f t="shared" si="4"/>
        <v xml:space="preserve">   </v>
      </c>
      <c r="U11" s="79"/>
      <c r="V11" s="89"/>
      <c r="W11" s="86"/>
      <c r="X11" s="87" t="str">
        <f t="shared" si="5"/>
        <v xml:space="preserve">   </v>
      </c>
      <c r="Y11" s="2"/>
      <c r="Z11" s="2"/>
      <c r="AA11" s="2"/>
    </row>
    <row r="12" spans="1:27">
      <c r="A12" s="60"/>
      <c r="B12" s="64" t="s">
        <v>179</v>
      </c>
      <c r="C12" s="76">
        <v>70</v>
      </c>
      <c r="D12" s="65">
        <f t="shared" si="0"/>
        <v>289</v>
      </c>
      <c r="E12" s="1"/>
      <c r="F12" s="64"/>
      <c r="G12" s="76"/>
      <c r="H12" s="65" t="str">
        <f t="shared" si="1"/>
        <v xml:space="preserve">   </v>
      </c>
      <c r="I12" s="79"/>
      <c r="J12" s="64"/>
      <c r="K12" s="76"/>
      <c r="L12" s="65" t="str">
        <f t="shared" si="2"/>
        <v xml:space="preserve">   </v>
      </c>
      <c r="M12" s="78"/>
      <c r="N12" s="64"/>
      <c r="O12" s="76"/>
      <c r="P12" s="65" t="str">
        <f t="shared" si="3"/>
        <v xml:space="preserve">   </v>
      </c>
      <c r="Q12" s="1"/>
      <c r="R12" s="64"/>
      <c r="S12" s="76"/>
      <c r="T12" s="65" t="str">
        <f t="shared" si="4"/>
        <v xml:space="preserve">   </v>
      </c>
      <c r="U12" s="79"/>
      <c r="V12" s="89"/>
      <c r="W12" s="86"/>
      <c r="X12" s="87" t="str">
        <f t="shared" si="5"/>
        <v xml:space="preserve">   </v>
      </c>
      <c r="Y12" s="2"/>
      <c r="Z12" s="2"/>
      <c r="AA12" s="2"/>
    </row>
    <row r="13" spans="1:27">
      <c r="A13" s="60"/>
      <c r="B13" s="64" t="s">
        <v>208</v>
      </c>
      <c r="C13" s="76">
        <v>20</v>
      </c>
      <c r="D13" s="65">
        <f t="shared" si="0"/>
        <v>309</v>
      </c>
      <c r="E13" s="1"/>
      <c r="F13" s="64"/>
      <c r="G13" s="76"/>
      <c r="H13" s="65" t="str">
        <f t="shared" si="1"/>
        <v xml:space="preserve">   </v>
      </c>
      <c r="I13" s="79"/>
      <c r="J13" s="64"/>
      <c r="K13" s="76"/>
      <c r="L13" s="65" t="str">
        <f t="shared" si="2"/>
        <v xml:space="preserve">   </v>
      </c>
      <c r="M13" s="78"/>
      <c r="N13" s="64"/>
      <c r="O13" s="76"/>
      <c r="P13" s="65" t="str">
        <f t="shared" si="3"/>
        <v xml:space="preserve">   </v>
      </c>
      <c r="Q13" s="1"/>
      <c r="R13" s="64"/>
      <c r="S13" s="76"/>
      <c r="T13" s="65" t="str">
        <f t="shared" si="4"/>
        <v xml:space="preserve">   </v>
      </c>
      <c r="U13" s="79"/>
      <c r="V13" s="89"/>
      <c r="W13" s="86"/>
      <c r="X13" s="87" t="str">
        <f t="shared" si="5"/>
        <v xml:space="preserve">   </v>
      </c>
      <c r="Y13" s="2"/>
      <c r="Z13" s="2"/>
      <c r="AA13" s="2"/>
    </row>
    <row r="14" spans="1:27">
      <c r="A14" s="60"/>
      <c r="B14" s="64" t="s">
        <v>209</v>
      </c>
      <c r="C14" s="76">
        <v>70</v>
      </c>
      <c r="D14" s="65">
        <f t="shared" si="0"/>
        <v>379</v>
      </c>
      <c r="E14" s="1"/>
      <c r="F14" s="64"/>
      <c r="G14" s="76"/>
      <c r="H14" s="65" t="str">
        <f t="shared" si="1"/>
        <v xml:space="preserve">   </v>
      </c>
      <c r="I14" s="79"/>
      <c r="J14" s="64"/>
      <c r="K14" s="76"/>
      <c r="L14" s="65" t="str">
        <f t="shared" si="2"/>
        <v xml:space="preserve">   </v>
      </c>
      <c r="M14" s="78"/>
      <c r="N14" s="64"/>
      <c r="O14" s="76"/>
      <c r="P14" s="65" t="str">
        <f t="shared" si="3"/>
        <v xml:space="preserve">   </v>
      </c>
      <c r="Q14" s="1"/>
      <c r="R14" s="64"/>
      <c r="S14" s="76"/>
      <c r="T14" s="65" t="str">
        <f t="shared" si="4"/>
        <v xml:space="preserve">   </v>
      </c>
      <c r="U14" s="79"/>
      <c r="V14" s="89"/>
      <c r="W14" s="86"/>
      <c r="X14" s="87" t="str">
        <f t="shared" si="5"/>
        <v xml:space="preserve">   </v>
      </c>
      <c r="Y14" s="2"/>
      <c r="Z14" s="2"/>
      <c r="AA14" s="2"/>
    </row>
    <row r="15" spans="1:27">
      <c r="A15" s="60"/>
      <c r="B15" s="64" t="s">
        <v>172</v>
      </c>
      <c r="C15" s="76">
        <v>-180</v>
      </c>
      <c r="D15" s="65">
        <f t="shared" si="0"/>
        <v>199</v>
      </c>
      <c r="E15" s="1"/>
      <c r="F15" s="64"/>
      <c r="G15" s="76"/>
      <c r="H15" s="65" t="str">
        <f t="shared" si="1"/>
        <v xml:space="preserve">   </v>
      </c>
      <c r="I15" s="79"/>
      <c r="J15" s="64"/>
      <c r="K15" s="76"/>
      <c r="L15" s="65" t="str">
        <f t="shared" si="2"/>
        <v xml:space="preserve">   </v>
      </c>
      <c r="M15" s="78"/>
      <c r="N15" s="64"/>
      <c r="O15" s="76"/>
      <c r="P15" s="65" t="str">
        <f t="shared" si="3"/>
        <v xml:space="preserve">   </v>
      </c>
      <c r="Q15" s="1"/>
      <c r="R15" s="64"/>
      <c r="S15" s="76"/>
      <c r="T15" s="65" t="str">
        <f t="shared" si="4"/>
        <v xml:space="preserve">   </v>
      </c>
      <c r="U15" s="79"/>
      <c r="V15" s="89"/>
      <c r="W15" s="86"/>
      <c r="X15" s="87" t="str">
        <f t="shared" si="5"/>
        <v xml:space="preserve">   </v>
      </c>
      <c r="Y15" s="2"/>
      <c r="Z15" s="2"/>
      <c r="AA15" s="2"/>
    </row>
    <row r="16" spans="1:27">
      <c r="A16" s="60"/>
      <c r="B16" s="64" t="s">
        <v>169</v>
      </c>
      <c r="C16" s="76">
        <v>20</v>
      </c>
      <c r="D16" s="65">
        <f t="shared" si="0"/>
        <v>219</v>
      </c>
      <c r="E16" s="1"/>
      <c r="F16" s="64"/>
      <c r="G16" s="76"/>
      <c r="H16" s="65" t="str">
        <f t="shared" si="1"/>
        <v xml:space="preserve">   </v>
      </c>
      <c r="I16" s="79"/>
      <c r="J16" s="64"/>
      <c r="K16" s="76"/>
      <c r="L16" s="65" t="str">
        <f t="shared" si="2"/>
        <v xml:space="preserve">   </v>
      </c>
      <c r="M16" s="78"/>
      <c r="N16" s="64"/>
      <c r="O16" s="76"/>
      <c r="P16" s="65" t="str">
        <f t="shared" si="3"/>
        <v xml:space="preserve">   </v>
      </c>
      <c r="Q16" s="1"/>
      <c r="R16" s="64"/>
      <c r="S16" s="76"/>
      <c r="T16" s="65" t="str">
        <f t="shared" si="4"/>
        <v xml:space="preserve">   </v>
      </c>
      <c r="U16" s="79"/>
      <c r="V16" s="89"/>
      <c r="W16" s="86"/>
      <c r="X16" s="87" t="str">
        <f t="shared" si="5"/>
        <v xml:space="preserve">   </v>
      </c>
      <c r="Y16" s="2"/>
      <c r="Z16" s="2"/>
      <c r="AA16" s="2"/>
    </row>
    <row r="17" spans="1:27">
      <c r="A17" s="60"/>
      <c r="B17" s="64" t="s">
        <v>165</v>
      </c>
      <c r="C17" s="76">
        <v>180</v>
      </c>
      <c r="D17" s="65">
        <f t="shared" si="0"/>
        <v>399</v>
      </c>
      <c r="E17" s="1"/>
      <c r="F17" s="64"/>
      <c r="G17" s="76"/>
      <c r="H17" s="65" t="str">
        <f t="shared" si="1"/>
        <v xml:space="preserve">   </v>
      </c>
      <c r="I17" s="79"/>
      <c r="J17" s="64"/>
      <c r="K17" s="76"/>
      <c r="L17" s="65" t="str">
        <f t="shared" si="2"/>
        <v xml:space="preserve">   </v>
      </c>
      <c r="M17" s="80"/>
      <c r="N17" s="64"/>
      <c r="O17" s="76"/>
      <c r="P17" s="65" t="str">
        <f t="shared" si="3"/>
        <v xml:space="preserve">   </v>
      </c>
      <c r="Q17" s="1"/>
      <c r="R17" s="64"/>
      <c r="S17" s="76"/>
      <c r="T17" s="65" t="str">
        <f t="shared" si="4"/>
        <v xml:space="preserve">   </v>
      </c>
      <c r="U17" s="79"/>
      <c r="V17" s="89"/>
      <c r="W17" s="86"/>
      <c r="X17" s="87" t="str">
        <f t="shared" si="5"/>
        <v xml:space="preserve">   </v>
      </c>
      <c r="Y17" s="2"/>
      <c r="Z17" s="2"/>
      <c r="AA17" s="2"/>
    </row>
    <row r="18" spans="1:27">
      <c r="A18" s="60"/>
      <c r="B18" s="64" t="s">
        <v>168</v>
      </c>
      <c r="C18" s="76">
        <v>80</v>
      </c>
      <c r="D18" s="65">
        <f t="shared" si="0"/>
        <v>479</v>
      </c>
      <c r="E18" s="1"/>
      <c r="F18" s="64"/>
      <c r="G18" s="76"/>
      <c r="H18" s="65" t="str">
        <f t="shared" si="1"/>
        <v xml:space="preserve">   </v>
      </c>
      <c r="I18" s="79"/>
      <c r="J18" s="64"/>
      <c r="K18" s="76"/>
      <c r="L18" s="65" t="str">
        <f t="shared" si="2"/>
        <v xml:space="preserve">   </v>
      </c>
      <c r="M18" s="80"/>
      <c r="N18" s="64"/>
      <c r="O18" s="76"/>
      <c r="P18" s="65" t="str">
        <f t="shared" si="3"/>
        <v xml:space="preserve">   </v>
      </c>
      <c r="Q18" s="1"/>
      <c r="R18" s="64"/>
      <c r="S18" s="76"/>
      <c r="T18" s="65" t="str">
        <f t="shared" si="4"/>
        <v xml:space="preserve">   </v>
      </c>
      <c r="U18" s="79"/>
      <c r="V18" s="89"/>
      <c r="W18" s="86"/>
      <c r="X18" s="87" t="str">
        <f t="shared" si="5"/>
        <v xml:space="preserve">   </v>
      </c>
      <c r="Y18" s="2"/>
      <c r="Z18" s="2"/>
      <c r="AA18" s="2"/>
    </row>
    <row r="19" spans="1:27">
      <c r="A19" s="60"/>
      <c r="B19" s="64" t="s">
        <v>172</v>
      </c>
      <c r="C19" s="76">
        <v>-260</v>
      </c>
      <c r="D19" s="65">
        <f t="shared" si="0"/>
        <v>219</v>
      </c>
      <c r="E19" s="1"/>
      <c r="F19" s="64"/>
      <c r="G19" s="76"/>
      <c r="H19" s="65" t="str">
        <f t="shared" si="1"/>
        <v xml:space="preserve">   </v>
      </c>
      <c r="I19" s="79"/>
      <c r="J19" s="64"/>
      <c r="K19" s="76"/>
      <c r="L19" s="65" t="str">
        <f t="shared" si="2"/>
        <v xml:space="preserve">   </v>
      </c>
      <c r="M19" s="80"/>
      <c r="N19" s="64"/>
      <c r="O19" s="76"/>
      <c r="P19" s="65" t="str">
        <f t="shared" si="3"/>
        <v xml:space="preserve">   </v>
      </c>
      <c r="Q19" s="1"/>
      <c r="R19" s="64"/>
      <c r="S19" s="76"/>
      <c r="T19" s="65" t="str">
        <f t="shared" si="4"/>
        <v xml:space="preserve">   </v>
      </c>
      <c r="U19" s="79"/>
      <c r="V19" s="89"/>
      <c r="W19" s="86"/>
      <c r="X19" s="87" t="str">
        <f t="shared" si="5"/>
        <v xml:space="preserve">   </v>
      </c>
      <c r="Y19" s="2"/>
      <c r="Z19" s="2"/>
      <c r="AA19" s="2"/>
    </row>
    <row r="20" spans="1:27">
      <c r="A20" s="60"/>
      <c r="B20" s="64" t="s">
        <v>165</v>
      </c>
      <c r="C20" s="76">
        <v>150</v>
      </c>
      <c r="D20" s="65">
        <f t="shared" si="0"/>
        <v>369</v>
      </c>
      <c r="E20" s="1"/>
      <c r="F20" s="64"/>
      <c r="G20" s="76"/>
      <c r="H20" s="65" t="str">
        <f t="shared" si="1"/>
        <v xml:space="preserve">   </v>
      </c>
      <c r="I20" s="79"/>
      <c r="J20" s="64"/>
      <c r="K20" s="76"/>
      <c r="L20" s="65" t="str">
        <f t="shared" si="2"/>
        <v xml:space="preserve">   </v>
      </c>
      <c r="M20" s="80"/>
      <c r="N20" s="64"/>
      <c r="O20" s="76"/>
      <c r="P20" s="65" t="str">
        <f t="shared" si="3"/>
        <v xml:space="preserve">   </v>
      </c>
      <c r="Q20" s="1"/>
      <c r="R20" s="64"/>
      <c r="S20" s="76"/>
      <c r="T20" s="65" t="str">
        <f t="shared" si="4"/>
        <v xml:space="preserve">   </v>
      </c>
      <c r="U20" s="79"/>
      <c r="V20" s="89"/>
      <c r="W20" s="86"/>
      <c r="X20" s="87" t="str">
        <f t="shared" si="5"/>
        <v xml:space="preserve">   </v>
      </c>
      <c r="Y20" s="2"/>
      <c r="Z20" s="2"/>
      <c r="AA20" s="2"/>
    </row>
    <row r="21" spans="1:27">
      <c r="A21" s="60"/>
      <c r="B21" s="64" t="s">
        <v>171</v>
      </c>
      <c r="C21" s="76">
        <v>50</v>
      </c>
      <c r="D21" s="65">
        <f t="shared" si="0"/>
        <v>419</v>
      </c>
      <c r="E21" s="1"/>
      <c r="F21" s="64"/>
      <c r="G21" s="76"/>
      <c r="H21" s="65" t="str">
        <f t="shared" si="1"/>
        <v xml:space="preserve">   </v>
      </c>
      <c r="I21" s="79"/>
      <c r="J21" s="64"/>
      <c r="K21" s="76"/>
      <c r="L21" s="65" t="str">
        <f t="shared" si="2"/>
        <v xml:space="preserve">   </v>
      </c>
      <c r="M21" s="80"/>
      <c r="N21" s="64"/>
      <c r="O21" s="76"/>
      <c r="P21" s="65" t="str">
        <f t="shared" si="3"/>
        <v xml:space="preserve">   </v>
      </c>
      <c r="Q21" s="1"/>
      <c r="R21" s="64"/>
      <c r="S21" s="76"/>
      <c r="T21" s="65" t="str">
        <f t="shared" si="4"/>
        <v xml:space="preserve">   </v>
      </c>
      <c r="U21" s="79"/>
      <c r="V21" s="89"/>
      <c r="W21" s="86"/>
      <c r="X21" s="87" t="str">
        <f t="shared" si="5"/>
        <v xml:space="preserve">   </v>
      </c>
      <c r="Y21" s="2"/>
      <c r="Z21" s="2"/>
      <c r="AA21" s="2"/>
    </row>
    <row r="22" spans="1:27">
      <c r="A22" s="60"/>
      <c r="B22" s="64"/>
      <c r="C22" s="76"/>
      <c r="D22" s="65" t="str">
        <f t="shared" si="0"/>
        <v xml:space="preserve">   </v>
      </c>
      <c r="E22" s="1"/>
      <c r="F22" s="64"/>
      <c r="G22" s="76"/>
      <c r="H22" s="65" t="str">
        <f t="shared" si="1"/>
        <v xml:space="preserve">   </v>
      </c>
      <c r="I22" s="79"/>
      <c r="J22" s="64"/>
      <c r="K22" s="76"/>
      <c r="L22" s="65" t="str">
        <f t="shared" si="2"/>
        <v xml:space="preserve">   </v>
      </c>
      <c r="M22" s="80"/>
      <c r="N22" s="64"/>
      <c r="O22" s="76"/>
      <c r="P22" s="65" t="str">
        <f t="shared" si="3"/>
        <v xml:space="preserve">   </v>
      </c>
      <c r="Q22" s="1"/>
      <c r="R22" s="64"/>
      <c r="S22" s="76"/>
      <c r="T22" s="65" t="str">
        <f t="shared" si="4"/>
        <v xml:space="preserve">   </v>
      </c>
      <c r="U22" s="79"/>
      <c r="V22" s="89"/>
      <c r="W22" s="86"/>
      <c r="X22" s="87" t="str">
        <f t="shared" si="5"/>
        <v xml:space="preserve">   </v>
      </c>
      <c r="Y22" s="2"/>
      <c r="Z22" s="2"/>
      <c r="AA22" s="2"/>
    </row>
    <row r="23" spans="1:27">
      <c r="A23" s="60"/>
      <c r="B23" s="64"/>
      <c r="C23" s="76"/>
      <c r="D23" s="65" t="str">
        <f t="shared" si="0"/>
        <v xml:space="preserve">   </v>
      </c>
      <c r="E23" s="1"/>
      <c r="F23" s="64"/>
      <c r="G23" s="76"/>
      <c r="H23" s="65" t="str">
        <f t="shared" si="1"/>
        <v xml:space="preserve">   </v>
      </c>
      <c r="I23" s="79"/>
      <c r="J23" s="64"/>
      <c r="K23" s="76"/>
      <c r="L23" s="65"/>
      <c r="M23" s="80"/>
      <c r="N23" s="64"/>
      <c r="O23" s="76"/>
      <c r="P23" s="65" t="str">
        <f t="shared" si="3"/>
        <v xml:space="preserve">   </v>
      </c>
      <c r="Q23" s="1"/>
      <c r="R23" s="64"/>
      <c r="S23" s="76"/>
      <c r="T23" s="65" t="str">
        <f t="shared" si="4"/>
        <v xml:space="preserve">   </v>
      </c>
      <c r="U23" s="79"/>
      <c r="V23" s="89"/>
      <c r="W23" s="86"/>
      <c r="X23" s="87" t="str">
        <f t="shared" si="5"/>
        <v xml:space="preserve">   </v>
      </c>
      <c r="Y23" s="2"/>
      <c r="Z23" s="2"/>
      <c r="AA23" s="2"/>
    </row>
    <row r="24" spans="1:27">
      <c r="A24" s="60"/>
      <c r="B24" s="64"/>
      <c r="C24" s="76"/>
      <c r="D24" s="65" t="str">
        <f t="shared" si="0"/>
        <v xml:space="preserve">   </v>
      </c>
      <c r="E24" s="1"/>
      <c r="F24" s="64"/>
      <c r="G24" s="76"/>
      <c r="H24" s="65" t="str">
        <f t="shared" si="1"/>
        <v xml:space="preserve">   </v>
      </c>
      <c r="I24" s="79"/>
      <c r="J24" s="64"/>
      <c r="K24" s="76"/>
      <c r="L24" s="65"/>
      <c r="M24" s="80"/>
      <c r="N24" s="64"/>
      <c r="O24" s="76"/>
      <c r="P24" s="65" t="str">
        <f t="shared" si="3"/>
        <v xml:space="preserve">   </v>
      </c>
      <c r="Q24" s="1"/>
      <c r="R24" s="64"/>
      <c r="S24" s="76"/>
      <c r="T24" s="65" t="str">
        <f t="shared" si="4"/>
        <v xml:space="preserve">   </v>
      </c>
      <c r="U24" s="79"/>
      <c r="V24" s="89"/>
      <c r="W24" s="86"/>
      <c r="X24" s="87" t="str">
        <f t="shared" si="5"/>
        <v xml:space="preserve">   </v>
      </c>
      <c r="Y24" s="2"/>
      <c r="Z24" s="2"/>
      <c r="AA24" s="2"/>
    </row>
    <row r="25" spans="1:27">
      <c r="A25" s="60"/>
      <c r="B25" s="64"/>
      <c r="C25" s="76"/>
      <c r="D25" s="65" t="str">
        <f t="shared" si="0"/>
        <v xml:space="preserve">   </v>
      </c>
      <c r="E25" s="1"/>
      <c r="F25" s="64"/>
      <c r="G25" s="76"/>
      <c r="H25" s="65" t="str">
        <f t="shared" si="1"/>
        <v xml:space="preserve">   </v>
      </c>
      <c r="I25" s="79"/>
      <c r="J25" s="64"/>
      <c r="K25" s="76"/>
      <c r="L25" s="65"/>
      <c r="M25" s="80"/>
      <c r="N25" s="64"/>
      <c r="O25" s="76"/>
      <c r="P25" s="65" t="str">
        <f t="shared" si="3"/>
        <v xml:space="preserve">   </v>
      </c>
      <c r="Q25" s="1"/>
      <c r="R25" s="64"/>
      <c r="S25" s="76"/>
      <c r="T25" s="65" t="str">
        <f t="shared" si="4"/>
        <v xml:space="preserve">   </v>
      </c>
      <c r="U25" s="79"/>
      <c r="V25" s="89"/>
      <c r="W25" s="86"/>
      <c r="X25" s="87" t="str">
        <f t="shared" si="5"/>
        <v xml:space="preserve">   </v>
      </c>
      <c r="Y25" s="2"/>
      <c r="Z25" s="2"/>
      <c r="AA25" s="2"/>
    </row>
    <row r="26" spans="1:27">
      <c r="A26" s="60"/>
      <c r="B26" s="64"/>
      <c r="C26" s="76"/>
      <c r="D26" s="65" t="str">
        <f t="shared" si="0"/>
        <v xml:space="preserve">   </v>
      </c>
      <c r="E26" s="1"/>
      <c r="F26" s="64"/>
      <c r="G26" s="76"/>
      <c r="H26" s="65" t="str">
        <f t="shared" si="1"/>
        <v xml:space="preserve">   </v>
      </c>
      <c r="I26" s="79"/>
      <c r="J26" s="64"/>
      <c r="K26" s="76"/>
      <c r="L26" s="65"/>
      <c r="M26" s="80"/>
      <c r="N26" s="64"/>
      <c r="O26" s="76"/>
      <c r="P26" s="65" t="str">
        <f t="shared" si="3"/>
        <v xml:space="preserve">   </v>
      </c>
      <c r="Q26" s="1"/>
      <c r="R26" s="64"/>
      <c r="S26" s="76"/>
      <c r="T26" s="65" t="str">
        <f t="shared" si="4"/>
        <v xml:space="preserve">   </v>
      </c>
      <c r="U26" s="79"/>
      <c r="V26" s="89"/>
      <c r="W26" s="86"/>
      <c r="X26" s="87" t="str">
        <f t="shared" si="5"/>
        <v xml:space="preserve">   </v>
      </c>
      <c r="Y26" s="2"/>
      <c r="Z26" s="2"/>
      <c r="AA26" s="2"/>
    </row>
    <row r="27" spans="1:27">
      <c r="A27" s="60"/>
      <c r="B27" s="64"/>
      <c r="C27" s="76"/>
      <c r="D27" s="65" t="str">
        <f t="shared" si="0"/>
        <v xml:space="preserve">   </v>
      </c>
      <c r="E27" s="1"/>
      <c r="F27" s="64"/>
      <c r="G27" s="76"/>
      <c r="H27" s="65" t="str">
        <f t="shared" si="1"/>
        <v xml:space="preserve">   </v>
      </c>
      <c r="I27" s="79"/>
      <c r="J27" s="64"/>
      <c r="K27" s="76"/>
      <c r="L27" s="65"/>
      <c r="M27" s="80"/>
      <c r="N27" s="64"/>
      <c r="O27" s="76"/>
      <c r="P27" s="65" t="str">
        <f t="shared" si="3"/>
        <v xml:space="preserve">   </v>
      </c>
      <c r="Q27" s="1"/>
      <c r="R27" s="64"/>
      <c r="S27" s="76"/>
      <c r="T27" s="65" t="str">
        <f t="shared" si="4"/>
        <v xml:space="preserve">   </v>
      </c>
      <c r="U27" s="79"/>
      <c r="V27" s="89"/>
      <c r="W27" s="86"/>
      <c r="X27" s="87" t="str">
        <f t="shared" si="5"/>
        <v xml:space="preserve">   </v>
      </c>
      <c r="Y27" s="2"/>
      <c r="Z27" s="2"/>
      <c r="AA27" s="2"/>
    </row>
    <row r="28" spans="1:27">
      <c r="A28" s="60"/>
      <c r="B28" s="64"/>
      <c r="C28" s="76"/>
      <c r="D28" s="65" t="str">
        <f t="shared" si="0"/>
        <v xml:space="preserve">   </v>
      </c>
      <c r="E28" s="1"/>
      <c r="F28" s="64"/>
      <c r="G28" s="76"/>
      <c r="H28" s="65" t="str">
        <f t="shared" si="1"/>
        <v xml:space="preserve">   </v>
      </c>
      <c r="I28" s="79"/>
      <c r="J28" s="64"/>
      <c r="K28" s="76"/>
      <c r="L28" s="65" t="str">
        <f t="shared" si="2"/>
        <v xml:space="preserve">   </v>
      </c>
      <c r="M28" s="80"/>
      <c r="N28" s="64"/>
      <c r="O28" s="76"/>
      <c r="P28" s="65" t="str">
        <f t="shared" si="3"/>
        <v xml:space="preserve">   </v>
      </c>
      <c r="Q28" s="1"/>
      <c r="R28" s="64"/>
      <c r="S28" s="76"/>
      <c r="T28" s="65" t="str">
        <f t="shared" si="4"/>
        <v xml:space="preserve">   </v>
      </c>
      <c r="U28" s="79"/>
      <c r="V28" s="89"/>
      <c r="W28" s="86"/>
      <c r="X28" s="87" t="str">
        <f t="shared" si="5"/>
        <v xml:space="preserve">   </v>
      </c>
      <c r="Y28" s="2"/>
      <c r="Z28" s="2"/>
      <c r="AA28" s="2"/>
    </row>
    <row r="29" spans="1:27">
      <c r="A29" s="60"/>
      <c r="B29" s="64"/>
      <c r="C29" s="76"/>
      <c r="D29" s="65" t="str">
        <f t="shared" si="0"/>
        <v xml:space="preserve">   </v>
      </c>
      <c r="E29" s="1"/>
      <c r="F29" s="64"/>
      <c r="G29" s="76"/>
      <c r="H29" s="65" t="str">
        <f t="shared" si="1"/>
        <v xml:space="preserve">   </v>
      </c>
      <c r="I29" s="79"/>
      <c r="J29" s="64"/>
      <c r="K29" s="76"/>
      <c r="L29" s="65" t="str">
        <f t="shared" si="2"/>
        <v xml:space="preserve">   </v>
      </c>
      <c r="M29" s="80"/>
      <c r="N29" s="64"/>
      <c r="O29" s="76"/>
      <c r="P29" s="65" t="str">
        <f t="shared" si="3"/>
        <v xml:space="preserve">   </v>
      </c>
      <c r="Q29" s="1"/>
      <c r="R29" s="64"/>
      <c r="S29" s="76"/>
      <c r="T29" s="65" t="str">
        <f t="shared" si="4"/>
        <v xml:space="preserve">   </v>
      </c>
      <c r="U29" s="79"/>
      <c r="V29" s="89"/>
      <c r="W29" s="86"/>
      <c r="X29" s="87" t="str">
        <f t="shared" si="5"/>
        <v xml:space="preserve">   </v>
      </c>
      <c r="Y29" s="2"/>
      <c r="Z29" s="2"/>
      <c r="AA29" s="2"/>
    </row>
    <row r="30" spans="1:27">
      <c r="A30" s="60"/>
      <c r="B30" s="64"/>
      <c r="C30" s="76"/>
      <c r="D30" s="65" t="str">
        <f t="shared" si="0"/>
        <v xml:space="preserve">   </v>
      </c>
      <c r="E30" s="1"/>
      <c r="F30" s="64"/>
      <c r="G30" s="76"/>
      <c r="H30" s="65" t="str">
        <f t="shared" si="1"/>
        <v xml:space="preserve">   </v>
      </c>
      <c r="I30" s="79"/>
      <c r="J30" s="64"/>
      <c r="K30" s="76"/>
      <c r="L30" s="65" t="str">
        <f t="shared" si="2"/>
        <v xml:space="preserve">   </v>
      </c>
      <c r="M30" s="80"/>
      <c r="N30" s="64"/>
      <c r="O30" s="76"/>
      <c r="P30" s="65" t="str">
        <f t="shared" si="3"/>
        <v xml:space="preserve">   </v>
      </c>
      <c r="Q30" s="1"/>
      <c r="R30" s="64"/>
      <c r="S30" s="76"/>
      <c r="T30" s="65" t="str">
        <f t="shared" si="4"/>
        <v xml:space="preserve">   </v>
      </c>
      <c r="U30" s="79"/>
      <c r="V30" s="89"/>
      <c r="W30" s="86"/>
      <c r="X30" s="87" t="str">
        <f t="shared" si="5"/>
        <v xml:space="preserve">   </v>
      </c>
      <c r="Y30" s="2"/>
      <c r="Z30" s="2"/>
      <c r="AA30" s="2"/>
    </row>
    <row r="31" spans="1:27">
      <c r="A31" s="60"/>
      <c r="B31" s="64"/>
      <c r="C31" s="76"/>
      <c r="D31" s="65" t="str">
        <f t="shared" si="0"/>
        <v xml:space="preserve">   </v>
      </c>
      <c r="E31" s="1"/>
      <c r="F31" s="64"/>
      <c r="G31" s="76"/>
      <c r="H31" s="65" t="str">
        <f t="shared" si="1"/>
        <v xml:space="preserve">   </v>
      </c>
      <c r="I31" s="79"/>
      <c r="J31" s="64"/>
      <c r="K31" s="76"/>
      <c r="L31" s="65" t="str">
        <f t="shared" si="2"/>
        <v xml:space="preserve">   </v>
      </c>
      <c r="M31" s="80"/>
      <c r="N31" s="64"/>
      <c r="O31" s="76"/>
      <c r="P31" s="65" t="str">
        <f t="shared" si="3"/>
        <v xml:space="preserve">   </v>
      </c>
      <c r="Q31" s="1"/>
      <c r="R31" s="64"/>
      <c r="S31" s="76"/>
      <c r="T31" s="65" t="str">
        <f t="shared" si="4"/>
        <v xml:space="preserve">   </v>
      </c>
      <c r="U31" s="79"/>
      <c r="V31" s="89"/>
      <c r="W31" s="86"/>
      <c r="X31" s="87" t="str">
        <f t="shared" si="5"/>
        <v xml:space="preserve">   </v>
      </c>
      <c r="Y31" s="2"/>
      <c r="Z31" s="2"/>
      <c r="AA31" s="2"/>
    </row>
    <row r="32" spans="1:27">
      <c r="A32" s="60"/>
      <c r="B32" s="64"/>
      <c r="C32" s="76"/>
      <c r="D32" s="65" t="str">
        <f t="shared" si="0"/>
        <v xml:space="preserve">   </v>
      </c>
      <c r="E32" s="1"/>
      <c r="F32" s="64"/>
      <c r="G32" s="76"/>
      <c r="H32" s="65" t="str">
        <f t="shared" si="1"/>
        <v xml:space="preserve">   </v>
      </c>
      <c r="I32" s="79"/>
      <c r="J32" s="64"/>
      <c r="K32" s="76"/>
      <c r="L32" s="65" t="str">
        <f t="shared" si="2"/>
        <v xml:space="preserve">   </v>
      </c>
      <c r="M32" s="80"/>
      <c r="N32" s="64"/>
      <c r="O32" s="76"/>
      <c r="P32" s="65" t="str">
        <f t="shared" si="3"/>
        <v xml:space="preserve">   </v>
      </c>
      <c r="Q32" s="1"/>
      <c r="R32" s="64"/>
      <c r="S32" s="76"/>
      <c r="T32" s="65" t="str">
        <f t="shared" si="4"/>
        <v xml:space="preserve">   </v>
      </c>
      <c r="U32" s="79"/>
      <c r="V32" s="89"/>
      <c r="W32" s="86"/>
      <c r="X32" s="87" t="str">
        <f t="shared" si="5"/>
        <v xml:space="preserve">   </v>
      </c>
      <c r="Y32" s="2"/>
      <c r="Z32" s="2"/>
      <c r="AA32" s="2"/>
    </row>
    <row r="33" spans="1:27">
      <c r="A33" s="60"/>
      <c r="B33" s="64"/>
      <c r="C33" s="76"/>
      <c r="D33" s="65" t="str">
        <f t="shared" si="0"/>
        <v xml:space="preserve">   </v>
      </c>
      <c r="E33" s="1"/>
      <c r="F33" s="64"/>
      <c r="G33" s="76"/>
      <c r="H33" s="65" t="str">
        <f t="shared" si="1"/>
        <v xml:space="preserve">   </v>
      </c>
      <c r="I33" s="79"/>
      <c r="J33" s="64"/>
      <c r="K33" s="76"/>
      <c r="L33" s="65" t="str">
        <f t="shared" si="2"/>
        <v xml:space="preserve">   </v>
      </c>
      <c r="M33" s="80"/>
      <c r="N33" s="64"/>
      <c r="O33" s="76"/>
      <c r="P33" s="65" t="str">
        <f t="shared" si="3"/>
        <v xml:space="preserve">   </v>
      </c>
      <c r="Q33" s="1"/>
      <c r="R33" s="64"/>
      <c r="S33" s="76"/>
      <c r="T33" s="65" t="str">
        <f t="shared" si="4"/>
        <v xml:space="preserve">   </v>
      </c>
      <c r="U33" s="79"/>
      <c r="V33" s="89"/>
      <c r="W33" s="86"/>
      <c r="X33" s="87" t="str">
        <f t="shared" si="5"/>
        <v xml:space="preserve">   </v>
      </c>
      <c r="Y33" s="2"/>
      <c r="Z33" s="2"/>
      <c r="AA33" s="2"/>
    </row>
    <row r="34" spans="1:27">
      <c r="A34" s="60"/>
      <c r="B34" s="64"/>
      <c r="C34" s="76"/>
      <c r="D34" s="65" t="str">
        <f t="shared" si="0"/>
        <v xml:space="preserve">   </v>
      </c>
      <c r="E34" s="1"/>
      <c r="F34" s="64"/>
      <c r="G34" s="76"/>
      <c r="H34" s="65" t="str">
        <f t="shared" si="1"/>
        <v xml:space="preserve">   </v>
      </c>
      <c r="I34" s="79"/>
      <c r="J34" s="64"/>
      <c r="K34" s="76"/>
      <c r="L34" s="65" t="str">
        <f t="shared" si="2"/>
        <v xml:space="preserve">   </v>
      </c>
      <c r="M34" s="80"/>
      <c r="N34" s="64"/>
      <c r="O34" s="76"/>
      <c r="P34" s="65" t="str">
        <f t="shared" si="3"/>
        <v xml:space="preserve">   </v>
      </c>
      <c r="Q34" s="1"/>
      <c r="R34" s="64"/>
      <c r="S34" s="76"/>
      <c r="T34" s="65" t="str">
        <f t="shared" si="4"/>
        <v xml:space="preserve">   </v>
      </c>
      <c r="U34" s="79"/>
      <c r="V34" s="89"/>
      <c r="W34" s="86"/>
      <c r="X34" s="87" t="str">
        <f t="shared" si="5"/>
        <v xml:space="preserve">   </v>
      </c>
      <c r="Y34" s="2"/>
      <c r="Z34" s="2"/>
      <c r="AA34" s="2"/>
    </row>
    <row r="35" spans="1:27">
      <c r="A35" s="60"/>
      <c r="B35" s="64"/>
      <c r="C35" s="76"/>
      <c r="D35" s="65" t="str">
        <f t="shared" si="0"/>
        <v xml:space="preserve">   </v>
      </c>
      <c r="E35" s="1"/>
      <c r="F35" s="64"/>
      <c r="G35" s="76"/>
      <c r="H35" s="65" t="str">
        <f t="shared" si="1"/>
        <v xml:space="preserve">   </v>
      </c>
      <c r="I35" s="79"/>
      <c r="J35" s="64"/>
      <c r="K35" s="76"/>
      <c r="L35" s="65" t="str">
        <f t="shared" si="2"/>
        <v xml:space="preserve">   </v>
      </c>
      <c r="M35" s="80"/>
      <c r="N35" s="64"/>
      <c r="O35" s="76"/>
      <c r="P35" s="65" t="str">
        <f t="shared" si="3"/>
        <v xml:space="preserve">   </v>
      </c>
      <c r="Q35" s="1"/>
      <c r="R35" s="64"/>
      <c r="S35" s="76"/>
      <c r="T35" s="65" t="str">
        <f t="shared" si="4"/>
        <v xml:space="preserve">   </v>
      </c>
      <c r="U35" s="79"/>
      <c r="V35" s="89"/>
      <c r="W35" s="86"/>
      <c r="X35" s="87" t="str">
        <f t="shared" si="5"/>
        <v xml:space="preserve">   </v>
      </c>
      <c r="Y35" s="2"/>
      <c r="Z35" s="2"/>
      <c r="AA35" s="2"/>
    </row>
    <row r="36" spans="1:27">
      <c r="A36" s="60"/>
      <c r="B36" s="64"/>
      <c r="C36" s="76"/>
      <c r="D36" s="65" t="str">
        <f t="shared" si="0"/>
        <v xml:space="preserve">   </v>
      </c>
      <c r="E36" s="1"/>
      <c r="F36" s="64"/>
      <c r="G36" s="76"/>
      <c r="H36" s="65" t="str">
        <f t="shared" si="1"/>
        <v xml:space="preserve">   </v>
      </c>
      <c r="I36" s="79"/>
      <c r="J36" s="64"/>
      <c r="K36" s="76"/>
      <c r="L36" s="65" t="str">
        <f t="shared" si="2"/>
        <v xml:space="preserve">   </v>
      </c>
      <c r="M36" s="80"/>
      <c r="N36" s="64"/>
      <c r="O36" s="76"/>
      <c r="P36" s="65" t="str">
        <f t="shared" si="3"/>
        <v xml:space="preserve">   </v>
      </c>
      <c r="Q36" s="1"/>
      <c r="R36" s="64"/>
      <c r="S36" s="76"/>
      <c r="T36" s="65" t="str">
        <f t="shared" si="4"/>
        <v xml:space="preserve">   </v>
      </c>
      <c r="U36" s="79"/>
      <c r="V36" s="89"/>
      <c r="W36" s="86"/>
      <c r="X36" s="87" t="str">
        <f t="shared" si="5"/>
        <v xml:space="preserve">   </v>
      </c>
      <c r="Y36" s="2"/>
      <c r="Z36" s="2"/>
      <c r="AA36" s="2"/>
    </row>
    <row r="37" spans="1:27">
      <c r="A37" s="60"/>
      <c r="B37" s="64"/>
      <c r="C37" s="76"/>
      <c r="D37" s="65" t="str">
        <f t="shared" si="0"/>
        <v xml:space="preserve">   </v>
      </c>
      <c r="E37" s="1"/>
      <c r="F37" s="64"/>
      <c r="G37" s="76"/>
      <c r="H37" s="65" t="str">
        <f t="shared" si="1"/>
        <v xml:space="preserve">   </v>
      </c>
      <c r="I37" s="79"/>
      <c r="J37" s="64"/>
      <c r="K37" s="76"/>
      <c r="L37" s="65" t="str">
        <f t="shared" si="2"/>
        <v xml:space="preserve">   </v>
      </c>
      <c r="M37" s="80"/>
      <c r="N37" s="64"/>
      <c r="O37" s="76"/>
      <c r="P37" s="65" t="str">
        <f t="shared" si="3"/>
        <v xml:space="preserve">   </v>
      </c>
      <c r="Q37" s="1"/>
      <c r="R37" s="64"/>
      <c r="S37" s="76"/>
      <c r="T37" s="65" t="str">
        <f t="shared" si="4"/>
        <v xml:space="preserve">   </v>
      </c>
      <c r="U37" s="79"/>
      <c r="V37" s="89"/>
      <c r="W37" s="86"/>
      <c r="X37" s="87" t="str">
        <f t="shared" si="5"/>
        <v xml:space="preserve">   </v>
      </c>
      <c r="Y37" s="2"/>
      <c r="Z37" s="2"/>
      <c r="AA37" s="2"/>
    </row>
    <row r="38" spans="1:27" ht="15.75" thickBot="1">
      <c r="A38" s="60"/>
      <c r="B38" s="64"/>
      <c r="C38" s="82"/>
      <c r="D38" s="83" t="str">
        <f t="shared" si="0"/>
        <v xml:space="preserve">   </v>
      </c>
      <c r="E38" s="1"/>
      <c r="F38" s="64"/>
      <c r="G38" s="82"/>
      <c r="H38" s="65" t="str">
        <f t="shared" si="1"/>
        <v xml:space="preserve">   </v>
      </c>
      <c r="I38" s="79"/>
      <c r="J38" s="64"/>
      <c r="K38" s="82"/>
      <c r="L38" s="83" t="str">
        <f t="shared" si="2"/>
        <v xml:space="preserve">   </v>
      </c>
      <c r="M38" s="80"/>
      <c r="N38" s="64"/>
      <c r="O38" s="82"/>
      <c r="P38" s="83" t="str">
        <f t="shared" si="3"/>
        <v xml:space="preserve">   </v>
      </c>
      <c r="Q38" s="1"/>
      <c r="R38" s="64"/>
      <c r="S38" s="82"/>
      <c r="T38" s="83" t="str">
        <f t="shared" si="4"/>
        <v xml:space="preserve">   </v>
      </c>
      <c r="U38" s="79"/>
      <c r="V38" s="89"/>
      <c r="W38" s="88"/>
      <c r="X38" s="87" t="str">
        <f t="shared" si="5"/>
        <v xml:space="preserve">   </v>
      </c>
      <c r="Y38" s="2"/>
      <c r="Z38" s="2"/>
      <c r="AA38" s="2"/>
    </row>
    <row r="39" spans="1:27">
      <c r="A39" s="60"/>
      <c r="B39" s="355" t="s">
        <v>143</v>
      </c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6"/>
      <c r="T39" s="357"/>
      <c r="U39" s="367"/>
      <c r="V39" s="361" t="s">
        <v>144</v>
      </c>
      <c r="W39" s="362"/>
      <c r="X39" s="363"/>
      <c r="Y39" s="2"/>
      <c r="Z39" s="2"/>
      <c r="AA39" s="2"/>
    </row>
    <row r="40" spans="1:27" ht="15.75" thickBot="1">
      <c r="A40" s="60"/>
      <c r="B40" s="358"/>
      <c r="C40" s="359"/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60"/>
      <c r="U40" s="367"/>
      <c r="V40" s="364"/>
      <c r="W40" s="365"/>
      <c r="X40" s="366"/>
      <c r="Y40" s="2"/>
      <c r="Z40" s="2"/>
      <c r="AA40" s="2"/>
    </row>
    <row r="41" spans="1:27">
      <c r="A41" s="6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</sheetData>
  <customSheetViews>
    <customSheetView guid="{35B6BC15-FE8E-48BF-BB66-C036B89C8D4E}">
      <selection activeCell="G19" sqref="G19"/>
      <pageMargins left="0.7" right="0.7" top="0.75" bottom="0.75" header="0.3" footer="0.3"/>
      <pageSetup paperSize="9" orientation="portrait" r:id="rId1"/>
    </customSheetView>
  </customSheetViews>
  <mergeCells count="3">
    <mergeCell ref="B39:T40"/>
    <mergeCell ref="V39:X40"/>
    <mergeCell ref="U39:U40"/>
  </mergeCell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G45"/>
  <sheetViews>
    <sheetView topLeftCell="A16" zoomScale="90" zoomScaleNormal="90" workbookViewId="0">
      <selection activeCell="H55" sqref="H55"/>
    </sheetView>
  </sheetViews>
  <sheetFormatPr baseColWidth="10" defaultRowHeight="15"/>
  <cols>
    <col min="1" max="1" width="5.85546875" customWidth="1"/>
  </cols>
  <sheetData>
    <row r="1" spans="2:7" ht="15.75">
      <c r="B1" s="371" t="s">
        <v>191</v>
      </c>
      <c r="C1" s="372"/>
      <c r="D1" s="372"/>
      <c r="E1" s="372"/>
      <c r="F1" s="372"/>
      <c r="G1" s="373"/>
    </row>
    <row r="2" spans="2:7" ht="14.25" customHeight="1" thickBot="1">
      <c r="B2" s="368"/>
      <c r="C2" s="369"/>
      <c r="D2" s="369"/>
      <c r="E2" s="369"/>
      <c r="F2" s="369"/>
      <c r="G2" s="370"/>
    </row>
    <row r="3" spans="2:7">
      <c r="B3" s="189"/>
      <c r="C3" s="190" t="s">
        <v>139</v>
      </c>
      <c r="D3" s="191" t="s">
        <v>146</v>
      </c>
      <c r="E3" s="189"/>
      <c r="F3" s="190" t="s">
        <v>139</v>
      </c>
      <c r="G3" s="191" t="s">
        <v>146</v>
      </c>
    </row>
    <row r="4" spans="2:7">
      <c r="B4" s="64" t="s">
        <v>165</v>
      </c>
      <c r="C4" s="76">
        <v>32</v>
      </c>
      <c r="D4" s="81">
        <f>C4</f>
        <v>32</v>
      </c>
      <c r="E4" s="64" t="s">
        <v>166</v>
      </c>
      <c r="F4" s="76">
        <v>24</v>
      </c>
      <c r="G4" s="65">
        <f>IF(F4=$A$2,$B$2,C39+F4)</f>
        <v>96</v>
      </c>
    </row>
    <row r="5" spans="2:7">
      <c r="B5" s="64" t="s">
        <v>167</v>
      </c>
      <c r="C5" s="76">
        <v>30</v>
      </c>
      <c r="D5" s="65">
        <f t="shared" ref="D5:D39" si="0">IF(C5=$A$2,$B$2,D4+C5)</f>
        <v>62</v>
      </c>
      <c r="E5" s="64" t="s">
        <v>168</v>
      </c>
      <c r="F5" s="76">
        <v>110</v>
      </c>
      <c r="G5" s="65">
        <f t="shared" ref="G5:G39" si="1">IF(F5=$A$2,$B$2,G4+F5)</f>
        <v>206</v>
      </c>
    </row>
    <row r="6" spans="2:7">
      <c r="B6" s="64" t="s">
        <v>169</v>
      </c>
      <c r="C6" s="76">
        <v>40</v>
      </c>
      <c r="D6" s="65">
        <f t="shared" si="0"/>
        <v>102</v>
      </c>
      <c r="E6" s="64" t="s">
        <v>168</v>
      </c>
      <c r="F6" s="76">
        <v>140</v>
      </c>
      <c r="G6" s="65">
        <f t="shared" si="1"/>
        <v>346</v>
      </c>
    </row>
    <row r="7" spans="2:7">
      <c r="B7" s="64" t="s">
        <v>170</v>
      </c>
      <c r="C7" s="76">
        <v>20</v>
      </c>
      <c r="D7" s="65">
        <f t="shared" si="0"/>
        <v>122</v>
      </c>
      <c r="E7" s="64" t="s">
        <v>170</v>
      </c>
      <c r="F7" s="76">
        <v>12</v>
      </c>
      <c r="G7" s="65">
        <f t="shared" si="1"/>
        <v>358</v>
      </c>
    </row>
    <row r="8" spans="2:7">
      <c r="B8" s="64" t="s">
        <v>171</v>
      </c>
      <c r="C8" s="76">
        <v>24</v>
      </c>
      <c r="D8" s="65">
        <f t="shared" si="0"/>
        <v>146</v>
      </c>
      <c r="E8" s="64" t="s">
        <v>172</v>
      </c>
      <c r="F8" s="76">
        <v>-260</v>
      </c>
      <c r="G8" s="65">
        <f t="shared" si="1"/>
        <v>98</v>
      </c>
    </row>
    <row r="9" spans="2:7">
      <c r="B9" s="64" t="s">
        <v>173</v>
      </c>
      <c r="C9" s="76">
        <v>405</v>
      </c>
      <c r="D9" s="65">
        <f t="shared" si="0"/>
        <v>551</v>
      </c>
      <c r="E9" s="64" t="s">
        <v>174</v>
      </c>
      <c r="F9" s="76">
        <v>180</v>
      </c>
      <c r="G9" s="65">
        <f t="shared" si="1"/>
        <v>278</v>
      </c>
    </row>
    <row r="10" spans="2:7">
      <c r="B10" s="64" t="s">
        <v>175</v>
      </c>
      <c r="C10" s="76">
        <v>-405</v>
      </c>
      <c r="D10" s="65">
        <f t="shared" si="0"/>
        <v>146</v>
      </c>
      <c r="E10" s="64" t="s">
        <v>165</v>
      </c>
      <c r="F10" s="76">
        <v>30</v>
      </c>
      <c r="G10" s="65">
        <f t="shared" si="1"/>
        <v>308</v>
      </c>
    </row>
    <row r="11" spans="2:7">
      <c r="B11" s="64" t="s">
        <v>175</v>
      </c>
      <c r="C11" s="76">
        <v>-65</v>
      </c>
      <c r="D11" s="65">
        <f t="shared" si="0"/>
        <v>81</v>
      </c>
      <c r="E11" s="64" t="s">
        <v>176</v>
      </c>
      <c r="F11" s="76">
        <v>50</v>
      </c>
      <c r="G11" s="65">
        <f t="shared" si="1"/>
        <v>358</v>
      </c>
    </row>
    <row r="12" spans="2:7">
      <c r="B12" s="64" t="s">
        <v>177</v>
      </c>
      <c r="C12" s="76">
        <v>70</v>
      </c>
      <c r="D12" s="65">
        <f t="shared" si="0"/>
        <v>151</v>
      </c>
      <c r="E12" s="64" t="s">
        <v>178</v>
      </c>
      <c r="F12" s="76">
        <v>50</v>
      </c>
      <c r="G12" s="65">
        <f t="shared" si="1"/>
        <v>408</v>
      </c>
    </row>
    <row r="13" spans="2:7">
      <c r="B13" s="64" t="s">
        <v>179</v>
      </c>
      <c r="C13" s="76">
        <v>100</v>
      </c>
      <c r="D13" s="65">
        <f t="shared" si="0"/>
        <v>251</v>
      </c>
      <c r="E13" s="64" t="s">
        <v>171</v>
      </c>
      <c r="F13" s="76">
        <v>48</v>
      </c>
      <c r="G13" s="65">
        <f t="shared" si="1"/>
        <v>456</v>
      </c>
    </row>
    <row r="14" spans="2:7">
      <c r="B14" s="64" t="s">
        <v>180</v>
      </c>
      <c r="C14" s="76">
        <v>-225</v>
      </c>
      <c r="D14" s="65">
        <f t="shared" si="0"/>
        <v>26</v>
      </c>
      <c r="E14" s="64" t="s">
        <v>172</v>
      </c>
      <c r="F14" s="76">
        <v>-40</v>
      </c>
      <c r="G14" s="65">
        <f t="shared" si="1"/>
        <v>416</v>
      </c>
    </row>
    <row r="15" spans="2:7">
      <c r="B15" s="64" t="s">
        <v>181</v>
      </c>
      <c r="C15" s="76">
        <v>60</v>
      </c>
      <c r="D15" s="65">
        <f t="shared" si="0"/>
        <v>86</v>
      </c>
      <c r="E15" s="64" t="s">
        <v>165</v>
      </c>
      <c r="F15" s="76">
        <v>50</v>
      </c>
      <c r="G15" s="65">
        <f t="shared" si="1"/>
        <v>466</v>
      </c>
    </row>
    <row r="16" spans="2:7">
      <c r="B16" s="64" t="s">
        <v>131</v>
      </c>
      <c r="C16" s="76">
        <v>10</v>
      </c>
      <c r="D16" s="65">
        <f t="shared" si="0"/>
        <v>96</v>
      </c>
      <c r="E16" s="64" t="s">
        <v>168</v>
      </c>
      <c r="F16" s="76">
        <v>60</v>
      </c>
      <c r="G16" s="65">
        <f t="shared" si="1"/>
        <v>526</v>
      </c>
    </row>
    <row r="17" spans="2:7">
      <c r="B17" s="64" t="s">
        <v>177</v>
      </c>
      <c r="C17" s="76">
        <v>10</v>
      </c>
      <c r="D17" s="65">
        <f t="shared" si="0"/>
        <v>106</v>
      </c>
      <c r="E17" s="64" t="s">
        <v>182</v>
      </c>
      <c r="F17" s="76">
        <v>70</v>
      </c>
      <c r="G17" s="65">
        <f t="shared" si="1"/>
        <v>596</v>
      </c>
    </row>
    <row r="18" spans="2:7">
      <c r="B18" s="64" t="s">
        <v>183</v>
      </c>
      <c r="C18" s="76">
        <v>10</v>
      </c>
      <c r="D18" s="65">
        <f t="shared" si="0"/>
        <v>116</v>
      </c>
      <c r="E18" s="64" t="s">
        <v>179</v>
      </c>
      <c r="F18" s="76">
        <v>170</v>
      </c>
      <c r="G18" s="65">
        <f t="shared" si="1"/>
        <v>766</v>
      </c>
    </row>
    <row r="19" spans="2:7">
      <c r="B19" s="64" t="s">
        <v>184</v>
      </c>
      <c r="C19" s="76">
        <v>24</v>
      </c>
      <c r="D19" s="65">
        <f t="shared" si="0"/>
        <v>140</v>
      </c>
      <c r="E19" s="64" t="s">
        <v>172</v>
      </c>
      <c r="F19" s="76">
        <v>-250</v>
      </c>
      <c r="G19" s="65">
        <f t="shared" si="1"/>
        <v>516</v>
      </c>
    </row>
    <row r="20" spans="2:7">
      <c r="B20" s="64" t="s">
        <v>182</v>
      </c>
      <c r="C20" s="76">
        <v>50</v>
      </c>
      <c r="D20" s="65">
        <f t="shared" si="0"/>
        <v>190</v>
      </c>
      <c r="E20" s="64" t="s">
        <v>171</v>
      </c>
      <c r="F20" s="76">
        <v>12</v>
      </c>
      <c r="G20" s="65">
        <f t="shared" si="1"/>
        <v>528</v>
      </c>
    </row>
    <row r="21" spans="2:7">
      <c r="B21" s="64" t="s">
        <v>173</v>
      </c>
      <c r="C21" s="76">
        <v>10</v>
      </c>
      <c r="D21" s="65">
        <f t="shared" si="0"/>
        <v>200</v>
      </c>
      <c r="E21" s="64" t="s">
        <v>169</v>
      </c>
      <c r="F21" s="76">
        <v>20</v>
      </c>
      <c r="G21" s="65">
        <f t="shared" si="1"/>
        <v>548</v>
      </c>
    </row>
    <row r="22" spans="2:7">
      <c r="B22" s="64" t="s">
        <v>182</v>
      </c>
      <c r="C22" s="76">
        <v>10</v>
      </c>
      <c r="D22" s="65">
        <f t="shared" si="0"/>
        <v>210</v>
      </c>
      <c r="E22" s="64" t="s">
        <v>165</v>
      </c>
      <c r="F22" s="76">
        <v>80</v>
      </c>
      <c r="G22" s="65">
        <f t="shared" si="1"/>
        <v>628</v>
      </c>
    </row>
    <row r="23" spans="2:7">
      <c r="B23" s="64" t="s">
        <v>185</v>
      </c>
      <c r="C23" s="76">
        <v>10</v>
      </c>
      <c r="D23" s="65">
        <f t="shared" si="0"/>
        <v>220</v>
      </c>
      <c r="E23" s="64" t="s">
        <v>192</v>
      </c>
      <c r="F23" s="76">
        <v>84</v>
      </c>
      <c r="G23" s="65">
        <f t="shared" si="1"/>
        <v>712</v>
      </c>
    </row>
    <row r="24" spans="2:7">
      <c r="B24" s="64" t="s">
        <v>2</v>
      </c>
      <c r="C24" s="76">
        <v>-215</v>
      </c>
      <c r="D24" s="65">
        <f t="shared" si="0"/>
        <v>5</v>
      </c>
      <c r="E24" s="64" t="s">
        <v>168</v>
      </c>
      <c r="F24" s="76">
        <v>80</v>
      </c>
      <c r="G24" s="65">
        <f t="shared" si="1"/>
        <v>792</v>
      </c>
    </row>
    <row r="25" spans="2:7">
      <c r="B25" s="64" t="s">
        <v>170</v>
      </c>
      <c r="C25" s="76">
        <v>12</v>
      </c>
      <c r="D25" s="65">
        <f t="shared" si="0"/>
        <v>17</v>
      </c>
      <c r="E25" s="64" t="s">
        <v>174</v>
      </c>
      <c r="F25" s="76">
        <v>204</v>
      </c>
      <c r="G25" s="65">
        <f t="shared" si="1"/>
        <v>996</v>
      </c>
    </row>
    <row r="26" spans="2:7">
      <c r="B26" s="64" t="s">
        <v>168</v>
      </c>
      <c r="C26" s="76">
        <v>132</v>
      </c>
      <c r="D26" s="65">
        <f t="shared" si="0"/>
        <v>149</v>
      </c>
      <c r="E26" s="64" t="s">
        <v>193</v>
      </c>
      <c r="F26" s="76">
        <v>238</v>
      </c>
      <c r="G26" s="65">
        <f t="shared" si="1"/>
        <v>1234</v>
      </c>
    </row>
    <row r="27" spans="2:7">
      <c r="B27" s="64" t="s">
        <v>186</v>
      </c>
      <c r="C27" s="76">
        <v>36</v>
      </c>
      <c r="D27" s="65">
        <f t="shared" si="0"/>
        <v>185</v>
      </c>
      <c r="E27" s="64" t="s">
        <v>172</v>
      </c>
      <c r="F27" s="76">
        <v>-200</v>
      </c>
      <c r="G27" s="65">
        <f t="shared" si="1"/>
        <v>1034</v>
      </c>
    </row>
    <row r="28" spans="2:7">
      <c r="B28" s="64" t="s">
        <v>187</v>
      </c>
      <c r="C28" s="76">
        <v>24</v>
      </c>
      <c r="D28" s="65">
        <f t="shared" si="0"/>
        <v>209</v>
      </c>
      <c r="E28" s="64" t="s">
        <v>168</v>
      </c>
      <c r="F28" s="76">
        <v>100</v>
      </c>
      <c r="G28" s="65">
        <f t="shared" si="1"/>
        <v>1134</v>
      </c>
    </row>
    <row r="29" spans="2:7">
      <c r="B29" s="64" t="s">
        <v>188</v>
      </c>
      <c r="C29" s="76">
        <v>-5</v>
      </c>
      <c r="D29" s="65">
        <f t="shared" si="0"/>
        <v>204</v>
      </c>
      <c r="E29" s="64" t="s">
        <v>194</v>
      </c>
      <c r="F29" s="76">
        <v>36</v>
      </c>
      <c r="G29" s="65">
        <f t="shared" si="1"/>
        <v>1170</v>
      </c>
    </row>
    <row r="30" spans="2:7">
      <c r="B30" s="64" t="s">
        <v>180</v>
      </c>
      <c r="C30" s="76">
        <v>-110</v>
      </c>
      <c r="D30" s="65">
        <f t="shared" si="0"/>
        <v>94</v>
      </c>
      <c r="E30" s="64" t="s">
        <v>195</v>
      </c>
      <c r="F30" s="76">
        <v>30</v>
      </c>
      <c r="G30" s="65">
        <f t="shared" si="1"/>
        <v>1200</v>
      </c>
    </row>
    <row r="31" spans="2:7">
      <c r="B31" s="64" t="s">
        <v>189</v>
      </c>
      <c r="C31" s="76">
        <v>240</v>
      </c>
      <c r="D31" s="65">
        <f t="shared" si="0"/>
        <v>334</v>
      </c>
      <c r="E31" s="64" t="s">
        <v>174</v>
      </c>
      <c r="F31" s="76">
        <v>24</v>
      </c>
      <c r="G31" s="65">
        <f t="shared" si="1"/>
        <v>1224</v>
      </c>
    </row>
    <row r="32" spans="2:7">
      <c r="B32" s="64" t="s">
        <v>175</v>
      </c>
      <c r="C32" s="76">
        <v>-255</v>
      </c>
      <c r="D32" s="65">
        <f t="shared" si="0"/>
        <v>79</v>
      </c>
      <c r="E32" s="64" t="s">
        <v>196</v>
      </c>
      <c r="F32" s="76">
        <v>-354</v>
      </c>
      <c r="G32" s="65">
        <f t="shared" si="1"/>
        <v>870</v>
      </c>
    </row>
    <row r="33" spans="2:7">
      <c r="B33" s="64" t="s">
        <v>190</v>
      </c>
      <c r="C33" s="76">
        <v>60</v>
      </c>
      <c r="D33" s="65">
        <f t="shared" si="0"/>
        <v>139</v>
      </c>
      <c r="E33" s="64"/>
      <c r="F33" s="76"/>
      <c r="G33" s="65">
        <f t="shared" si="1"/>
        <v>0</v>
      </c>
    </row>
    <row r="34" spans="2:7">
      <c r="B34" s="64" t="s">
        <v>179</v>
      </c>
      <c r="C34" s="76">
        <v>25</v>
      </c>
      <c r="D34" s="65">
        <f t="shared" si="0"/>
        <v>164</v>
      </c>
      <c r="E34" s="64"/>
      <c r="F34" s="76"/>
      <c r="G34" s="65">
        <f t="shared" si="1"/>
        <v>0</v>
      </c>
    </row>
    <row r="35" spans="2:7">
      <c r="B35" s="64" t="s">
        <v>173</v>
      </c>
      <c r="C35" s="76">
        <v>50</v>
      </c>
      <c r="D35" s="65">
        <f t="shared" si="0"/>
        <v>214</v>
      </c>
      <c r="E35" s="64"/>
      <c r="F35" s="76"/>
      <c r="G35" s="65">
        <f t="shared" si="1"/>
        <v>0</v>
      </c>
    </row>
    <row r="36" spans="2:7">
      <c r="B36" s="64" t="s">
        <v>175</v>
      </c>
      <c r="C36" s="76">
        <v>-185</v>
      </c>
      <c r="D36" s="65">
        <f t="shared" si="0"/>
        <v>29</v>
      </c>
      <c r="E36" s="64"/>
      <c r="F36" s="76"/>
      <c r="G36" s="65">
        <f t="shared" si="1"/>
        <v>0</v>
      </c>
    </row>
    <row r="37" spans="2:7">
      <c r="B37" s="64" t="s">
        <v>174</v>
      </c>
      <c r="C37" s="76">
        <v>60</v>
      </c>
      <c r="D37" s="65">
        <f t="shared" si="0"/>
        <v>89</v>
      </c>
      <c r="E37" s="64"/>
      <c r="F37" s="76"/>
      <c r="G37" s="65">
        <f t="shared" si="1"/>
        <v>0</v>
      </c>
    </row>
    <row r="38" spans="2:7">
      <c r="B38" s="64" t="s">
        <v>180</v>
      </c>
      <c r="C38" s="76">
        <v>-50</v>
      </c>
      <c r="D38" s="65">
        <f t="shared" si="0"/>
        <v>39</v>
      </c>
      <c r="E38" s="64"/>
      <c r="F38" s="76"/>
      <c r="G38" s="65">
        <f t="shared" si="1"/>
        <v>0</v>
      </c>
    </row>
    <row r="39" spans="2:7" ht="15.75" thickBot="1">
      <c r="B39" s="186" t="s">
        <v>174</v>
      </c>
      <c r="C39" s="187">
        <v>72</v>
      </c>
      <c r="D39" s="188">
        <f t="shared" si="0"/>
        <v>111</v>
      </c>
      <c r="E39" s="186"/>
      <c r="F39" s="187"/>
      <c r="G39" s="188">
        <f t="shared" si="1"/>
        <v>0</v>
      </c>
    </row>
    <row r="41" spans="2:7">
      <c r="B41" s="194" t="s">
        <v>205</v>
      </c>
      <c r="C41" s="194" t="s">
        <v>168</v>
      </c>
      <c r="D41" s="195" t="s">
        <v>203</v>
      </c>
      <c r="E41" s="195">
        <v>64</v>
      </c>
      <c r="F41" s="195" t="s">
        <v>204</v>
      </c>
      <c r="G41" s="195">
        <v>662</v>
      </c>
    </row>
    <row r="42" spans="2:7">
      <c r="B42" s="194" t="s">
        <v>206</v>
      </c>
      <c r="C42" s="194" t="s">
        <v>179</v>
      </c>
      <c r="D42" s="195" t="s">
        <v>203</v>
      </c>
      <c r="E42" s="195">
        <v>29</v>
      </c>
      <c r="F42" s="195" t="s">
        <v>204</v>
      </c>
      <c r="G42" s="195">
        <v>294</v>
      </c>
    </row>
    <row r="43" spans="2:7">
      <c r="B43" s="194" t="s">
        <v>207</v>
      </c>
      <c r="C43" s="194" t="s">
        <v>165</v>
      </c>
      <c r="D43" s="195" t="s">
        <v>203</v>
      </c>
      <c r="E43" s="195">
        <v>19</v>
      </c>
      <c r="F43" s="195" t="s">
        <v>204</v>
      </c>
      <c r="G43" s="195">
        <v>192</v>
      </c>
    </row>
    <row r="44" spans="2:7" ht="15" customHeight="1">
      <c r="B44" s="374" t="s">
        <v>210</v>
      </c>
      <c r="C44" s="374">
        <v>0</v>
      </c>
      <c r="D44" s="374" t="s">
        <v>211</v>
      </c>
      <c r="E44" s="374">
        <v>870</v>
      </c>
      <c r="F44" s="374" t="s">
        <v>212</v>
      </c>
      <c r="G44" s="374">
        <f>E44-C44</f>
        <v>870</v>
      </c>
    </row>
    <row r="45" spans="2:7" ht="15" customHeight="1">
      <c r="B45" s="374"/>
      <c r="C45" s="374"/>
      <c r="D45" s="374"/>
      <c r="E45" s="374"/>
      <c r="F45" s="374"/>
      <c r="G45" s="374"/>
    </row>
  </sheetData>
  <mergeCells count="8">
    <mergeCell ref="B2:G2"/>
    <mergeCell ref="B1:G1"/>
    <mergeCell ref="B44:B45"/>
    <mergeCell ref="C44:C45"/>
    <mergeCell ref="D44:D45"/>
    <mergeCell ref="E44:E45"/>
    <mergeCell ref="F44:F45"/>
    <mergeCell ref="G44:G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Inventaire</vt:lpstr>
      <vt:lpstr>Stock</vt:lpstr>
      <vt:lpstr>Listes</vt:lpstr>
      <vt:lpstr>Base de données</vt:lpstr>
      <vt:lpstr>Compte</vt:lpstr>
      <vt:lpstr>Historik</vt:lpstr>
      <vt:lpstr>liste</vt:lpstr>
      <vt:lpstr>listingparfs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Michel Zombaï</cp:lastModifiedBy>
  <dcterms:created xsi:type="dcterms:W3CDTF">2006-09-12T15:06:44Z</dcterms:created>
  <dcterms:modified xsi:type="dcterms:W3CDTF">2016-03-30T12:29:48Z</dcterms:modified>
</cp:coreProperties>
</file>