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5" windowWidth="19980" windowHeight="9600"/>
  </bookViews>
  <sheets>
    <sheet name="Feuil1" sheetId="1" r:id="rId1"/>
    <sheet name="Feuil2" sheetId="2" r:id="rId2"/>
    <sheet name="Feuil3" sheetId="3" r:id="rId3"/>
    <sheet name="Original" sheetId="4" r:id="rId4"/>
  </sheets>
  <externalReferences>
    <externalReference r:id="rId5"/>
  </externalReferences>
  <calcPr calcId="145621"/>
</workbook>
</file>

<file path=xl/calcChain.xml><?xml version="1.0" encoding="utf-8"?>
<calcChain xmlns="http://schemas.openxmlformats.org/spreadsheetml/2006/main">
  <c r="C9" i="1" l="1"/>
  <c r="D9" i="1"/>
  <c r="E9" i="1"/>
  <c r="F9" i="1"/>
  <c r="G9" i="1"/>
  <c r="H9" i="1"/>
  <c r="I9" i="1"/>
  <c r="J9" i="1"/>
  <c r="K9" i="1"/>
  <c r="L9" i="1"/>
  <c r="M9" i="1"/>
  <c r="C10" i="1"/>
  <c r="D10" i="1"/>
  <c r="E10" i="1"/>
  <c r="F10" i="1"/>
  <c r="G10" i="1"/>
  <c r="H10" i="1"/>
  <c r="I10" i="1"/>
  <c r="J10" i="1"/>
  <c r="K10" i="1"/>
  <c r="L10" i="1"/>
  <c r="M10" i="1"/>
  <c r="C11" i="1"/>
  <c r="D11" i="1"/>
  <c r="E11" i="1"/>
  <c r="F11" i="1"/>
  <c r="G11" i="1"/>
  <c r="H11" i="1"/>
  <c r="I11" i="1"/>
  <c r="J11" i="1"/>
  <c r="K11" i="1"/>
  <c r="L11" i="1"/>
  <c r="M11" i="1"/>
  <c r="C12" i="1"/>
  <c r="D12" i="1"/>
  <c r="E12" i="1"/>
  <c r="F12" i="1"/>
  <c r="G12" i="1"/>
  <c r="H12" i="1"/>
  <c r="I12" i="1"/>
  <c r="J12" i="1"/>
  <c r="K12" i="1"/>
  <c r="L12" i="1"/>
  <c r="M12" i="1"/>
  <c r="B12" i="1"/>
  <c r="B11" i="1"/>
  <c r="B10" i="1"/>
  <c r="B9" i="1"/>
  <c r="B9" i="4"/>
  <c r="G43" i="4"/>
  <c r="G44" i="4" s="1"/>
  <c r="G45" i="4" s="1"/>
  <c r="G46" i="4" s="1"/>
  <c r="G47" i="4" s="1"/>
  <c r="G48" i="4" s="1"/>
  <c r="G49" i="4" s="1"/>
  <c r="G50" i="4" s="1"/>
  <c r="G51" i="4" s="1"/>
  <c r="G52" i="4" s="1"/>
  <c r="G53" i="4" s="1"/>
  <c r="G54" i="4" s="1"/>
  <c r="G55" i="4" s="1"/>
  <c r="G56" i="4" s="1"/>
  <c r="G57" i="4" s="1"/>
  <c r="G58" i="4" s="1"/>
  <c r="G59" i="4" s="1"/>
  <c r="G60" i="4" s="1"/>
  <c r="G61" i="4" s="1"/>
  <c r="C43" i="4"/>
  <c r="C44" i="4" s="1"/>
  <c r="C45" i="4" s="1"/>
  <c r="C46" i="4" s="1"/>
  <c r="C47" i="4" s="1"/>
  <c r="C48" i="4" s="1"/>
  <c r="C49" i="4" s="1"/>
  <c r="C50" i="4" s="1"/>
  <c r="C51" i="4" s="1"/>
  <c r="C52" i="4" s="1"/>
  <c r="C53" i="4" s="1"/>
  <c r="C54" i="4" s="1"/>
  <c r="C55" i="4" s="1"/>
  <c r="C56" i="4" s="1"/>
  <c r="C57" i="4" s="1"/>
  <c r="C58" i="4" s="1"/>
  <c r="C59" i="4" s="1"/>
  <c r="C60" i="4" s="1"/>
  <c r="C61" i="4" s="1"/>
  <c r="G42" i="4"/>
  <c r="E42" i="4"/>
  <c r="E43" i="4" s="1"/>
  <c r="E44" i="4" s="1"/>
  <c r="E45" i="4" s="1"/>
  <c r="E46" i="4" s="1"/>
  <c r="E47" i="4" s="1"/>
  <c r="E48" i="4" s="1"/>
  <c r="E49" i="4" s="1"/>
  <c r="E50" i="4" s="1"/>
  <c r="E51" i="4" s="1"/>
  <c r="E52" i="4" s="1"/>
  <c r="E53" i="4" s="1"/>
  <c r="E54" i="4" s="1"/>
  <c r="E55" i="4" s="1"/>
  <c r="E56" i="4" s="1"/>
  <c r="E57" i="4" s="1"/>
  <c r="E58" i="4" s="1"/>
  <c r="E59" i="4" s="1"/>
  <c r="E60" i="4" s="1"/>
  <c r="E61" i="4" s="1"/>
  <c r="C42" i="4"/>
  <c r="C21" i="4"/>
  <c r="C22" i="4" s="1"/>
  <c r="C23" i="4" s="1"/>
  <c r="C24" i="4" s="1"/>
  <c r="C25" i="4" s="1"/>
  <c r="C26" i="4" s="1"/>
  <c r="C27" i="4" s="1"/>
  <c r="C28" i="4" s="1"/>
  <c r="C29" i="4" s="1"/>
  <c r="C30" i="4" s="1"/>
  <c r="C31" i="4" s="1"/>
  <c r="C32" i="4" s="1"/>
  <c r="C33" i="4" s="1"/>
  <c r="C34" i="4" s="1"/>
  <c r="C35" i="4" s="1"/>
  <c r="C36" i="4" s="1"/>
  <c r="C37" i="4" s="1"/>
  <c r="G19" i="4"/>
  <c r="G20" i="4" s="1"/>
  <c r="G21" i="4" s="1"/>
  <c r="G22" i="4" s="1"/>
  <c r="G23" i="4" s="1"/>
  <c r="G24" i="4" s="1"/>
  <c r="G25" i="4" s="1"/>
  <c r="G26" i="4" s="1"/>
  <c r="G27" i="4" s="1"/>
  <c r="G28" i="4" s="1"/>
  <c r="G29" i="4" s="1"/>
  <c r="G30" i="4" s="1"/>
  <c r="G31" i="4" s="1"/>
  <c r="G32" i="4" s="1"/>
  <c r="G33" i="4" s="1"/>
  <c r="G34" i="4" s="1"/>
  <c r="G35" i="4" s="1"/>
  <c r="G36" i="4" s="1"/>
  <c r="G37" i="4" s="1"/>
  <c r="C19" i="4"/>
  <c r="C20" i="4" s="1"/>
  <c r="G18" i="4"/>
  <c r="E18" i="4"/>
  <c r="E19" i="4" s="1"/>
  <c r="E20" i="4" s="1"/>
  <c r="E21" i="4" s="1"/>
  <c r="E22" i="4" s="1"/>
  <c r="E23" i="4" s="1"/>
  <c r="E24" i="4" s="1"/>
  <c r="E25" i="4" s="1"/>
  <c r="E26" i="4" s="1"/>
  <c r="E27" i="4" s="1"/>
  <c r="E28" i="4" s="1"/>
  <c r="E29" i="4" s="1"/>
  <c r="E30" i="4" s="1"/>
  <c r="E31" i="4" s="1"/>
  <c r="E32" i="4" s="1"/>
  <c r="E33" i="4" s="1"/>
  <c r="E34" i="4" s="1"/>
  <c r="E35" i="4" s="1"/>
  <c r="E36" i="4" s="1"/>
  <c r="E37" i="4" s="1"/>
  <c r="C18" i="4"/>
  <c r="B12" i="4"/>
  <c r="B11" i="4"/>
  <c r="B10" i="4"/>
  <c r="M6" i="4"/>
  <c r="M8" i="4" s="1"/>
  <c r="L6" i="4"/>
  <c r="K6" i="4"/>
  <c r="K8" i="4" s="1"/>
  <c r="J6" i="4"/>
  <c r="I6" i="4"/>
  <c r="I8" i="4" s="1"/>
  <c r="H6" i="4"/>
  <c r="G6" i="4"/>
  <c r="G8" i="4" s="1"/>
  <c r="F6" i="4"/>
  <c r="F8" i="4" s="1"/>
  <c r="E6" i="4"/>
  <c r="E7" i="4" s="1"/>
  <c r="D6" i="4"/>
  <c r="D8" i="4" s="1"/>
  <c r="C6" i="4"/>
  <c r="C8" i="4" s="1"/>
  <c r="B6" i="4"/>
  <c r="B8" i="4" s="1"/>
  <c r="M2" i="4"/>
  <c r="L2" i="4"/>
  <c r="K2" i="4"/>
  <c r="J2" i="4"/>
  <c r="I2" i="4"/>
  <c r="H2" i="4"/>
  <c r="G2" i="4"/>
  <c r="F2" i="4"/>
  <c r="E2" i="4"/>
  <c r="D2" i="4"/>
  <c r="C2" i="4"/>
  <c r="B2" i="4"/>
  <c r="H8" i="4" l="1"/>
  <c r="H7" i="4"/>
  <c r="J8" i="4"/>
  <c r="J7" i="4"/>
  <c r="L8" i="4"/>
  <c r="L7" i="4"/>
  <c r="B7" i="4"/>
  <c r="D7" i="4"/>
  <c r="F7" i="4"/>
  <c r="I7" i="4"/>
  <c r="M7" i="4"/>
  <c r="E8" i="4"/>
  <c r="C7" i="4"/>
  <c r="G7" i="4"/>
  <c r="K7" i="4"/>
  <c r="G42" i="1"/>
  <c r="G43" i="1" s="1"/>
  <c r="G44" i="1" s="1"/>
  <c r="G45" i="1" s="1"/>
  <c r="G46" i="1" s="1"/>
  <c r="G47" i="1" s="1"/>
  <c r="G48" i="1" s="1"/>
  <c r="G49" i="1" s="1"/>
  <c r="G50" i="1" s="1"/>
  <c r="G51" i="1" s="1"/>
  <c r="G52" i="1" s="1"/>
  <c r="G53" i="1" s="1"/>
  <c r="G54" i="1" s="1"/>
  <c r="G55" i="1" s="1"/>
  <c r="G56" i="1" s="1"/>
  <c r="G57" i="1" s="1"/>
  <c r="G58" i="1" s="1"/>
  <c r="G59" i="1" s="1"/>
  <c r="G60" i="1" s="1"/>
  <c r="G61" i="1" s="1"/>
  <c r="E42" i="1"/>
  <c r="E43" i="1" s="1"/>
  <c r="E44" i="1" s="1"/>
  <c r="E45" i="1" s="1"/>
  <c r="E46" i="1" s="1"/>
  <c r="E47" i="1" s="1"/>
  <c r="E48" i="1" s="1"/>
  <c r="E49" i="1" s="1"/>
  <c r="E50" i="1" s="1"/>
  <c r="E51" i="1" s="1"/>
  <c r="E52" i="1" s="1"/>
  <c r="E53" i="1" s="1"/>
  <c r="E54" i="1" s="1"/>
  <c r="E55" i="1" s="1"/>
  <c r="E56" i="1" s="1"/>
  <c r="E57" i="1" s="1"/>
  <c r="E58" i="1" s="1"/>
  <c r="E59" i="1" s="1"/>
  <c r="E60" i="1" s="1"/>
  <c r="E61" i="1" s="1"/>
  <c r="C42" i="1"/>
  <c r="C43" i="1" s="1"/>
  <c r="C44" i="1" s="1"/>
  <c r="C45" i="1" s="1"/>
  <c r="C46" i="1" s="1"/>
  <c r="C47" i="1" s="1"/>
  <c r="C48" i="1" s="1"/>
  <c r="C49" i="1" s="1"/>
  <c r="C50" i="1" s="1"/>
  <c r="C51" i="1" s="1"/>
  <c r="C52" i="1" s="1"/>
  <c r="C53" i="1" s="1"/>
  <c r="C54" i="1" s="1"/>
  <c r="C55" i="1" s="1"/>
  <c r="C56" i="1" s="1"/>
  <c r="C57" i="1" s="1"/>
  <c r="C58" i="1" s="1"/>
  <c r="C59" i="1" s="1"/>
  <c r="C60" i="1" s="1"/>
  <c r="C61" i="1" s="1"/>
  <c r="G18" i="1"/>
  <c r="G19" i="1" s="1"/>
  <c r="G20" i="1" s="1"/>
  <c r="G21" i="1" s="1"/>
  <c r="G22" i="1" s="1"/>
  <c r="G23" i="1" s="1"/>
  <c r="G24" i="1" s="1"/>
  <c r="G25" i="1" s="1"/>
  <c r="G26" i="1" s="1"/>
  <c r="G27" i="1" s="1"/>
  <c r="G28" i="1" s="1"/>
  <c r="G29" i="1" s="1"/>
  <c r="G30" i="1" s="1"/>
  <c r="G31" i="1" s="1"/>
  <c r="G32" i="1" s="1"/>
  <c r="G33" i="1" s="1"/>
  <c r="G34" i="1" s="1"/>
  <c r="G35" i="1" s="1"/>
  <c r="G36" i="1" s="1"/>
  <c r="G37" i="1" s="1"/>
  <c r="E18" i="1"/>
  <c r="E19" i="1" s="1"/>
  <c r="E20" i="1" s="1"/>
  <c r="E21" i="1" s="1"/>
  <c r="E22" i="1" s="1"/>
  <c r="E23" i="1" s="1"/>
  <c r="E24" i="1" s="1"/>
  <c r="E25" i="1" s="1"/>
  <c r="E26" i="1" s="1"/>
  <c r="E27" i="1" s="1"/>
  <c r="E28" i="1" s="1"/>
  <c r="E29" i="1" s="1"/>
  <c r="E30" i="1" s="1"/>
  <c r="E31" i="1" s="1"/>
  <c r="E32" i="1" s="1"/>
  <c r="E33" i="1" s="1"/>
  <c r="E34" i="1" s="1"/>
  <c r="E35" i="1" s="1"/>
  <c r="E36" i="1" s="1"/>
  <c r="E37" i="1" s="1"/>
  <c r="C18" i="1"/>
  <c r="C19" i="1" s="1"/>
  <c r="C20" i="1" s="1"/>
  <c r="C21" i="1" s="1"/>
  <c r="C22" i="1" s="1"/>
  <c r="C23" i="1" s="1"/>
  <c r="C24" i="1" s="1"/>
  <c r="C25" i="1" s="1"/>
  <c r="C26" i="1" s="1"/>
  <c r="C27" i="1" s="1"/>
  <c r="C28" i="1" s="1"/>
  <c r="C29" i="1" s="1"/>
  <c r="C30" i="1" s="1"/>
  <c r="C31" i="1" s="1"/>
  <c r="C32" i="1" s="1"/>
  <c r="C33" i="1" s="1"/>
  <c r="C34" i="1" s="1"/>
  <c r="C35" i="1" s="1"/>
  <c r="C36" i="1" s="1"/>
  <c r="C37" i="1" s="1"/>
  <c r="M6" i="1"/>
  <c r="M8" i="1" s="1"/>
  <c r="L6" i="1"/>
  <c r="L8" i="1" s="1"/>
  <c r="K6" i="1"/>
  <c r="K8" i="1" s="1"/>
  <c r="J6" i="1"/>
  <c r="J8" i="1" s="1"/>
  <c r="I6" i="1"/>
  <c r="I8" i="1" s="1"/>
  <c r="H6" i="1"/>
  <c r="H8" i="1" s="1"/>
  <c r="G6" i="1"/>
  <c r="G8" i="1" s="1"/>
  <c r="F6" i="1"/>
  <c r="F8" i="1" s="1"/>
  <c r="E6" i="1"/>
  <c r="E8" i="1" s="1"/>
  <c r="D6" i="1"/>
  <c r="D8" i="1" s="1"/>
  <c r="C6" i="1"/>
  <c r="C8" i="1" s="1"/>
  <c r="B6" i="1"/>
  <c r="B8" i="1" s="1"/>
  <c r="M2" i="1"/>
  <c r="L2" i="1"/>
  <c r="K2" i="1"/>
  <c r="J2" i="1"/>
  <c r="I2" i="1"/>
  <c r="H2" i="1"/>
  <c r="G2" i="1"/>
  <c r="F2" i="1"/>
  <c r="E2" i="1"/>
  <c r="D2" i="1"/>
  <c r="C2" i="1"/>
  <c r="B2" i="1"/>
  <c r="C7" i="1" l="1"/>
  <c r="E7" i="1"/>
  <c r="G7" i="1"/>
  <c r="I7" i="1"/>
  <c r="K7" i="1"/>
  <c r="M7" i="1"/>
  <c r="B7" i="1"/>
  <c r="D7" i="1"/>
  <c r="F7" i="1"/>
  <c r="H7" i="1"/>
  <c r="J7" i="1"/>
  <c r="L7" i="1"/>
</calcChain>
</file>

<file path=xl/sharedStrings.xml><?xml version="1.0" encoding="utf-8"?>
<sst xmlns="http://schemas.openxmlformats.org/spreadsheetml/2006/main" count="79" uniqueCount="31">
  <si>
    <t>Ville</t>
  </si>
  <si>
    <t>Taverne</t>
  </si>
  <si>
    <t>Musée</t>
  </si>
  <si>
    <t>Satisfaction</t>
  </si>
  <si>
    <t>Niv. Sup.</t>
  </si>
  <si>
    <t>Niv. Tav.</t>
  </si>
  <si>
    <t>Niv. Mus.+</t>
  </si>
  <si>
    <t>Bois Tav.</t>
  </si>
  <si>
    <t>Mar. Tav.</t>
  </si>
  <si>
    <t>Bois M+</t>
  </si>
  <si>
    <t>Mar. M+</t>
  </si>
  <si>
    <t>Bois</t>
  </si>
  <si>
    <t>B. cumul</t>
  </si>
  <si>
    <t>Marbre</t>
  </si>
  <si>
    <t>M. cumul</t>
  </si>
  <si>
    <t>Temps</t>
  </si>
  <si>
    <t>T. cumul</t>
  </si>
  <si>
    <t>Nom des villes</t>
  </si>
  <si>
    <t>Niveau des tavernes</t>
  </si>
  <si>
    <t>Niveau des musées</t>
  </si>
  <si>
    <t>La satisfaction "change de niveau" tous les 60. L'optimum étant de tendre vers zéro.</t>
  </si>
  <si>
    <t>Nombre de points séparant du palier suivant.</t>
  </si>
  <si>
    <t>Nombre de niveaux de musées nécessaires pour atteindre le palier.</t>
  </si>
  <si>
    <t>Nombre de niveaux de tavernes nécessaires pour atteindre le palier.</t>
  </si>
  <si>
    <t>Quantité de bois pour améliorer la taverne.</t>
  </si>
  <si>
    <t>Quantité de bois pour améliorer le musée.</t>
  </si>
  <si>
    <t>Quantité de marbre pour améliorer la taverne.</t>
  </si>
  <si>
    <t>Quantité de marbre pour améliorer le musée.</t>
  </si>
  <si>
    <t>Niveau</t>
  </si>
  <si>
    <t>si b7=y, alors b9=somme de y ligne(s) à partir de b29 (case de la colonne b correspondant la ligne dont la case de la colonne A=b3+1)</t>
  </si>
  <si>
    <t>http://forum.excel-pratique.com/excel/somme-d-un-nombre-variable-de-donnees-t39588.html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</si>
</sst>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quot;j&quot;\ hh&quot;h&quot;\ mm&quot;'&quot;"/>
    <numFmt numFmtId="165" formatCode="h&quot;h&quot;\ mm&quot;'&quot;"/>
  </numFmts>
  <fonts count="7" x14ac:knownFonts="1">
    <font>
      <sz val="11"/>
      <color theme="1"/>
      <name val="Calibri"/>
      <family val="2"/>
      <scheme val="minor"/>
    </font>
    <font>
      <sz val="10"/>
      <name val="Arial"/>
      <family val="2"/>
    </font>
    <font>
      <b/>
      <sz val="16"/>
      <name val="Arial"/>
      <family val="2"/>
    </font>
    <font>
      <sz val="8"/>
      <name val="Arial"/>
      <family val="2"/>
    </font>
    <font>
      <b/>
      <sz val="8"/>
      <name val="Arial"/>
      <family val="2"/>
    </font>
    <font>
      <sz val="11"/>
      <name val="Calibri"/>
      <family val="2"/>
      <scheme val="minor"/>
    </font>
    <font>
      <u/>
      <sz val="11"/>
      <color theme="1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rgb="FFFFFF00"/>
        <bgColor indexed="64"/>
      </patternFill>
    </fill>
    <fill>
      <patternFill patternType="solid">
        <fgColor rgb="FF92D050"/>
        <bgColor indexed="64"/>
      </patternFill>
    </fill>
  </fills>
  <borders count="42">
    <border>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bottom/>
      <diagonal/>
    </border>
    <border>
      <left/>
      <right style="medium">
        <color indexed="64"/>
      </right>
      <top/>
      <bottom style="medium">
        <color indexed="64"/>
      </bottom>
      <diagonal/>
    </border>
  </borders>
  <cellStyleXfs count="2">
    <xf numFmtId="0" fontId="0" fillId="0" borderId="0"/>
    <xf numFmtId="0" fontId="6" fillId="0" borderId="0" applyNumberFormat="0" applyFill="0" applyBorder="0" applyAlignment="0" applyProtection="0"/>
  </cellStyleXfs>
  <cellXfs count="121">
    <xf numFmtId="0" fontId="0" fillId="0" borderId="0" xfId="0"/>
    <xf numFmtId="0" fontId="1" fillId="0" borderId="0" xfId="0" applyFont="1"/>
    <xf numFmtId="0" fontId="3" fillId="0" borderId="27" xfId="0" applyFont="1" applyBorder="1" applyAlignment="1">
      <alignment horizontal="center"/>
    </xf>
    <xf numFmtId="3" fontId="3" fillId="0" borderId="28" xfId="0" applyNumberFormat="1" applyFont="1" applyBorder="1" applyAlignment="1">
      <alignment horizontal="center"/>
    </xf>
    <xf numFmtId="3" fontId="3" fillId="0" borderId="29" xfId="0" applyNumberFormat="1" applyFont="1" applyBorder="1" applyAlignment="1">
      <alignment horizontal="center"/>
    </xf>
    <xf numFmtId="0" fontId="3" fillId="0" borderId="30" xfId="0" applyFont="1" applyBorder="1" applyAlignment="1">
      <alignment horizontal="center"/>
    </xf>
    <xf numFmtId="0" fontId="3" fillId="2" borderId="9" xfId="0" applyFont="1" applyFill="1" applyBorder="1"/>
    <xf numFmtId="3" fontId="3" fillId="2" borderId="31" xfId="0" applyNumberFormat="1" applyFont="1" applyFill="1" applyBorder="1"/>
    <xf numFmtId="3" fontId="3" fillId="2" borderId="12" xfId="0" applyNumberFormat="1" applyFont="1" applyFill="1" applyBorder="1"/>
    <xf numFmtId="164" fontId="3" fillId="2" borderId="31" xfId="0" applyNumberFormat="1" applyFont="1" applyFill="1" applyBorder="1"/>
    <xf numFmtId="0" fontId="3" fillId="0" borderId="17" xfId="0" applyFont="1" applyBorder="1"/>
    <xf numFmtId="3" fontId="3" fillId="0" borderId="34" xfId="0" applyNumberFormat="1" applyFont="1" applyBorder="1" applyAlignment="1">
      <alignment horizontal="right"/>
    </xf>
    <xf numFmtId="3" fontId="3" fillId="0" borderId="20" xfId="0" applyNumberFormat="1" applyFont="1" applyBorder="1"/>
    <xf numFmtId="164" fontId="3" fillId="0" borderId="34" xfId="0" applyNumberFormat="1" applyFont="1" applyBorder="1" applyAlignment="1">
      <alignment horizontal="right"/>
    </xf>
    <xf numFmtId="0" fontId="4" fillId="3" borderId="9" xfId="0" applyFont="1" applyFill="1" applyBorder="1"/>
    <xf numFmtId="3" fontId="4" fillId="3" borderId="31" xfId="0" applyNumberFormat="1" applyFont="1" applyFill="1" applyBorder="1"/>
    <xf numFmtId="3" fontId="4" fillId="3" borderId="12" xfId="0" applyNumberFormat="1" applyFont="1" applyFill="1" applyBorder="1"/>
    <xf numFmtId="164" fontId="4" fillId="3" borderId="31" xfId="0" applyNumberFormat="1" applyFont="1" applyFill="1" applyBorder="1"/>
    <xf numFmtId="0" fontId="3" fillId="0" borderId="9" xfId="0" applyFont="1" applyBorder="1"/>
    <xf numFmtId="3" fontId="3" fillId="0" borderId="31" xfId="0" applyNumberFormat="1" applyFont="1" applyBorder="1"/>
    <xf numFmtId="3" fontId="3" fillId="0" borderId="12" xfId="0" applyNumberFormat="1" applyFont="1" applyBorder="1"/>
    <xf numFmtId="164" fontId="3" fillId="0" borderId="31" xfId="0" applyNumberFormat="1" applyFont="1" applyBorder="1"/>
    <xf numFmtId="0" fontId="3" fillId="0" borderId="37" xfId="0" applyFont="1" applyFill="1" applyBorder="1"/>
    <xf numFmtId="0" fontId="3" fillId="0" borderId="13" xfId="0" applyFont="1" applyBorder="1"/>
    <xf numFmtId="3" fontId="3" fillId="0" borderId="38" xfId="0" applyNumberFormat="1" applyFont="1" applyBorder="1"/>
    <xf numFmtId="3" fontId="3" fillId="0" borderId="16" xfId="0" applyNumberFormat="1" applyFont="1" applyBorder="1"/>
    <xf numFmtId="164" fontId="3" fillId="0" borderId="38" xfId="0" applyNumberFormat="1" applyFont="1" applyBorder="1"/>
    <xf numFmtId="0" fontId="3" fillId="2" borderId="5" xfId="0" applyFont="1" applyFill="1" applyBorder="1"/>
    <xf numFmtId="3" fontId="3" fillId="2" borderId="39" xfId="0" applyNumberFormat="1" applyFont="1" applyFill="1" applyBorder="1"/>
    <xf numFmtId="3" fontId="3" fillId="2" borderId="8" xfId="0" applyNumberFormat="1" applyFont="1" applyFill="1" applyBorder="1"/>
    <xf numFmtId="164" fontId="3" fillId="2" borderId="39" xfId="0" applyNumberFormat="1" applyFont="1" applyFill="1" applyBorder="1"/>
    <xf numFmtId="0" fontId="3" fillId="0" borderId="9" xfId="0" applyFont="1" applyFill="1" applyBorder="1"/>
    <xf numFmtId="3" fontId="3" fillId="0" borderId="31" xfId="0" applyNumberFormat="1" applyFont="1" applyFill="1" applyBorder="1"/>
    <xf numFmtId="3" fontId="3" fillId="0" borderId="12" xfId="0" applyNumberFormat="1" applyFont="1" applyFill="1" applyBorder="1"/>
    <xf numFmtId="164" fontId="3" fillId="0" borderId="31" xfId="0" applyNumberFormat="1" applyFont="1" applyFill="1" applyBorder="1"/>
    <xf numFmtId="0" fontId="0" fillId="0" borderId="0" xfId="0" applyFont="1" applyFill="1"/>
    <xf numFmtId="0" fontId="5" fillId="0" borderId="0" xfId="0" applyFont="1"/>
    <xf numFmtId="0" fontId="0" fillId="0" borderId="1" xfId="0" applyFont="1" applyBorder="1"/>
    <xf numFmtId="0" fontId="0" fillId="0" borderId="2" xfId="0" applyFont="1" applyBorder="1" applyAlignment="1">
      <alignment horizontal="center"/>
    </xf>
    <xf numFmtId="0" fontId="0" fillId="0" borderId="3" xfId="0" applyFont="1" applyBorder="1" applyAlignment="1">
      <alignment horizontal="center"/>
    </xf>
    <xf numFmtId="0" fontId="0" fillId="0" borderId="4" xfId="0" applyFont="1" applyBorder="1" applyAlignment="1">
      <alignment horizontal="center"/>
    </xf>
    <xf numFmtId="0" fontId="0" fillId="0" borderId="5" xfId="0" applyFont="1" applyBorder="1"/>
    <xf numFmtId="0" fontId="0" fillId="0" borderId="6" xfId="0" applyFont="1" applyBorder="1"/>
    <xf numFmtId="0" fontId="0" fillId="0" borderId="7" xfId="0" applyFont="1" applyBorder="1"/>
    <xf numFmtId="0" fontId="0" fillId="0" borderId="8" xfId="0" applyFont="1" applyBorder="1"/>
    <xf numFmtId="0" fontId="0" fillId="0" borderId="9" xfId="0" applyFont="1" applyBorder="1"/>
    <xf numFmtId="0" fontId="0" fillId="0" borderId="13" xfId="0" applyFont="1" applyBorder="1"/>
    <xf numFmtId="0" fontId="0" fillId="0" borderId="14" xfId="0" applyFont="1" applyBorder="1"/>
    <xf numFmtId="0" fontId="0" fillId="0" borderId="15" xfId="0" applyFont="1" applyBorder="1"/>
    <xf numFmtId="0" fontId="0" fillId="0" borderId="16" xfId="0" applyFont="1" applyBorder="1"/>
    <xf numFmtId="0" fontId="5" fillId="0" borderId="17" xfId="0" applyFont="1" applyBorder="1"/>
    <xf numFmtId="0" fontId="5" fillId="0" borderId="13" xfId="0" applyFont="1" applyBorder="1"/>
    <xf numFmtId="164" fontId="3" fillId="0" borderId="11" xfId="0" applyNumberFormat="1" applyFont="1" applyBorder="1" applyAlignment="1">
      <alignment horizontal="right"/>
    </xf>
    <xf numFmtId="164" fontId="3" fillId="0" borderId="12" xfId="0" applyNumberFormat="1" applyFont="1" applyBorder="1" applyAlignment="1">
      <alignment horizontal="right"/>
    </xf>
    <xf numFmtId="164" fontId="3" fillId="0" borderId="15" xfId="0" applyNumberFormat="1" applyFont="1" applyBorder="1" applyAlignment="1">
      <alignment horizontal="right"/>
    </xf>
    <xf numFmtId="164" fontId="3" fillId="0" borderId="16" xfId="0" applyNumberFormat="1" applyFont="1" applyBorder="1" applyAlignment="1">
      <alignment horizontal="right"/>
    </xf>
    <xf numFmtId="0" fontId="0" fillId="4" borderId="21" xfId="0" applyFill="1" applyBorder="1" applyAlignment="1">
      <alignment horizontal="center" wrapText="1"/>
    </xf>
    <xf numFmtId="0" fontId="0" fillId="4" borderId="22" xfId="0" applyFill="1" applyBorder="1" applyAlignment="1">
      <alignment horizontal="center" wrapText="1"/>
    </xf>
    <xf numFmtId="0" fontId="0" fillId="4" borderId="23" xfId="0" applyFill="1" applyBorder="1" applyAlignment="1">
      <alignment horizontal="center" wrapText="1"/>
    </xf>
    <xf numFmtId="0" fontId="0" fillId="4" borderId="40" xfId="0" applyFill="1" applyBorder="1" applyAlignment="1">
      <alignment horizontal="center" wrapText="1"/>
    </xf>
    <xf numFmtId="0" fontId="0" fillId="4" borderId="0" xfId="0" applyFill="1" applyBorder="1" applyAlignment="1">
      <alignment horizontal="center" wrapText="1"/>
    </xf>
    <xf numFmtId="0" fontId="0" fillId="4" borderId="26" xfId="0" applyFill="1" applyBorder="1" applyAlignment="1">
      <alignment horizontal="center" wrapText="1"/>
    </xf>
    <xf numFmtId="0" fontId="0" fillId="4" borderId="24" xfId="0" applyFill="1" applyBorder="1" applyAlignment="1">
      <alignment horizontal="center" wrapText="1"/>
    </xf>
    <xf numFmtId="0" fontId="0" fillId="4" borderId="25" xfId="0" applyFill="1" applyBorder="1" applyAlignment="1">
      <alignment horizontal="center" wrapText="1"/>
    </xf>
    <xf numFmtId="0" fontId="0" fillId="4" borderId="41" xfId="0" applyFill="1" applyBorder="1" applyAlignment="1">
      <alignment horizontal="center" wrapText="1"/>
    </xf>
    <xf numFmtId="165" fontId="3" fillId="2" borderId="11" xfId="0" applyNumberFormat="1" applyFont="1" applyFill="1" applyBorder="1" applyAlignment="1">
      <alignment horizontal="right"/>
    </xf>
    <xf numFmtId="165" fontId="3" fillId="2" borderId="12" xfId="0" applyNumberFormat="1" applyFont="1" applyFill="1" applyBorder="1" applyAlignment="1">
      <alignment horizontal="right"/>
    </xf>
    <xf numFmtId="164" fontId="3" fillId="2" borderId="11" xfId="0" applyNumberFormat="1" applyFont="1" applyFill="1" applyBorder="1" applyAlignment="1">
      <alignment horizontal="right"/>
    </xf>
    <xf numFmtId="164" fontId="3" fillId="2" borderId="12" xfId="0" applyNumberFormat="1" applyFont="1" applyFill="1" applyBorder="1" applyAlignment="1">
      <alignment horizontal="right"/>
    </xf>
    <xf numFmtId="164" fontId="3" fillId="0" borderId="11" xfId="0" applyNumberFormat="1" applyFont="1" applyFill="1" applyBorder="1" applyAlignment="1">
      <alignment horizontal="right"/>
    </xf>
    <xf numFmtId="164" fontId="3" fillId="0" borderId="12" xfId="0" applyNumberFormat="1" applyFont="1" applyFill="1" applyBorder="1" applyAlignment="1">
      <alignment horizontal="right"/>
    </xf>
    <xf numFmtId="0" fontId="3" fillId="0" borderId="3" xfId="0" applyFont="1" applyBorder="1" applyAlignment="1">
      <alignment horizontal="center"/>
    </xf>
    <xf numFmtId="0" fontId="3" fillId="0" borderId="4" xfId="0" applyFont="1" applyBorder="1" applyAlignment="1">
      <alignment horizontal="center"/>
    </xf>
    <xf numFmtId="165" fontId="3" fillId="2" borderId="7" xfId="0" applyNumberFormat="1" applyFont="1" applyFill="1" applyBorder="1" applyAlignment="1">
      <alignment horizontal="right"/>
    </xf>
    <xf numFmtId="165" fontId="3" fillId="2" borderId="8" xfId="0" applyNumberFormat="1" applyFont="1" applyFill="1" applyBorder="1" applyAlignment="1">
      <alignment horizontal="right"/>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center" vertical="center"/>
    </xf>
    <xf numFmtId="0" fontId="2" fillId="0" borderId="26" xfId="0" applyFont="1" applyBorder="1" applyAlignment="1">
      <alignment horizontal="center" vertical="center"/>
    </xf>
    <xf numFmtId="164" fontId="3" fillId="0" borderId="35" xfId="0" applyNumberFormat="1" applyFont="1" applyBorder="1" applyAlignment="1">
      <alignment horizontal="right"/>
    </xf>
    <xf numFmtId="164" fontId="3" fillId="0" borderId="36" xfId="0" applyNumberFormat="1" applyFont="1" applyBorder="1" applyAlignment="1">
      <alignment horizontal="right"/>
    </xf>
    <xf numFmtId="164" fontId="3" fillId="2" borderId="32" xfId="0" applyNumberFormat="1" applyFont="1" applyFill="1" applyBorder="1" applyAlignment="1">
      <alignment horizontal="right"/>
    </xf>
    <xf numFmtId="164" fontId="3" fillId="2" borderId="33" xfId="0" applyNumberFormat="1" applyFont="1" applyFill="1" applyBorder="1" applyAlignment="1">
      <alignment horizontal="right"/>
    </xf>
    <xf numFmtId="164" fontId="4" fillId="3" borderId="35" xfId="0" applyNumberFormat="1" applyFont="1" applyFill="1" applyBorder="1" applyAlignment="1">
      <alignment horizontal="right"/>
    </xf>
    <xf numFmtId="164" fontId="4" fillId="3" borderId="36" xfId="0" applyNumberFormat="1" applyFont="1" applyFill="1" applyBorder="1" applyAlignment="1">
      <alignment horizontal="right"/>
    </xf>
    <xf numFmtId="0" fontId="0" fillId="5" borderId="7" xfId="0" applyFont="1" applyFill="1" applyBorder="1"/>
    <xf numFmtId="3" fontId="0" fillId="5" borderId="7" xfId="0" applyNumberFormat="1" applyFont="1" applyFill="1" applyBorder="1"/>
    <xf numFmtId="0" fontId="0" fillId="0" borderId="7" xfId="0" applyFont="1" applyFill="1" applyBorder="1"/>
    <xf numFmtId="0" fontId="0" fillId="5" borderId="11" xfId="0" applyFont="1" applyFill="1" applyBorder="1"/>
    <xf numFmtId="0" fontId="0" fillId="5" borderId="10" xfId="0" applyFont="1" applyFill="1" applyBorder="1"/>
    <xf numFmtId="0" fontId="0" fillId="5" borderId="12" xfId="0" applyFont="1" applyFill="1" applyBorder="1"/>
    <xf numFmtId="0" fontId="0" fillId="5" borderId="6" xfId="0" applyFont="1" applyFill="1" applyBorder="1"/>
    <xf numFmtId="0" fontId="0" fillId="5" borderId="8" xfId="0" applyFont="1" applyFill="1" applyBorder="1"/>
    <xf numFmtId="0" fontId="0" fillId="0" borderId="10" xfId="0" applyFont="1" applyFill="1" applyBorder="1"/>
    <xf numFmtId="0" fontId="0" fillId="0" borderId="11" xfId="0" applyFont="1" applyFill="1" applyBorder="1"/>
    <xf numFmtId="0" fontId="0" fillId="0" borderId="12" xfId="0" applyFont="1" applyFill="1" applyBorder="1"/>
    <xf numFmtId="0" fontId="0" fillId="0" borderId="14" xfId="0" applyFont="1" applyFill="1" applyBorder="1"/>
    <xf numFmtId="0" fontId="0" fillId="0" borderId="15" xfId="0" applyFont="1" applyFill="1" applyBorder="1"/>
    <xf numFmtId="0" fontId="0" fillId="0" borderId="16" xfId="0" applyFont="1" applyFill="1" applyBorder="1"/>
    <xf numFmtId="3" fontId="5" fillId="0" borderId="18" xfId="0" applyNumberFormat="1" applyFont="1" applyFill="1" applyBorder="1"/>
    <xf numFmtId="3" fontId="5" fillId="0" borderId="19" xfId="0" applyNumberFormat="1" applyFont="1" applyFill="1" applyBorder="1"/>
    <xf numFmtId="3" fontId="5" fillId="0" borderId="14" xfId="0" applyNumberFormat="1" applyFont="1" applyFill="1" applyBorder="1"/>
    <xf numFmtId="3" fontId="5" fillId="0" borderId="15" xfId="0" applyNumberFormat="1" applyFont="1" applyFill="1" applyBorder="1"/>
    <xf numFmtId="0" fontId="0" fillId="6" borderId="10" xfId="0" applyFont="1" applyFill="1" applyBorder="1"/>
    <xf numFmtId="0" fontId="0" fillId="6" borderId="11" xfId="0" applyFont="1" applyFill="1" applyBorder="1"/>
    <xf numFmtId="0" fontId="0" fillId="6" borderId="12" xfId="0" applyFont="1" applyFill="1" applyBorder="1"/>
    <xf numFmtId="0" fontId="0" fillId="6" borderId="14" xfId="0" applyFont="1" applyFill="1" applyBorder="1"/>
    <xf numFmtId="0" fontId="0" fillId="6" borderId="15" xfId="0" applyFont="1" applyFill="1" applyBorder="1"/>
    <xf numFmtId="0" fontId="0" fillId="6" borderId="16" xfId="0" applyFont="1" applyFill="1" applyBorder="1"/>
    <xf numFmtId="3" fontId="5" fillId="6" borderId="19" xfId="0" applyNumberFormat="1" applyFont="1" applyFill="1" applyBorder="1"/>
    <xf numFmtId="3" fontId="5" fillId="6" borderId="15" xfId="0" applyNumberFormat="1" applyFont="1" applyFill="1" applyBorder="1"/>
    <xf numFmtId="3" fontId="0" fillId="5" borderId="19" xfId="0" applyNumberFormat="1" applyFont="1" applyFill="1" applyBorder="1"/>
    <xf numFmtId="0" fontId="0" fillId="0" borderId="6" xfId="0" applyFont="1" applyFill="1" applyBorder="1"/>
    <xf numFmtId="0" fontId="0" fillId="0" borderId="8" xfId="0" applyFont="1" applyFill="1" applyBorder="1"/>
    <xf numFmtId="3" fontId="5" fillId="0" borderId="6" xfId="0" applyNumberFormat="1" applyFont="1" applyFill="1" applyBorder="1"/>
    <xf numFmtId="3" fontId="0" fillId="0" borderId="7" xfId="0" applyNumberFormat="1" applyFont="1" applyFill="1" applyBorder="1"/>
    <xf numFmtId="3" fontId="0" fillId="0" borderId="19" xfId="0" applyNumberFormat="1" applyFont="1" applyFill="1" applyBorder="1"/>
    <xf numFmtId="0" fontId="6"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15</xdr:col>
      <xdr:colOff>133350</xdr:colOff>
      <xdr:row>13</xdr:row>
      <xdr:rowOff>114300</xdr:rowOff>
    </xdr:from>
    <xdr:to>
      <xdr:col>28</xdr:col>
      <xdr:colOff>190500</xdr:colOff>
      <xdr:row>65</xdr:row>
      <xdr:rowOff>104775</xdr:rowOff>
    </xdr:to>
    <xdr:sp macro="" textlink="">
      <xdr:nvSpPr>
        <xdr:cNvPr id="2" name="ZoneTexte 1"/>
        <xdr:cNvSpPr txBox="1"/>
      </xdr:nvSpPr>
      <xdr:spPr>
        <a:xfrm>
          <a:off x="9324975" y="2657475"/>
          <a:ext cx="9963150" cy="7696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 joue à un jeu en ligne de gestion de monde: vous récoltez des ressources qui vous permettent de construire des bâtiments.</a:t>
          </a:r>
          <a:br>
            <a:rPr lang="fr-FR"/>
          </a:br>
          <a:r>
            <a:rPr lang="fr-FR"/>
            <a:t>Je me suis fabriqué un classeur Excel pour faciliter ma gestion et je souhaite lui apporter une amélioration importante mais j'aurais besoin de votre aide pour franchir ce cap, en espérant que cela soit possible.</a:t>
          </a:r>
          <a:br>
            <a:rPr lang="fr-FR"/>
          </a:br>
          <a:r>
            <a:rPr lang="fr-FR"/>
            <a:t/>
          </a:r>
          <a:br>
            <a:rPr lang="fr-FR"/>
          </a:br>
          <a:r>
            <a:rPr lang="fr-FR"/>
            <a:t>Le problème est assez simple mais risque d'être compliqué à exposer. Aussi, si vous pensez pouvoir m'aider, je vous recommande vivement de jeter un œil à la feuille ci-jointe qui rendra mes explications plus claires.</a:t>
          </a:r>
          <a:br>
            <a:rPr lang="fr-FR"/>
          </a:br>
          <a:r>
            <a:rPr lang="fr-FR"/>
            <a:t/>
          </a:r>
          <a:br>
            <a:rPr lang="fr-FR"/>
          </a:br>
          <a:r>
            <a:rPr lang="fr-FR"/>
            <a:t>La feuille ci-jointe est composée de trois tableaux:</a:t>
          </a:r>
          <a:br>
            <a:rPr lang="fr-FR"/>
          </a:br>
          <a:r>
            <a:rPr lang="fr-FR"/>
            <a:t/>
          </a:r>
          <a:br>
            <a:rPr lang="fr-FR"/>
          </a:br>
          <a:r>
            <a:rPr lang="fr-FR"/>
            <a:t>- le deuxième et le troisième sont assez clairs et ne font que reprendre le nombre de ressources nécessaires à construire deux bâtiments. Ces deux bâtiments ont le même effet sur l'ensemble de la ville (augmenter la population) mais dans des proportions et pour des coûts différents.</a:t>
          </a:r>
          <a:br>
            <a:rPr lang="fr-FR"/>
          </a:br>
          <a:r>
            <a:rPr lang="fr-FR"/>
            <a:t/>
          </a:r>
          <a:br>
            <a:rPr lang="fr-FR"/>
          </a:br>
          <a:r>
            <a:rPr lang="fr-FR"/>
            <a:t>- le premier liste établit un rapport de rentabilité entre les deux bâtiments pour chacune de mes douze villes et c'est ce dernier que je cherche à optimiser. Je cherche à faire un lien direct, pour chaque colonne, entre les lignes 3 et 7 et les lignes 9 et 10, d'une part et entre les lignes 4 et 8 et les lignes 11 et 12, d'autre part. Mais pour les deux cas, il s'agira du même type de formule transposé.</a:t>
          </a:r>
          <a:br>
            <a:rPr lang="fr-FR"/>
          </a:br>
          <a:r>
            <a:rPr lang="fr-FR"/>
            <a:t/>
          </a:r>
          <a:br>
            <a:rPr lang="fr-FR"/>
          </a:br>
          <a:r>
            <a:rPr lang="fr-FR"/>
            <a:t>Prenons l'exemple de la taverne (l3, l7 et l9, l10):</a:t>
          </a:r>
          <a:br>
            <a:rPr lang="fr-FR"/>
          </a:br>
          <a:r>
            <a:rPr lang="fr-FR"/>
            <a:t>- la ligne 3 donne le niveau actuel du bâtiment;</a:t>
          </a:r>
          <a:br>
            <a:rPr lang="fr-FR"/>
          </a:br>
          <a:r>
            <a:rPr lang="fr-FR"/>
            <a:t>- la ligne 7 donne le nombre de niveau que je devrai construire pour atteindre mon palier.</a:t>
          </a:r>
          <a:br>
            <a:rPr lang="fr-FR"/>
          </a:br>
          <a:r>
            <a:rPr lang="fr-FR"/>
            <a:t>- pour l'instant, je fais le calcul "à la main" pour chaque case des lignes 9 et 10 et je voudrais que ce calcul soit automatique.</a:t>
          </a:r>
          <a:br>
            <a:rPr lang="fr-FR"/>
          </a:br>
          <a:r>
            <a:rPr lang="fr-FR"/>
            <a:t/>
          </a:r>
          <a:br>
            <a:rPr lang="fr-FR"/>
          </a:br>
          <a:r>
            <a:rPr lang="fr-FR"/>
            <a:t>Voici la marche qui j'aimerais suivre:</a:t>
          </a:r>
          <a:br>
            <a:rPr lang="fr-FR"/>
          </a:br>
          <a:r>
            <a:rPr lang="fr-FR"/>
            <a:t>- je relève le nombre X de la ligne 7;</a:t>
          </a:r>
          <a:br>
            <a:rPr lang="fr-FR"/>
          </a:br>
          <a:r>
            <a:rPr lang="fr-FR"/>
            <a:t>- je relève le nombre Y de la ligne 3;</a:t>
          </a:r>
          <a:br>
            <a:rPr lang="fr-FR"/>
          </a:br>
          <a:r>
            <a:rPr lang="fr-FR"/>
            <a:t>- je vais chercher dans mon tableau le nombre correspondant à Y+1 (coût du niveau suivant) dans les colonnes B et D.</a:t>
          </a:r>
          <a:br>
            <a:rPr lang="fr-FR"/>
          </a:br>
          <a:r>
            <a:rPr lang="fr-FR"/>
            <a:t>- j'additionne, à partir de cette ligne X cases en descendant vers le bas du tableau.</a:t>
          </a:r>
          <a:br>
            <a:rPr lang="fr-FR"/>
          </a:br>
          <a:r>
            <a:rPr lang="fr-FR"/>
            <a:t/>
          </a:r>
          <a:br>
            <a:rPr lang="fr-FR"/>
          </a:br>
          <a:r>
            <a:rPr lang="fr-FR"/>
            <a:t>Dans le tableau, j'ai renseigné comme il le fallait, mais sans automatisme, la première ville (j'ai effacé les autres données car elles ne correspondaient plus à l'état actuel de mon jeu (dans mon tableau original, les niveaux des villes sont repris d'une autre feuille du classeur d'origine dont j'ai extrait celle-ci).</a:t>
          </a:r>
          <a:br>
            <a:rPr lang="fr-FR"/>
          </a:br>
          <a:r>
            <a:rPr lang="fr-FR"/>
            <a:t/>
          </a:r>
          <a:br>
            <a:rPr lang="fr-FR"/>
          </a:br>
          <a:r>
            <a:rPr lang="fr-FR"/>
            <a:t>C'était long alors j'espère au moins que c'était clair. je suis évidemment à votre disposition pour des renseignements complémentaires.</a:t>
          </a:r>
          <a:br>
            <a:rPr lang="fr-FR"/>
          </a:br>
          <a:r>
            <a:rPr lang="fr-FR"/>
            <a:t/>
          </a:r>
          <a:br>
            <a:rPr lang="fr-FR"/>
          </a:br>
          <a:r>
            <a:rPr lang="fr-FR"/>
            <a:t>Et il me reste à vous souhaiter bonne chance pour la suite, en espérant que l'un d'entre vous connaît la solution.</a:t>
          </a:r>
          <a:br>
            <a:rPr lang="fr-FR"/>
          </a:br>
          <a:r>
            <a:rPr lang="fr-FR"/>
            <a:t/>
          </a:r>
          <a:br>
            <a:rPr lang="fr-FR"/>
          </a:br>
          <a:r>
            <a:rPr lang="fr-FR"/>
            <a:t>Je me suis mis à Excel avec ce jeu, j'en ai découvert un certain nombre de possibilités qui m'épatent toujours mais là, je cale et j'espère vraiment que c'est en raison de mon ignorance et pas à cause de cet excellent logiciel. </a:t>
          </a:r>
          <a:br>
            <a:rPr lang="fr-FR"/>
          </a:br>
          <a:r>
            <a:rPr lang="fr-FR"/>
            <a:t/>
          </a:r>
          <a:br>
            <a:rPr lang="fr-FR"/>
          </a:br>
          <a:r>
            <a:rPr lang="fr-FR"/>
            <a:t>Au plaisir de vous lire,</a:t>
          </a:r>
          <a:br>
            <a:rPr lang="fr-FR"/>
          </a:br>
          <a:r>
            <a:rPr lang="fr-FR"/>
            <a:t/>
          </a:r>
          <a:br>
            <a:rPr lang="fr-FR"/>
          </a:br>
          <a:r>
            <a:rPr lang="fr-FR"/>
            <a:t>Très cordialement,</a:t>
          </a:r>
          <a:br>
            <a:rPr lang="fr-FR"/>
          </a:br>
          <a:r>
            <a:rPr lang="fr-FR"/>
            <a:t/>
          </a:r>
          <a:br>
            <a:rPr lang="fr-FR"/>
          </a:br>
          <a:r>
            <a:rPr lang="fr-FR"/>
            <a:t>Felbran</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133350</xdr:colOff>
      <xdr:row>13</xdr:row>
      <xdr:rowOff>114300</xdr:rowOff>
    </xdr:from>
    <xdr:to>
      <xdr:col>28</xdr:col>
      <xdr:colOff>190500</xdr:colOff>
      <xdr:row>65</xdr:row>
      <xdr:rowOff>104775</xdr:rowOff>
    </xdr:to>
    <xdr:sp macro="" textlink="">
      <xdr:nvSpPr>
        <xdr:cNvPr id="2" name="ZoneTexte 1"/>
        <xdr:cNvSpPr txBox="1"/>
      </xdr:nvSpPr>
      <xdr:spPr>
        <a:xfrm>
          <a:off x="9410700" y="2657475"/>
          <a:ext cx="9963150" cy="9982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 joue à un jeu en ligne de gestion de monde: vous récoltez des ressources qui vous permettent de construire des bâtiments.</a:t>
          </a:r>
          <a:br>
            <a:rPr lang="fr-FR"/>
          </a:br>
          <a:r>
            <a:rPr lang="fr-FR"/>
            <a:t>Je me suis fabriqué un classeur Excel pour faciliter ma gestion et je souhaite lui apporter une amélioration importante mais j'aurais besoin de votre aide pour franchir ce cap, en espérant que cela soit possible.</a:t>
          </a:r>
          <a:br>
            <a:rPr lang="fr-FR"/>
          </a:br>
          <a:r>
            <a:rPr lang="fr-FR"/>
            <a:t/>
          </a:r>
          <a:br>
            <a:rPr lang="fr-FR"/>
          </a:br>
          <a:r>
            <a:rPr lang="fr-FR"/>
            <a:t>Le problème est assez simple mais risque d'être compliqué à exposer. Aussi, si vous pensez pouvoir m'aider, je vous recommande vivement de jeter un œil à la feuille ci-jointe qui rendra mes explications plus claires.</a:t>
          </a:r>
          <a:br>
            <a:rPr lang="fr-FR"/>
          </a:br>
          <a:r>
            <a:rPr lang="fr-FR"/>
            <a:t/>
          </a:r>
          <a:br>
            <a:rPr lang="fr-FR"/>
          </a:br>
          <a:r>
            <a:rPr lang="fr-FR"/>
            <a:t>La feuille ci-jointe est composée de trois tableaux:</a:t>
          </a:r>
          <a:br>
            <a:rPr lang="fr-FR"/>
          </a:br>
          <a:r>
            <a:rPr lang="fr-FR"/>
            <a:t/>
          </a:r>
          <a:br>
            <a:rPr lang="fr-FR"/>
          </a:br>
          <a:r>
            <a:rPr lang="fr-FR"/>
            <a:t>- le deuxième et le troisième sont assez clairs et ne font que reprendre le nombre de ressources nécessaires à construire deux bâtiments. Ces deux bâtiments ont le même effet sur l'ensemble de la ville (augmenter la population) mais dans des proportions et pour des coûts différents.</a:t>
          </a:r>
          <a:br>
            <a:rPr lang="fr-FR"/>
          </a:br>
          <a:r>
            <a:rPr lang="fr-FR"/>
            <a:t/>
          </a:r>
          <a:br>
            <a:rPr lang="fr-FR"/>
          </a:br>
          <a:r>
            <a:rPr lang="fr-FR"/>
            <a:t>- le premier liste établit un rapport de rentabilité entre les deux bâtiments pour chacune de mes douze villes et c'est ce dernier que je cherche à optimiser. Je cherche à faire un lien direct, pour chaque colonne, entre les lignes 3 et 7 et les lignes 9 et 10, d'une part et entre les lignes 4 et 8 et les lignes 11 et 12, d'autre part. Mais pour les deux cas, il s'agira du même type de formule transposé.</a:t>
          </a:r>
          <a:br>
            <a:rPr lang="fr-FR"/>
          </a:br>
          <a:r>
            <a:rPr lang="fr-FR"/>
            <a:t/>
          </a:r>
          <a:br>
            <a:rPr lang="fr-FR"/>
          </a:br>
          <a:r>
            <a:rPr lang="fr-FR"/>
            <a:t>Prenons l'exemple de la taverne (l3, l7 et l9, l10):</a:t>
          </a:r>
          <a:br>
            <a:rPr lang="fr-FR"/>
          </a:br>
          <a:r>
            <a:rPr lang="fr-FR"/>
            <a:t>- la ligne 3 donne le niveau actuel du bâtiment;</a:t>
          </a:r>
          <a:br>
            <a:rPr lang="fr-FR"/>
          </a:br>
          <a:r>
            <a:rPr lang="fr-FR"/>
            <a:t>- la ligne 7 donne le nombre de niveau que je devrai construire pour atteindre mon palier.</a:t>
          </a:r>
          <a:br>
            <a:rPr lang="fr-FR"/>
          </a:br>
          <a:r>
            <a:rPr lang="fr-FR"/>
            <a:t>- pour l'instant, je fais le calcul "à la main" pour chaque case des lignes 9 et 10 et je voudrais que ce calcul soit automatique.</a:t>
          </a:r>
          <a:br>
            <a:rPr lang="fr-FR"/>
          </a:br>
          <a:r>
            <a:rPr lang="fr-FR"/>
            <a:t/>
          </a:r>
          <a:br>
            <a:rPr lang="fr-FR"/>
          </a:br>
          <a:r>
            <a:rPr lang="fr-FR"/>
            <a:t>Voici la marche qui j'aimerais suivre:</a:t>
          </a:r>
          <a:br>
            <a:rPr lang="fr-FR"/>
          </a:br>
          <a:r>
            <a:rPr lang="fr-FR"/>
            <a:t>- je relève le nombre X de la ligne 7;</a:t>
          </a:r>
          <a:br>
            <a:rPr lang="fr-FR"/>
          </a:br>
          <a:r>
            <a:rPr lang="fr-FR"/>
            <a:t>- je relève le nombre Y de la ligne 3;</a:t>
          </a:r>
          <a:br>
            <a:rPr lang="fr-FR"/>
          </a:br>
          <a:r>
            <a:rPr lang="fr-FR"/>
            <a:t>- je vais chercher dans mon tableau le nombre correspondant à Y+1 (coût du niveau suivant) dans les colonnes B et D.</a:t>
          </a:r>
          <a:br>
            <a:rPr lang="fr-FR"/>
          </a:br>
          <a:r>
            <a:rPr lang="fr-FR"/>
            <a:t>- j'additionne, à partir de cette ligne X cases en descendant vers le bas du tableau.</a:t>
          </a:r>
          <a:br>
            <a:rPr lang="fr-FR"/>
          </a:br>
          <a:r>
            <a:rPr lang="fr-FR"/>
            <a:t/>
          </a:r>
          <a:br>
            <a:rPr lang="fr-FR"/>
          </a:br>
          <a:r>
            <a:rPr lang="fr-FR"/>
            <a:t>Dans le tableau, j'ai renseigné comme il le fallait, mais sans automatisme, la première ville (j'ai effacé les autres données car elles ne correspondaient plus à l'état actuel de mon jeu (dans mon tableau original, les niveaux des villes sont repris d'une autre feuille du classeur d'origine dont j'ai extrait celle-ci).</a:t>
          </a:r>
          <a:br>
            <a:rPr lang="fr-FR"/>
          </a:br>
          <a:r>
            <a:rPr lang="fr-FR"/>
            <a:t/>
          </a:r>
          <a:br>
            <a:rPr lang="fr-FR"/>
          </a:br>
          <a:r>
            <a:rPr lang="fr-FR"/>
            <a:t>C'était long alors j'espère au moins que c'était clair. je suis évidemment à votre disposition pour des renseignements complémentaires.</a:t>
          </a:r>
          <a:br>
            <a:rPr lang="fr-FR"/>
          </a:br>
          <a:r>
            <a:rPr lang="fr-FR"/>
            <a:t/>
          </a:r>
          <a:br>
            <a:rPr lang="fr-FR"/>
          </a:br>
          <a:r>
            <a:rPr lang="fr-FR"/>
            <a:t>Et il me reste à vous souhaiter bonne chance pour la suite, en espérant que l'un d'entre vous connaît la solution.</a:t>
          </a:r>
          <a:br>
            <a:rPr lang="fr-FR"/>
          </a:br>
          <a:r>
            <a:rPr lang="fr-FR"/>
            <a:t/>
          </a:r>
          <a:br>
            <a:rPr lang="fr-FR"/>
          </a:br>
          <a:r>
            <a:rPr lang="fr-FR"/>
            <a:t>Je me suis mis à Excel avec ce jeu, j'en ai découvert un certain nombre de possibilités qui m'épatent toujours mais là, je cale et j'espère vraiment que c'est en raison de mon ignorance et pas à cause de cet excellent logiciel. </a:t>
          </a:r>
          <a:br>
            <a:rPr lang="fr-FR"/>
          </a:br>
          <a:r>
            <a:rPr lang="fr-FR"/>
            <a:t/>
          </a:r>
          <a:br>
            <a:rPr lang="fr-FR"/>
          </a:br>
          <a:r>
            <a:rPr lang="fr-FR"/>
            <a:t>Au plaisir de vous lire,</a:t>
          </a:r>
          <a:br>
            <a:rPr lang="fr-FR"/>
          </a:br>
          <a:r>
            <a:rPr lang="fr-FR"/>
            <a:t/>
          </a:r>
          <a:br>
            <a:rPr lang="fr-FR"/>
          </a:br>
          <a:r>
            <a:rPr lang="fr-FR"/>
            <a:t>Très cordialement,</a:t>
          </a:r>
          <a:br>
            <a:rPr lang="fr-FR"/>
          </a:br>
          <a:r>
            <a:rPr lang="fr-FR"/>
            <a:t/>
          </a:r>
          <a:br>
            <a:rPr lang="fr-FR"/>
          </a:br>
          <a:r>
            <a:rPr lang="fr-FR"/>
            <a:t>Felbran</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chel/AppData/Local/Temp/Ikariam.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Îles"/>
      <sheetName val="Y|Pal."/>
      <sheetName val="Satis."/>
      <sheetName val="Bât."/>
      <sheetName val="Kraš"/>
      <sheetName val="CtY"/>
      <sheetName val="Notes"/>
      <sheetName val="S-Rech."/>
      <sheetName val="Mines"/>
      <sheetName val="Clt"/>
      <sheetName val="Port"/>
      <sheetName val="Sim."/>
      <sheetName val="Murs"/>
      <sheetName val="Top15"/>
      <sheetName val="Graph."/>
      <sheetName val="MW"/>
      <sheetName val="Pillages"/>
      <sheetName val="Espions"/>
      <sheetName val="Palais"/>
      <sheetName val="Sim2"/>
      <sheetName val="Feuil2"/>
    </sheetNames>
    <sheetDataSet>
      <sheetData sheetId="0">
        <row r="1">
          <cell r="C1" t="str">
            <v>Haj.</v>
          </cell>
          <cell r="D1" t="str">
            <v>Kam.</v>
          </cell>
          <cell r="E1" t="str">
            <v>Ste.</v>
          </cell>
          <cell r="F1" t="str">
            <v>Koz.</v>
          </cell>
          <cell r="G1" t="str">
            <v>Rog.</v>
          </cell>
          <cell r="H1" t="str">
            <v>Ska.</v>
          </cell>
          <cell r="I1" t="str">
            <v>Ter.</v>
          </cell>
          <cell r="J1" t="str">
            <v>Hal.</v>
          </cell>
          <cell r="K1" t="str">
            <v>Pes.</v>
          </cell>
          <cell r="L1" t="str">
            <v>Tra.</v>
          </cell>
          <cell r="M1" t="str">
            <v>Vip.</v>
          </cell>
          <cell r="N1" t="str">
            <v>Raz.</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somme-d-un-nombre-variable-de-donnees-t39588.html"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abSelected="1" workbookViewId="0">
      <selection activeCell="S1" sqref="S1"/>
    </sheetView>
  </sheetViews>
  <sheetFormatPr baseColWidth="10" defaultRowHeight="15" x14ac:dyDescent="0.25"/>
  <cols>
    <col min="1" max="1" width="10.7109375" bestFit="1" customWidth="1"/>
    <col min="2" max="2" width="9.140625" bestFit="1" customWidth="1"/>
    <col min="3" max="3" width="8.85546875" bestFit="1" customWidth="1"/>
    <col min="4" max="8" width="9.140625" bestFit="1" customWidth="1"/>
    <col min="9" max="9" width="7.5703125" bestFit="1" customWidth="1"/>
    <col min="10" max="11" width="8.85546875" bestFit="1" customWidth="1"/>
    <col min="12" max="13" width="9.140625" bestFit="1" customWidth="1"/>
  </cols>
  <sheetData>
    <row r="1" spans="1:19" ht="15.75" thickBot="1" x14ac:dyDescent="0.3">
      <c r="S1" s="120" t="s">
        <v>30</v>
      </c>
    </row>
    <row r="2" spans="1:19" ht="15.75" thickBot="1" x14ac:dyDescent="0.3">
      <c r="A2" s="37" t="s">
        <v>0</v>
      </c>
      <c r="B2" s="38" t="str">
        <f>[1]Îles!C1</f>
        <v>Haj.</v>
      </c>
      <c r="C2" s="39" t="str">
        <f>[1]Îles!D1</f>
        <v>Kam.</v>
      </c>
      <c r="D2" s="39" t="str">
        <f>[1]Îles!E1</f>
        <v>Ste.</v>
      </c>
      <c r="E2" s="39" t="str">
        <f>[1]Îles!F1</f>
        <v>Koz.</v>
      </c>
      <c r="F2" s="39" t="str">
        <f>[1]Îles!G1</f>
        <v>Rog.</v>
      </c>
      <c r="G2" s="39" t="str">
        <f>[1]Îles!H1</f>
        <v>Ska.</v>
      </c>
      <c r="H2" s="39" t="str">
        <f>[1]Îles!I1</f>
        <v>Ter.</v>
      </c>
      <c r="I2" s="39" t="str">
        <f>[1]Îles!J1</f>
        <v>Hal.</v>
      </c>
      <c r="J2" s="39" t="str">
        <f>[1]Îles!K1</f>
        <v>Pes.</v>
      </c>
      <c r="K2" s="39" t="str">
        <f>[1]Îles!L1</f>
        <v>Tra.</v>
      </c>
      <c r="L2" s="39" t="str">
        <f>[1]Îles!M1</f>
        <v>Vip.</v>
      </c>
      <c r="M2" s="40" t="str">
        <f>[1]Îles!N1</f>
        <v>Raz.</v>
      </c>
      <c r="N2" t="s">
        <v>17</v>
      </c>
    </row>
    <row r="3" spans="1:19" x14ac:dyDescent="0.25">
      <c r="A3" s="41" t="s">
        <v>1</v>
      </c>
      <c r="B3" s="94">
        <v>33</v>
      </c>
      <c r="C3" s="88">
        <v>31</v>
      </c>
      <c r="D3" s="88">
        <v>34</v>
      </c>
      <c r="E3" s="88">
        <v>33</v>
      </c>
      <c r="F3" s="88">
        <v>33</v>
      </c>
      <c r="G3" s="88">
        <v>36</v>
      </c>
      <c r="H3" s="88">
        <v>33</v>
      </c>
      <c r="I3" s="88">
        <v>32</v>
      </c>
      <c r="J3" s="88">
        <v>36</v>
      </c>
      <c r="K3" s="88">
        <v>33</v>
      </c>
      <c r="L3" s="88">
        <v>34</v>
      </c>
      <c r="M3" s="95">
        <v>34</v>
      </c>
      <c r="N3" t="s">
        <v>18</v>
      </c>
    </row>
    <row r="4" spans="1:19" x14ac:dyDescent="0.25">
      <c r="A4" s="45" t="s">
        <v>2</v>
      </c>
      <c r="B4" s="106">
        <v>16</v>
      </c>
      <c r="C4" s="107">
        <v>17</v>
      </c>
      <c r="D4" s="107">
        <v>16</v>
      </c>
      <c r="E4" s="107">
        <v>16</v>
      </c>
      <c r="F4" s="107">
        <v>16</v>
      </c>
      <c r="G4" s="107">
        <v>16</v>
      </c>
      <c r="H4" s="107">
        <v>16</v>
      </c>
      <c r="I4" s="107">
        <v>16</v>
      </c>
      <c r="J4" s="107">
        <v>16</v>
      </c>
      <c r="K4" s="107">
        <v>16</v>
      </c>
      <c r="L4" s="107">
        <v>16</v>
      </c>
      <c r="M4" s="108">
        <v>16</v>
      </c>
      <c r="N4" t="s">
        <v>19</v>
      </c>
    </row>
    <row r="5" spans="1:19" ht="15.75" thickBot="1" x14ac:dyDescent="0.3">
      <c r="A5" s="46" t="s">
        <v>3</v>
      </c>
      <c r="B5" s="47">
        <v>16</v>
      </c>
      <c r="C5" s="48">
        <v>2</v>
      </c>
      <c r="D5" s="48">
        <v>28</v>
      </c>
      <c r="E5" s="48">
        <v>16</v>
      </c>
      <c r="F5" s="48">
        <v>16</v>
      </c>
      <c r="G5" s="48">
        <v>18</v>
      </c>
      <c r="H5" s="48">
        <v>0</v>
      </c>
      <c r="I5" s="48">
        <v>40</v>
      </c>
      <c r="J5" s="48">
        <v>6</v>
      </c>
      <c r="K5" s="48">
        <v>0</v>
      </c>
      <c r="L5" s="48">
        <v>28</v>
      </c>
      <c r="M5" s="49">
        <v>28</v>
      </c>
      <c r="N5" t="s">
        <v>20</v>
      </c>
    </row>
    <row r="6" spans="1:19" x14ac:dyDescent="0.25">
      <c r="A6" s="41" t="s">
        <v>4</v>
      </c>
      <c r="B6" s="42">
        <f>60-B5</f>
        <v>44</v>
      </c>
      <c r="C6" s="43">
        <f t="shared" ref="C6:M6" si="0">60-C5</f>
        <v>58</v>
      </c>
      <c r="D6" s="43">
        <f t="shared" si="0"/>
        <v>32</v>
      </c>
      <c r="E6" s="43">
        <f t="shared" si="0"/>
        <v>44</v>
      </c>
      <c r="F6" s="43">
        <f t="shared" si="0"/>
        <v>44</v>
      </c>
      <c r="G6" s="43">
        <f t="shared" si="0"/>
        <v>42</v>
      </c>
      <c r="H6" s="43">
        <f t="shared" si="0"/>
        <v>60</v>
      </c>
      <c r="I6" s="90">
        <f t="shared" si="0"/>
        <v>20</v>
      </c>
      <c r="J6" s="43">
        <f t="shared" si="0"/>
        <v>54</v>
      </c>
      <c r="K6" s="43">
        <f t="shared" si="0"/>
        <v>60</v>
      </c>
      <c r="L6" s="43">
        <f t="shared" si="0"/>
        <v>32</v>
      </c>
      <c r="M6" s="44">
        <f t="shared" si="0"/>
        <v>32</v>
      </c>
      <c r="N6" t="s">
        <v>21</v>
      </c>
    </row>
    <row r="7" spans="1:19" x14ac:dyDescent="0.25">
      <c r="A7" s="45" t="s">
        <v>5</v>
      </c>
      <c r="B7" s="92">
        <f>ROUNDUP(B6/12,0)</f>
        <v>4</v>
      </c>
      <c r="C7" s="91">
        <f t="shared" ref="C7:M7" si="1">ROUNDUP(C6/12,0)</f>
        <v>5</v>
      </c>
      <c r="D7" s="91">
        <f t="shared" si="1"/>
        <v>3</v>
      </c>
      <c r="E7" s="91">
        <f t="shared" si="1"/>
        <v>4</v>
      </c>
      <c r="F7" s="91">
        <f t="shared" si="1"/>
        <v>4</v>
      </c>
      <c r="G7" s="91">
        <f t="shared" si="1"/>
        <v>4</v>
      </c>
      <c r="H7" s="91">
        <f t="shared" si="1"/>
        <v>5</v>
      </c>
      <c r="I7" s="91">
        <f t="shared" si="1"/>
        <v>2</v>
      </c>
      <c r="J7" s="91">
        <f t="shared" si="1"/>
        <v>5</v>
      </c>
      <c r="K7" s="91">
        <f t="shared" si="1"/>
        <v>5</v>
      </c>
      <c r="L7" s="91">
        <f t="shared" si="1"/>
        <v>3</v>
      </c>
      <c r="M7" s="93">
        <f t="shared" si="1"/>
        <v>3</v>
      </c>
      <c r="N7" t="s">
        <v>23</v>
      </c>
    </row>
    <row r="8" spans="1:19" ht="15.75" thickBot="1" x14ac:dyDescent="0.3">
      <c r="A8" s="46" t="s">
        <v>6</v>
      </c>
      <c r="B8" s="109">
        <f t="shared" ref="B8:M8" si="2">ROUNDUP(B6/70,0)</f>
        <v>1</v>
      </c>
      <c r="C8" s="110">
        <f t="shared" si="2"/>
        <v>1</v>
      </c>
      <c r="D8" s="110">
        <f t="shared" si="2"/>
        <v>1</v>
      </c>
      <c r="E8" s="110">
        <f t="shared" si="2"/>
        <v>1</v>
      </c>
      <c r="F8" s="110">
        <f t="shared" si="2"/>
        <v>1</v>
      </c>
      <c r="G8" s="110">
        <f t="shared" si="2"/>
        <v>1</v>
      </c>
      <c r="H8" s="110">
        <f t="shared" si="2"/>
        <v>1</v>
      </c>
      <c r="I8" s="110">
        <f t="shared" si="2"/>
        <v>1</v>
      </c>
      <c r="J8" s="110">
        <f t="shared" si="2"/>
        <v>1</v>
      </c>
      <c r="K8" s="110">
        <f t="shared" si="2"/>
        <v>1</v>
      </c>
      <c r="L8" s="110">
        <f t="shared" si="2"/>
        <v>1</v>
      </c>
      <c r="M8" s="111">
        <f t="shared" si="2"/>
        <v>1</v>
      </c>
      <c r="N8" t="s">
        <v>22</v>
      </c>
    </row>
    <row r="9" spans="1:19" x14ac:dyDescent="0.25">
      <c r="A9" s="41" t="s">
        <v>7</v>
      </c>
      <c r="B9" s="89">
        <f ca="1">SUM(OFFSET($A$16,MATCH(B$3,$A$17:$A$37,0)+1,1,B$7))</f>
        <v>718028</v>
      </c>
      <c r="C9" s="89">
        <f t="shared" ref="C9:M9" ca="1" si="3">SUM(OFFSET($A$16,MATCH(C$3,$A$17:$A$37,0)+1,1,C$7))</f>
        <v>690933</v>
      </c>
      <c r="D9" s="89">
        <f t="shared" ca="1" si="3"/>
        <v>584336</v>
      </c>
      <c r="E9" s="89">
        <f t="shared" ca="1" si="3"/>
        <v>718028</v>
      </c>
      <c r="F9" s="89">
        <f t="shared" ca="1" si="3"/>
        <v>718028</v>
      </c>
      <c r="G9" s="89">
        <f t="shared" ca="1" si="3"/>
        <v>1241545</v>
      </c>
      <c r="H9" s="89">
        <f t="shared" ca="1" si="3"/>
        <v>995543</v>
      </c>
      <c r="I9" s="89">
        <f t="shared" ca="1" si="3"/>
        <v>245056</v>
      </c>
      <c r="J9" s="89">
        <f t="shared" ca="1" si="3"/>
        <v>1721288</v>
      </c>
      <c r="K9" s="89">
        <f t="shared" ca="1" si="3"/>
        <v>995543</v>
      </c>
      <c r="L9" s="89">
        <f t="shared" ca="1" si="3"/>
        <v>584336</v>
      </c>
      <c r="M9" s="89">
        <f t="shared" ca="1" si="3"/>
        <v>584336</v>
      </c>
      <c r="N9" t="s">
        <v>24</v>
      </c>
    </row>
    <row r="10" spans="1:19" ht="15.75" thickBot="1" x14ac:dyDescent="0.3">
      <c r="A10" s="46" t="s">
        <v>8</v>
      </c>
      <c r="B10" s="114">
        <f ca="1">SUM(OFFSET($A$16,MATCH(B$3,$A$17:$A$37,0)+1,3,B$7))</f>
        <v>819314</v>
      </c>
      <c r="C10" s="114">
        <f t="shared" ref="C10:M10" ca="1" si="4">SUM(OFFSET($A$16,MATCH(C$3,$A$17:$A$37,0)+1,3,C$7))</f>
        <v>708600</v>
      </c>
      <c r="D10" s="114">
        <f t="shared" ca="1" si="4"/>
        <v>686889</v>
      </c>
      <c r="E10" s="114">
        <f t="shared" ca="1" si="4"/>
        <v>819314</v>
      </c>
      <c r="F10" s="114">
        <f t="shared" ca="1" si="4"/>
        <v>819314</v>
      </c>
      <c r="G10" s="114">
        <f t="shared" ca="1" si="4"/>
        <v>1800032</v>
      </c>
      <c r="H10" s="114">
        <f t="shared" ca="1" si="4"/>
        <v>1197533</v>
      </c>
      <c r="I10" s="114">
        <f t="shared" ca="1" si="4"/>
        <v>234291</v>
      </c>
      <c r="J10" s="114">
        <f t="shared" ca="1" si="4"/>
        <v>2630979</v>
      </c>
      <c r="K10" s="114">
        <f t="shared" ca="1" si="4"/>
        <v>1197533</v>
      </c>
      <c r="L10" s="114">
        <f t="shared" ca="1" si="4"/>
        <v>686889</v>
      </c>
      <c r="M10" s="114">
        <f t="shared" ca="1" si="4"/>
        <v>686889</v>
      </c>
      <c r="N10" t="s">
        <v>26</v>
      </c>
    </row>
    <row r="11" spans="1:19" s="1" customFormat="1" x14ac:dyDescent="0.25">
      <c r="A11" s="50" t="s">
        <v>9</v>
      </c>
      <c r="B11" s="112">
        <f ca="1">SUM(OFFSET($A$41,MATCH(B$4,$A$42:$A$61,0)+1,1,B$8))</f>
        <v>620071</v>
      </c>
      <c r="C11" s="112">
        <f t="shared" ref="C11:M11" ca="1" si="5">SUM(OFFSET($A$41,MATCH(C$4,$A$42:$A$61,0)+1,1,C$8))</f>
        <v>930429</v>
      </c>
      <c r="D11" s="112">
        <f t="shared" ca="1" si="5"/>
        <v>620071</v>
      </c>
      <c r="E11" s="112">
        <f t="shared" ca="1" si="5"/>
        <v>620071</v>
      </c>
      <c r="F11" s="112">
        <f t="shared" ca="1" si="5"/>
        <v>620071</v>
      </c>
      <c r="G11" s="112">
        <f t="shared" ca="1" si="5"/>
        <v>620071</v>
      </c>
      <c r="H11" s="112">
        <f t="shared" ca="1" si="5"/>
        <v>620071</v>
      </c>
      <c r="I11" s="112">
        <f t="shared" ca="1" si="5"/>
        <v>620071</v>
      </c>
      <c r="J11" s="112">
        <f t="shared" ca="1" si="5"/>
        <v>620071</v>
      </c>
      <c r="K11" s="112">
        <f t="shared" ca="1" si="5"/>
        <v>620071</v>
      </c>
      <c r="L11" s="112">
        <f t="shared" ca="1" si="5"/>
        <v>620071</v>
      </c>
      <c r="M11" s="112">
        <f t="shared" ca="1" si="5"/>
        <v>620071</v>
      </c>
      <c r="N11" s="36" t="s">
        <v>25</v>
      </c>
    </row>
    <row r="12" spans="1:19" s="1" customFormat="1" ht="15.75" thickBot="1" x14ac:dyDescent="0.3">
      <c r="A12" s="51" t="s">
        <v>10</v>
      </c>
      <c r="B12" s="113">
        <f ca="1">SUM(OFFSET($A$41,MATCH(B$4,$A$42:$A$61,0)+1,3,B$8))</f>
        <v>766443</v>
      </c>
      <c r="C12" s="113">
        <f t="shared" ref="C12:M12" ca="1" si="6">SUM(OFFSET($A$41,MATCH(C$4,$A$42:$A$61,0)+1,3,C$8))</f>
        <v>1165405</v>
      </c>
      <c r="D12" s="113">
        <f t="shared" ca="1" si="6"/>
        <v>766443</v>
      </c>
      <c r="E12" s="113">
        <f t="shared" ca="1" si="6"/>
        <v>766443</v>
      </c>
      <c r="F12" s="113">
        <f t="shared" ca="1" si="6"/>
        <v>766443</v>
      </c>
      <c r="G12" s="113">
        <f t="shared" ca="1" si="6"/>
        <v>766443</v>
      </c>
      <c r="H12" s="113">
        <f t="shared" ca="1" si="6"/>
        <v>766443</v>
      </c>
      <c r="I12" s="113">
        <f t="shared" ca="1" si="6"/>
        <v>766443</v>
      </c>
      <c r="J12" s="113">
        <f t="shared" ca="1" si="6"/>
        <v>766443</v>
      </c>
      <c r="K12" s="113">
        <f t="shared" ca="1" si="6"/>
        <v>766443</v>
      </c>
      <c r="L12" s="113">
        <f t="shared" ca="1" si="6"/>
        <v>766443</v>
      </c>
      <c r="M12" s="113">
        <f t="shared" ca="1" si="6"/>
        <v>766443</v>
      </c>
      <c r="N12" s="36" t="s">
        <v>27</v>
      </c>
    </row>
    <row r="13" spans="1:19" ht="15.75" thickBot="1" x14ac:dyDescent="0.3"/>
    <row r="14" spans="1:19" x14ac:dyDescent="0.25">
      <c r="A14" s="75" t="s">
        <v>1</v>
      </c>
      <c r="B14" s="76"/>
      <c r="C14" s="76"/>
      <c r="D14" s="76"/>
      <c r="E14" s="76"/>
      <c r="F14" s="76"/>
      <c r="G14" s="76"/>
      <c r="H14" s="77"/>
    </row>
    <row r="15" spans="1:19" ht="15.75" thickBot="1" x14ac:dyDescent="0.3">
      <c r="A15" s="78"/>
      <c r="B15" s="79"/>
      <c r="C15" s="79"/>
      <c r="D15" s="79"/>
      <c r="E15" s="79"/>
      <c r="F15" s="80"/>
      <c r="G15" s="80"/>
      <c r="H15" s="81"/>
    </row>
    <row r="16" spans="1:19" ht="15.75" thickBot="1" x14ac:dyDescent="0.3">
      <c r="A16" s="2" t="s">
        <v>28</v>
      </c>
      <c r="B16" s="3" t="s">
        <v>11</v>
      </c>
      <c r="C16" s="4" t="s">
        <v>12</v>
      </c>
      <c r="D16" s="3" t="s">
        <v>13</v>
      </c>
      <c r="E16" s="4" t="s">
        <v>14</v>
      </c>
      <c r="F16" s="5" t="s">
        <v>15</v>
      </c>
      <c r="G16" s="71" t="s">
        <v>16</v>
      </c>
      <c r="H16" s="72"/>
    </row>
    <row r="17" spans="1:14" x14ac:dyDescent="0.25">
      <c r="A17" s="6"/>
      <c r="B17" s="7"/>
      <c r="C17" s="8"/>
      <c r="D17" s="7"/>
      <c r="E17" s="8"/>
      <c r="F17" s="9"/>
      <c r="G17" s="84"/>
      <c r="H17" s="85"/>
    </row>
    <row r="18" spans="1:14" x14ac:dyDescent="0.25">
      <c r="A18" s="10">
        <v>23</v>
      </c>
      <c r="B18" s="11"/>
      <c r="C18" s="12">
        <f>C17+B18</f>
        <v>0</v>
      </c>
      <c r="D18" s="11"/>
      <c r="E18" s="12">
        <f>E17+D18</f>
        <v>0</v>
      </c>
      <c r="F18" s="13"/>
      <c r="G18" s="82">
        <f>G17+F18</f>
        <v>0</v>
      </c>
      <c r="H18" s="83"/>
    </row>
    <row r="19" spans="1:14" x14ac:dyDescent="0.25">
      <c r="A19" s="14">
        <v>24</v>
      </c>
      <c r="B19" s="15"/>
      <c r="C19" s="16">
        <f t="shared" ref="C19:C37" si="7">C18+B19</f>
        <v>0</v>
      </c>
      <c r="D19" s="15"/>
      <c r="E19" s="16">
        <f t="shared" ref="E19:E37" si="8">E18+D19</f>
        <v>0</v>
      </c>
      <c r="F19" s="17"/>
      <c r="G19" s="86">
        <f t="shared" ref="G19:G37" si="9">G18+F19</f>
        <v>0</v>
      </c>
      <c r="H19" s="87"/>
    </row>
    <row r="20" spans="1:14" x14ac:dyDescent="0.25">
      <c r="A20" s="18">
        <v>25</v>
      </c>
      <c r="B20" s="19"/>
      <c r="C20" s="20">
        <f t="shared" si="7"/>
        <v>0</v>
      </c>
      <c r="D20" s="19"/>
      <c r="E20" s="20">
        <f t="shared" si="8"/>
        <v>0</v>
      </c>
      <c r="F20" s="21"/>
      <c r="G20" s="82">
        <f t="shared" si="9"/>
        <v>0</v>
      </c>
      <c r="H20" s="83"/>
    </row>
    <row r="21" spans="1:14" x14ac:dyDescent="0.25">
      <c r="A21" s="18">
        <v>26</v>
      </c>
      <c r="B21" s="19"/>
      <c r="C21" s="20">
        <f t="shared" si="7"/>
        <v>0</v>
      </c>
      <c r="D21" s="19"/>
      <c r="E21" s="20">
        <f t="shared" si="8"/>
        <v>0</v>
      </c>
      <c r="F21" s="21"/>
      <c r="G21" s="82">
        <f t="shared" si="9"/>
        <v>0</v>
      </c>
      <c r="H21" s="83"/>
    </row>
    <row r="22" spans="1:14" x14ac:dyDescent="0.25">
      <c r="A22" s="18">
        <v>27</v>
      </c>
      <c r="B22" s="19"/>
      <c r="C22" s="20">
        <f t="shared" si="7"/>
        <v>0</v>
      </c>
      <c r="D22" s="19"/>
      <c r="E22" s="20">
        <f t="shared" si="8"/>
        <v>0</v>
      </c>
      <c r="F22" s="21"/>
      <c r="G22" s="82">
        <f t="shared" si="9"/>
        <v>0</v>
      </c>
      <c r="H22" s="83"/>
    </row>
    <row r="23" spans="1:14" x14ac:dyDescent="0.25">
      <c r="A23" s="18">
        <v>28</v>
      </c>
      <c r="B23" s="19"/>
      <c r="C23" s="20">
        <f t="shared" si="7"/>
        <v>0</v>
      </c>
      <c r="D23" s="19"/>
      <c r="E23" s="20">
        <f t="shared" si="8"/>
        <v>0</v>
      </c>
      <c r="F23" s="21"/>
      <c r="G23" s="82">
        <f t="shared" si="9"/>
        <v>0</v>
      </c>
      <c r="H23" s="83"/>
    </row>
    <row r="24" spans="1:14" x14ac:dyDescent="0.25">
      <c r="A24" s="18">
        <v>29</v>
      </c>
      <c r="B24" s="19"/>
      <c r="C24" s="20">
        <f>C23+B24</f>
        <v>0</v>
      </c>
      <c r="D24" s="19"/>
      <c r="E24" s="20">
        <f>E23+D24</f>
        <v>0</v>
      </c>
      <c r="F24" s="21"/>
      <c r="G24" s="82">
        <f>G23+F24</f>
        <v>0</v>
      </c>
      <c r="H24" s="83"/>
    </row>
    <row r="25" spans="1:14" x14ac:dyDescent="0.25">
      <c r="A25" s="18">
        <v>30</v>
      </c>
      <c r="B25" s="19">
        <v>64332</v>
      </c>
      <c r="C25" s="20">
        <f>C24+B25</f>
        <v>64332</v>
      </c>
      <c r="D25" s="19">
        <v>46365</v>
      </c>
      <c r="E25" s="20">
        <f>E24+D25</f>
        <v>46365</v>
      </c>
      <c r="F25" s="21">
        <v>0.59652777777777777</v>
      </c>
      <c r="G25" s="52">
        <f>G24+F25</f>
        <v>0.59652777777777777</v>
      </c>
      <c r="H25" s="53"/>
    </row>
    <row r="26" spans="1:14" x14ac:dyDescent="0.25">
      <c r="A26" s="18">
        <v>31</v>
      </c>
      <c r="B26" s="19">
        <v>77253</v>
      </c>
      <c r="C26" s="20">
        <f t="shared" si="7"/>
        <v>141585</v>
      </c>
      <c r="D26" s="19">
        <v>60275</v>
      </c>
      <c r="E26" s="20">
        <f t="shared" si="8"/>
        <v>106640</v>
      </c>
      <c r="F26" s="21">
        <v>0.63958333333333328</v>
      </c>
      <c r="G26" s="52">
        <f t="shared" si="9"/>
        <v>1.2361111111111112</v>
      </c>
      <c r="H26" s="53"/>
    </row>
    <row r="27" spans="1:14" x14ac:dyDescent="0.25">
      <c r="A27" s="18">
        <v>32</v>
      </c>
      <c r="B27" s="19">
        <v>92758</v>
      </c>
      <c r="C27" s="20">
        <f t="shared" si="7"/>
        <v>234343</v>
      </c>
      <c r="D27" s="19">
        <v>78358</v>
      </c>
      <c r="E27" s="20">
        <f t="shared" si="8"/>
        <v>184998</v>
      </c>
      <c r="F27" s="21">
        <v>0.68541666666666667</v>
      </c>
      <c r="G27" s="52">
        <f t="shared" si="9"/>
        <v>1.9215277777777779</v>
      </c>
      <c r="H27" s="53"/>
    </row>
    <row r="28" spans="1:14" ht="15.75" thickBot="1" x14ac:dyDescent="0.3">
      <c r="A28" s="22">
        <v>33</v>
      </c>
      <c r="B28" s="19">
        <v>111364</v>
      </c>
      <c r="C28" s="20">
        <f t="shared" si="7"/>
        <v>345707</v>
      </c>
      <c r="D28" s="19">
        <v>101866</v>
      </c>
      <c r="E28" s="20">
        <f t="shared" si="8"/>
        <v>286864</v>
      </c>
      <c r="F28" s="21">
        <v>0.73402777777777783</v>
      </c>
      <c r="G28" s="52">
        <f t="shared" si="9"/>
        <v>2.6555555555555559</v>
      </c>
      <c r="H28" s="53"/>
    </row>
    <row r="29" spans="1:14" x14ac:dyDescent="0.25">
      <c r="A29" s="18">
        <v>34</v>
      </c>
      <c r="B29" s="19">
        <v>133692</v>
      </c>
      <c r="C29" s="20">
        <f t="shared" si="7"/>
        <v>479399</v>
      </c>
      <c r="D29" s="19">
        <v>132425</v>
      </c>
      <c r="E29" s="20">
        <f t="shared" si="8"/>
        <v>419289</v>
      </c>
      <c r="F29" s="21">
        <v>0.78541666666666676</v>
      </c>
      <c r="G29" s="52">
        <f t="shared" si="9"/>
        <v>3.4409722222222228</v>
      </c>
      <c r="H29" s="53"/>
      <c r="J29" s="56" t="s">
        <v>29</v>
      </c>
      <c r="K29" s="57"/>
      <c r="L29" s="57"/>
      <c r="M29" s="57"/>
      <c r="N29" s="58"/>
    </row>
    <row r="30" spans="1:14" x14ac:dyDescent="0.25">
      <c r="A30" s="22">
        <v>35</v>
      </c>
      <c r="B30" s="19">
        <v>160484</v>
      </c>
      <c r="C30" s="20">
        <f t="shared" si="7"/>
        <v>639883</v>
      </c>
      <c r="D30" s="19">
        <v>172153</v>
      </c>
      <c r="E30" s="20">
        <f t="shared" si="8"/>
        <v>591442</v>
      </c>
      <c r="F30" s="21">
        <v>0.83958333333333324</v>
      </c>
      <c r="G30" s="52">
        <f t="shared" si="9"/>
        <v>4.2805555555555559</v>
      </c>
      <c r="H30" s="53"/>
      <c r="J30" s="59"/>
      <c r="K30" s="60"/>
      <c r="L30" s="60"/>
      <c r="M30" s="60"/>
      <c r="N30" s="61"/>
    </row>
    <row r="31" spans="1:14" ht="15.75" thickBot="1" x14ac:dyDescent="0.3">
      <c r="A31" s="18">
        <v>36</v>
      </c>
      <c r="B31" s="19">
        <v>192635</v>
      </c>
      <c r="C31" s="20">
        <f t="shared" si="7"/>
        <v>832518</v>
      </c>
      <c r="D31" s="19">
        <v>223798</v>
      </c>
      <c r="E31" s="20">
        <f t="shared" si="8"/>
        <v>815240</v>
      </c>
      <c r="F31" s="21">
        <v>0.89722222222222225</v>
      </c>
      <c r="G31" s="52">
        <f t="shared" si="9"/>
        <v>5.177777777777778</v>
      </c>
      <c r="H31" s="53"/>
      <c r="J31" s="62"/>
      <c r="K31" s="63"/>
      <c r="L31" s="63"/>
      <c r="M31" s="63"/>
      <c r="N31" s="64"/>
    </row>
    <row r="32" spans="1:14" x14ac:dyDescent="0.25">
      <c r="A32" s="22">
        <v>37</v>
      </c>
      <c r="B32" s="32">
        <v>231217</v>
      </c>
      <c r="C32" s="33">
        <f t="shared" si="7"/>
        <v>1063735</v>
      </c>
      <c r="D32" s="32">
        <v>290938</v>
      </c>
      <c r="E32" s="33">
        <f t="shared" si="8"/>
        <v>1106178</v>
      </c>
      <c r="F32" s="34">
        <v>0.95868055555555554</v>
      </c>
      <c r="G32" s="69">
        <f t="shared" si="9"/>
        <v>6.1364583333333336</v>
      </c>
      <c r="H32" s="70"/>
    </row>
    <row r="33" spans="1:8" x14ac:dyDescent="0.25">
      <c r="A33" s="18">
        <v>38</v>
      </c>
      <c r="B33" s="19">
        <v>277515</v>
      </c>
      <c r="C33" s="20">
        <f t="shared" si="7"/>
        <v>1341250</v>
      </c>
      <c r="D33" s="19">
        <v>378219</v>
      </c>
      <c r="E33" s="20">
        <f t="shared" si="8"/>
        <v>1484397</v>
      </c>
      <c r="F33" s="21">
        <v>1.0229166666666667</v>
      </c>
      <c r="G33" s="52">
        <f t="shared" si="9"/>
        <v>7.1593750000000007</v>
      </c>
      <c r="H33" s="53"/>
    </row>
    <row r="34" spans="1:8" x14ac:dyDescent="0.25">
      <c r="A34" s="22">
        <v>39</v>
      </c>
      <c r="B34" s="19">
        <v>333072</v>
      </c>
      <c r="C34" s="20">
        <f t="shared" si="7"/>
        <v>1674322</v>
      </c>
      <c r="D34" s="19">
        <v>491685</v>
      </c>
      <c r="E34" s="20">
        <f t="shared" si="8"/>
        <v>1976082</v>
      </c>
      <c r="F34" s="21">
        <v>1.0833333333333333</v>
      </c>
      <c r="G34" s="52">
        <f t="shared" si="9"/>
        <v>8.2427083333333346</v>
      </c>
      <c r="H34" s="53"/>
    </row>
    <row r="35" spans="1:8" x14ac:dyDescent="0.25">
      <c r="A35" s="18">
        <v>40</v>
      </c>
      <c r="B35" s="19">
        <v>399741</v>
      </c>
      <c r="C35" s="20">
        <f t="shared" si="7"/>
        <v>2074063</v>
      </c>
      <c r="D35" s="19">
        <v>639190</v>
      </c>
      <c r="E35" s="20">
        <f t="shared" si="8"/>
        <v>2615272</v>
      </c>
      <c r="F35" s="21">
        <v>1.125</v>
      </c>
      <c r="G35" s="52">
        <f t="shared" si="9"/>
        <v>9.3677083333333346</v>
      </c>
      <c r="H35" s="53"/>
    </row>
    <row r="36" spans="1:8" x14ac:dyDescent="0.25">
      <c r="A36" s="22">
        <v>41</v>
      </c>
      <c r="B36" s="19">
        <v>479743</v>
      </c>
      <c r="C36" s="20">
        <f t="shared" si="7"/>
        <v>2553806</v>
      </c>
      <c r="D36" s="19">
        <v>830947</v>
      </c>
      <c r="E36" s="20">
        <f t="shared" si="8"/>
        <v>3446219</v>
      </c>
      <c r="F36" s="21">
        <v>1.2083333333333333</v>
      </c>
      <c r="G36" s="52">
        <f t="shared" si="9"/>
        <v>10.576041666666669</v>
      </c>
      <c r="H36" s="53"/>
    </row>
    <row r="37" spans="1:8" ht="15.75" thickBot="1" x14ac:dyDescent="0.3">
      <c r="A37" s="23">
        <v>42</v>
      </c>
      <c r="B37" s="24">
        <v>575746</v>
      </c>
      <c r="C37" s="25">
        <f t="shared" si="7"/>
        <v>3129552</v>
      </c>
      <c r="D37" s="24">
        <v>1080231</v>
      </c>
      <c r="E37" s="25">
        <f t="shared" si="8"/>
        <v>4526450</v>
      </c>
      <c r="F37" s="26">
        <v>1.2916666666666667</v>
      </c>
      <c r="G37" s="54">
        <f t="shared" si="9"/>
        <v>11.867708333333335</v>
      </c>
      <c r="H37" s="55"/>
    </row>
    <row r="38" spans="1:8" ht="15.75" thickBot="1" x14ac:dyDescent="0.3"/>
    <row r="39" spans="1:8" x14ac:dyDescent="0.25">
      <c r="A39" s="75" t="s">
        <v>2</v>
      </c>
      <c r="B39" s="76"/>
      <c r="C39" s="76"/>
      <c r="D39" s="76"/>
      <c r="E39" s="76"/>
      <c r="F39" s="76"/>
      <c r="G39" s="76"/>
      <c r="H39" s="77"/>
    </row>
    <row r="40" spans="1:8" ht="15.75" thickBot="1" x14ac:dyDescent="0.3">
      <c r="A40" s="78"/>
      <c r="B40" s="79"/>
      <c r="C40" s="79"/>
      <c r="D40" s="79"/>
      <c r="E40" s="79"/>
      <c r="F40" s="80"/>
      <c r="G40" s="80"/>
      <c r="H40" s="81"/>
    </row>
    <row r="41" spans="1:8" ht="15.75" thickBot="1" x14ac:dyDescent="0.3">
      <c r="A41" s="2" t="s">
        <v>28</v>
      </c>
      <c r="B41" s="3" t="s">
        <v>11</v>
      </c>
      <c r="C41" s="4" t="s">
        <v>12</v>
      </c>
      <c r="D41" s="3" t="s">
        <v>13</v>
      </c>
      <c r="E41" s="4" t="s">
        <v>14</v>
      </c>
      <c r="F41" s="5" t="s">
        <v>15</v>
      </c>
      <c r="G41" s="71" t="s">
        <v>16</v>
      </c>
      <c r="H41" s="72"/>
    </row>
    <row r="42" spans="1:8" x14ac:dyDescent="0.25">
      <c r="A42" s="27">
        <v>1</v>
      </c>
      <c r="B42" s="28">
        <v>302</v>
      </c>
      <c r="C42" s="29">
        <f>B42</f>
        <v>302</v>
      </c>
      <c r="D42" s="28">
        <v>151</v>
      </c>
      <c r="E42" s="29">
        <f>D42</f>
        <v>151</v>
      </c>
      <c r="F42" s="30">
        <v>6.6666666666666666E-2</v>
      </c>
      <c r="G42" s="73">
        <f>F42</f>
        <v>6.6666666666666666E-2</v>
      </c>
      <c r="H42" s="74"/>
    </row>
    <row r="43" spans="1:8" x14ac:dyDescent="0.25">
      <c r="A43" s="6">
        <v>2</v>
      </c>
      <c r="B43" s="7">
        <v>775</v>
      </c>
      <c r="C43" s="8">
        <f t="shared" ref="C43:C61" si="10">C42+B43</f>
        <v>1077</v>
      </c>
      <c r="D43" s="7">
        <v>643</v>
      </c>
      <c r="E43" s="8">
        <f>E42+D43</f>
        <v>794</v>
      </c>
      <c r="F43" s="9">
        <v>8.9583333333333334E-2</v>
      </c>
      <c r="G43" s="65">
        <f t="shared" ref="G43:G61" si="11">G42+F43</f>
        <v>0.15625</v>
      </c>
      <c r="H43" s="66"/>
    </row>
    <row r="44" spans="1:8" x14ac:dyDescent="0.25">
      <c r="A44" s="6">
        <v>3</v>
      </c>
      <c r="B44" s="7">
        <v>1484</v>
      </c>
      <c r="C44" s="8">
        <f t="shared" si="10"/>
        <v>2561</v>
      </c>
      <c r="D44" s="7">
        <v>1389</v>
      </c>
      <c r="E44" s="8">
        <f t="shared" ref="E44:E61" si="12">E43+D44</f>
        <v>2183</v>
      </c>
      <c r="F44" s="9">
        <v>0.11458333333333333</v>
      </c>
      <c r="G44" s="65">
        <f t="shared" si="11"/>
        <v>0.27083333333333331</v>
      </c>
      <c r="H44" s="66"/>
    </row>
    <row r="45" spans="1:8" x14ac:dyDescent="0.25">
      <c r="A45" s="6">
        <v>4</v>
      </c>
      <c r="B45" s="7">
        <v>2547</v>
      </c>
      <c r="C45" s="8">
        <f t="shared" si="10"/>
        <v>5108</v>
      </c>
      <c r="D45" s="7">
        <v>2525</v>
      </c>
      <c r="E45" s="8">
        <f t="shared" si="12"/>
        <v>4708</v>
      </c>
      <c r="F45" s="9">
        <v>0.1423611111111111</v>
      </c>
      <c r="G45" s="65">
        <f t="shared" si="11"/>
        <v>0.41319444444444442</v>
      </c>
      <c r="H45" s="66"/>
    </row>
    <row r="46" spans="1:8" x14ac:dyDescent="0.25">
      <c r="A46" s="6">
        <v>5</v>
      </c>
      <c r="B46" s="7">
        <v>4141</v>
      </c>
      <c r="C46" s="8">
        <f t="shared" si="10"/>
        <v>9249</v>
      </c>
      <c r="D46" s="7">
        <v>4250</v>
      </c>
      <c r="E46" s="8">
        <f t="shared" si="12"/>
        <v>8958</v>
      </c>
      <c r="F46" s="9">
        <v>0.17291666666666669</v>
      </c>
      <c r="G46" s="65">
        <f t="shared" si="11"/>
        <v>0.58611111111111114</v>
      </c>
      <c r="H46" s="66"/>
    </row>
    <row r="47" spans="1:8" x14ac:dyDescent="0.25">
      <c r="A47" s="6">
        <v>6</v>
      </c>
      <c r="B47" s="7">
        <v>6533</v>
      </c>
      <c r="C47" s="8">
        <f t="shared" si="10"/>
        <v>15782</v>
      </c>
      <c r="D47" s="7">
        <v>6874</v>
      </c>
      <c r="E47" s="8">
        <f t="shared" si="12"/>
        <v>15832</v>
      </c>
      <c r="F47" s="9">
        <v>0.20625000000000002</v>
      </c>
      <c r="G47" s="65">
        <f t="shared" si="11"/>
        <v>0.79236111111111118</v>
      </c>
      <c r="H47" s="66"/>
    </row>
    <row r="48" spans="1:8" x14ac:dyDescent="0.25">
      <c r="A48" s="6">
        <v>7</v>
      </c>
      <c r="B48" s="7">
        <v>10122</v>
      </c>
      <c r="C48" s="8">
        <f t="shared" si="10"/>
        <v>25904</v>
      </c>
      <c r="D48" s="7">
        <v>10860</v>
      </c>
      <c r="E48" s="8">
        <f t="shared" si="12"/>
        <v>26692</v>
      </c>
      <c r="F48" s="9">
        <v>0.24305555555555555</v>
      </c>
      <c r="G48" s="65">
        <f t="shared" si="11"/>
        <v>1.0354166666666667</v>
      </c>
      <c r="H48" s="66"/>
    </row>
    <row r="49" spans="1:8" x14ac:dyDescent="0.25">
      <c r="A49" s="6">
        <v>8</v>
      </c>
      <c r="B49" s="7">
        <v>15503</v>
      </c>
      <c r="C49" s="8">
        <f t="shared" si="10"/>
        <v>41407</v>
      </c>
      <c r="D49" s="7">
        <v>16921</v>
      </c>
      <c r="E49" s="8">
        <f t="shared" si="12"/>
        <v>43613</v>
      </c>
      <c r="F49" s="9">
        <v>0.28402777777777777</v>
      </c>
      <c r="G49" s="65">
        <f t="shared" si="11"/>
        <v>1.3194444444444444</v>
      </c>
      <c r="H49" s="66"/>
    </row>
    <row r="50" spans="1:8" x14ac:dyDescent="0.25">
      <c r="A50" s="6">
        <v>9</v>
      </c>
      <c r="B50" s="7">
        <v>23577</v>
      </c>
      <c r="C50" s="8">
        <f t="shared" si="10"/>
        <v>64984</v>
      </c>
      <c r="D50" s="7">
        <v>26133</v>
      </c>
      <c r="E50" s="8">
        <f t="shared" si="12"/>
        <v>69746</v>
      </c>
      <c r="F50" s="9">
        <v>0.32847222222222222</v>
      </c>
      <c r="G50" s="65">
        <f t="shared" si="11"/>
        <v>1.6479166666666667</v>
      </c>
      <c r="H50" s="66"/>
    </row>
    <row r="51" spans="1:8" x14ac:dyDescent="0.25">
      <c r="A51" s="6">
        <v>10</v>
      </c>
      <c r="B51" s="7">
        <v>35686</v>
      </c>
      <c r="C51" s="8">
        <f t="shared" si="10"/>
        <v>100670</v>
      </c>
      <c r="D51" s="7">
        <v>40134</v>
      </c>
      <c r="E51" s="8">
        <f t="shared" si="12"/>
        <v>109880</v>
      </c>
      <c r="F51" s="9">
        <v>0.37777777777777777</v>
      </c>
      <c r="G51" s="65">
        <f t="shared" si="11"/>
        <v>2.0256944444444445</v>
      </c>
      <c r="H51" s="66"/>
    </row>
    <row r="52" spans="1:8" x14ac:dyDescent="0.25">
      <c r="A52" s="6">
        <v>11</v>
      </c>
      <c r="B52" s="7">
        <v>53851</v>
      </c>
      <c r="C52" s="8">
        <f t="shared" si="10"/>
        <v>154521</v>
      </c>
      <c r="D52" s="7">
        <v>61417</v>
      </c>
      <c r="E52" s="8">
        <f t="shared" si="12"/>
        <v>171297</v>
      </c>
      <c r="F52" s="9">
        <v>0.43124999999999997</v>
      </c>
      <c r="G52" s="65">
        <f t="shared" si="11"/>
        <v>2.4569444444444444</v>
      </c>
      <c r="H52" s="66"/>
    </row>
    <row r="53" spans="1:8" x14ac:dyDescent="0.25">
      <c r="A53" s="6">
        <v>12</v>
      </c>
      <c r="B53" s="7">
        <v>81098</v>
      </c>
      <c r="C53" s="8">
        <f t="shared" si="10"/>
        <v>235619</v>
      </c>
      <c r="D53" s="7">
        <v>93767</v>
      </c>
      <c r="E53" s="8">
        <f t="shared" si="12"/>
        <v>265064</v>
      </c>
      <c r="F53" s="9">
        <v>0.4909722222222222</v>
      </c>
      <c r="G53" s="65">
        <f t="shared" si="11"/>
        <v>2.9479166666666665</v>
      </c>
      <c r="H53" s="66"/>
    </row>
    <row r="54" spans="1:8" x14ac:dyDescent="0.25">
      <c r="A54" s="6">
        <v>13</v>
      </c>
      <c r="B54" s="7">
        <v>121968</v>
      </c>
      <c r="C54" s="8">
        <f t="shared" si="10"/>
        <v>357587</v>
      </c>
      <c r="D54" s="7">
        <v>142939</v>
      </c>
      <c r="E54" s="8">
        <f t="shared" si="12"/>
        <v>408003</v>
      </c>
      <c r="F54" s="9">
        <v>0.55625000000000002</v>
      </c>
      <c r="G54" s="65">
        <f t="shared" si="11"/>
        <v>3.5041666666666664</v>
      </c>
      <c r="H54" s="66"/>
    </row>
    <row r="55" spans="1:8" x14ac:dyDescent="0.25">
      <c r="A55" s="6">
        <v>14</v>
      </c>
      <c r="B55" s="7">
        <v>183273</v>
      </c>
      <c r="C55" s="8">
        <f t="shared" si="10"/>
        <v>540860</v>
      </c>
      <c r="D55" s="7">
        <v>217679</v>
      </c>
      <c r="E55" s="8">
        <f t="shared" si="12"/>
        <v>625682</v>
      </c>
      <c r="F55" s="9">
        <v>0.62847222222222221</v>
      </c>
      <c r="G55" s="67">
        <f t="shared" si="11"/>
        <v>4.1326388888888888</v>
      </c>
      <c r="H55" s="68"/>
    </row>
    <row r="56" spans="1:8" s="35" customFormat="1" x14ac:dyDescent="0.25">
      <c r="A56" s="31">
        <v>15</v>
      </c>
      <c r="B56" s="32">
        <v>275230</v>
      </c>
      <c r="C56" s="33">
        <f t="shared" si="10"/>
        <v>816090</v>
      </c>
      <c r="D56" s="32">
        <v>331286</v>
      </c>
      <c r="E56" s="33">
        <f t="shared" si="12"/>
        <v>956968</v>
      </c>
      <c r="F56" s="34">
        <v>0.70763888888888893</v>
      </c>
      <c r="G56" s="69">
        <f t="shared" si="11"/>
        <v>4.8402777777777777</v>
      </c>
      <c r="H56" s="70"/>
    </row>
    <row r="57" spans="1:8" x14ac:dyDescent="0.25">
      <c r="A57" s="18">
        <v>16</v>
      </c>
      <c r="B57" s="19">
        <v>413167</v>
      </c>
      <c r="C57" s="20">
        <f t="shared" si="10"/>
        <v>1229257</v>
      </c>
      <c r="D57" s="19">
        <v>503967</v>
      </c>
      <c r="E57" s="20">
        <f t="shared" si="12"/>
        <v>1460935</v>
      </c>
      <c r="F57" s="21">
        <v>0.7944444444444444</v>
      </c>
      <c r="G57" s="52">
        <f t="shared" si="11"/>
        <v>5.634722222222222</v>
      </c>
      <c r="H57" s="53"/>
    </row>
    <row r="58" spans="1:8" x14ac:dyDescent="0.25">
      <c r="A58" s="18">
        <v>17</v>
      </c>
      <c r="B58" s="19">
        <v>620071</v>
      </c>
      <c r="C58" s="20">
        <f t="shared" si="10"/>
        <v>1849328</v>
      </c>
      <c r="D58" s="19">
        <v>766443</v>
      </c>
      <c r="E58" s="20">
        <f t="shared" si="12"/>
        <v>2227378</v>
      </c>
      <c r="F58" s="21">
        <v>0.89027777777777783</v>
      </c>
      <c r="G58" s="52">
        <f t="shared" si="11"/>
        <v>6.5249999999999995</v>
      </c>
      <c r="H58" s="53"/>
    </row>
    <row r="59" spans="1:8" x14ac:dyDescent="0.25">
      <c r="A59" s="18">
        <v>18</v>
      </c>
      <c r="B59" s="19">
        <v>930429</v>
      </c>
      <c r="C59" s="20">
        <f t="shared" si="10"/>
        <v>2779757</v>
      </c>
      <c r="D59" s="19">
        <v>1165405</v>
      </c>
      <c r="E59" s="20">
        <f t="shared" si="12"/>
        <v>3392783</v>
      </c>
      <c r="F59" s="21">
        <v>0.99513888888888891</v>
      </c>
      <c r="G59" s="52">
        <f t="shared" si="11"/>
        <v>7.520138888888888</v>
      </c>
      <c r="H59" s="53"/>
    </row>
    <row r="60" spans="1:8" x14ac:dyDescent="0.25">
      <c r="A60" s="18">
        <v>19</v>
      </c>
      <c r="B60" s="19"/>
      <c r="C60" s="20">
        <f t="shared" si="10"/>
        <v>2779757</v>
      </c>
      <c r="D60" s="19"/>
      <c r="E60" s="20">
        <f t="shared" si="12"/>
        <v>3392783</v>
      </c>
      <c r="F60" s="21"/>
      <c r="G60" s="52">
        <f t="shared" si="11"/>
        <v>7.520138888888888</v>
      </c>
      <c r="H60" s="53"/>
    </row>
    <row r="61" spans="1:8" ht="15.75" thickBot="1" x14ac:dyDescent="0.3">
      <c r="A61" s="23">
        <v>20</v>
      </c>
      <c r="B61" s="24"/>
      <c r="C61" s="25">
        <f t="shared" si="10"/>
        <v>2779757</v>
      </c>
      <c r="D61" s="24"/>
      <c r="E61" s="25">
        <f t="shared" si="12"/>
        <v>3392783</v>
      </c>
      <c r="F61" s="26"/>
      <c r="G61" s="54">
        <f t="shared" si="11"/>
        <v>7.520138888888888</v>
      </c>
      <c r="H61" s="55"/>
    </row>
  </sheetData>
  <mergeCells count="46">
    <mergeCell ref="G20:H20"/>
    <mergeCell ref="A14:H15"/>
    <mergeCell ref="G16:H16"/>
    <mergeCell ref="G17:H17"/>
    <mergeCell ref="G18:H18"/>
    <mergeCell ref="G19:H19"/>
    <mergeCell ref="G32:H32"/>
    <mergeCell ref="G21:H21"/>
    <mergeCell ref="G22:H22"/>
    <mergeCell ref="G23:H23"/>
    <mergeCell ref="G24:H24"/>
    <mergeCell ref="G25:H25"/>
    <mergeCell ref="G26:H26"/>
    <mergeCell ref="G27:H27"/>
    <mergeCell ref="G28:H28"/>
    <mergeCell ref="G29:H29"/>
    <mergeCell ref="G30:H30"/>
    <mergeCell ref="G31:H31"/>
    <mergeCell ref="G46:H46"/>
    <mergeCell ref="G33:H33"/>
    <mergeCell ref="G34:H34"/>
    <mergeCell ref="G35:H35"/>
    <mergeCell ref="G36:H36"/>
    <mergeCell ref="G37:H37"/>
    <mergeCell ref="A39:H40"/>
    <mergeCell ref="G41:H41"/>
    <mergeCell ref="G42:H42"/>
    <mergeCell ref="G43:H43"/>
    <mergeCell ref="G44:H44"/>
    <mergeCell ref="G45:H45"/>
    <mergeCell ref="G59:H59"/>
    <mergeCell ref="G60:H60"/>
    <mergeCell ref="G61:H61"/>
    <mergeCell ref="J29:N31"/>
    <mergeCell ref="G53:H53"/>
    <mergeCell ref="G54:H54"/>
    <mergeCell ref="G55:H55"/>
    <mergeCell ref="G56:H56"/>
    <mergeCell ref="G57:H57"/>
    <mergeCell ref="G58:H58"/>
    <mergeCell ref="G47:H47"/>
    <mergeCell ref="G48:H48"/>
    <mergeCell ref="G49:H49"/>
    <mergeCell ref="G50:H50"/>
    <mergeCell ref="G51:H51"/>
    <mergeCell ref="G52:H52"/>
  </mergeCells>
  <hyperlinks>
    <hyperlink ref="S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election activeCell="B10" sqref="B10"/>
    </sheetView>
  </sheetViews>
  <sheetFormatPr baseColWidth="10" defaultRowHeight="15" x14ac:dyDescent="0.25"/>
  <cols>
    <col min="1" max="1" width="10.7109375" bestFit="1" customWidth="1"/>
    <col min="2" max="2" width="9.140625" bestFit="1" customWidth="1"/>
    <col min="3" max="3" width="8.42578125" bestFit="1" customWidth="1"/>
    <col min="4" max="8" width="9.140625" bestFit="1" customWidth="1"/>
    <col min="9" max="9" width="7.5703125" bestFit="1" customWidth="1"/>
    <col min="10" max="10" width="8.85546875" bestFit="1" customWidth="1"/>
    <col min="11" max="11" width="7.5703125" bestFit="1" customWidth="1"/>
    <col min="12" max="13" width="9.140625" bestFit="1" customWidth="1"/>
  </cols>
  <sheetData>
    <row r="1" spans="1:14" ht="15.75" thickBot="1" x14ac:dyDescent="0.3"/>
    <row r="2" spans="1:14" ht="15.75" thickBot="1" x14ac:dyDescent="0.3">
      <c r="A2" s="37" t="s">
        <v>0</v>
      </c>
      <c r="B2" s="38" t="str">
        <f>[1]Îles!C1</f>
        <v>Haj.</v>
      </c>
      <c r="C2" s="39" t="str">
        <f>[1]Îles!D1</f>
        <v>Kam.</v>
      </c>
      <c r="D2" s="39" t="str">
        <f>[1]Îles!E1</f>
        <v>Ste.</v>
      </c>
      <c r="E2" s="39" t="str">
        <f>[1]Îles!F1</f>
        <v>Koz.</v>
      </c>
      <c r="F2" s="39" t="str">
        <f>[1]Îles!G1</f>
        <v>Rog.</v>
      </c>
      <c r="G2" s="39" t="str">
        <f>[1]Îles!H1</f>
        <v>Ska.</v>
      </c>
      <c r="H2" s="39" t="str">
        <f>[1]Îles!I1</f>
        <v>Ter.</v>
      </c>
      <c r="I2" s="39" t="str">
        <f>[1]Îles!J1</f>
        <v>Hal.</v>
      </c>
      <c r="J2" s="39" t="str">
        <f>[1]Îles!K1</f>
        <v>Pes.</v>
      </c>
      <c r="K2" s="39" t="str">
        <f>[1]Îles!L1</f>
        <v>Tra.</v>
      </c>
      <c r="L2" s="39" t="str">
        <f>[1]Îles!M1</f>
        <v>Vip.</v>
      </c>
      <c r="M2" s="40" t="str">
        <f>[1]Îles!N1</f>
        <v>Raz.</v>
      </c>
      <c r="N2" t="s">
        <v>17</v>
      </c>
    </row>
    <row r="3" spans="1:14" x14ac:dyDescent="0.25">
      <c r="A3" s="41" t="s">
        <v>1</v>
      </c>
      <c r="B3" s="115">
        <v>33</v>
      </c>
      <c r="C3" s="90">
        <v>31</v>
      </c>
      <c r="D3" s="90">
        <v>34</v>
      </c>
      <c r="E3" s="90">
        <v>33</v>
      </c>
      <c r="F3" s="90">
        <v>33</v>
      </c>
      <c r="G3" s="90">
        <v>36</v>
      </c>
      <c r="H3" s="90">
        <v>33</v>
      </c>
      <c r="I3" s="90">
        <v>32</v>
      </c>
      <c r="J3" s="90">
        <v>36</v>
      </c>
      <c r="K3" s="90">
        <v>33</v>
      </c>
      <c r="L3" s="90">
        <v>34</v>
      </c>
      <c r="M3" s="116">
        <v>34</v>
      </c>
      <c r="N3" t="s">
        <v>18</v>
      </c>
    </row>
    <row r="4" spans="1:14" x14ac:dyDescent="0.25">
      <c r="A4" s="45" t="s">
        <v>2</v>
      </c>
      <c r="B4" s="96">
        <v>16</v>
      </c>
      <c r="C4" s="97">
        <v>17</v>
      </c>
      <c r="D4" s="97">
        <v>16</v>
      </c>
      <c r="E4" s="97">
        <v>16</v>
      </c>
      <c r="F4" s="97">
        <v>16</v>
      </c>
      <c r="G4" s="97">
        <v>16</v>
      </c>
      <c r="H4" s="97">
        <v>16</v>
      </c>
      <c r="I4" s="97">
        <v>16</v>
      </c>
      <c r="J4" s="97">
        <v>16</v>
      </c>
      <c r="K4" s="97">
        <v>16</v>
      </c>
      <c r="L4" s="97">
        <v>16</v>
      </c>
      <c r="M4" s="98">
        <v>16</v>
      </c>
      <c r="N4" t="s">
        <v>19</v>
      </c>
    </row>
    <row r="5" spans="1:14" ht="15.75" thickBot="1" x14ac:dyDescent="0.3">
      <c r="A5" s="46" t="s">
        <v>3</v>
      </c>
      <c r="B5" s="99">
        <v>16</v>
      </c>
      <c r="C5" s="100">
        <v>2</v>
      </c>
      <c r="D5" s="100">
        <v>28</v>
      </c>
      <c r="E5" s="100">
        <v>16</v>
      </c>
      <c r="F5" s="100">
        <v>16</v>
      </c>
      <c r="G5" s="100">
        <v>18</v>
      </c>
      <c r="H5" s="100">
        <v>0</v>
      </c>
      <c r="I5" s="100">
        <v>40</v>
      </c>
      <c r="J5" s="100">
        <v>6</v>
      </c>
      <c r="K5" s="100">
        <v>0</v>
      </c>
      <c r="L5" s="100">
        <v>28</v>
      </c>
      <c r="M5" s="101">
        <v>28</v>
      </c>
      <c r="N5" t="s">
        <v>20</v>
      </c>
    </row>
    <row r="6" spans="1:14" x14ac:dyDescent="0.25">
      <c r="A6" s="41" t="s">
        <v>4</v>
      </c>
      <c r="B6" s="115">
        <f>60-B5</f>
        <v>44</v>
      </c>
      <c r="C6" s="90">
        <f t="shared" ref="C6:M6" si="0">60-C5</f>
        <v>58</v>
      </c>
      <c r="D6" s="90">
        <f t="shared" si="0"/>
        <v>32</v>
      </c>
      <c r="E6" s="90">
        <f t="shared" si="0"/>
        <v>44</v>
      </c>
      <c r="F6" s="90">
        <f t="shared" si="0"/>
        <v>44</v>
      </c>
      <c r="G6" s="90">
        <f t="shared" si="0"/>
        <v>42</v>
      </c>
      <c r="H6" s="90">
        <f t="shared" si="0"/>
        <v>60</v>
      </c>
      <c r="I6" s="90">
        <f t="shared" si="0"/>
        <v>20</v>
      </c>
      <c r="J6" s="90">
        <f t="shared" si="0"/>
        <v>54</v>
      </c>
      <c r="K6" s="90">
        <f t="shared" si="0"/>
        <v>60</v>
      </c>
      <c r="L6" s="90">
        <f t="shared" si="0"/>
        <v>32</v>
      </c>
      <c r="M6" s="116">
        <f t="shared" si="0"/>
        <v>32</v>
      </c>
      <c r="N6" t="s">
        <v>21</v>
      </c>
    </row>
    <row r="7" spans="1:14" x14ac:dyDescent="0.25">
      <c r="A7" s="45" t="s">
        <v>5</v>
      </c>
      <c r="B7" s="96">
        <f>ROUNDUP(B6/12,0)</f>
        <v>4</v>
      </c>
      <c r="C7" s="97">
        <f t="shared" ref="C7:M7" si="1">ROUNDUP(C6/12,0)</f>
        <v>5</v>
      </c>
      <c r="D7" s="97">
        <f t="shared" si="1"/>
        <v>3</v>
      </c>
      <c r="E7" s="97">
        <f t="shared" si="1"/>
        <v>4</v>
      </c>
      <c r="F7" s="97">
        <f t="shared" si="1"/>
        <v>4</v>
      </c>
      <c r="G7" s="97">
        <f t="shared" si="1"/>
        <v>4</v>
      </c>
      <c r="H7" s="97">
        <f t="shared" si="1"/>
        <v>5</v>
      </c>
      <c r="I7" s="97">
        <f t="shared" si="1"/>
        <v>2</v>
      </c>
      <c r="J7" s="97">
        <f t="shared" si="1"/>
        <v>5</v>
      </c>
      <c r="K7" s="97">
        <f t="shared" si="1"/>
        <v>5</v>
      </c>
      <c r="L7" s="97">
        <f t="shared" si="1"/>
        <v>3</v>
      </c>
      <c r="M7" s="98">
        <f t="shared" si="1"/>
        <v>3</v>
      </c>
      <c r="N7" t="s">
        <v>23</v>
      </c>
    </row>
    <row r="8" spans="1:14" ht="15.75" thickBot="1" x14ac:dyDescent="0.3">
      <c r="A8" s="46" t="s">
        <v>6</v>
      </c>
      <c r="B8" s="99">
        <f t="shared" ref="B8:M8" si="2">ROUNDUP(B6/70,0)</f>
        <v>1</v>
      </c>
      <c r="C8" s="100">
        <f t="shared" si="2"/>
        <v>1</v>
      </c>
      <c r="D8" s="100">
        <f t="shared" si="2"/>
        <v>1</v>
      </c>
      <c r="E8" s="100">
        <f t="shared" si="2"/>
        <v>1</v>
      </c>
      <c r="F8" s="100">
        <f t="shared" si="2"/>
        <v>1</v>
      </c>
      <c r="G8" s="100">
        <f t="shared" si="2"/>
        <v>1</v>
      </c>
      <c r="H8" s="100">
        <f t="shared" si="2"/>
        <v>1</v>
      </c>
      <c r="I8" s="100">
        <f t="shared" si="2"/>
        <v>1</v>
      </c>
      <c r="J8" s="100">
        <f t="shared" si="2"/>
        <v>1</v>
      </c>
      <c r="K8" s="100">
        <f t="shared" si="2"/>
        <v>1</v>
      </c>
      <c r="L8" s="100">
        <f t="shared" si="2"/>
        <v>1</v>
      </c>
      <c r="M8" s="101">
        <f t="shared" si="2"/>
        <v>1</v>
      </c>
      <c r="N8" t="s">
        <v>22</v>
      </c>
    </row>
    <row r="9" spans="1:14" x14ac:dyDescent="0.25">
      <c r="A9" s="41" t="s">
        <v>7</v>
      </c>
      <c r="B9" s="117">
        <f>SUM(B29:B33)</f>
        <v>995543</v>
      </c>
      <c r="C9" s="118"/>
      <c r="D9" s="118"/>
      <c r="E9" s="118"/>
      <c r="F9" s="118"/>
      <c r="G9" s="118"/>
      <c r="H9" s="118"/>
      <c r="I9" s="118"/>
      <c r="J9" s="118"/>
      <c r="K9" s="118"/>
      <c r="L9" s="118"/>
      <c r="M9" s="118"/>
      <c r="N9" t="s">
        <v>24</v>
      </c>
    </row>
    <row r="10" spans="1:14" ht="15.75" thickBot="1" x14ac:dyDescent="0.3">
      <c r="A10" s="46" t="s">
        <v>8</v>
      </c>
      <c r="B10" s="104">
        <f>SUM(D29:D33)</f>
        <v>1197533</v>
      </c>
      <c r="C10" s="119"/>
      <c r="D10" s="119"/>
      <c r="E10" s="119"/>
      <c r="F10" s="119"/>
      <c r="G10" s="119"/>
      <c r="H10" s="119"/>
      <c r="I10" s="119"/>
      <c r="J10" s="119"/>
      <c r="K10" s="119"/>
      <c r="L10" s="119"/>
      <c r="M10" s="119"/>
      <c r="N10" t="s">
        <v>26</v>
      </c>
    </row>
    <row r="11" spans="1:14" s="1" customFormat="1" x14ac:dyDescent="0.25">
      <c r="A11" s="50" t="s">
        <v>9</v>
      </c>
      <c r="B11" s="102">
        <f>B58</f>
        <v>620071</v>
      </c>
      <c r="C11" s="103"/>
      <c r="D11" s="103"/>
      <c r="E11" s="103"/>
      <c r="F11" s="103"/>
      <c r="G11" s="103"/>
      <c r="H11" s="103"/>
      <c r="I11" s="103"/>
      <c r="J11" s="103"/>
      <c r="K11" s="103"/>
      <c r="L11" s="103"/>
      <c r="M11" s="103"/>
      <c r="N11" s="36" t="s">
        <v>25</v>
      </c>
    </row>
    <row r="12" spans="1:14" s="1" customFormat="1" ht="15.75" thickBot="1" x14ac:dyDescent="0.3">
      <c r="A12" s="51" t="s">
        <v>10</v>
      </c>
      <c r="B12" s="104">
        <f>D58</f>
        <v>766443</v>
      </c>
      <c r="C12" s="105"/>
      <c r="D12" s="105"/>
      <c r="E12" s="105"/>
      <c r="F12" s="105"/>
      <c r="G12" s="105"/>
      <c r="H12" s="105"/>
      <c r="I12" s="105"/>
      <c r="J12" s="105"/>
      <c r="K12" s="105"/>
      <c r="L12" s="105"/>
      <c r="M12" s="105"/>
      <c r="N12" s="36" t="s">
        <v>27</v>
      </c>
    </row>
    <row r="13" spans="1:14" ht="15.75" thickBot="1" x14ac:dyDescent="0.3"/>
    <row r="14" spans="1:14" x14ac:dyDescent="0.25">
      <c r="A14" s="75" t="s">
        <v>1</v>
      </c>
      <c r="B14" s="76"/>
      <c r="C14" s="76"/>
      <c r="D14" s="76"/>
      <c r="E14" s="76"/>
      <c r="F14" s="76"/>
      <c r="G14" s="76"/>
      <c r="H14" s="77"/>
    </row>
    <row r="15" spans="1:14" ht="15.75" thickBot="1" x14ac:dyDescent="0.3">
      <c r="A15" s="78"/>
      <c r="B15" s="79"/>
      <c r="C15" s="79"/>
      <c r="D15" s="79"/>
      <c r="E15" s="79"/>
      <c r="F15" s="80"/>
      <c r="G15" s="80"/>
      <c r="H15" s="81"/>
    </row>
    <row r="16" spans="1:14" ht="15.75" thickBot="1" x14ac:dyDescent="0.3">
      <c r="A16" s="2" t="s">
        <v>28</v>
      </c>
      <c r="B16" s="3" t="s">
        <v>11</v>
      </c>
      <c r="C16" s="4" t="s">
        <v>12</v>
      </c>
      <c r="D16" s="3" t="s">
        <v>13</v>
      </c>
      <c r="E16" s="4" t="s">
        <v>14</v>
      </c>
      <c r="F16" s="5" t="s">
        <v>15</v>
      </c>
      <c r="G16" s="71" t="s">
        <v>16</v>
      </c>
      <c r="H16" s="72"/>
    </row>
    <row r="17" spans="1:14" x14ac:dyDescent="0.25">
      <c r="A17" s="6"/>
      <c r="B17" s="7"/>
      <c r="C17" s="8"/>
      <c r="D17" s="7"/>
      <c r="E17" s="8"/>
      <c r="F17" s="9"/>
      <c r="G17" s="84"/>
      <c r="H17" s="85"/>
    </row>
    <row r="18" spans="1:14" x14ac:dyDescent="0.25">
      <c r="A18" s="10">
        <v>23</v>
      </c>
      <c r="B18" s="11"/>
      <c r="C18" s="12">
        <f>C17+B18</f>
        <v>0</v>
      </c>
      <c r="D18" s="11"/>
      <c r="E18" s="12">
        <f>E17+D18</f>
        <v>0</v>
      </c>
      <c r="F18" s="13"/>
      <c r="G18" s="82">
        <f>G17+F18</f>
        <v>0</v>
      </c>
      <c r="H18" s="83"/>
    </row>
    <row r="19" spans="1:14" x14ac:dyDescent="0.25">
      <c r="A19" s="14">
        <v>24</v>
      </c>
      <c r="B19" s="15"/>
      <c r="C19" s="16">
        <f t="shared" ref="C19:C37" si="3">C18+B19</f>
        <v>0</v>
      </c>
      <c r="D19" s="15"/>
      <c r="E19" s="16">
        <f t="shared" ref="E19:E37" si="4">E18+D19</f>
        <v>0</v>
      </c>
      <c r="F19" s="17"/>
      <c r="G19" s="86">
        <f t="shared" ref="G19:G37" si="5">G18+F19</f>
        <v>0</v>
      </c>
      <c r="H19" s="87"/>
    </row>
    <row r="20" spans="1:14" x14ac:dyDescent="0.25">
      <c r="A20" s="18">
        <v>25</v>
      </c>
      <c r="B20" s="19"/>
      <c r="C20" s="20">
        <f t="shared" si="3"/>
        <v>0</v>
      </c>
      <c r="D20" s="19"/>
      <c r="E20" s="20">
        <f t="shared" si="4"/>
        <v>0</v>
      </c>
      <c r="F20" s="21"/>
      <c r="G20" s="82">
        <f t="shared" si="5"/>
        <v>0</v>
      </c>
      <c r="H20" s="83"/>
    </row>
    <row r="21" spans="1:14" x14ac:dyDescent="0.25">
      <c r="A21" s="18">
        <v>26</v>
      </c>
      <c r="B21" s="19"/>
      <c r="C21" s="20">
        <f t="shared" si="3"/>
        <v>0</v>
      </c>
      <c r="D21" s="19"/>
      <c r="E21" s="20">
        <f t="shared" si="4"/>
        <v>0</v>
      </c>
      <c r="F21" s="21"/>
      <c r="G21" s="82">
        <f t="shared" si="5"/>
        <v>0</v>
      </c>
      <c r="H21" s="83"/>
    </row>
    <row r="22" spans="1:14" x14ac:dyDescent="0.25">
      <c r="A22" s="18">
        <v>27</v>
      </c>
      <c r="B22" s="19"/>
      <c r="C22" s="20">
        <f t="shared" si="3"/>
        <v>0</v>
      </c>
      <c r="D22" s="19"/>
      <c r="E22" s="20">
        <f t="shared" si="4"/>
        <v>0</v>
      </c>
      <c r="F22" s="21"/>
      <c r="G22" s="82">
        <f t="shared" si="5"/>
        <v>0</v>
      </c>
      <c r="H22" s="83"/>
    </row>
    <row r="23" spans="1:14" x14ac:dyDescent="0.25">
      <c r="A23" s="18">
        <v>28</v>
      </c>
      <c r="B23" s="19"/>
      <c r="C23" s="20">
        <f t="shared" si="3"/>
        <v>0</v>
      </c>
      <c r="D23" s="19"/>
      <c r="E23" s="20">
        <f t="shared" si="4"/>
        <v>0</v>
      </c>
      <c r="F23" s="21"/>
      <c r="G23" s="82">
        <f t="shared" si="5"/>
        <v>0</v>
      </c>
      <c r="H23" s="83"/>
    </row>
    <row r="24" spans="1:14" x14ac:dyDescent="0.25">
      <c r="A24" s="18">
        <v>29</v>
      </c>
      <c r="B24" s="19"/>
      <c r="C24" s="20">
        <f>C23+B24</f>
        <v>0</v>
      </c>
      <c r="D24" s="19"/>
      <c r="E24" s="20">
        <f>E23+D24</f>
        <v>0</v>
      </c>
      <c r="F24" s="21"/>
      <c r="G24" s="82">
        <f>G23+F24</f>
        <v>0</v>
      </c>
      <c r="H24" s="83"/>
    </row>
    <row r="25" spans="1:14" x14ac:dyDescent="0.25">
      <c r="A25" s="18">
        <v>30</v>
      </c>
      <c r="B25" s="19">
        <v>64332</v>
      </c>
      <c r="C25" s="20">
        <f>C24+B25</f>
        <v>64332</v>
      </c>
      <c r="D25" s="19">
        <v>46365</v>
      </c>
      <c r="E25" s="20">
        <f>E24+D25</f>
        <v>46365</v>
      </c>
      <c r="F25" s="21">
        <v>0.59652777777777777</v>
      </c>
      <c r="G25" s="52">
        <f>G24+F25</f>
        <v>0.59652777777777777</v>
      </c>
      <c r="H25" s="53"/>
    </row>
    <row r="26" spans="1:14" x14ac:dyDescent="0.25">
      <c r="A26" s="18">
        <v>31</v>
      </c>
      <c r="B26" s="19">
        <v>77253</v>
      </c>
      <c r="C26" s="20">
        <f t="shared" si="3"/>
        <v>141585</v>
      </c>
      <c r="D26" s="19">
        <v>60275</v>
      </c>
      <c r="E26" s="20">
        <f t="shared" si="4"/>
        <v>106640</v>
      </c>
      <c r="F26" s="21">
        <v>0.63958333333333328</v>
      </c>
      <c r="G26" s="52">
        <f t="shared" si="5"/>
        <v>1.2361111111111112</v>
      </c>
      <c r="H26" s="53"/>
    </row>
    <row r="27" spans="1:14" x14ac:dyDescent="0.25">
      <c r="A27" s="18">
        <v>32</v>
      </c>
      <c r="B27" s="19">
        <v>92758</v>
      </c>
      <c r="C27" s="20">
        <f t="shared" si="3"/>
        <v>234343</v>
      </c>
      <c r="D27" s="19">
        <v>78358</v>
      </c>
      <c r="E27" s="20">
        <f t="shared" si="4"/>
        <v>184998</v>
      </c>
      <c r="F27" s="21">
        <v>0.68541666666666667</v>
      </c>
      <c r="G27" s="52">
        <f t="shared" si="5"/>
        <v>1.9215277777777779</v>
      </c>
      <c r="H27" s="53"/>
    </row>
    <row r="28" spans="1:14" ht="15.75" thickBot="1" x14ac:dyDescent="0.3">
      <c r="A28" s="22">
        <v>33</v>
      </c>
      <c r="B28" s="19">
        <v>111364</v>
      </c>
      <c r="C28" s="20">
        <f t="shared" si="3"/>
        <v>345707</v>
      </c>
      <c r="D28" s="19">
        <v>101866</v>
      </c>
      <c r="E28" s="20">
        <f t="shared" si="4"/>
        <v>286864</v>
      </c>
      <c r="F28" s="21">
        <v>0.73402777777777783</v>
      </c>
      <c r="G28" s="52">
        <f t="shared" si="5"/>
        <v>2.6555555555555559</v>
      </c>
      <c r="H28" s="53"/>
    </row>
    <row r="29" spans="1:14" x14ac:dyDescent="0.25">
      <c r="A29" s="18">
        <v>34</v>
      </c>
      <c r="B29" s="19">
        <v>133692</v>
      </c>
      <c r="C29" s="20">
        <f t="shared" si="3"/>
        <v>479399</v>
      </c>
      <c r="D29" s="19">
        <v>132425</v>
      </c>
      <c r="E29" s="20">
        <f t="shared" si="4"/>
        <v>419289</v>
      </c>
      <c r="F29" s="21">
        <v>0.78541666666666676</v>
      </c>
      <c r="G29" s="52">
        <f t="shared" si="5"/>
        <v>3.4409722222222228</v>
      </c>
      <c r="H29" s="53"/>
      <c r="J29" s="56" t="s">
        <v>29</v>
      </c>
      <c r="K29" s="57"/>
      <c r="L29" s="57"/>
      <c r="M29" s="57"/>
      <c r="N29" s="58"/>
    </row>
    <row r="30" spans="1:14" x14ac:dyDescent="0.25">
      <c r="A30" s="22">
        <v>35</v>
      </c>
      <c r="B30" s="19">
        <v>160484</v>
      </c>
      <c r="C30" s="20">
        <f t="shared" si="3"/>
        <v>639883</v>
      </c>
      <c r="D30" s="19">
        <v>172153</v>
      </c>
      <c r="E30" s="20">
        <f t="shared" si="4"/>
        <v>591442</v>
      </c>
      <c r="F30" s="21">
        <v>0.83958333333333324</v>
      </c>
      <c r="G30" s="52">
        <f t="shared" si="5"/>
        <v>4.2805555555555559</v>
      </c>
      <c r="H30" s="53"/>
      <c r="J30" s="59"/>
      <c r="K30" s="60"/>
      <c r="L30" s="60"/>
      <c r="M30" s="60"/>
      <c r="N30" s="61"/>
    </row>
    <row r="31" spans="1:14" ht="15.75" thickBot="1" x14ac:dyDescent="0.3">
      <c r="A31" s="18">
        <v>36</v>
      </c>
      <c r="B31" s="19">
        <v>192635</v>
      </c>
      <c r="C31" s="20">
        <f t="shared" si="3"/>
        <v>832518</v>
      </c>
      <c r="D31" s="19">
        <v>223798</v>
      </c>
      <c r="E31" s="20">
        <f t="shared" si="4"/>
        <v>815240</v>
      </c>
      <c r="F31" s="21">
        <v>0.89722222222222225</v>
      </c>
      <c r="G31" s="52">
        <f t="shared" si="5"/>
        <v>5.177777777777778</v>
      </c>
      <c r="H31" s="53"/>
      <c r="J31" s="62"/>
      <c r="K31" s="63"/>
      <c r="L31" s="63"/>
      <c r="M31" s="63"/>
      <c r="N31" s="64"/>
    </row>
    <row r="32" spans="1:14" x14ac:dyDescent="0.25">
      <c r="A32" s="22">
        <v>37</v>
      </c>
      <c r="B32" s="32">
        <v>231217</v>
      </c>
      <c r="C32" s="33">
        <f t="shared" si="3"/>
        <v>1063735</v>
      </c>
      <c r="D32" s="32">
        <v>290938</v>
      </c>
      <c r="E32" s="33">
        <f t="shared" si="4"/>
        <v>1106178</v>
      </c>
      <c r="F32" s="34">
        <v>0.95868055555555554</v>
      </c>
      <c r="G32" s="69">
        <f t="shared" si="5"/>
        <v>6.1364583333333336</v>
      </c>
      <c r="H32" s="70"/>
    </row>
    <row r="33" spans="1:8" x14ac:dyDescent="0.25">
      <c r="A33" s="18">
        <v>38</v>
      </c>
      <c r="B33" s="19">
        <v>277515</v>
      </c>
      <c r="C33" s="20">
        <f t="shared" si="3"/>
        <v>1341250</v>
      </c>
      <c r="D33" s="19">
        <v>378219</v>
      </c>
      <c r="E33" s="20">
        <f t="shared" si="4"/>
        <v>1484397</v>
      </c>
      <c r="F33" s="21">
        <v>1.0229166666666667</v>
      </c>
      <c r="G33" s="52">
        <f t="shared" si="5"/>
        <v>7.1593750000000007</v>
      </c>
      <c r="H33" s="53"/>
    </row>
    <row r="34" spans="1:8" x14ac:dyDescent="0.25">
      <c r="A34" s="22">
        <v>39</v>
      </c>
      <c r="B34" s="19">
        <v>333072</v>
      </c>
      <c r="C34" s="20">
        <f t="shared" si="3"/>
        <v>1674322</v>
      </c>
      <c r="D34" s="19">
        <v>491685</v>
      </c>
      <c r="E34" s="20">
        <f t="shared" si="4"/>
        <v>1976082</v>
      </c>
      <c r="F34" s="21">
        <v>1.0833333333333333</v>
      </c>
      <c r="G34" s="52">
        <f t="shared" si="5"/>
        <v>8.2427083333333346</v>
      </c>
      <c r="H34" s="53"/>
    </row>
    <row r="35" spans="1:8" x14ac:dyDescent="0.25">
      <c r="A35" s="18">
        <v>40</v>
      </c>
      <c r="B35" s="19">
        <v>399741</v>
      </c>
      <c r="C35" s="20">
        <f t="shared" si="3"/>
        <v>2074063</v>
      </c>
      <c r="D35" s="19">
        <v>639190</v>
      </c>
      <c r="E35" s="20">
        <f t="shared" si="4"/>
        <v>2615272</v>
      </c>
      <c r="F35" s="21">
        <v>1.125</v>
      </c>
      <c r="G35" s="52">
        <f t="shared" si="5"/>
        <v>9.3677083333333346</v>
      </c>
      <c r="H35" s="53"/>
    </row>
    <row r="36" spans="1:8" x14ac:dyDescent="0.25">
      <c r="A36" s="22">
        <v>41</v>
      </c>
      <c r="B36" s="19">
        <v>479743</v>
      </c>
      <c r="C36" s="20">
        <f t="shared" si="3"/>
        <v>2553806</v>
      </c>
      <c r="D36" s="19">
        <v>830947</v>
      </c>
      <c r="E36" s="20">
        <f t="shared" si="4"/>
        <v>3446219</v>
      </c>
      <c r="F36" s="21">
        <v>1.2083333333333333</v>
      </c>
      <c r="G36" s="52">
        <f t="shared" si="5"/>
        <v>10.576041666666669</v>
      </c>
      <c r="H36" s="53"/>
    </row>
    <row r="37" spans="1:8" ht="15.75" thickBot="1" x14ac:dyDescent="0.3">
      <c r="A37" s="23">
        <v>42</v>
      </c>
      <c r="B37" s="24">
        <v>575746</v>
      </c>
      <c r="C37" s="25">
        <f t="shared" si="3"/>
        <v>3129552</v>
      </c>
      <c r="D37" s="24">
        <v>1080231</v>
      </c>
      <c r="E37" s="25">
        <f t="shared" si="4"/>
        <v>4526450</v>
      </c>
      <c r="F37" s="26">
        <v>1.2916666666666667</v>
      </c>
      <c r="G37" s="54">
        <f t="shared" si="5"/>
        <v>11.867708333333335</v>
      </c>
      <c r="H37" s="55"/>
    </row>
    <row r="38" spans="1:8" ht="15.75" thickBot="1" x14ac:dyDescent="0.3"/>
    <row r="39" spans="1:8" x14ac:dyDescent="0.25">
      <c r="A39" s="75" t="s">
        <v>2</v>
      </c>
      <c r="B39" s="76"/>
      <c r="C39" s="76"/>
      <c r="D39" s="76"/>
      <c r="E39" s="76"/>
      <c r="F39" s="76"/>
      <c r="G39" s="76"/>
      <c r="H39" s="77"/>
    </row>
    <row r="40" spans="1:8" ht="15.75" thickBot="1" x14ac:dyDescent="0.3">
      <c r="A40" s="78"/>
      <c r="B40" s="79"/>
      <c r="C40" s="79"/>
      <c r="D40" s="79"/>
      <c r="E40" s="79"/>
      <c r="F40" s="80"/>
      <c r="G40" s="80"/>
      <c r="H40" s="81"/>
    </row>
    <row r="41" spans="1:8" ht="15.75" thickBot="1" x14ac:dyDescent="0.3">
      <c r="A41" s="2" t="s">
        <v>28</v>
      </c>
      <c r="B41" s="3" t="s">
        <v>11</v>
      </c>
      <c r="C41" s="4" t="s">
        <v>12</v>
      </c>
      <c r="D41" s="3" t="s">
        <v>13</v>
      </c>
      <c r="E41" s="4" t="s">
        <v>14</v>
      </c>
      <c r="F41" s="5" t="s">
        <v>15</v>
      </c>
      <c r="G41" s="71" t="s">
        <v>16</v>
      </c>
      <c r="H41" s="72"/>
    </row>
    <row r="42" spans="1:8" x14ac:dyDescent="0.25">
      <c r="A42" s="27">
        <v>1</v>
      </c>
      <c r="B42" s="28">
        <v>302</v>
      </c>
      <c r="C42" s="29">
        <f>B42</f>
        <v>302</v>
      </c>
      <c r="D42" s="28">
        <v>151</v>
      </c>
      <c r="E42" s="29">
        <f>D42</f>
        <v>151</v>
      </c>
      <c r="F42" s="30">
        <v>6.6666666666666666E-2</v>
      </c>
      <c r="G42" s="73">
        <f>F42</f>
        <v>6.6666666666666666E-2</v>
      </c>
      <c r="H42" s="74"/>
    </row>
    <row r="43" spans="1:8" x14ac:dyDescent="0.25">
      <c r="A43" s="6">
        <v>2</v>
      </c>
      <c r="B43" s="7">
        <v>775</v>
      </c>
      <c r="C43" s="8">
        <f t="shared" ref="C43:C61" si="6">C42+B43</f>
        <v>1077</v>
      </c>
      <c r="D43" s="7">
        <v>643</v>
      </c>
      <c r="E43" s="8">
        <f>E42+D43</f>
        <v>794</v>
      </c>
      <c r="F43" s="9">
        <v>8.9583333333333334E-2</v>
      </c>
      <c r="G43" s="65">
        <f t="shared" ref="G43:G61" si="7">G42+F43</f>
        <v>0.15625</v>
      </c>
      <c r="H43" s="66"/>
    </row>
    <row r="44" spans="1:8" x14ac:dyDescent="0.25">
      <c r="A44" s="6">
        <v>3</v>
      </c>
      <c r="B44" s="7">
        <v>1484</v>
      </c>
      <c r="C44" s="8">
        <f t="shared" si="6"/>
        <v>2561</v>
      </c>
      <c r="D44" s="7">
        <v>1389</v>
      </c>
      <c r="E44" s="8">
        <f t="shared" ref="E44:E61" si="8">E43+D44</f>
        <v>2183</v>
      </c>
      <c r="F44" s="9">
        <v>0.11458333333333333</v>
      </c>
      <c r="G44" s="65">
        <f t="shared" si="7"/>
        <v>0.27083333333333331</v>
      </c>
      <c r="H44" s="66"/>
    </row>
    <row r="45" spans="1:8" x14ac:dyDescent="0.25">
      <c r="A45" s="6">
        <v>4</v>
      </c>
      <c r="B45" s="7">
        <v>2547</v>
      </c>
      <c r="C45" s="8">
        <f t="shared" si="6"/>
        <v>5108</v>
      </c>
      <c r="D45" s="7">
        <v>2525</v>
      </c>
      <c r="E45" s="8">
        <f t="shared" si="8"/>
        <v>4708</v>
      </c>
      <c r="F45" s="9">
        <v>0.1423611111111111</v>
      </c>
      <c r="G45" s="65">
        <f t="shared" si="7"/>
        <v>0.41319444444444442</v>
      </c>
      <c r="H45" s="66"/>
    </row>
    <row r="46" spans="1:8" x14ac:dyDescent="0.25">
      <c r="A46" s="6">
        <v>5</v>
      </c>
      <c r="B46" s="7">
        <v>4141</v>
      </c>
      <c r="C46" s="8">
        <f t="shared" si="6"/>
        <v>9249</v>
      </c>
      <c r="D46" s="7">
        <v>4250</v>
      </c>
      <c r="E46" s="8">
        <f t="shared" si="8"/>
        <v>8958</v>
      </c>
      <c r="F46" s="9">
        <v>0.17291666666666669</v>
      </c>
      <c r="G46" s="65">
        <f t="shared" si="7"/>
        <v>0.58611111111111114</v>
      </c>
      <c r="H46" s="66"/>
    </row>
    <row r="47" spans="1:8" x14ac:dyDescent="0.25">
      <c r="A47" s="6">
        <v>6</v>
      </c>
      <c r="B47" s="7">
        <v>6533</v>
      </c>
      <c r="C47" s="8">
        <f t="shared" si="6"/>
        <v>15782</v>
      </c>
      <c r="D47" s="7">
        <v>6874</v>
      </c>
      <c r="E47" s="8">
        <f t="shared" si="8"/>
        <v>15832</v>
      </c>
      <c r="F47" s="9">
        <v>0.20625000000000002</v>
      </c>
      <c r="G47" s="65">
        <f t="shared" si="7"/>
        <v>0.79236111111111118</v>
      </c>
      <c r="H47" s="66"/>
    </row>
    <row r="48" spans="1:8" x14ac:dyDescent="0.25">
      <c r="A48" s="6">
        <v>7</v>
      </c>
      <c r="B48" s="7">
        <v>10122</v>
      </c>
      <c r="C48" s="8">
        <f t="shared" si="6"/>
        <v>25904</v>
      </c>
      <c r="D48" s="7">
        <v>10860</v>
      </c>
      <c r="E48" s="8">
        <f t="shared" si="8"/>
        <v>26692</v>
      </c>
      <c r="F48" s="9">
        <v>0.24305555555555555</v>
      </c>
      <c r="G48" s="65">
        <f t="shared" si="7"/>
        <v>1.0354166666666667</v>
      </c>
      <c r="H48" s="66"/>
    </row>
    <row r="49" spans="1:8" x14ac:dyDescent="0.25">
      <c r="A49" s="6">
        <v>8</v>
      </c>
      <c r="B49" s="7">
        <v>15503</v>
      </c>
      <c r="C49" s="8">
        <f t="shared" si="6"/>
        <v>41407</v>
      </c>
      <c r="D49" s="7">
        <v>16921</v>
      </c>
      <c r="E49" s="8">
        <f t="shared" si="8"/>
        <v>43613</v>
      </c>
      <c r="F49" s="9">
        <v>0.28402777777777777</v>
      </c>
      <c r="G49" s="65">
        <f t="shared" si="7"/>
        <v>1.3194444444444444</v>
      </c>
      <c r="H49" s="66"/>
    </row>
    <row r="50" spans="1:8" x14ac:dyDescent="0.25">
      <c r="A50" s="6">
        <v>9</v>
      </c>
      <c r="B50" s="7">
        <v>23577</v>
      </c>
      <c r="C50" s="8">
        <f t="shared" si="6"/>
        <v>64984</v>
      </c>
      <c r="D50" s="7">
        <v>26133</v>
      </c>
      <c r="E50" s="8">
        <f t="shared" si="8"/>
        <v>69746</v>
      </c>
      <c r="F50" s="9">
        <v>0.32847222222222222</v>
      </c>
      <c r="G50" s="65">
        <f t="shared" si="7"/>
        <v>1.6479166666666667</v>
      </c>
      <c r="H50" s="66"/>
    </row>
    <row r="51" spans="1:8" x14ac:dyDescent="0.25">
      <c r="A51" s="6">
        <v>10</v>
      </c>
      <c r="B51" s="7">
        <v>35686</v>
      </c>
      <c r="C51" s="8">
        <f t="shared" si="6"/>
        <v>100670</v>
      </c>
      <c r="D51" s="7">
        <v>40134</v>
      </c>
      <c r="E51" s="8">
        <f t="shared" si="8"/>
        <v>109880</v>
      </c>
      <c r="F51" s="9">
        <v>0.37777777777777777</v>
      </c>
      <c r="G51" s="65">
        <f t="shared" si="7"/>
        <v>2.0256944444444445</v>
      </c>
      <c r="H51" s="66"/>
    </row>
    <row r="52" spans="1:8" x14ac:dyDescent="0.25">
      <c r="A52" s="6">
        <v>11</v>
      </c>
      <c r="B52" s="7">
        <v>53851</v>
      </c>
      <c r="C52" s="8">
        <f t="shared" si="6"/>
        <v>154521</v>
      </c>
      <c r="D52" s="7">
        <v>61417</v>
      </c>
      <c r="E52" s="8">
        <f t="shared" si="8"/>
        <v>171297</v>
      </c>
      <c r="F52" s="9">
        <v>0.43124999999999997</v>
      </c>
      <c r="G52" s="65">
        <f t="shared" si="7"/>
        <v>2.4569444444444444</v>
      </c>
      <c r="H52" s="66"/>
    </row>
    <row r="53" spans="1:8" x14ac:dyDescent="0.25">
      <c r="A53" s="6">
        <v>12</v>
      </c>
      <c r="B53" s="7">
        <v>81098</v>
      </c>
      <c r="C53" s="8">
        <f t="shared" si="6"/>
        <v>235619</v>
      </c>
      <c r="D53" s="7">
        <v>93767</v>
      </c>
      <c r="E53" s="8">
        <f t="shared" si="8"/>
        <v>265064</v>
      </c>
      <c r="F53" s="9">
        <v>0.4909722222222222</v>
      </c>
      <c r="G53" s="65">
        <f t="shared" si="7"/>
        <v>2.9479166666666665</v>
      </c>
      <c r="H53" s="66"/>
    </row>
    <row r="54" spans="1:8" x14ac:dyDescent="0.25">
      <c r="A54" s="6">
        <v>13</v>
      </c>
      <c r="B54" s="7">
        <v>121968</v>
      </c>
      <c r="C54" s="8">
        <f t="shared" si="6"/>
        <v>357587</v>
      </c>
      <c r="D54" s="7">
        <v>142939</v>
      </c>
      <c r="E54" s="8">
        <f t="shared" si="8"/>
        <v>408003</v>
      </c>
      <c r="F54" s="9">
        <v>0.55625000000000002</v>
      </c>
      <c r="G54" s="65">
        <f t="shared" si="7"/>
        <v>3.5041666666666664</v>
      </c>
      <c r="H54" s="66"/>
    </row>
    <row r="55" spans="1:8" x14ac:dyDescent="0.25">
      <c r="A55" s="6">
        <v>14</v>
      </c>
      <c r="B55" s="7">
        <v>183273</v>
      </c>
      <c r="C55" s="8">
        <f t="shared" si="6"/>
        <v>540860</v>
      </c>
      <c r="D55" s="7">
        <v>217679</v>
      </c>
      <c r="E55" s="8">
        <f t="shared" si="8"/>
        <v>625682</v>
      </c>
      <c r="F55" s="9">
        <v>0.62847222222222221</v>
      </c>
      <c r="G55" s="67">
        <f t="shared" si="7"/>
        <v>4.1326388888888888</v>
      </c>
      <c r="H55" s="68"/>
    </row>
    <row r="56" spans="1:8" s="35" customFormat="1" x14ac:dyDescent="0.25">
      <c r="A56" s="31">
        <v>15</v>
      </c>
      <c r="B56" s="32">
        <v>275230</v>
      </c>
      <c r="C56" s="33">
        <f t="shared" si="6"/>
        <v>816090</v>
      </c>
      <c r="D56" s="32">
        <v>331286</v>
      </c>
      <c r="E56" s="33">
        <f t="shared" si="8"/>
        <v>956968</v>
      </c>
      <c r="F56" s="34">
        <v>0.70763888888888893</v>
      </c>
      <c r="G56" s="69">
        <f t="shared" si="7"/>
        <v>4.8402777777777777</v>
      </c>
      <c r="H56" s="70"/>
    </row>
    <row r="57" spans="1:8" x14ac:dyDescent="0.25">
      <c r="A57" s="18">
        <v>16</v>
      </c>
      <c r="B57" s="19">
        <v>413167</v>
      </c>
      <c r="C57" s="20">
        <f t="shared" si="6"/>
        <v>1229257</v>
      </c>
      <c r="D57" s="19">
        <v>503967</v>
      </c>
      <c r="E57" s="20">
        <f t="shared" si="8"/>
        <v>1460935</v>
      </c>
      <c r="F57" s="21">
        <v>0.7944444444444444</v>
      </c>
      <c r="G57" s="52">
        <f t="shared" si="7"/>
        <v>5.634722222222222</v>
      </c>
      <c r="H57" s="53"/>
    </row>
    <row r="58" spans="1:8" x14ac:dyDescent="0.25">
      <c r="A58" s="18">
        <v>17</v>
      </c>
      <c r="B58" s="19">
        <v>620071</v>
      </c>
      <c r="C58" s="20">
        <f t="shared" si="6"/>
        <v>1849328</v>
      </c>
      <c r="D58" s="19">
        <v>766443</v>
      </c>
      <c r="E58" s="20">
        <f t="shared" si="8"/>
        <v>2227378</v>
      </c>
      <c r="F58" s="21">
        <v>0.89027777777777783</v>
      </c>
      <c r="G58" s="52">
        <f t="shared" si="7"/>
        <v>6.5249999999999995</v>
      </c>
      <c r="H58" s="53"/>
    </row>
    <row r="59" spans="1:8" x14ac:dyDescent="0.25">
      <c r="A59" s="18">
        <v>18</v>
      </c>
      <c r="B59" s="19">
        <v>930429</v>
      </c>
      <c r="C59" s="20">
        <f t="shared" si="6"/>
        <v>2779757</v>
      </c>
      <c r="D59" s="19">
        <v>1165405</v>
      </c>
      <c r="E59" s="20">
        <f t="shared" si="8"/>
        <v>3392783</v>
      </c>
      <c r="F59" s="21">
        <v>0.99513888888888891</v>
      </c>
      <c r="G59" s="52">
        <f t="shared" si="7"/>
        <v>7.520138888888888</v>
      </c>
      <c r="H59" s="53"/>
    </row>
    <row r="60" spans="1:8" x14ac:dyDescent="0.25">
      <c r="A60" s="18">
        <v>19</v>
      </c>
      <c r="B60" s="19"/>
      <c r="C60" s="20">
        <f t="shared" si="6"/>
        <v>2779757</v>
      </c>
      <c r="D60" s="19"/>
      <c r="E60" s="20">
        <f t="shared" si="8"/>
        <v>3392783</v>
      </c>
      <c r="F60" s="21"/>
      <c r="G60" s="52">
        <f t="shared" si="7"/>
        <v>7.520138888888888</v>
      </c>
      <c r="H60" s="53"/>
    </row>
    <row r="61" spans="1:8" ht="15.75" thickBot="1" x14ac:dyDescent="0.3">
      <c r="A61" s="23">
        <v>20</v>
      </c>
      <c r="B61" s="24"/>
      <c r="C61" s="25">
        <f t="shared" si="6"/>
        <v>2779757</v>
      </c>
      <c r="D61" s="24"/>
      <c r="E61" s="25">
        <f t="shared" si="8"/>
        <v>3392783</v>
      </c>
      <c r="F61" s="26"/>
      <c r="G61" s="54">
        <f t="shared" si="7"/>
        <v>7.520138888888888</v>
      </c>
      <c r="H61" s="55"/>
    </row>
  </sheetData>
  <mergeCells count="46">
    <mergeCell ref="G58:H58"/>
    <mergeCell ref="G59:H59"/>
    <mergeCell ref="G60:H60"/>
    <mergeCell ref="G61:H61"/>
    <mergeCell ref="G52:H52"/>
    <mergeCell ref="G53:H53"/>
    <mergeCell ref="G54:H54"/>
    <mergeCell ref="G55:H55"/>
    <mergeCell ref="G56:H56"/>
    <mergeCell ref="G57:H57"/>
    <mergeCell ref="G46:H46"/>
    <mergeCell ref="G47:H47"/>
    <mergeCell ref="G48:H48"/>
    <mergeCell ref="G49:H49"/>
    <mergeCell ref="G50:H50"/>
    <mergeCell ref="G51:H51"/>
    <mergeCell ref="A39:H40"/>
    <mergeCell ref="G41:H41"/>
    <mergeCell ref="G42:H42"/>
    <mergeCell ref="G43:H43"/>
    <mergeCell ref="G44:H44"/>
    <mergeCell ref="G45:H45"/>
    <mergeCell ref="G32:H32"/>
    <mergeCell ref="G33:H33"/>
    <mergeCell ref="G34:H34"/>
    <mergeCell ref="G35:H35"/>
    <mergeCell ref="G36:H36"/>
    <mergeCell ref="G37:H37"/>
    <mergeCell ref="G27:H27"/>
    <mergeCell ref="G28:H28"/>
    <mergeCell ref="G29:H29"/>
    <mergeCell ref="J29:N31"/>
    <mergeCell ref="G30:H30"/>
    <mergeCell ref="G31:H31"/>
    <mergeCell ref="G21:H21"/>
    <mergeCell ref="G22:H22"/>
    <mergeCell ref="G23:H23"/>
    <mergeCell ref="G24:H24"/>
    <mergeCell ref="G25:H25"/>
    <mergeCell ref="G26:H26"/>
    <mergeCell ref="A14:H15"/>
    <mergeCell ref="G16:H16"/>
    <mergeCell ref="G17:H17"/>
    <mergeCell ref="G18:H18"/>
    <mergeCell ref="G19:H19"/>
    <mergeCell ref="G20:H2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Feuil3</vt:lpstr>
      <vt:lpstr>Original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 Guibelin</dc:creator>
  <cp:lastModifiedBy>Michel</cp:lastModifiedBy>
  <dcterms:created xsi:type="dcterms:W3CDTF">2013-05-12T19:38:26Z</dcterms:created>
  <dcterms:modified xsi:type="dcterms:W3CDTF">2013-05-12T21:15:54Z</dcterms:modified>
</cp:coreProperties>
</file>