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3990" windowWidth="15330" windowHeight="4050" tabRatio="218"/>
  </bookViews>
  <sheets>
    <sheet name="Fériés" sheetId="7" r:id="rId1"/>
    <sheet name="Modèle" sheetId="8" r:id="rId2"/>
    <sheet name="Definition objectif" sheetId="11" r:id="rId3"/>
    <sheet name="Janvier" sheetId="28" r:id="rId4"/>
  </sheets>
  <definedNames>
    <definedName name="An">Fériés!$B$1</definedName>
    <definedName name="annee">OFFSET(Fériés!$K$1,,,COUNTA(Fériés!$K:$K))</definedName>
    <definedName name="Fériés">Fériés!$D$4:$D$16</definedName>
  </definedNames>
  <calcPr calcId="145621" fullCalcOnLoad="1"/>
</workbook>
</file>

<file path=xl/calcChain.xml><?xml version="1.0" encoding="utf-8"?>
<calcChain xmlns="http://schemas.openxmlformats.org/spreadsheetml/2006/main">
  <c r="B5" i="11" l="1"/>
  <c r="B6" i="11"/>
  <c r="B7" i="11"/>
  <c r="B8" i="11"/>
  <c r="B9" i="11"/>
  <c r="B10" i="11"/>
  <c r="B11" i="11"/>
  <c r="B12" i="11"/>
  <c r="B13" i="11"/>
  <c r="B14" i="11"/>
  <c r="B15" i="11"/>
  <c r="B16" i="11"/>
  <c r="E17" i="11"/>
  <c r="D4" i="7"/>
  <c r="D5" i="7"/>
  <c r="D9" i="7" s="1"/>
  <c r="D7" i="7"/>
  <c r="D8" i="7"/>
  <c r="D12" i="7"/>
  <c r="D13" i="7"/>
  <c r="D14" i="7"/>
  <c r="D15" i="7"/>
  <c r="D16" i="7"/>
  <c r="C2" i="28"/>
  <c r="C41" i="28" s="1"/>
  <c r="C2" i="8"/>
  <c r="C123" i="8" s="1"/>
  <c r="C27" i="11"/>
  <c r="E27" i="11"/>
  <c r="B27" i="11"/>
  <c r="E28" i="11"/>
  <c r="B28" i="11"/>
  <c r="C28" i="11"/>
  <c r="H27" i="11"/>
  <c r="K27" i="11"/>
  <c r="I27" i="11"/>
  <c r="U27" i="11"/>
  <c r="W27" i="11"/>
  <c r="T27" i="11"/>
  <c r="F27" i="11"/>
  <c r="D27" i="11"/>
  <c r="G27" i="11"/>
  <c r="AC27" i="11"/>
  <c r="Z27" i="11"/>
  <c r="AA27" i="11"/>
  <c r="B30" i="11"/>
  <c r="E30" i="11"/>
  <c r="C30" i="11"/>
  <c r="Q27" i="11"/>
  <c r="P8" i="11"/>
  <c r="O27" i="11"/>
  <c r="L8" i="11"/>
  <c r="T30" i="11"/>
  <c r="W30" i="11"/>
  <c r="U30" i="11"/>
  <c r="L27" i="11"/>
  <c r="J27" i="11"/>
  <c r="M27" i="11"/>
  <c r="C31" i="11"/>
  <c r="E31" i="11"/>
  <c r="B31" i="11"/>
  <c r="N27" i="11"/>
  <c r="F8" i="11"/>
  <c r="V27" i="11"/>
  <c r="Y27" i="11"/>
  <c r="X27" i="11"/>
  <c r="E26" i="11"/>
  <c r="B26" i="11"/>
  <c r="C26" i="11"/>
  <c r="AA28" i="11"/>
  <c r="AC28" i="11"/>
  <c r="Z28" i="11"/>
  <c r="AD27" i="11"/>
  <c r="AB27" i="11"/>
  <c r="AE27" i="11"/>
  <c r="C33" i="11"/>
  <c r="B33" i="11"/>
  <c r="E33" i="11"/>
  <c r="W28" i="11"/>
  <c r="T28" i="11"/>
  <c r="U28" i="11"/>
  <c r="H28" i="11"/>
  <c r="I28" i="11"/>
  <c r="K28" i="11"/>
  <c r="H30" i="11"/>
  <c r="K30" i="11"/>
  <c r="I30" i="11"/>
  <c r="N28" i="11"/>
  <c r="AC30" i="11"/>
  <c r="Z30" i="11"/>
  <c r="AA30" i="11"/>
  <c r="E25" i="11"/>
  <c r="C25" i="11"/>
  <c r="B25" i="11"/>
  <c r="D28" i="11"/>
  <c r="G28" i="11"/>
  <c r="F28" i="11"/>
  <c r="N30" i="11"/>
  <c r="D30" i="11"/>
  <c r="G30" i="11"/>
  <c r="F30" i="11"/>
  <c r="E32" i="11"/>
  <c r="B32" i="11"/>
  <c r="C32" i="11"/>
  <c r="E34" i="11"/>
  <c r="B34" i="11"/>
  <c r="C34" i="11"/>
  <c r="C35" i="11"/>
  <c r="B35" i="11"/>
  <c r="E35" i="11"/>
  <c r="Q30" i="11"/>
  <c r="P11" i="11"/>
  <c r="L30" i="11"/>
  <c r="J30" i="11"/>
  <c r="D31" i="11"/>
  <c r="G31" i="11"/>
  <c r="F31" i="11"/>
  <c r="V30" i="11"/>
  <c r="Y30" i="11"/>
  <c r="X30" i="11"/>
  <c r="B29" i="11"/>
  <c r="C29" i="11"/>
  <c r="E29" i="11"/>
  <c r="F32" i="11"/>
  <c r="D32" i="11"/>
  <c r="G32" i="11"/>
  <c r="I25" i="11"/>
  <c r="K25" i="11"/>
  <c r="H25" i="11"/>
  <c r="J6" i="11"/>
  <c r="N25" i="11"/>
  <c r="J28" i="11"/>
  <c r="M28" i="11"/>
  <c r="L28" i="11"/>
  <c r="H26" i="11"/>
  <c r="I26" i="11"/>
  <c r="K26" i="11"/>
  <c r="P27" i="11"/>
  <c r="S27" i="11"/>
  <c r="R27" i="11"/>
  <c r="AA32" i="11"/>
  <c r="Z32" i="11"/>
  <c r="AC32" i="11"/>
  <c r="O30" i="11"/>
  <c r="P30" i="11"/>
  <c r="L11" i="11"/>
  <c r="J13" i="11"/>
  <c r="N32" i="11"/>
  <c r="F9" i="11"/>
  <c r="AA25" i="11"/>
  <c r="Z25" i="11"/>
  <c r="AC25" i="11"/>
  <c r="K33" i="11"/>
  <c r="I33" i="11"/>
  <c r="H33" i="11"/>
  <c r="D33" i="11"/>
  <c r="G33" i="11"/>
  <c r="F33" i="11"/>
  <c r="D26" i="11"/>
  <c r="G26" i="11"/>
  <c r="F26" i="11"/>
  <c r="AC31" i="11"/>
  <c r="AA31" i="11"/>
  <c r="Z31" i="11"/>
  <c r="N31" i="11"/>
  <c r="AD30" i="11"/>
  <c r="AB30" i="11"/>
  <c r="AE30" i="11"/>
  <c r="X28" i="11"/>
  <c r="V28" i="11"/>
  <c r="Y28" i="11"/>
  <c r="K32" i="11"/>
  <c r="I32" i="11"/>
  <c r="H32" i="11"/>
  <c r="N26" i="11"/>
  <c r="J7" i="11"/>
  <c r="J8" i="11"/>
  <c r="O28" i="11"/>
  <c r="P28" i="11"/>
  <c r="L9" i="11"/>
  <c r="U31" i="11"/>
  <c r="W31" i="11"/>
  <c r="T31" i="11"/>
  <c r="T32" i="11"/>
  <c r="U32" i="11"/>
  <c r="W32" i="11"/>
  <c r="F25" i="11"/>
  <c r="D25" i="11"/>
  <c r="G25" i="11"/>
  <c r="T26" i="11"/>
  <c r="W26" i="11"/>
  <c r="U26" i="11"/>
  <c r="AC33" i="11"/>
  <c r="AA33" i="11"/>
  <c r="Z33" i="11"/>
  <c r="N33" i="11"/>
  <c r="I31" i="11"/>
  <c r="H31" i="11"/>
  <c r="K31" i="11"/>
  <c r="P9" i="11"/>
  <c r="Q28" i="11"/>
  <c r="R28" i="11"/>
  <c r="M30" i="11"/>
  <c r="AB28" i="11"/>
  <c r="AE28" i="11"/>
  <c r="AD28" i="11"/>
  <c r="F11" i="11"/>
  <c r="W25" i="11"/>
  <c r="U25" i="11"/>
  <c r="T25" i="11"/>
  <c r="T33" i="11"/>
  <c r="U33" i="11"/>
  <c r="W33" i="11"/>
  <c r="AC26" i="11"/>
  <c r="AA26" i="11"/>
  <c r="Z26" i="11"/>
  <c r="AC24" i="11"/>
  <c r="U24" i="11"/>
  <c r="U36" i="11"/>
  <c r="W24" i="11"/>
  <c r="W36" i="11"/>
  <c r="T24" i="11"/>
  <c r="W35" i="11"/>
  <c r="Z34" i="11"/>
  <c r="AA34" i="11"/>
  <c r="AC34" i="11"/>
  <c r="N34" i="11"/>
  <c r="H35" i="11"/>
  <c r="I35" i="11"/>
  <c r="K35" i="11"/>
  <c r="F34" i="11"/>
  <c r="D34" i="11"/>
  <c r="G34" i="11"/>
  <c r="H34" i="11"/>
  <c r="K34" i="11"/>
  <c r="I34" i="11"/>
  <c r="AC35" i="11"/>
  <c r="AA35" i="11"/>
  <c r="Z35" i="11"/>
  <c r="D35" i="11"/>
  <c r="G35" i="11"/>
  <c r="F35" i="11"/>
  <c r="T34" i="11"/>
  <c r="W34" i="11"/>
  <c r="U34" i="11"/>
  <c r="F13" i="11"/>
  <c r="F7" i="11"/>
  <c r="AD26" i="11"/>
  <c r="AB26" i="11"/>
  <c r="K8" i="11"/>
  <c r="M8" i="11"/>
  <c r="H8" i="11"/>
  <c r="Q8" i="11"/>
  <c r="O31" i="11"/>
  <c r="P31" i="11"/>
  <c r="L12" i="11"/>
  <c r="J33" i="11"/>
  <c r="M33" i="11"/>
  <c r="L33" i="11"/>
  <c r="L6" i="11"/>
  <c r="O25" i="11"/>
  <c r="P25" i="11"/>
  <c r="U29" i="11"/>
  <c r="T29" i="11"/>
  <c r="W29" i="11"/>
  <c r="AB33" i="11"/>
  <c r="AE33" i="11"/>
  <c r="AD33" i="11"/>
  <c r="L7" i="11"/>
  <c r="O26" i="11"/>
  <c r="H13" i="11"/>
  <c r="K13" i="11"/>
  <c r="O8" i="11"/>
  <c r="L25" i="11"/>
  <c r="J25" i="11"/>
  <c r="M25" i="11"/>
  <c r="O33" i="11"/>
  <c r="P33" i="11"/>
  <c r="L14" i="11"/>
  <c r="P7" i="11"/>
  <c r="Q7" i="11"/>
  <c r="Q26" i="11"/>
  <c r="H6" i="11"/>
  <c r="K6" i="11"/>
  <c r="J9" i="11"/>
  <c r="O9" i="11"/>
  <c r="AC29" i="11"/>
  <c r="Z29" i="11"/>
  <c r="AA29" i="11"/>
  <c r="AD31" i="11"/>
  <c r="AB31" i="11"/>
  <c r="AE31" i="11"/>
  <c r="S30" i="11"/>
  <c r="V26" i="11"/>
  <c r="Y26" i="11"/>
  <c r="X26" i="11"/>
  <c r="R30" i="11"/>
  <c r="AD25" i="11"/>
  <c r="AB25" i="11"/>
  <c r="AE25" i="11"/>
  <c r="J26" i="11"/>
  <c r="M26" i="11"/>
  <c r="L26" i="11"/>
  <c r="J10" i="11"/>
  <c r="N29" i="11"/>
  <c r="Y31" i="11"/>
  <c r="H7" i="11"/>
  <c r="K7" i="11"/>
  <c r="J32" i="11"/>
  <c r="L32" i="11"/>
  <c r="F14" i="11"/>
  <c r="L13" i="11"/>
  <c r="O32" i="11"/>
  <c r="P32" i="11"/>
  <c r="P6" i="11"/>
  <c r="Q25" i="11"/>
  <c r="F29" i="11"/>
  <c r="D29" i="11"/>
  <c r="G29" i="11"/>
  <c r="X25" i="11"/>
  <c r="V25" i="11"/>
  <c r="Y25" i="11"/>
  <c r="F6" i="11"/>
  <c r="Q31" i="11"/>
  <c r="P12" i="11"/>
  <c r="AE26" i="11"/>
  <c r="P13" i="11"/>
  <c r="Q13" i="11"/>
  <c r="Q32" i="11"/>
  <c r="X32" i="11"/>
  <c r="V32" i="11"/>
  <c r="Y32" i="11"/>
  <c r="J11" i="11"/>
  <c r="AD32" i="11"/>
  <c r="AB32" i="11"/>
  <c r="AE32" i="11"/>
  <c r="V33" i="11"/>
  <c r="Y33" i="11"/>
  <c r="X33" i="11"/>
  <c r="S28" i="11"/>
  <c r="L31" i="11"/>
  <c r="J31" i="11"/>
  <c r="M31" i="11"/>
  <c r="Q33" i="11"/>
  <c r="P14" i="11"/>
  <c r="V31" i="11"/>
  <c r="X31" i="11"/>
  <c r="M32" i="11"/>
  <c r="H29" i="11"/>
  <c r="K29" i="11"/>
  <c r="I29" i="11"/>
  <c r="F12" i="11"/>
  <c r="J5" i="11"/>
  <c r="I8" i="11"/>
  <c r="O24" i="11"/>
  <c r="L5" i="11"/>
  <c r="L17" i="11"/>
  <c r="Q24" i="11"/>
  <c r="P5" i="11"/>
  <c r="X24" i="11"/>
  <c r="V24" i="11"/>
  <c r="N24" i="11"/>
  <c r="AA24" i="11"/>
  <c r="Z24" i="11"/>
  <c r="AC36" i="11"/>
  <c r="T36" i="11"/>
  <c r="X36" i="11"/>
  <c r="Q35" i="11"/>
  <c r="P16" i="11"/>
  <c r="J35" i="11"/>
  <c r="M35" i="11"/>
  <c r="L35" i="11"/>
  <c r="O35" i="11"/>
  <c r="AB34" i="11"/>
  <c r="AE34" i="11"/>
  <c r="AD34" i="11"/>
  <c r="U35" i="11"/>
  <c r="S31" i="11"/>
  <c r="P15" i="11"/>
  <c r="Q34" i="11"/>
  <c r="S33" i="11"/>
  <c r="T35" i="11"/>
  <c r="F16" i="11"/>
  <c r="F15" i="11"/>
  <c r="L34" i="11"/>
  <c r="J34" i="11"/>
  <c r="M34" i="11"/>
  <c r="N35" i="11"/>
  <c r="AA36" i="11"/>
  <c r="AD35" i="11"/>
  <c r="AB35" i="11"/>
  <c r="AE35" i="11"/>
  <c r="P17" i="11"/>
  <c r="J14" i="11"/>
  <c r="O14" i="11"/>
  <c r="V34" i="11"/>
  <c r="Y34" i="11"/>
  <c r="X34" i="11"/>
  <c r="S32" i="11"/>
  <c r="R31" i="11"/>
  <c r="O34" i="11"/>
  <c r="P34" i="11"/>
  <c r="L15" i="11"/>
  <c r="O7" i="11"/>
  <c r="M7" i="11"/>
  <c r="R32" i="11"/>
  <c r="R25" i="11"/>
  <c r="J12" i="11"/>
  <c r="O12" i="11"/>
  <c r="O13" i="11"/>
  <c r="M13" i="11"/>
  <c r="P10" i="11"/>
  <c r="Q10" i="11"/>
  <c r="Q29" i="11"/>
  <c r="R29" i="11"/>
  <c r="H9" i="11"/>
  <c r="K9" i="11"/>
  <c r="M9" i="11"/>
  <c r="Q9" i="11"/>
  <c r="Q6" i="11"/>
  <c r="J29" i="11"/>
  <c r="M29" i="11"/>
  <c r="L29" i="11"/>
  <c r="S25" i="11"/>
  <c r="R33" i="11"/>
  <c r="O6" i="11"/>
  <c r="M6" i="11"/>
  <c r="L10" i="11"/>
  <c r="O29" i="11"/>
  <c r="P29" i="11"/>
  <c r="K11" i="11"/>
  <c r="M11" i="11"/>
  <c r="Q11" i="11"/>
  <c r="H11" i="11"/>
  <c r="N36" i="11"/>
  <c r="F10" i="11"/>
  <c r="K10" i="11"/>
  <c r="H10" i="11"/>
  <c r="P26" i="11"/>
  <c r="S26" i="11"/>
  <c r="AD29" i="11"/>
  <c r="AB29" i="11"/>
  <c r="I7" i="11"/>
  <c r="X29" i="11"/>
  <c r="V29" i="11"/>
  <c r="Y29" i="11"/>
  <c r="O11" i="11"/>
  <c r="R26" i="11"/>
  <c r="H5" i="11"/>
  <c r="K5" i="11"/>
  <c r="J17" i="11"/>
  <c r="Q5" i="11"/>
  <c r="Q17" i="11"/>
  <c r="I10" i="11"/>
  <c r="AB24" i="11"/>
  <c r="AE24" i="11"/>
  <c r="AD24" i="11"/>
  <c r="J15" i="11"/>
  <c r="P24" i="11"/>
  <c r="P36" i="11"/>
  <c r="R24" i="11"/>
  <c r="V36" i="11"/>
  <c r="Y36" i="11"/>
  <c r="Y24" i="11"/>
  <c r="Z36" i="11"/>
  <c r="AD36" i="11"/>
  <c r="O5" i="11"/>
  <c r="O17" i="11"/>
  <c r="AB36" i="11"/>
  <c r="AE36" i="11"/>
  <c r="L16" i="11"/>
  <c r="O36" i="11"/>
  <c r="AE29" i="11"/>
  <c r="S34" i="11"/>
  <c r="V35" i="11"/>
  <c r="Y35" i="11"/>
  <c r="X35" i="11"/>
  <c r="R34" i="11"/>
  <c r="Q14" i="11"/>
  <c r="K14" i="11"/>
  <c r="M14" i="11"/>
  <c r="H14" i="11"/>
  <c r="P35" i="11"/>
  <c r="S35" i="11"/>
  <c r="R35" i="11"/>
  <c r="K17" i="11"/>
  <c r="M5" i="11"/>
  <c r="I9" i="11"/>
  <c r="S29" i="11"/>
  <c r="H12" i="11"/>
  <c r="I13" i="11"/>
  <c r="K12" i="11"/>
  <c r="M12" i="11"/>
  <c r="Q12" i="11"/>
  <c r="I5" i="11"/>
  <c r="I6" i="11"/>
  <c r="H17" i="11"/>
  <c r="I11" i="11"/>
  <c r="Q36" i="11"/>
  <c r="S36" i="11"/>
  <c r="O10" i="11"/>
  <c r="M10" i="11"/>
  <c r="S24" i="11"/>
  <c r="K15" i="11"/>
  <c r="M15" i="11"/>
  <c r="H15" i="11"/>
  <c r="I15" i="11"/>
  <c r="Q15" i="11"/>
  <c r="O15" i="11"/>
  <c r="I14" i="11"/>
  <c r="J16" i="11"/>
  <c r="I17" i="11"/>
  <c r="M17" i="11"/>
  <c r="N5" i="11"/>
  <c r="I12" i="11"/>
  <c r="R36" i="11"/>
  <c r="H16" i="11"/>
  <c r="I16" i="11"/>
  <c r="Q16" i="11"/>
  <c r="K16" i="11"/>
  <c r="M16" i="11"/>
  <c r="O16" i="11"/>
  <c r="N6" i="11"/>
  <c r="N7" i="11"/>
  <c r="N8" i="11"/>
  <c r="N9" i="11"/>
  <c r="N10" i="11"/>
  <c r="N11" i="11"/>
  <c r="N12" i="11"/>
  <c r="N13" i="11"/>
  <c r="N14" i="11"/>
  <c r="N15" i="11"/>
  <c r="N16" i="11"/>
  <c r="N17" i="11"/>
  <c r="D10" i="7" l="1"/>
  <c r="D11" i="7" s="1"/>
  <c r="D6" i="7"/>
  <c r="C83" i="8"/>
  <c r="A8" i="28"/>
  <c r="L8" i="28" s="1"/>
  <c r="C41" i="8"/>
  <c r="A8" i="8"/>
  <c r="C83" i="28"/>
  <c r="C164" i="8"/>
  <c r="A129" i="8" l="1"/>
  <c r="A47" i="8"/>
  <c r="K8" i="8"/>
  <c r="A9" i="8"/>
  <c r="J8" i="8"/>
  <c r="A170" i="8"/>
  <c r="F8" i="8"/>
  <c r="E8" i="28"/>
  <c r="B8" i="8"/>
  <c r="B90" i="8" s="1"/>
  <c r="C8" i="8"/>
  <c r="L8" i="8"/>
  <c r="G8" i="28"/>
  <c r="O8" i="28"/>
  <c r="C8" i="28"/>
  <c r="J8" i="28"/>
  <c r="A47" i="28"/>
  <c r="N8" i="28"/>
  <c r="N8" i="8"/>
  <c r="O8" i="8"/>
  <c r="K8" i="28"/>
  <c r="H8" i="28"/>
  <c r="B8" i="28"/>
  <c r="B47" i="28" s="1"/>
  <c r="H8" i="8"/>
  <c r="E8" i="8"/>
  <c r="A90" i="8"/>
  <c r="K90" i="8" s="1"/>
  <c r="F8" i="28"/>
  <c r="A9" i="28"/>
  <c r="A48" i="28" s="1"/>
  <c r="G8" i="8"/>
  <c r="A10" i="8"/>
  <c r="E9" i="8"/>
  <c r="C9" i="8"/>
  <c r="A91" i="8"/>
  <c r="A130" i="8"/>
  <c r="H9" i="8"/>
  <c r="B9" i="8"/>
  <c r="N9" i="8"/>
  <c r="G9" i="8"/>
  <c r="F9" i="8"/>
  <c r="O9" i="8"/>
  <c r="A48" i="8"/>
  <c r="K9" i="8"/>
  <c r="A171" i="8"/>
  <c r="L9" i="8"/>
  <c r="J9" i="8"/>
  <c r="E170" i="8"/>
  <c r="F170" i="8"/>
  <c r="N170" i="8"/>
  <c r="L170" i="8"/>
  <c r="C170" i="8"/>
  <c r="K170" i="8"/>
  <c r="J170" i="8"/>
  <c r="H170" i="8"/>
  <c r="G170" i="8"/>
  <c r="O170" i="8"/>
  <c r="B47" i="8"/>
  <c r="B170" i="8"/>
  <c r="G90" i="8"/>
  <c r="L90" i="8"/>
  <c r="O90" i="8"/>
  <c r="B9" i="28"/>
  <c r="B48" i="28" s="1"/>
  <c r="O9" i="28"/>
  <c r="A10" i="28"/>
  <c r="C90" i="8" l="1"/>
  <c r="J90" i="8"/>
  <c r="E9" i="28"/>
  <c r="N9" i="28"/>
  <c r="H90" i="8"/>
  <c r="F90" i="8"/>
  <c r="B129" i="8"/>
  <c r="J9" i="28"/>
  <c r="E90" i="8"/>
  <c r="N90" i="8"/>
  <c r="K47" i="28"/>
  <c r="C47" i="28"/>
  <c r="G47" i="28"/>
  <c r="E47" i="28"/>
  <c r="N47" i="28"/>
  <c r="O47" i="28"/>
  <c r="L47" i="28"/>
  <c r="F47" i="28"/>
  <c r="J47" i="28"/>
  <c r="H47" i="28"/>
  <c r="J47" i="8"/>
  <c r="H47" i="8"/>
  <c r="K47" i="8"/>
  <c r="O47" i="8"/>
  <c r="F47" i="8"/>
  <c r="C47" i="8"/>
  <c r="L47" i="8"/>
  <c r="E47" i="8"/>
  <c r="G47" i="8"/>
  <c r="N47" i="8"/>
  <c r="C129" i="8"/>
  <c r="G129" i="8"/>
  <c r="E129" i="8"/>
  <c r="K129" i="8"/>
  <c r="N129" i="8"/>
  <c r="L129" i="8"/>
  <c r="J129" i="8"/>
  <c r="F129" i="8"/>
  <c r="O129" i="8"/>
  <c r="H129" i="8"/>
  <c r="H48" i="8"/>
  <c r="K48" i="8"/>
  <c r="C48" i="8"/>
  <c r="F48" i="8"/>
  <c r="J48" i="8"/>
  <c r="L48" i="8"/>
  <c r="N48" i="8"/>
  <c r="O48" i="8"/>
  <c r="G48" i="8"/>
  <c r="E48" i="8"/>
  <c r="K91" i="8"/>
  <c r="C91" i="8"/>
  <c r="H91" i="8"/>
  <c r="L91" i="8"/>
  <c r="G91" i="8"/>
  <c r="F91" i="8"/>
  <c r="E91" i="8"/>
  <c r="N91" i="8"/>
  <c r="O91" i="8"/>
  <c r="J91" i="8"/>
  <c r="O48" i="28"/>
  <c r="J48" i="28"/>
  <c r="N48" i="28"/>
  <c r="E48" i="28"/>
  <c r="G48" i="28" s="1"/>
  <c r="B91" i="8"/>
  <c r="B171" i="8"/>
  <c r="B130" i="8"/>
  <c r="B48" i="8"/>
  <c r="H171" i="8"/>
  <c r="L171" i="8"/>
  <c r="C171" i="8"/>
  <c r="O171" i="8"/>
  <c r="K171" i="8"/>
  <c r="E171" i="8"/>
  <c r="J171" i="8"/>
  <c r="N171" i="8"/>
  <c r="F171" i="8"/>
  <c r="G171" i="8"/>
  <c r="E10" i="28"/>
  <c r="J10" i="28"/>
  <c r="A49" i="28"/>
  <c r="N10" i="28"/>
  <c r="O10" i="28"/>
  <c r="B10" i="28"/>
  <c r="B49" i="28" s="1"/>
  <c r="A11" i="28"/>
  <c r="J130" i="8"/>
  <c r="L130" i="8"/>
  <c r="N130" i="8"/>
  <c r="O130" i="8"/>
  <c r="K130" i="8"/>
  <c r="G130" i="8"/>
  <c r="E130" i="8"/>
  <c r="H130" i="8"/>
  <c r="C130" i="8"/>
  <c r="F130" i="8"/>
  <c r="L10" i="8"/>
  <c r="E10" i="8"/>
  <c r="A11" i="8"/>
  <c r="F10" i="8"/>
  <c r="A92" i="8"/>
  <c r="H10" i="8"/>
  <c r="J10" i="8"/>
  <c r="G10" i="8"/>
  <c r="A131" i="8"/>
  <c r="N10" i="8"/>
  <c r="B10" i="8"/>
  <c r="A49" i="8"/>
  <c r="K10" i="8"/>
  <c r="O10" i="8"/>
  <c r="C10" i="8"/>
  <c r="A172" i="8"/>
  <c r="G9" i="28" l="1"/>
  <c r="L48" i="28"/>
  <c r="H48" i="28"/>
  <c r="K48" i="28" s="1"/>
  <c r="G11" i="8"/>
  <c r="K11" i="8"/>
  <c r="L11" i="8"/>
  <c r="N11" i="8"/>
  <c r="C11" i="8"/>
  <c r="E11" i="8"/>
  <c r="A93" i="8"/>
  <c r="A12" i="8"/>
  <c r="H11" i="8"/>
  <c r="J11" i="8"/>
  <c r="O11" i="8"/>
  <c r="A132" i="8"/>
  <c r="A173" i="8"/>
  <c r="A50" i="8"/>
  <c r="B11" i="8"/>
  <c r="F11" i="8"/>
  <c r="G10" i="28"/>
  <c r="H10" i="28" s="1"/>
  <c r="K10" i="28" s="1"/>
  <c r="A12" i="28"/>
  <c r="J11" i="28"/>
  <c r="B11" i="28"/>
  <c r="B50" i="28" s="1"/>
  <c r="E11" i="28"/>
  <c r="G11" i="28" s="1"/>
  <c r="O11" i="28"/>
  <c r="A50" i="28"/>
  <c r="N11" i="28"/>
  <c r="K131" i="8"/>
  <c r="G131" i="8"/>
  <c r="C131" i="8"/>
  <c r="E131" i="8"/>
  <c r="H131" i="8"/>
  <c r="J131" i="8"/>
  <c r="O131" i="8"/>
  <c r="N131" i="8"/>
  <c r="F131" i="8"/>
  <c r="L131" i="8"/>
  <c r="C92" i="8"/>
  <c r="L92" i="8"/>
  <c r="N92" i="8"/>
  <c r="O92" i="8"/>
  <c r="K92" i="8"/>
  <c r="E92" i="8"/>
  <c r="H92" i="8"/>
  <c r="F92" i="8"/>
  <c r="J92" i="8"/>
  <c r="G92" i="8"/>
  <c r="L10" i="28"/>
  <c r="E49" i="28"/>
  <c r="O49" i="28"/>
  <c r="J49" i="28"/>
  <c r="G49" i="28" s="1"/>
  <c r="H49" i="28" s="1"/>
  <c r="N49" i="28"/>
  <c r="C172" i="8"/>
  <c r="L172" i="8"/>
  <c r="O172" i="8"/>
  <c r="G172" i="8"/>
  <c r="E172" i="8"/>
  <c r="K172" i="8"/>
  <c r="J172" i="8"/>
  <c r="F172" i="8"/>
  <c r="H172" i="8"/>
  <c r="N172" i="8"/>
  <c r="L49" i="8"/>
  <c r="J49" i="8"/>
  <c r="O49" i="8"/>
  <c r="E49" i="8"/>
  <c r="G49" i="8"/>
  <c r="C49" i="8"/>
  <c r="F49" i="8"/>
  <c r="H49" i="8"/>
  <c r="N49" i="8"/>
  <c r="K49" i="8"/>
  <c r="B131" i="8"/>
  <c r="B172" i="8"/>
  <c r="B49" i="8"/>
  <c r="B92" i="8"/>
  <c r="L9" i="28" l="1"/>
  <c r="H9" i="28"/>
  <c r="K9" i="28" s="1"/>
  <c r="L11" i="28"/>
  <c r="H11" i="28"/>
  <c r="K11" i="28" s="1"/>
  <c r="L49" i="28"/>
  <c r="E50" i="28"/>
  <c r="J50" i="28"/>
  <c r="G50" i="28" s="1"/>
  <c r="H50" i="28" s="1"/>
  <c r="K50" i="28" s="1"/>
  <c r="O50" i="28"/>
  <c r="N50" i="28"/>
  <c r="L173" i="8"/>
  <c r="F173" i="8"/>
  <c r="H173" i="8"/>
  <c r="K173" i="8"/>
  <c r="O173" i="8"/>
  <c r="G173" i="8"/>
  <c r="N173" i="8"/>
  <c r="E173" i="8"/>
  <c r="J173" i="8"/>
  <c r="C173" i="8"/>
  <c r="K49" i="28"/>
  <c r="H132" i="8"/>
  <c r="G132" i="8"/>
  <c r="L132" i="8"/>
  <c r="E132" i="8"/>
  <c r="F132" i="8"/>
  <c r="K132" i="8"/>
  <c r="O132" i="8"/>
  <c r="C132" i="8"/>
  <c r="J132" i="8"/>
  <c r="N132" i="8"/>
  <c r="F12" i="8"/>
  <c r="L12" i="8"/>
  <c r="A133" i="8"/>
  <c r="A51" i="8"/>
  <c r="E12" i="8"/>
  <c r="A13" i="8"/>
  <c r="A94" i="8"/>
  <c r="O12" i="8"/>
  <c r="H12" i="8"/>
  <c r="N12" i="8"/>
  <c r="K12" i="8"/>
  <c r="B12" i="8"/>
  <c r="A174" i="8"/>
  <c r="G12" i="8"/>
  <c r="C12" i="8"/>
  <c r="J12" i="8"/>
  <c r="B173" i="8"/>
  <c r="B93" i="8"/>
  <c r="B132" i="8"/>
  <c r="B50" i="8"/>
  <c r="J93" i="8"/>
  <c r="K93" i="8"/>
  <c r="O93" i="8"/>
  <c r="E93" i="8"/>
  <c r="G93" i="8"/>
  <c r="L93" i="8"/>
  <c r="H93" i="8"/>
  <c r="N93" i="8"/>
  <c r="C93" i="8"/>
  <c r="F93" i="8"/>
  <c r="N12" i="28"/>
  <c r="A51" i="28"/>
  <c r="J12" i="28"/>
  <c r="B12" i="28"/>
  <c r="B51" i="28" s="1"/>
  <c r="A13" i="28"/>
  <c r="E12" i="28"/>
  <c r="O12" i="28"/>
  <c r="C50" i="8"/>
  <c r="G50" i="8"/>
  <c r="L50" i="8"/>
  <c r="N50" i="8"/>
  <c r="K50" i="8"/>
  <c r="E50" i="8"/>
  <c r="H50" i="8"/>
  <c r="F50" i="8"/>
  <c r="O50" i="8"/>
  <c r="J50" i="8"/>
  <c r="G12" i="28" l="1"/>
  <c r="H12" i="28" s="1"/>
  <c r="K12" i="28" s="1"/>
  <c r="L50" i="28"/>
  <c r="J51" i="28"/>
  <c r="E51" i="28"/>
  <c r="O51" i="28"/>
  <c r="N51" i="28"/>
  <c r="B51" i="8"/>
  <c r="B174" i="8"/>
  <c r="B94" i="8"/>
  <c r="B133" i="8"/>
  <c r="K51" i="8"/>
  <c r="L51" i="8"/>
  <c r="F51" i="8"/>
  <c r="N51" i="8"/>
  <c r="C51" i="8"/>
  <c r="G51" i="8"/>
  <c r="J51" i="8"/>
  <c r="O51" i="8"/>
  <c r="H51" i="8"/>
  <c r="E51" i="8"/>
  <c r="L12" i="28"/>
  <c r="F94" i="8"/>
  <c r="H94" i="8"/>
  <c r="N94" i="8"/>
  <c r="L94" i="8"/>
  <c r="C94" i="8"/>
  <c r="K94" i="8"/>
  <c r="J94" i="8"/>
  <c r="O94" i="8"/>
  <c r="G94" i="8"/>
  <c r="E94" i="8"/>
  <c r="G133" i="8"/>
  <c r="O133" i="8"/>
  <c r="L133" i="8"/>
  <c r="H133" i="8"/>
  <c r="J133" i="8"/>
  <c r="K133" i="8"/>
  <c r="E133" i="8"/>
  <c r="C133" i="8"/>
  <c r="F133" i="8"/>
  <c r="N133" i="8"/>
  <c r="E13" i="8"/>
  <c r="C13" i="8"/>
  <c r="F13" i="8"/>
  <c r="G13" i="8"/>
  <c r="A95" i="8"/>
  <c r="B13" i="8"/>
  <c r="N13" i="8"/>
  <c r="A134" i="8"/>
  <c r="H13" i="8"/>
  <c r="A175" i="8"/>
  <c r="A14" i="8"/>
  <c r="J13" i="8"/>
  <c r="A52" i="8"/>
  <c r="K13" i="8"/>
  <c r="L13" i="8"/>
  <c r="O13" i="8"/>
  <c r="N13" i="28"/>
  <c r="A52" i="28"/>
  <c r="A14" i="28"/>
  <c r="B13" i="28"/>
  <c r="B52" i="28" s="1"/>
  <c r="O13" i="28"/>
  <c r="J13" i="28"/>
  <c r="E13" i="28"/>
  <c r="K174" i="8"/>
  <c r="E174" i="8"/>
  <c r="N174" i="8"/>
  <c r="L174" i="8"/>
  <c r="C174" i="8"/>
  <c r="J174" i="8"/>
  <c r="G174" i="8"/>
  <c r="F174" i="8"/>
  <c r="O174" i="8"/>
  <c r="H174" i="8"/>
  <c r="G13" i="28" l="1"/>
  <c r="H13" i="28" s="1"/>
  <c r="K13" i="28" s="1"/>
  <c r="L13" i="28"/>
  <c r="G51" i="28"/>
  <c r="L51" i="28" s="1"/>
  <c r="A53" i="8"/>
  <c r="A176" i="8"/>
  <c r="L14" i="8"/>
  <c r="F14" i="8"/>
  <c r="K14" i="8"/>
  <c r="B14" i="8"/>
  <c r="J14" i="8"/>
  <c r="A15" i="8"/>
  <c r="H14" i="8"/>
  <c r="E14" i="8"/>
  <c r="N14" i="8"/>
  <c r="A135" i="8"/>
  <c r="G14" i="8"/>
  <c r="C14" i="8"/>
  <c r="A96" i="8"/>
  <c r="O14" i="8"/>
  <c r="A53" i="28"/>
  <c r="J14" i="28"/>
  <c r="B14" i="28"/>
  <c r="B53" i="28" s="1"/>
  <c r="N14" i="28"/>
  <c r="O14" i="28"/>
  <c r="A15" i="28"/>
  <c r="E14" i="28"/>
  <c r="C175" i="8"/>
  <c r="J175" i="8"/>
  <c r="F175" i="8"/>
  <c r="N175" i="8"/>
  <c r="L175" i="8"/>
  <c r="O175" i="8"/>
  <c r="G175" i="8"/>
  <c r="E175" i="8"/>
  <c r="K175" i="8"/>
  <c r="H175" i="8"/>
  <c r="B52" i="8"/>
  <c r="B134" i="8"/>
  <c r="B95" i="8"/>
  <c r="B175" i="8"/>
  <c r="E52" i="28"/>
  <c r="G52" i="28" s="1"/>
  <c r="H52" i="28" s="1"/>
  <c r="O52" i="28"/>
  <c r="J52" i="28"/>
  <c r="N52" i="28"/>
  <c r="F52" i="8"/>
  <c r="L52" i="8"/>
  <c r="O52" i="8"/>
  <c r="K52" i="8"/>
  <c r="J52" i="8"/>
  <c r="N52" i="8"/>
  <c r="C52" i="8"/>
  <c r="H52" i="8"/>
  <c r="G52" i="8"/>
  <c r="E52" i="8"/>
  <c r="O95" i="8"/>
  <c r="N95" i="8"/>
  <c r="J95" i="8"/>
  <c r="C95" i="8"/>
  <c r="G95" i="8"/>
  <c r="K95" i="8"/>
  <c r="H95" i="8"/>
  <c r="E95" i="8"/>
  <c r="F95" i="8"/>
  <c r="L95" i="8"/>
  <c r="H134" i="8"/>
  <c r="G134" i="8"/>
  <c r="J134" i="8"/>
  <c r="N134" i="8"/>
  <c r="O134" i="8"/>
  <c r="L134" i="8"/>
  <c r="K134" i="8"/>
  <c r="F134" i="8"/>
  <c r="C134" i="8"/>
  <c r="E134" i="8"/>
  <c r="G14" i="28" l="1"/>
  <c r="H14" i="28" s="1"/>
  <c r="K14" i="28" s="1"/>
  <c r="K52" i="28"/>
  <c r="L52" i="28"/>
  <c r="H51" i="28"/>
  <c r="K51" i="28" s="1"/>
  <c r="J53" i="28"/>
  <c r="O53" i="28"/>
  <c r="N53" i="28"/>
  <c r="E53" i="28"/>
  <c r="G53" i="28" s="1"/>
  <c r="H53" i="28" s="1"/>
  <c r="K53" i="28" s="1"/>
  <c r="C53" i="8"/>
  <c r="F53" i="8"/>
  <c r="L53" i="8"/>
  <c r="O53" i="8"/>
  <c r="J53" i="8"/>
  <c r="E53" i="8"/>
  <c r="H53" i="8"/>
  <c r="K53" i="8"/>
  <c r="G53" i="8"/>
  <c r="N53" i="8"/>
  <c r="O15" i="28"/>
  <c r="E15" i="28"/>
  <c r="N15" i="28"/>
  <c r="B15" i="28"/>
  <c r="B54" i="28" s="1"/>
  <c r="A54" i="28"/>
  <c r="A16" i="28"/>
  <c r="J15" i="28"/>
  <c r="O135" i="8"/>
  <c r="G135" i="8"/>
  <c r="C135" i="8"/>
  <c r="H135" i="8"/>
  <c r="L135" i="8"/>
  <c r="J135" i="8"/>
  <c r="F135" i="8"/>
  <c r="N135" i="8"/>
  <c r="K135" i="8"/>
  <c r="E135" i="8"/>
  <c r="K15" i="8"/>
  <c r="C15" i="8"/>
  <c r="B15" i="8"/>
  <c r="A97" i="8"/>
  <c r="A54" i="8"/>
  <c r="F15" i="8"/>
  <c r="J15" i="8"/>
  <c r="G15" i="8"/>
  <c r="E15" i="8"/>
  <c r="N15" i="8"/>
  <c r="A177" i="8"/>
  <c r="L15" i="8"/>
  <c r="A136" i="8"/>
  <c r="O15" i="8"/>
  <c r="H15" i="8"/>
  <c r="A16" i="8"/>
  <c r="G96" i="8"/>
  <c r="N96" i="8"/>
  <c r="C96" i="8"/>
  <c r="L96" i="8"/>
  <c r="O96" i="8"/>
  <c r="E96" i="8"/>
  <c r="F96" i="8"/>
  <c r="K96" i="8"/>
  <c r="J96" i="8"/>
  <c r="H96" i="8"/>
  <c r="B53" i="8"/>
  <c r="B96" i="8"/>
  <c r="B135" i="8"/>
  <c r="B176" i="8"/>
  <c r="N176" i="8"/>
  <c r="K176" i="8"/>
  <c r="C176" i="8"/>
  <c r="E176" i="8"/>
  <c r="H176" i="8"/>
  <c r="G176" i="8"/>
  <c r="O176" i="8"/>
  <c r="F176" i="8"/>
  <c r="J176" i="8"/>
  <c r="L176" i="8"/>
  <c r="L14" i="28" l="1"/>
  <c r="L53" i="28"/>
  <c r="G15" i="28"/>
  <c r="H15" i="28" s="1"/>
  <c r="K15" i="28" s="1"/>
  <c r="H136" i="8"/>
  <c r="L136" i="8"/>
  <c r="J136" i="8"/>
  <c r="C136" i="8"/>
  <c r="N136" i="8"/>
  <c r="E136" i="8"/>
  <c r="K136" i="8"/>
  <c r="F136" i="8"/>
  <c r="O136" i="8"/>
  <c r="G136" i="8"/>
  <c r="C54" i="8"/>
  <c r="O54" i="8"/>
  <c r="F54" i="8"/>
  <c r="J54" i="8"/>
  <c r="G54" i="8"/>
  <c r="N54" i="8"/>
  <c r="K54" i="8"/>
  <c r="E54" i="8"/>
  <c r="L54" i="8"/>
  <c r="H54" i="8"/>
  <c r="H16" i="8"/>
  <c r="E16" i="8"/>
  <c r="B16" i="8"/>
  <c r="A55" i="8"/>
  <c r="A98" i="8"/>
  <c r="G16" i="8"/>
  <c r="A178" i="8"/>
  <c r="A17" i="8"/>
  <c r="C16" i="8"/>
  <c r="O16" i="8"/>
  <c r="F16" i="8"/>
  <c r="N16" i="8"/>
  <c r="A137" i="8"/>
  <c r="L16" i="8"/>
  <c r="J16" i="8"/>
  <c r="K16" i="8"/>
  <c r="L97" i="8"/>
  <c r="N97" i="8"/>
  <c r="K97" i="8"/>
  <c r="J97" i="8"/>
  <c r="H97" i="8"/>
  <c r="E97" i="8"/>
  <c r="F97" i="8"/>
  <c r="C97" i="8"/>
  <c r="G97" i="8"/>
  <c r="O97" i="8"/>
  <c r="A55" i="28"/>
  <c r="B16" i="28"/>
  <c r="B55" i="28" s="1"/>
  <c r="N16" i="28"/>
  <c r="J16" i="28"/>
  <c r="O16" i="28"/>
  <c r="A17" i="28"/>
  <c r="E16" i="28"/>
  <c r="J177" i="8"/>
  <c r="O177" i="8"/>
  <c r="H177" i="8"/>
  <c r="L177" i="8"/>
  <c r="E177" i="8"/>
  <c r="N177" i="8"/>
  <c r="C177" i="8"/>
  <c r="G177" i="8"/>
  <c r="F177" i="8"/>
  <c r="K177" i="8"/>
  <c r="B136" i="8"/>
  <c r="B97" i="8"/>
  <c r="B177" i="8"/>
  <c r="B54" i="8"/>
  <c r="J54" i="28"/>
  <c r="N54" i="28"/>
  <c r="O54" i="28"/>
  <c r="E54" i="28"/>
  <c r="L15" i="28" l="1"/>
  <c r="G54" i="28"/>
  <c r="H54" i="28" s="1"/>
  <c r="K54" i="28" s="1"/>
  <c r="G16" i="28"/>
  <c r="B17" i="8"/>
  <c r="C17" i="8"/>
  <c r="A18" i="8"/>
  <c r="O17" i="8"/>
  <c r="K17" i="8"/>
  <c r="G17" i="8"/>
  <c r="A138" i="8"/>
  <c r="E17" i="8"/>
  <c r="H17" i="8"/>
  <c r="L17" i="8"/>
  <c r="A99" i="8"/>
  <c r="J17" i="8"/>
  <c r="F17" i="8"/>
  <c r="N17" i="8"/>
  <c r="A56" i="8"/>
  <c r="A179" i="8"/>
  <c r="C55" i="8"/>
  <c r="E55" i="8"/>
  <c r="F55" i="8"/>
  <c r="H55" i="8"/>
  <c r="O55" i="8"/>
  <c r="K55" i="8"/>
  <c r="J55" i="8"/>
  <c r="G55" i="8"/>
  <c r="L55" i="8"/>
  <c r="N55" i="8"/>
  <c r="N55" i="28"/>
  <c r="E55" i="28"/>
  <c r="J55" i="28"/>
  <c r="O55" i="28"/>
  <c r="C178" i="8"/>
  <c r="J178" i="8"/>
  <c r="L178" i="8"/>
  <c r="O178" i="8"/>
  <c r="F178" i="8"/>
  <c r="K178" i="8"/>
  <c r="G178" i="8"/>
  <c r="N178" i="8"/>
  <c r="E178" i="8"/>
  <c r="H178" i="8"/>
  <c r="B55" i="8"/>
  <c r="B137" i="8"/>
  <c r="B98" i="8"/>
  <c r="B178" i="8"/>
  <c r="N17" i="28"/>
  <c r="O17" i="28"/>
  <c r="J17" i="28"/>
  <c r="A18" i="28"/>
  <c r="A56" i="28"/>
  <c r="E17" i="28"/>
  <c r="B17" i="28"/>
  <c r="B56" i="28" s="1"/>
  <c r="O137" i="8"/>
  <c r="H137" i="8"/>
  <c r="J137" i="8"/>
  <c r="N137" i="8"/>
  <c r="K137" i="8"/>
  <c r="F137" i="8"/>
  <c r="L137" i="8"/>
  <c r="G137" i="8"/>
  <c r="E137" i="8"/>
  <c r="C137" i="8"/>
  <c r="C98" i="8"/>
  <c r="O98" i="8"/>
  <c r="E98" i="8"/>
  <c r="J98" i="8"/>
  <c r="F98" i="8"/>
  <c r="K98" i="8"/>
  <c r="N98" i="8"/>
  <c r="L98" i="8"/>
  <c r="H98" i="8"/>
  <c r="G98" i="8"/>
  <c r="G55" i="28" l="1"/>
  <c r="H55" i="28" s="1"/>
  <c r="K55" i="28" s="1"/>
  <c r="L54" i="28"/>
  <c r="G17" i="28"/>
  <c r="H17" i="28" s="1"/>
  <c r="K17" i="28" s="1"/>
  <c r="L55" i="28"/>
  <c r="G56" i="8"/>
  <c r="C56" i="8"/>
  <c r="H56" i="8"/>
  <c r="F56" i="8"/>
  <c r="E56" i="8"/>
  <c r="K56" i="8"/>
  <c r="O56" i="8"/>
  <c r="N56" i="8"/>
  <c r="J56" i="8"/>
  <c r="L56" i="8"/>
  <c r="J99" i="8"/>
  <c r="K99" i="8"/>
  <c r="E99" i="8"/>
  <c r="O99" i="8"/>
  <c r="F99" i="8"/>
  <c r="N99" i="8"/>
  <c r="H99" i="8"/>
  <c r="G99" i="8"/>
  <c r="L99" i="8"/>
  <c r="C99" i="8"/>
  <c r="H138" i="8"/>
  <c r="J138" i="8"/>
  <c r="N138" i="8"/>
  <c r="C138" i="8"/>
  <c r="K138" i="8"/>
  <c r="L138" i="8"/>
  <c r="E138" i="8"/>
  <c r="F138" i="8"/>
  <c r="O138" i="8"/>
  <c r="G138" i="8"/>
  <c r="A57" i="8"/>
  <c r="B18" i="8"/>
  <c r="C18" i="8"/>
  <c r="J18" i="8"/>
  <c r="N18" i="8"/>
  <c r="A180" i="8"/>
  <c r="H18" i="8"/>
  <c r="G18" i="8"/>
  <c r="F18" i="8"/>
  <c r="A19" i="8"/>
  <c r="A139" i="8"/>
  <c r="A100" i="8"/>
  <c r="L18" i="8"/>
  <c r="O18" i="8"/>
  <c r="K18" i="8"/>
  <c r="E18" i="8"/>
  <c r="O56" i="28"/>
  <c r="J56" i="28"/>
  <c r="N56" i="28"/>
  <c r="E56" i="28"/>
  <c r="G56" i="28" s="1"/>
  <c r="H56" i="28" s="1"/>
  <c r="B99" i="8"/>
  <c r="B56" i="8"/>
  <c r="B138" i="8"/>
  <c r="B179" i="8"/>
  <c r="N18" i="28"/>
  <c r="O18" i="28"/>
  <c r="J18" i="28"/>
  <c r="B18" i="28"/>
  <c r="B57" i="28" s="1"/>
  <c r="E18" i="28"/>
  <c r="G18" i="28" s="1"/>
  <c r="A19" i="28"/>
  <c r="A57" i="28"/>
  <c r="J179" i="8"/>
  <c r="C179" i="8"/>
  <c r="F179" i="8"/>
  <c r="G179" i="8"/>
  <c r="H179" i="8"/>
  <c r="L179" i="8"/>
  <c r="E179" i="8"/>
  <c r="K179" i="8"/>
  <c r="N179" i="8"/>
  <c r="O179" i="8"/>
  <c r="L16" i="28"/>
  <c r="H16" i="28"/>
  <c r="K16" i="28" s="1"/>
  <c r="L17" i="28" l="1"/>
  <c r="L56" i="28"/>
  <c r="L18" i="28"/>
  <c r="H18" i="28"/>
  <c r="K18" i="28" s="1"/>
  <c r="J57" i="8"/>
  <c r="N57" i="8"/>
  <c r="F57" i="8"/>
  <c r="K57" i="8"/>
  <c r="C57" i="8"/>
  <c r="E57" i="8"/>
  <c r="H57" i="8"/>
  <c r="G57" i="8"/>
  <c r="L57" i="8"/>
  <c r="O57" i="8"/>
  <c r="J57" i="28"/>
  <c r="O57" i="28"/>
  <c r="N57" i="28"/>
  <c r="E57" i="28"/>
  <c r="K56" i="28"/>
  <c r="N100" i="8"/>
  <c r="F100" i="8"/>
  <c r="C100" i="8"/>
  <c r="L100" i="8"/>
  <c r="K100" i="8"/>
  <c r="J100" i="8"/>
  <c r="E100" i="8"/>
  <c r="H100" i="8"/>
  <c r="G100" i="8"/>
  <c r="O100" i="8"/>
  <c r="O139" i="8"/>
  <c r="L139" i="8"/>
  <c r="H139" i="8"/>
  <c r="F139" i="8"/>
  <c r="J139" i="8"/>
  <c r="K139" i="8"/>
  <c r="C139" i="8"/>
  <c r="N139" i="8"/>
  <c r="G139" i="8"/>
  <c r="E139" i="8"/>
  <c r="A58" i="28"/>
  <c r="J19" i="28"/>
  <c r="E19" i="28"/>
  <c r="N19" i="28"/>
  <c r="O19" i="28"/>
  <c r="B19" i="28"/>
  <c r="B58" i="28" s="1"/>
  <c r="A20" i="28"/>
  <c r="K19" i="8"/>
  <c r="H19" i="8"/>
  <c r="A140" i="8"/>
  <c r="G19" i="8"/>
  <c r="A181" i="8"/>
  <c r="A58" i="8"/>
  <c r="E19" i="8"/>
  <c r="L19" i="8"/>
  <c r="B19" i="8"/>
  <c r="A101" i="8"/>
  <c r="J19" i="8"/>
  <c r="C19" i="8"/>
  <c r="A20" i="8"/>
  <c r="N19" i="8"/>
  <c r="F19" i="8"/>
  <c r="O19" i="8"/>
  <c r="E180" i="8"/>
  <c r="O180" i="8"/>
  <c r="G180" i="8"/>
  <c r="K180" i="8"/>
  <c r="J180" i="8"/>
  <c r="L180" i="8"/>
  <c r="H180" i="8"/>
  <c r="C180" i="8"/>
  <c r="N180" i="8"/>
  <c r="F180" i="8"/>
  <c r="B100" i="8"/>
  <c r="B57" i="8"/>
  <c r="B139" i="8"/>
  <c r="B180" i="8"/>
  <c r="L140" i="8" l="1"/>
  <c r="E140" i="8"/>
  <c r="O140" i="8"/>
  <c r="G140" i="8"/>
  <c r="J140" i="8"/>
  <c r="C140" i="8"/>
  <c r="N140" i="8"/>
  <c r="K140" i="8"/>
  <c r="H140" i="8"/>
  <c r="F140" i="8"/>
  <c r="C101" i="8"/>
  <c r="H101" i="8"/>
  <c r="G101" i="8"/>
  <c r="F101" i="8"/>
  <c r="K101" i="8"/>
  <c r="N101" i="8"/>
  <c r="E101" i="8"/>
  <c r="L101" i="8"/>
  <c r="J101" i="8"/>
  <c r="O101" i="8"/>
  <c r="E58" i="8"/>
  <c r="J58" i="8"/>
  <c r="C58" i="8"/>
  <c r="K58" i="8"/>
  <c r="O58" i="8"/>
  <c r="N58" i="8"/>
  <c r="H58" i="8"/>
  <c r="G58" i="8"/>
  <c r="L58" i="8"/>
  <c r="F58" i="8"/>
  <c r="G19" i="28"/>
  <c r="H19" i="28" s="1"/>
  <c r="K19" i="28" s="1"/>
  <c r="G57" i="28"/>
  <c r="E20" i="28"/>
  <c r="G20" i="28" s="1"/>
  <c r="H20" i="28" s="1"/>
  <c r="A21" i="28"/>
  <c r="A59" i="28"/>
  <c r="O20" i="28"/>
  <c r="B20" i="28"/>
  <c r="B59" i="28" s="1"/>
  <c r="N20" i="28"/>
  <c r="J20" i="28"/>
  <c r="O20" i="8"/>
  <c r="A21" i="8"/>
  <c r="K20" i="8"/>
  <c r="A59" i="8"/>
  <c r="C20" i="8"/>
  <c r="N20" i="8"/>
  <c r="A102" i="8"/>
  <c r="A141" i="8"/>
  <c r="J20" i="8"/>
  <c r="B20" i="8"/>
  <c r="L20" i="8"/>
  <c r="G20" i="8"/>
  <c r="E20" i="8"/>
  <c r="F20" i="8"/>
  <c r="H20" i="8"/>
  <c r="A182" i="8"/>
  <c r="E58" i="28"/>
  <c r="N58" i="28"/>
  <c r="O58" i="28"/>
  <c r="J58" i="28"/>
  <c r="B140" i="8"/>
  <c r="B181" i="8"/>
  <c r="B101" i="8"/>
  <c r="B58" i="8"/>
  <c r="O181" i="8"/>
  <c r="N181" i="8"/>
  <c r="F181" i="8"/>
  <c r="J181" i="8"/>
  <c r="E181" i="8"/>
  <c r="C181" i="8"/>
  <c r="L181" i="8"/>
  <c r="K181" i="8"/>
  <c r="G181" i="8"/>
  <c r="H181" i="8"/>
  <c r="G58" i="28" l="1"/>
  <c r="H58" i="28" s="1"/>
  <c r="L20" i="28"/>
  <c r="L19" i="28"/>
  <c r="K20" i="28"/>
  <c r="K58" i="28"/>
  <c r="O102" i="8"/>
  <c r="G102" i="8"/>
  <c r="C102" i="8"/>
  <c r="N102" i="8"/>
  <c r="J102" i="8"/>
  <c r="E102" i="8"/>
  <c r="K102" i="8"/>
  <c r="L102" i="8"/>
  <c r="H102" i="8"/>
  <c r="F102" i="8"/>
  <c r="H57" i="28"/>
  <c r="K57" i="28" s="1"/>
  <c r="L57" i="28"/>
  <c r="B102" i="8"/>
  <c r="B59" i="8"/>
  <c r="B182" i="8"/>
  <c r="B141" i="8"/>
  <c r="B21" i="8"/>
  <c r="G21" i="8"/>
  <c r="L21" i="8"/>
  <c r="K21" i="8"/>
  <c r="A103" i="8"/>
  <c r="A183" i="8"/>
  <c r="O21" i="8"/>
  <c r="N21" i="8"/>
  <c r="A60" i="8"/>
  <c r="J21" i="8"/>
  <c r="H21" i="8"/>
  <c r="C21" i="8"/>
  <c r="F21" i="8"/>
  <c r="A142" i="8"/>
  <c r="A22" i="8"/>
  <c r="E21" i="8"/>
  <c r="N59" i="28"/>
  <c r="E59" i="28"/>
  <c r="J59" i="28"/>
  <c r="O59" i="28"/>
  <c r="L58" i="28"/>
  <c r="E21" i="28"/>
  <c r="N21" i="28"/>
  <c r="A60" i="28"/>
  <c r="J21" i="28"/>
  <c r="G21" i="28" s="1"/>
  <c r="B21" i="28"/>
  <c r="B60" i="28" s="1"/>
  <c r="A22" i="28"/>
  <c r="O21" i="28"/>
  <c r="C182" i="8"/>
  <c r="F182" i="8"/>
  <c r="O182" i="8"/>
  <c r="G182" i="8"/>
  <c r="L182" i="8"/>
  <c r="K182" i="8"/>
  <c r="H182" i="8"/>
  <c r="J182" i="8"/>
  <c r="N182" i="8"/>
  <c r="E182" i="8"/>
  <c r="O141" i="8"/>
  <c r="F141" i="8"/>
  <c r="L141" i="8"/>
  <c r="K141" i="8"/>
  <c r="E141" i="8"/>
  <c r="J141" i="8"/>
  <c r="N141" i="8"/>
  <c r="G141" i="8"/>
  <c r="C141" i="8"/>
  <c r="H141" i="8"/>
  <c r="H59" i="8"/>
  <c r="G59" i="8"/>
  <c r="L59" i="8"/>
  <c r="O59" i="8"/>
  <c r="F59" i="8"/>
  <c r="E59" i="8"/>
  <c r="J59" i="8"/>
  <c r="C59" i="8"/>
  <c r="N59" i="8"/>
  <c r="K59" i="8"/>
  <c r="L59" i="28" l="1"/>
  <c r="G59" i="28"/>
  <c r="H59" i="28" s="1"/>
  <c r="L21" i="28"/>
  <c r="H21" i="28"/>
  <c r="K21" i="28" s="1"/>
  <c r="K59" i="28"/>
  <c r="O22" i="28"/>
  <c r="B22" i="28"/>
  <c r="B61" i="28" s="1"/>
  <c r="E22" i="28"/>
  <c r="A23" i="28"/>
  <c r="A61" i="28"/>
  <c r="N22" i="28"/>
  <c r="J22" i="28"/>
  <c r="A23" i="8"/>
  <c r="N22" i="8"/>
  <c r="F22" i="8"/>
  <c r="A184" i="8"/>
  <c r="K22" i="8"/>
  <c r="A143" i="8"/>
  <c r="G22" i="8"/>
  <c r="C22" i="8"/>
  <c r="O22" i="8"/>
  <c r="H22" i="8"/>
  <c r="L22" i="8"/>
  <c r="A61" i="8"/>
  <c r="B22" i="8"/>
  <c r="E22" i="8"/>
  <c r="A104" i="8"/>
  <c r="J22" i="8"/>
  <c r="O142" i="8"/>
  <c r="H142" i="8"/>
  <c r="J142" i="8"/>
  <c r="G142" i="8"/>
  <c r="L142" i="8"/>
  <c r="F142" i="8"/>
  <c r="K142" i="8"/>
  <c r="E142" i="8"/>
  <c r="C142" i="8"/>
  <c r="N142" i="8"/>
  <c r="J183" i="8"/>
  <c r="N183" i="8"/>
  <c r="F183" i="8"/>
  <c r="C183" i="8"/>
  <c r="E183" i="8"/>
  <c r="O183" i="8"/>
  <c r="L183" i="8"/>
  <c r="K183" i="8"/>
  <c r="G183" i="8"/>
  <c r="H183" i="8"/>
  <c r="L60" i="8"/>
  <c r="G60" i="8"/>
  <c r="F60" i="8"/>
  <c r="H60" i="8"/>
  <c r="N60" i="8"/>
  <c r="E60" i="8"/>
  <c r="O60" i="8"/>
  <c r="K60" i="8"/>
  <c r="J60" i="8"/>
  <c r="C60" i="8"/>
  <c r="F103" i="8"/>
  <c r="J103" i="8"/>
  <c r="E103" i="8"/>
  <c r="N103" i="8"/>
  <c r="G103" i="8"/>
  <c r="K103" i="8"/>
  <c r="L103" i="8"/>
  <c r="C103" i="8"/>
  <c r="H103" i="8"/>
  <c r="O103" i="8"/>
  <c r="B142" i="8"/>
  <c r="B183" i="8"/>
  <c r="B60" i="8"/>
  <c r="B103" i="8"/>
  <c r="J60" i="28"/>
  <c r="E60" i="28"/>
  <c r="O60" i="28"/>
  <c r="N60" i="28"/>
  <c r="G60" i="28" l="1"/>
  <c r="H60" i="28" s="1"/>
  <c r="K60" i="28" s="1"/>
  <c r="G22" i="28"/>
  <c r="H22" i="28" s="1"/>
  <c r="K22" i="28" s="1"/>
  <c r="N104" i="8"/>
  <c r="H104" i="8"/>
  <c r="K104" i="8"/>
  <c r="C104" i="8"/>
  <c r="J104" i="8"/>
  <c r="E104" i="8"/>
  <c r="G104" i="8"/>
  <c r="L104" i="8"/>
  <c r="F104" i="8"/>
  <c r="O104" i="8"/>
  <c r="L143" i="8"/>
  <c r="H143" i="8"/>
  <c r="K143" i="8"/>
  <c r="F143" i="8"/>
  <c r="G143" i="8"/>
  <c r="N143" i="8"/>
  <c r="C143" i="8"/>
  <c r="E143" i="8"/>
  <c r="J143" i="8"/>
  <c r="O143" i="8"/>
  <c r="N61" i="28"/>
  <c r="E61" i="28"/>
  <c r="O61" i="28"/>
  <c r="J61" i="28"/>
  <c r="L22" i="28"/>
  <c r="B143" i="8"/>
  <c r="B184" i="8"/>
  <c r="B61" i="8"/>
  <c r="B104" i="8"/>
  <c r="A185" i="8"/>
  <c r="K23" i="8"/>
  <c r="E23" i="8"/>
  <c r="A62" i="8"/>
  <c r="B23" i="8"/>
  <c r="H23" i="8"/>
  <c r="L23" i="8"/>
  <c r="A24" i="8"/>
  <c r="A144" i="8"/>
  <c r="G23" i="8"/>
  <c r="O23" i="8"/>
  <c r="A105" i="8"/>
  <c r="F23" i="8"/>
  <c r="J23" i="8"/>
  <c r="C23" i="8"/>
  <c r="N23" i="8"/>
  <c r="C61" i="8"/>
  <c r="N61" i="8"/>
  <c r="H61" i="8"/>
  <c r="K61" i="8"/>
  <c r="O61" i="8"/>
  <c r="G61" i="8"/>
  <c r="E61" i="8"/>
  <c r="F61" i="8"/>
  <c r="J61" i="8"/>
  <c r="L61" i="8"/>
  <c r="F184" i="8"/>
  <c r="L184" i="8"/>
  <c r="G184" i="8"/>
  <c r="E184" i="8"/>
  <c r="C184" i="8"/>
  <c r="H184" i="8"/>
  <c r="N184" i="8"/>
  <c r="J184" i="8"/>
  <c r="K184" i="8"/>
  <c r="O184" i="8"/>
  <c r="J23" i="28"/>
  <c r="O23" i="28"/>
  <c r="B23" i="28"/>
  <c r="B62" i="28" s="1"/>
  <c r="A24" i="28"/>
  <c r="E23" i="28"/>
  <c r="G23" i="28" s="1"/>
  <c r="L23" i="28" s="1"/>
  <c r="N23" i="28"/>
  <c r="A62" i="28"/>
  <c r="L60" i="28" l="1"/>
  <c r="G61" i="28"/>
  <c r="H61" i="28" s="1"/>
  <c r="K61" i="28" s="1"/>
  <c r="J62" i="28"/>
  <c r="E62" i="28"/>
  <c r="G62" i="28" s="1"/>
  <c r="O62" i="28"/>
  <c r="N62" i="28"/>
  <c r="B24" i="28"/>
  <c r="B63" i="28" s="1"/>
  <c r="J24" i="28"/>
  <c r="O24" i="28"/>
  <c r="E24" i="28"/>
  <c r="A25" i="28"/>
  <c r="A63" i="28"/>
  <c r="N24" i="28"/>
  <c r="L144" i="8"/>
  <c r="G144" i="8"/>
  <c r="C144" i="8"/>
  <c r="J144" i="8"/>
  <c r="O144" i="8"/>
  <c r="K144" i="8"/>
  <c r="E144" i="8"/>
  <c r="F144" i="8"/>
  <c r="N144" i="8"/>
  <c r="H144" i="8"/>
  <c r="B62" i="8"/>
  <c r="B185" i="8"/>
  <c r="B144" i="8"/>
  <c r="B105" i="8"/>
  <c r="N185" i="8"/>
  <c r="H185" i="8"/>
  <c r="G185" i="8"/>
  <c r="L185" i="8"/>
  <c r="K185" i="8"/>
  <c r="C185" i="8"/>
  <c r="F185" i="8"/>
  <c r="J185" i="8"/>
  <c r="O185" i="8"/>
  <c r="E185" i="8"/>
  <c r="L61" i="28"/>
  <c r="H23" i="28"/>
  <c r="K23" i="28" s="1"/>
  <c r="E105" i="8"/>
  <c r="G105" i="8"/>
  <c r="O105" i="8"/>
  <c r="H105" i="8"/>
  <c r="K105" i="8"/>
  <c r="L105" i="8"/>
  <c r="F105" i="8"/>
  <c r="N105" i="8"/>
  <c r="C105" i="8"/>
  <c r="J105" i="8"/>
  <c r="F24" i="8"/>
  <c r="L24" i="8"/>
  <c r="K24" i="8"/>
  <c r="A63" i="8"/>
  <c r="O24" i="8"/>
  <c r="B24" i="8"/>
  <c r="A186" i="8"/>
  <c r="E24" i="8"/>
  <c r="A145" i="8"/>
  <c r="J24" i="8"/>
  <c r="N24" i="8"/>
  <c r="H24" i="8"/>
  <c r="G24" i="8"/>
  <c r="A106" i="8"/>
  <c r="C24" i="8"/>
  <c r="A25" i="8"/>
  <c r="J62" i="8"/>
  <c r="K62" i="8"/>
  <c r="L62" i="8"/>
  <c r="F62" i="8"/>
  <c r="E62" i="8"/>
  <c r="G62" i="8"/>
  <c r="C62" i="8"/>
  <c r="N62" i="8"/>
  <c r="O62" i="8"/>
  <c r="H62" i="8"/>
  <c r="G24" i="28" l="1"/>
  <c r="H24" i="28" s="1"/>
  <c r="K24" i="28" s="1"/>
  <c r="L62" i="28"/>
  <c r="H62" i="28"/>
  <c r="K62" i="28" s="1"/>
  <c r="O106" i="8"/>
  <c r="H106" i="8"/>
  <c r="N106" i="8"/>
  <c r="G106" i="8"/>
  <c r="C106" i="8"/>
  <c r="J106" i="8"/>
  <c r="E106" i="8"/>
  <c r="K106" i="8"/>
  <c r="L106" i="8"/>
  <c r="F106" i="8"/>
  <c r="C25" i="8"/>
  <c r="N25" i="8"/>
  <c r="A146" i="8"/>
  <c r="B25" i="8"/>
  <c r="J25" i="8"/>
  <c r="A187" i="8"/>
  <c r="A107" i="8"/>
  <c r="G25" i="8"/>
  <c r="L25" i="8"/>
  <c r="H25" i="8"/>
  <c r="F25" i="8"/>
  <c r="E25" i="8"/>
  <c r="A64" i="8"/>
  <c r="K25" i="8"/>
  <c r="O25" i="8"/>
  <c r="A26" i="8"/>
  <c r="G63" i="8"/>
  <c r="L63" i="8"/>
  <c r="J63" i="8"/>
  <c r="N63" i="8"/>
  <c r="K63" i="8"/>
  <c r="E63" i="8"/>
  <c r="O63" i="8"/>
  <c r="H63" i="8"/>
  <c r="F63" i="8"/>
  <c r="C63" i="8"/>
  <c r="A64" i="28"/>
  <c r="B25" i="28"/>
  <c r="B64" i="28" s="1"/>
  <c r="E25" i="28"/>
  <c r="A26" i="28"/>
  <c r="N25" i="28"/>
  <c r="O25" i="28"/>
  <c r="J25" i="28"/>
  <c r="K186" i="8"/>
  <c r="J186" i="8"/>
  <c r="H186" i="8"/>
  <c r="F186" i="8"/>
  <c r="O186" i="8"/>
  <c r="N186" i="8"/>
  <c r="L186" i="8"/>
  <c r="E186" i="8"/>
  <c r="C186" i="8"/>
  <c r="G186" i="8"/>
  <c r="B186" i="8"/>
  <c r="B145" i="8"/>
  <c r="B63" i="8"/>
  <c r="B106" i="8"/>
  <c r="C145" i="8"/>
  <c r="E145" i="8"/>
  <c r="J145" i="8"/>
  <c r="L145" i="8"/>
  <c r="H145" i="8"/>
  <c r="F145" i="8"/>
  <c r="K145" i="8"/>
  <c r="O145" i="8"/>
  <c r="N145" i="8"/>
  <c r="G145" i="8"/>
  <c r="J63" i="28"/>
  <c r="G63" i="28" s="1"/>
  <c r="H63" i="28" s="1"/>
  <c r="K63" i="28" s="1"/>
  <c r="O63" i="28"/>
  <c r="E63" i="28"/>
  <c r="N63" i="28"/>
  <c r="L24" i="28" l="1"/>
  <c r="L63" i="28"/>
  <c r="G25" i="28"/>
  <c r="H25" i="28" s="1"/>
  <c r="K25" i="28" s="1"/>
  <c r="K26" i="8"/>
  <c r="L26" i="8"/>
  <c r="A147" i="8"/>
  <c r="E26" i="8"/>
  <c r="G26" i="8"/>
  <c r="C26" i="8"/>
  <c r="N26" i="8"/>
  <c r="J26" i="8"/>
  <c r="A27" i="8"/>
  <c r="A65" i="8"/>
  <c r="A188" i="8"/>
  <c r="B26" i="8"/>
  <c r="A108" i="8"/>
  <c r="O26" i="8"/>
  <c r="F26" i="8"/>
  <c r="H26" i="8"/>
  <c r="B107" i="8"/>
  <c r="B187" i="8"/>
  <c r="B146" i="8"/>
  <c r="B64" i="8"/>
  <c r="J64" i="28"/>
  <c r="N64" i="28"/>
  <c r="E64" i="28"/>
  <c r="G64" i="28" s="1"/>
  <c r="O64" i="28"/>
  <c r="O107" i="8"/>
  <c r="L107" i="8"/>
  <c r="N107" i="8"/>
  <c r="H107" i="8"/>
  <c r="G107" i="8"/>
  <c r="E107" i="8"/>
  <c r="K107" i="8"/>
  <c r="F107" i="8"/>
  <c r="J107" i="8"/>
  <c r="C107" i="8"/>
  <c r="L146" i="8"/>
  <c r="E146" i="8"/>
  <c r="J146" i="8"/>
  <c r="K146" i="8"/>
  <c r="H146" i="8"/>
  <c r="N146" i="8"/>
  <c r="O146" i="8"/>
  <c r="C146" i="8"/>
  <c r="G146" i="8"/>
  <c r="F146" i="8"/>
  <c r="A27" i="28"/>
  <c r="E26" i="28"/>
  <c r="O26" i="28"/>
  <c r="J26" i="28"/>
  <c r="A65" i="28"/>
  <c r="B26" i="28"/>
  <c r="B65" i="28" s="1"/>
  <c r="N26" i="28"/>
  <c r="K187" i="8"/>
  <c r="C187" i="8"/>
  <c r="O187" i="8"/>
  <c r="F187" i="8"/>
  <c r="L187" i="8"/>
  <c r="E187" i="8"/>
  <c r="N187" i="8"/>
  <c r="J187" i="8"/>
  <c r="G187" i="8"/>
  <c r="H187" i="8"/>
  <c r="E64" i="8"/>
  <c r="F64" i="8"/>
  <c r="N64" i="8"/>
  <c r="L64" i="8"/>
  <c r="H64" i="8"/>
  <c r="C64" i="8"/>
  <c r="J64" i="8"/>
  <c r="O64" i="8"/>
  <c r="K64" i="8"/>
  <c r="G64" i="8"/>
  <c r="G26" i="28" l="1"/>
  <c r="H26" i="28" s="1"/>
  <c r="K26" i="28" s="1"/>
  <c r="L25" i="28"/>
  <c r="H64" i="28"/>
  <c r="K64" i="28" s="1"/>
  <c r="L64" i="28"/>
  <c r="O65" i="28"/>
  <c r="E65" i="28"/>
  <c r="N65" i="28"/>
  <c r="J65" i="28"/>
  <c r="G65" i="28" s="1"/>
  <c r="H65" i="28" s="1"/>
  <c r="K108" i="8"/>
  <c r="L108" i="8"/>
  <c r="H108" i="8"/>
  <c r="J108" i="8"/>
  <c r="E108" i="8"/>
  <c r="O108" i="8"/>
  <c r="G108" i="8"/>
  <c r="C108" i="8"/>
  <c r="N108" i="8"/>
  <c r="F108" i="8"/>
  <c r="A189" i="8"/>
  <c r="O27" i="8"/>
  <c r="H27" i="8"/>
  <c r="G27" i="8"/>
  <c r="C27" i="8"/>
  <c r="A66" i="8"/>
  <c r="N27" i="8"/>
  <c r="A148" i="8"/>
  <c r="B27" i="8"/>
  <c r="K27" i="8"/>
  <c r="E27" i="8"/>
  <c r="J27" i="8"/>
  <c r="F27" i="8"/>
  <c r="A109" i="8"/>
  <c r="L27" i="8"/>
  <c r="A28" i="8"/>
  <c r="B65" i="8"/>
  <c r="B188" i="8"/>
  <c r="B108" i="8"/>
  <c r="B147" i="8"/>
  <c r="A28" i="28"/>
  <c r="E27" i="28"/>
  <c r="O27" i="28"/>
  <c r="A66" i="28"/>
  <c r="N27" i="28"/>
  <c r="J27" i="28"/>
  <c r="B27" i="28"/>
  <c r="B66" i="28" s="1"/>
  <c r="J188" i="8"/>
  <c r="K188" i="8"/>
  <c r="N188" i="8"/>
  <c r="H188" i="8"/>
  <c r="F188" i="8"/>
  <c r="O188" i="8"/>
  <c r="E188" i="8"/>
  <c r="C188" i="8"/>
  <c r="G188" i="8"/>
  <c r="L188" i="8"/>
  <c r="H147" i="8"/>
  <c r="E147" i="8"/>
  <c r="C147" i="8"/>
  <c r="G147" i="8"/>
  <c r="F147" i="8"/>
  <c r="N147" i="8"/>
  <c r="L147" i="8"/>
  <c r="K147" i="8"/>
  <c r="J147" i="8"/>
  <c r="O147" i="8"/>
  <c r="N65" i="8"/>
  <c r="E65" i="8"/>
  <c r="C65" i="8"/>
  <c r="K65" i="8"/>
  <c r="J65" i="8"/>
  <c r="L65" i="8"/>
  <c r="H65" i="8"/>
  <c r="F65" i="8"/>
  <c r="O65" i="8"/>
  <c r="G65" i="8"/>
  <c r="G27" i="28" l="1"/>
  <c r="H27" i="28" s="1"/>
  <c r="K27" i="28" s="1"/>
  <c r="L65" i="28"/>
  <c r="L26" i="28"/>
  <c r="B28" i="8"/>
  <c r="A149" i="8"/>
  <c r="G28" i="8"/>
  <c r="A29" i="8"/>
  <c r="A67" i="8"/>
  <c r="H28" i="8"/>
  <c r="C28" i="8"/>
  <c r="A190" i="8"/>
  <c r="A110" i="8"/>
  <c r="F28" i="8"/>
  <c r="J28" i="8"/>
  <c r="L28" i="8"/>
  <c r="K28" i="8"/>
  <c r="N28" i="8"/>
  <c r="O28" i="8"/>
  <c r="E28" i="8"/>
  <c r="K148" i="8"/>
  <c r="C148" i="8"/>
  <c r="F148" i="8"/>
  <c r="J148" i="8"/>
  <c r="E148" i="8"/>
  <c r="H148" i="8"/>
  <c r="G148" i="8"/>
  <c r="O148" i="8"/>
  <c r="L148" i="8"/>
  <c r="N148" i="8"/>
  <c r="K65" i="28"/>
  <c r="E66" i="28"/>
  <c r="N66" i="28"/>
  <c r="O66" i="28"/>
  <c r="J66" i="28"/>
  <c r="G66" i="28"/>
  <c r="H66" i="28" s="1"/>
  <c r="C109" i="8"/>
  <c r="K109" i="8"/>
  <c r="N109" i="8"/>
  <c r="O109" i="8"/>
  <c r="L109" i="8"/>
  <c r="J109" i="8"/>
  <c r="G109" i="8"/>
  <c r="E109" i="8"/>
  <c r="F109" i="8"/>
  <c r="H109" i="8"/>
  <c r="J66" i="8"/>
  <c r="L66" i="8"/>
  <c r="F66" i="8"/>
  <c r="N66" i="8"/>
  <c r="C66" i="8"/>
  <c r="H66" i="8"/>
  <c r="G66" i="8"/>
  <c r="E66" i="8"/>
  <c r="K66" i="8"/>
  <c r="O66" i="8"/>
  <c r="B28" i="28"/>
  <c r="B67" i="28" s="1"/>
  <c r="A67" i="28"/>
  <c r="O28" i="28"/>
  <c r="E28" i="28"/>
  <c r="J28" i="28"/>
  <c r="A29" i="28"/>
  <c r="N28" i="28"/>
  <c r="B109" i="8"/>
  <c r="B189" i="8"/>
  <c r="B66" i="8"/>
  <c r="B148" i="8"/>
  <c r="K189" i="8"/>
  <c r="O189" i="8"/>
  <c r="E189" i="8"/>
  <c r="F189" i="8"/>
  <c r="C189" i="8"/>
  <c r="N189" i="8"/>
  <c r="J189" i="8"/>
  <c r="L189" i="8"/>
  <c r="H189" i="8"/>
  <c r="G189" i="8"/>
  <c r="L27" i="28" l="1"/>
  <c r="K66" i="28"/>
  <c r="L66" i="28"/>
  <c r="G28" i="28"/>
  <c r="N67" i="28"/>
  <c r="O67" i="28"/>
  <c r="E67" i="28"/>
  <c r="J67" i="28"/>
  <c r="G67" i="28" s="1"/>
  <c r="J149" i="8"/>
  <c r="C149" i="8"/>
  <c r="F149" i="8"/>
  <c r="L149" i="8"/>
  <c r="G149" i="8"/>
  <c r="E149" i="8"/>
  <c r="K149" i="8"/>
  <c r="N149" i="8"/>
  <c r="O149" i="8"/>
  <c r="H149" i="8"/>
  <c r="O110" i="8"/>
  <c r="K110" i="8"/>
  <c r="J110" i="8"/>
  <c r="L110" i="8"/>
  <c r="G110" i="8"/>
  <c r="C110" i="8"/>
  <c r="E110" i="8"/>
  <c r="F110" i="8"/>
  <c r="N110" i="8"/>
  <c r="H110" i="8"/>
  <c r="C67" i="8"/>
  <c r="L67" i="8"/>
  <c r="K67" i="8"/>
  <c r="O67" i="8"/>
  <c r="H67" i="8"/>
  <c r="G67" i="8"/>
  <c r="N67" i="8"/>
  <c r="J67" i="8"/>
  <c r="E67" i="8"/>
  <c r="F67" i="8"/>
  <c r="B110" i="8"/>
  <c r="B67" i="8"/>
  <c r="B190" i="8"/>
  <c r="B149" i="8"/>
  <c r="A68" i="28"/>
  <c r="A30" i="28"/>
  <c r="N29" i="28"/>
  <c r="J29" i="28"/>
  <c r="E29" i="28"/>
  <c r="G29" i="28" s="1"/>
  <c r="B29" i="28"/>
  <c r="B68" i="28" s="1"/>
  <c r="O29" i="28"/>
  <c r="G190" i="8"/>
  <c r="K190" i="8"/>
  <c r="J190" i="8"/>
  <c r="L190" i="8"/>
  <c r="H190" i="8"/>
  <c r="C190" i="8"/>
  <c r="N190" i="8"/>
  <c r="E190" i="8"/>
  <c r="F190" i="8"/>
  <c r="O190" i="8"/>
  <c r="C29" i="8"/>
  <c r="J29" i="8"/>
  <c r="F29" i="8"/>
  <c r="N29" i="8"/>
  <c r="K29" i="8"/>
  <c r="O29" i="8"/>
  <c r="B29" i="8"/>
  <c r="A30" i="8"/>
  <c r="L29" i="8"/>
  <c r="A150" i="8"/>
  <c r="A68" i="8"/>
  <c r="A111" i="8"/>
  <c r="A191" i="8"/>
  <c r="G29" i="8"/>
  <c r="E29" i="8"/>
  <c r="H29" i="8"/>
  <c r="L67" i="28" l="1"/>
  <c r="H67" i="28"/>
  <c r="K67" i="28"/>
  <c r="L28" i="28"/>
  <c r="H28" i="28"/>
  <c r="K28" i="28" s="1"/>
  <c r="H29" i="28"/>
  <c r="K29" i="28" s="1"/>
  <c r="L29" i="28"/>
  <c r="E191" i="8"/>
  <c r="L191" i="8"/>
  <c r="N191" i="8"/>
  <c r="C191" i="8"/>
  <c r="J191" i="8"/>
  <c r="H191" i="8"/>
  <c r="K191" i="8"/>
  <c r="F191" i="8"/>
  <c r="G191" i="8"/>
  <c r="O191" i="8"/>
  <c r="G111" i="8"/>
  <c r="L111" i="8"/>
  <c r="J111" i="8"/>
  <c r="O111" i="8"/>
  <c r="N111" i="8"/>
  <c r="E111" i="8"/>
  <c r="F111" i="8"/>
  <c r="K111" i="8"/>
  <c r="C111" i="8"/>
  <c r="H111" i="8"/>
  <c r="A192" i="8"/>
  <c r="F30" i="8"/>
  <c r="L30" i="8"/>
  <c r="A112" i="8"/>
  <c r="B30" i="8"/>
  <c r="K30" i="8"/>
  <c r="G30" i="8"/>
  <c r="A151" i="8"/>
  <c r="A69" i="8"/>
  <c r="J30" i="8"/>
  <c r="H30" i="8"/>
  <c r="A31" i="8"/>
  <c r="N30" i="8"/>
  <c r="E30" i="8"/>
  <c r="C30" i="8"/>
  <c r="O30" i="8"/>
  <c r="O68" i="8"/>
  <c r="H68" i="8"/>
  <c r="J68" i="8"/>
  <c r="F68" i="8"/>
  <c r="N68" i="8"/>
  <c r="G68" i="8"/>
  <c r="K68" i="8"/>
  <c r="C68" i="8"/>
  <c r="E68" i="8"/>
  <c r="L68" i="8"/>
  <c r="B191" i="8"/>
  <c r="B68" i="8"/>
  <c r="B150" i="8"/>
  <c r="B111" i="8"/>
  <c r="A31" i="28"/>
  <c r="N30" i="28"/>
  <c r="B30" i="28"/>
  <c r="B69" i="28" s="1"/>
  <c r="A69" i="28"/>
  <c r="J30" i="28"/>
  <c r="O30" i="28"/>
  <c r="E30" i="28"/>
  <c r="K150" i="8"/>
  <c r="L150" i="8"/>
  <c r="J150" i="8"/>
  <c r="G150" i="8"/>
  <c r="H150" i="8"/>
  <c r="E150" i="8"/>
  <c r="O150" i="8"/>
  <c r="N150" i="8"/>
  <c r="F150" i="8"/>
  <c r="C150" i="8"/>
  <c r="O68" i="28"/>
  <c r="J68" i="28"/>
  <c r="E68" i="28"/>
  <c r="N68" i="28"/>
  <c r="G30" i="28" l="1"/>
  <c r="H30" i="28" s="1"/>
  <c r="K30" i="28" s="1"/>
  <c r="J69" i="28"/>
  <c r="E69" i="28"/>
  <c r="N69" i="28"/>
  <c r="O69" i="28"/>
  <c r="O69" i="8"/>
  <c r="N69" i="8"/>
  <c r="H69" i="8"/>
  <c r="E69" i="8"/>
  <c r="C69" i="8"/>
  <c r="K69" i="8"/>
  <c r="F69" i="8"/>
  <c r="L69" i="8"/>
  <c r="J69" i="8"/>
  <c r="G69" i="8"/>
  <c r="B151" i="8"/>
  <c r="B112" i="8"/>
  <c r="B192" i="8"/>
  <c r="B69" i="8"/>
  <c r="C192" i="8"/>
  <c r="O192" i="8"/>
  <c r="H192" i="8"/>
  <c r="G192" i="8"/>
  <c r="K192" i="8"/>
  <c r="E192" i="8"/>
  <c r="L192" i="8"/>
  <c r="N192" i="8"/>
  <c r="F192" i="8"/>
  <c r="J192" i="8"/>
  <c r="G68" i="28"/>
  <c r="H68" i="28" s="1"/>
  <c r="K68" i="28" s="1"/>
  <c r="E31" i="8"/>
  <c r="A152" i="8"/>
  <c r="G31" i="8"/>
  <c r="A113" i="8"/>
  <c r="B31" i="8"/>
  <c r="O31" i="8"/>
  <c r="A70" i="8"/>
  <c r="A193" i="8"/>
  <c r="A32" i="8"/>
  <c r="K31" i="8"/>
  <c r="L31" i="8"/>
  <c r="H31" i="8"/>
  <c r="N31" i="8"/>
  <c r="F31" i="8"/>
  <c r="C31" i="8"/>
  <c r="J31" i="8"/>
  <c r="J151" i="8"/>
  <c r="C151" i="8"/>
  <c r="K151" i="8"/>
  <c r="E151" i="8"/>
  <c r="F151" i="8"/>
  <c r="N151" i="8"/>
  <c r="H151" i="8"/>
  <c r="L151" i="8"/>
  <c r="O151" i="8"/>
  <c r="G151" i="8"/>
  <c r="L112" i="8"/>
  <c r="O112" i="8"/>
  <c r="H112" i="8"/>
  <c r="G112" i="8"/>
  <c r="J112" i="8"/>
  <c r="N112" i="8"/>
  <c r="K112" i="8"/>
  <c r="E112" i="8"/>
  <c r="F112" i="8"/>
  <c r="C112" i="8"/>
  <c r="A32" i="28"/>
  <c r="E31" i="28"/>
  <c r="N31" i="28"/>
  <c r="A70" i="28"/>
  <c r="O31" i="28"/>
  <c r="B31" i="28"/>
  <c r="B70" i="28" s="1"/>
  <c r="J31" i="28"/>
  <c r="G69" i="28" l="1"/>
  <c r="L69" i="28" s="1"/>
  <c r="L30" i="28"/>
  <c r="G31" i="28"/>
  <c r="H31" i="28" s="1"/>
  <c r="K31" i="28" s="1"/>
  <c r="N70" i="28"/>
  <c r="E70" i="28"/>
  <c r="J70" i="28"/>
  <c r="O70" i="28"/>
  <c r="L31" i="28"/>
  <c r="O32" i="28"/>
  <c r="N32" i="28"/>
  <c r="A71" i="28"/>
  <c r="J32" i="28"/>
  <c r="B32" i="28"/>
  <c r="B71" i="28" s="1"/>
  <c r="A33" i="28"/>
  <c r="E32" i="28"/>
  <c r="A33" i="8"/>
  <c r="A153" i="8"/>
  <c r="H32" i="8"/>
  <c r="A194" i="8"/>
  <c r="G32" i="8"/>
  <c r="K32" i="8"/>
  <c r="E32" i="8"/>
  <c r="O32" i="8"/>
  <c r="L32" i="8"/>
  <c r="A71" i="8"/>
  <c r="A114" i="8"/>
  <c r="J32" i="8"/>
  <c r="C32" i="8"/>
  <c r="B32" i="8"/>
  <c r="F32" i="8"/>
  <c r="N32" i="8"/>
  <c r="B152" i="8"/>
  <c r="B193" i="8"/>
  <c r="B70" i="8"/>
  <c r="B113" i="8"/>
  <c r="K193" i="8"/>
  <c r="G193" i="8"/>
  <c r="E193" i="8"/>
  <c r="N193" i="8"/>
  <c r="L193" i="8"/>
  <c r="F193" i="8"/>
  <c r="J193" i="8"/>
  <c r="H193" i="8"/>
  <c r="O193" i="8"/>
  <c r="C193" i="8"/>
  <c r="G113" i="8"/>
  <c r="E113" i="8"/>
  <c r="N113" i="8"/>
  <c r="L113" i="8"/>
  <c r="J113" i="8"/>
  <c r="O113" i="8"/>
  <c r="C113" i="8"/>
  <c r="K113" i="8"/>
  <c r="F113" i="8"/>
  <c r="H113" i="8"/>
  <c r="L68" i="28"/>
  <c r="C70" i="8"/>
  <c r="F70" i="8"/>
  <c r="L70" i="8"/>
  <c r="G70" i="8"/>
  <c r="O70" i="8"/>
  <c r="J70" i="8"/>
  <c r="E70" i="8"/>
  <c r="K70" i="8"/>
  <c r="H70" i="8"/>
  <c r="N70" i="8"/>
  <c r="J152" i="8"/>
  <c r="C152" i="8"/>
  <c r="N152" i="8"/>
  <c r="H152" i="8"/>
  <c r="L152" i="8"/>
  <c r="F152" i="8"/>
  <c r="K152" i="8"/>
  <c r="O152" i="8"/>
  <c r="G152" i="8"/>
  <c r="E152" i="8"/>
  <c r="H69" i="28" l="1"/>
  <c r="K69" i="28" s="1"/>
  <c r="G70" i="28"/>
  <c r="H70" i="28" s="1"/>
  <c r="K70" i="28" s="1"/>
  <c r="A115" i="8"/>
  <c r="C33" i="8"/>
  <c r="A195" i="8"/>
  <c r="N33" i="8"/>
  <c r="J33" i="8"/>
  <c r="B33" i="8"/>
  <c r="E33" i="8"/>
  <c r="H33" i="8"/>
  <c r="A72" i="8"/>
  <c r="G33" i="8"/>
  <c r="L33" i="8"/>
  <c r="A34" i="8"/>
  <c r="K33" i="8"/>
  <c r="A154" i="8"/>
  <c r="F33" i="8"/>
  <c r="O33" i="8"/>
  <c r="H194" i="8"/>
  <c r="N194" i="8"/>
  <c r="F194" i="8"/>
  <c r="O194" i="8"/>
  <c r="E194" i="8"/>
  <c r="C194" i="8"/>
  <c r="G194" i="8"/>
  <c r="K194" i="8"/>
  <c r="J194" i="8"/>
  <c r="L194" i="8"/>
  <c r="G32" i="28"/>
  <c r="H32" i="28" s="1"/>
  <c r="K32" i="28" s="1"/>
  <c r="L70" i="28"/>
  <c r="F114" i="8"/>
  <c r="J114" i="8"/>
  <c r="K114" i="8"/>
  <c r="L114" i="8"/>
  <c r="O114" i="8"/>
  <c r="C114" i="8"/>
  <c r="H114" i="8"/>
  <c r="G114" i="8"/>
  <c r="E114" i="8"/>
  <c r="N114" i="8"/>
  <c r="B114" i="8"/>
  <c r="B153" i="8"/>
  <c r="B194" i="8"/>
  <c r="B71" i="8"/>
  <c r="C71" i="8"/>
  <c r="N71" i="8"/>
  <c r="J71" i="8"/>
  <c r="L71" i="8"/>
  <c r="O71" i="8"/>
  <c r="K71" i="8"/>
  <c r="H71" i="8"/>
  <c r="F71" i="8"/>
  <c r="E71" i="8"/>
  <c r="G71" i="8"/>
  <c r="C153" i="8"/>
  <c r="E153" i="8"/>
  <c r="H153" i="8"/>
  <c r="O153" i="8"/>
  <c r="N153" i="8"/>
  <c r="G153" i="8"/>
  <c r="F153" i="8"/>
  <c r="L153" i="8"/>
  <c r="J153" i="8"/>
  <c r="K153" i="8"/>
  <c r="N33" i="28"/>
  <c r="B33" i="28"/>
  <c r="B72" i="28" s="1"/>
  <c r="O33" i="28"/>
  <c r="E33" i="28"/>
  <c r="A72" i="28"/>
  <c r="A34" i="28"/>
  <c r="J33" i="28"/>
  <c r="O71" i="28"/>
  <c r="E71" i="28"/>
  <c r="G71" i="28" s="1"/>
  <c r="H71" i="28" s="1"/>
  <c r="K71" i="28" s="1"/>
  <c r="N71" i="28"/>
  <c r="J71" i="28"/>
  <c r="G33" i="28" l="1"/>
  <c r="H33" i="28" s="1"/>
  <c r="K33" i="28" s="1"/>
  <c r="L71" i="28"/>
  <c r="K72" i="8"/>
  <c r="G72" i="8"/>
  <c r="O72" i="8"/>
  <c r="F72" i="8"/>
  <c r="C72" i="8"/>
  <c r="E72" i="8"/>
  <c r="L72" i="8"/>
  <c r="H72" i="8"/>
  <c r="N72" i="8"/>
  <c r="J72" i="8"/>
  <c r="L115" i="8"/>
  <c r="H115" i="8"/>
  <c r="N115" i="8"/>
  <c r="E115" i="8"/>
  <c r="F115" i="8"/>
  <c r="K115" i="8"/>
  <c r="C115" i="8"/>
  <c r="J115" i="8"/>
  <c r="G115" i="8"/>
  <c r="O115" i="8"/>
  <c r="A73" i="28"/>
  <c r="E34" i="28"/>
  <c r="A35" i="28"/>
  <c r="O34" i="28"/>
  <c r="J34" i="28"/>
  <c r="G34" i="28" s="1"/>
  <c r="H34" i="28" s="1"/>
  <c r="N34" i="28"/>
  <c r="B34" i="28"/>
  <c r="B73" i="28" s="1"/>
  <c r="A155" i="8"/>
  <c r="C34" i="8"/>
  <c r="O34" i="8"/>
  <c r="A35" i="8"/>
  <c r="N34" i="8"/>
  <c r="J34" i="8"/>
  <c r="A196" i="8"/>
  <c r="A73" i="8"/>
  <c r="G34" i="8"/>
  <c r="B34" i="8"/>
  <c r="E34" i="8"/>
  <c r="F34" i="8"/>
  <c r="A116" i="8"/>
  <c r="K34" i="8"/>
  <c r="L34" i="8"/>
  <c r="H34" i="8"/>
  <c r="L195" i="8"/>
  <c r="K195" i="8"/>
  <c r="F195" i="8"/>
  <c r="N195" i="8"/>
  <c r="C195" i="8"/>
  <c r="G195" i="8"/>
  <c r="E195" i="8"/>
  <c r="J195" i="8"/>
  <c r="O195" i="8"/>
  <c r="H195" i="8"/>
  <c r="O72" i="28"/>
  <c r="J72" i="28"/>
  <c r="N72" i="28"/>
  <c r="E72" i="28"/>
  <c r="F154" i="8"/>
  <c r="N154" i="8"/>
  <c r="E154" i="8"/>
  <c r="O154" i="8"/>
  <c r="J154" i="8"/>
  <c r="L154" i="8"/>
  <c r="K154" i="8"/>
  <c r="H154" i="8"/>
  <c r="C154" i="8"/>
  <c r="G154" i="8"/>
  <c r="B72" i="8"/>
  <c r="B115" i="8"/>
  <c r="B154" i="8"/>
  <c r="B195" i="8"/>
  <c r="L32" i="28"/>
  <c r="K34" i="28" l="1"/>
  <c r="L34" i="28"/>
  <c r="L33" i="28"/>
  <c r="G73" i="8"/>
  <c r="L73" i="8"/>
  <c r="N73" i="8"/>
  <c r="C73" i="8"/>
  <c r="K73" i="8"/>
  <c r="H73" i="8"/>
  <c r="E73" i="8"/>
  <c r="F73" i="8"/>
  <c r="O73" i="8"/>
  <c r="J73" i="8"/>
  <c r="H35" i="8"/>
  <c r="A156" i="8"/>
  <c r="A197" i="8"/>
  <c r="A36" i="8"/>
  <c r="E35" i="8"/>
  <c r="A38" i="8"/>
  <c r="A74" i="8"/>
  <c r="O35" i="8"/>
  <c r="L35" i="8"/>
  <c r="G35" i="8"/>
  <c r="C35" i="8"/>
  <c r="J35" i="8"/>
  <c r="K35" i="8"/>
  <c r="F35" i="8"/>
  <c r="N35" i="8"/>
  <c r="B35" i="8"/>
  <c r="A117" i="8"/>
  <c r="A37" i="8"/>
  <c r="N73" i="28"/>
  <c r="O73" i="28"/>
  <c r="J73" i="28"/>
  <c r="E73" i="28"/>
  <c r="J196" i="8"/>
  <c r="N196" i="8"/>
  <c r="C196" i="8"/>
  <c r="O196" i="8"/>
  <c r="H196" i="8"/>
  <c r="G196" i="8"/>
  <c r="K196" i="8"/>
  <c r="E196" i="8"/>
  <c r="L196" i="8"/>
  <c r="F196" i="8"/>
  <c r="G72" i="28"/>
  <c r="H72" i="28" s="1"/>
  <c r="K72" i="28" s="1"/>
  <c r="B155" i="8"/>
  <c r="B196" i="8"/>
  <c r="B116" i="8"/>
  <c r="B73" i="8"/>
  <c r="N35" i="28"/>
  <c r="A74" i="28"/>
  <c r="A37" i="28"/>
  <c r="E35" i="28"/>
  <c r="A36" i="28"/>
  <c r="B35" i="28"/>
  <c r="B74" i="28" s="1"/>
  <c r="O35" i="28"/>
  <c r="A38" i="28"/>
  <c r="J35" i="28"/>
  <c r="N116" i="8"/>
  <c r="L116" i="8"/>
  <c r="J116" i="8"/>
  <c r="G116" i="8"/>
  <c r="C116" i="8"/>
  <c r="F116" i="8"/>
  <c r="K116" i="8"/>
  <c r="E116" i="8"/>
  <c r="O116" i="8"/>
  <c r="H116" i="8"/>
  <c r="O155" i="8"/>
  <c r="L155" i="8"/>
  <c r="N155" i="8"/>
  <c r="E155" i="8"/>
  <c r="J155" i="8"/>
  <c r="F155" i="8"/>
  <c r="K155" i="8"/>
  <c r="G155" i="8"/>
  <c r="C155" i="8"/>
  <c r="H155" i="8"/>
  <c r="E2" i="28"/>
  <c r="E2" i="8"/>
  <c r="G35" i="28" l="1"/>
  <c r="H35" i="28"/>
  <c r="K35" i="28" s="1"/>
  <c r="L35" i="28"/>
  <c r="G73" i="28"/>
  <c r="E41" i="8"/>
  <c r="C43" i="8" s="1"/>
  <c r="C4" i="8"/>
  <c r="E83" i="8"/>
  <c r="C85" i="8" s="1"/>
  <c r="E123" i="8"/>
  <c r="C125" i="8" s="1"/>
  <c r="E164" i="8"/>
  <c r="C166" i="8" s="1"/>
  <c r="C4" i="28"/>
  <c r="E41" i="28"/>
  <c r="C43" i="28" s="1"/>
  <c r="E83" i="28"/>
  <c r="C85" i="28" s="1"/>
  <c r="A76" i="28"/>
  <c r="B37" i="28"/>
  <c r="A119" i="8"/>
  <c r="A76" i="8"/>
  <c r="B37" i="8"/>
  <c r="A199" i="8"/>
  <c r="A158" i="8"/>
  <c r="A120" i="8"/>
  <c r="A77" i="8"/>
  <c r="A159" i="8"/>
  <c r="B38" i="8"/>
  <c r="A200" i="8"/>
  <c r="E197" i="8"/>
  <c r="O197" i="8"/>
  <c r="G197" i="8"/>
  <c r="H197" i="8"/>
  <c r="F197" i="8"/>
  <c r="J197" i="8"/>
  <c r="L197" i="8"/>
  <c r="N197" i="8"/>
  <c r="K197" i="8"/>
  <c r="C197" i="8"/>
  <c r="A77" i="28"/>
  <c r="B38" i="28"/>
  <c r="B36" i="28"/>
  <c r="A75" i="28"/>
  <c r="E74" i="28"/>
  <c r="J74" i="28"/>
  <c r="O74" i="28"/>
  <c r="N74" i="28"/>
  <c r="L117" i="8"/>
  <c r="G117" i="8"/>
  <c r="N117" i="8"/>
  <c r="O117" i="8"/>
  <c r="K117" i="8"/>
  <c r="C117" i="8"/>
  <c r="J117" i="8"/>
  <c r="E117" i="8"/>
  <c r="H117" i="8"/>
  <c r="F117" i="8"/>
  <c r="K156" i="8"/>
  <c r="F156" i="8"/>
  <c r="E156" i="8"/>
  <c r="L156" i="8"/>
  <c r="G156" i="8"/>
  <c r="O156" i="8"/>
  <c r="N156" i="8"/>
  <c r="C156" i="8"/>
  <c r="H156" i="8"/>
  <c r="J156" i="8"/>
  <c r="L72" i="28"/>
  <c r="B156" i="8"/>
  <c r="B197" i="8"/>
  <c r="B74" i="8"/>
  <c r="B117" i="8"/>
  <c r="J74" i="8"/>
  <c r="C74" i="8"/>
  <c r="K74" i="8"/>
  <c r="H74" i="8"/>
  <c r="N74" i="8"/>
  <c r="O74" i="8"/>
  <c r="E74" i="8"/>
  <c r="G74" i="8"/>
  <c r="F74" i="8"/>
  <c r="L74" i="8"/>
  <c r="A157" i="8"/>
  <c r="A198" i="8"/>
  <c r="A75" i="8"/>
  <c r="A118" i="8"/>
  <c r="B36" i="8"/>
  <c r="C73" i="28"/>
  <c r="C67" i="28"/>
  <c r="C66" i="28"/>
  <c r="C60" i="28"/>
  <c r="C59" i="28"/>
  <c r="C53" i="28"/>
  <c r="C52" i="28"/>
  <c r="C74" i="28"/>
  <c r="C35" i="28"/>
  <c r="C34" i="28"/>
  <c r="C28" i="28"/>
  <c r="C27" i="28"/>
  <c r="C21" i="28"/>
  <c r="C20" i="28"/>
  <c r="C14" i="28"/>
  <c r="C13" i="28"/>
  <c r="C33" i="28"/>
  <c r="C32" i="28"/>
  <c r="C31" i="28"/>
  <c r="C30" i="28"/>
  <c r="C29" i="28"/>
  <c r="C26" i="28"/>
  <c r="C25" i="28"/>
  <c r="C24" i="28"/>
  <c r="C23" i="28"/>
  <c r="C22" i="28"/>
  <c r="C19" i="28"/>
  <c r="C18" i="28"/>
  <c r="C17" i="28"/>
  <c r="C16" i="28"/>
  <c r="C15" i="28"/>
  <c r="C12" i="28"/>
  <c r="C11" i="28"/>
  <c r="C10" i="28"/>
  <c r="C9" i="28"/>
  <c r="C72" i="28"/>
  <c r="C71" i="28"/>
  <c r="C70" i="28"/>
  <c r="C69" i="28"/>
  <c r="C68" i="28"/>
  <c r="C65" i="28"/>
  <c r="C64" i="28"/>
  <c r="C63" i="28"/>
  <c r="C62" i="28"/>
  <c r="C61" i="28"/>
  <c r="C58" i="28"/>
  <c r="C57" i="28"/>
  <c r="C56" i="28"/>
  <c r="C55" i="28"/>
  <c r="C54" i="28"/>
  <c r="C51" i="28"/>
  <c r="C50" i="28"/>
  <c r="C49" i="28"/>
  <c r="C48" i="28"/>
  <c r="G74" i="28" l="1"/>
  <c r="H74" i="28" s="1"/>
  <c r="K74" i="28" s="1"/>
  <c r="F13" i="28"/>
  <c r="F14" i="28"/>
  <c r="F20" i="28"/>
  <c r="F21" i="28"/>
  <c r="F27" i="28"/>
  <c r="F28" i="28"/>
  <c r="F34" i="28"/>
  <c r="F35" i="28"/>
  <c r="F74" i="28"/>
  <c r="F52" i="28"/>
  <c r="F53" i="28"/>
  <c r="F59" i="28"/>
  <c r="F60" i="28"/>
  <c r="F66" i="28"/>
  <c r="F67" i="28"/>
  <c r="F73" i="28"/>
  <c r="H73" i="28"/>
  <c r="K73" i="28" s="1"/>
  <c r="L73" i="28"/>
  <c r="F48" i="28"/>
  <c r="F49" i="28"/>
  <c r="F50" i="28"/>
  <c r="F51" i="28"/>
  <c r="F54" i="28"/>
  <c r="F55" i="28"/>
  <c r="F56" i="28"/>
  <c r="F57" i="28"/>
  <c r="F58" i="28"/>
  <c r="F61" i="28"/>
  <c r="F62" i="28"/>
  <c r="F63" i="28"/>
  <c r="F64" i="28"/>
  <c r="F65" i="28"/>
  <c r="F68" i="28"/>
  <c r="F69" i="28"/>
  <c r="F70" i="28"/>
  <c r="F71" i="28"/>
  <c r="F72" i="28"/>
  <c r="F9" i="28"/>
  <c r="F10" i="28"/>
  <c r="F11" i="28"/>
  <c r="F12" i="28"/>
  <c r="F15" i="28"/>
  <c r="F16" i="28"/>
  <c r="F17" i="28"/>
  <c r="F18" i="28"/>
  <c r="F19" i="28"/>
  <c r="F22" i="28"/>
  <c r="F23" i="28"/>
  <c r="F24" i="28"/>
  <c r="F25" i="28"/>
  <c r="F26" i="28"/>
  <c r="F29" i="28"/>
  <c r="F30" i="28"/>
  <c r="F31" i="28"/>
  <c r="F32" i="28"/>
  <c r="F33" i="28"/>
  <c r="O36" i="8"/>
  <c r="E36" i="8"/>
  <c r="F36" i="8"/>
  <c r="J36" i="8"/>
  <c r="H36" i="8"/>
  <c r="B75" i="8"/>
  <c r="B118" i="8"/>
  <c r="B198" i="8"/>
  <c r="B157" i="8"/>
  <c r="N36" i="8"/>
  <c r="C36" i="8"/>
  <c r="L36" i="8"/>
  <c r="K36" i="8"/>
  <c r="G36" i="8"/>
  <c r="N38" i="28"/>
  <c r="E24" i="11" s="1"/>
  <c r="E36" i="11" s="1"/>
  <c r="J38" i="28"/>
  <c r="C24" i="11" s="1"/>
  <c r="B77" i="28"/>
  <c r="E38" i="28"/>
  <c r="B24" i="11" s="1"/>
  <c r="O38" i="28"/>
  <c r="G38" i="28"/>
  <c r="L38" i="28" s="1"/>
  <c r="H38" i="28"/>
  <c r="F38" i="8"/>
  <c r="L38" i="8"/>
  <c r="K38" i="8"/>
  <c r="B159" i="8"/>
  <c r="C38" i="8"/>
  <c r="N38" i="8"/>
  <c r="B120" i="8"/>
  <c r="G38" i="8"/>
  <c r="E38" i="8"/>
  <c r="B200" i="8"/>
  <c r="B77" i="8"/>
  <c r="O38" i="8"/>
  <c r="H38" i="8"/>
  <c r="J38" i="8"/>
  <c r="B76" i="28"/>
  <c r="J37" i="28"/>
  <c r="E37" i="28"/>
  <c r="N37" i="28"/>
  <c r="O37" i="28"/>
  <c r="J36" i="28"/>
  <c r="N36" i="28"/>
  <c r="E36" i="28"/>
  <c r="G36" i="28" s="1"/>
  <c r="B75" i="28"/>
  <c r="O36" i="28"/>
  <c r="H37" i="8"/>
  <c r="J37" i="8"/>
  <c r="K37" i="8"/>
  <c r="G37" i="8"/>
  <c r="B119" i="8"/>
  <c r="L37" i="8"/>
  <c r="F37" i="8"/>
  <c r="E37" i="8"/>
  <c r="B199" i="8"/>
  <c r="B158" i="8"/>
  <c r="C37" i="8"/>
  <c r="O37" i="8"/>
  <c r="B76" i="8"/>
  <c r="N37" i="8"/>
  <c r="C38" i="28"/>
  <c r="C36" i="28"/>
  <c r="C37" i="28"/>
  <c r="L74" i="28" l="1"/>
  <c r="G37" i="28"/>
  <c r="H37" i="28" s="1"/>
  <c r="K37" i="28" s="1"/>
  <c r="F37" i="28"/>
  <c r="F38" i="28"/>
  <c r="H36" i="28"/>
  <c r="K36" i="28" s="1"/>
  <c r="L36" i="28"/>
  <c r="C76" i="8"/>
  <c r="G76" i="8"/>
  <c r="O76" i="8"/>
  <c r="E76" i="8"/>
  <c r="K76" i="8"/>
  <c r="H76" i="8"/>
  <c r="N76" i="8"/>
  <c r="J76" i="8"/>
  <c r="L76" i="8"/>
  <c r="F76" i="8"/>
  <c r="F199" i="8"/>
  <c r="C199" i="8"/>
  <c r="L199" i="8"/>
  <c r="N199" i="8"/>
  <c r="O199" i="8"/>
  <c r="E199" i="8"/>
  <c r="K199" i="8"/>
  <c r="G199" i="8"/>
  <c r="J199" i="8"/>
  <c r="H199" i="8"/>
  <c r="F119" i="8"/>
  <c r="C119" i="8"/>
  <c r="J119" i="8"/>
  <c r="O119" i="8"/>
  <c r="K119" i="8"/>
  <c r="H119" i="8"/>
  <c r="L119" i="8"/>
  <c r="G119" i="8"/>
  <c r="E119" i="8"/>
  <c r="N119" i="8"/>
  <c r="E75" i="28"/>
  <c r="J75" i="28"/>
  <c r="N75" i="28"/>
  <c r="O75" i="28"/>
  <c r="K38" i="28"/>
  <c r="F75" i="8"/>
  <c r="C75" i="8"/>
  <c r="G75" i="8"/>
  <c r="O75" i="8"/>
  <c r="K75" i="8"/>
  <c r="L75" i="8"/>
  <c r="J75" i="8"/>
  <c r="E75" i="8"/>
  <c r="H75" i="8"/>
  <c r="N75" i="8"/>
  <c r="F36" i="28"/>
  <c r="F159" i="8"/>
  <c r="N159" i="8"/>
  <c r="E159" i="8"/>
  <c r="J159" i="8"/>
  <c r="K159" i="8"/>
  <c r="O159" i="8"/>
  <c r="G159" i="8"/>
  <c r="L159" i="8"/>
  <c r="C159" i="8"/>
  <c r="H159" i="8"/>
  <c r="F24" i="11"/>
  <c r="D24" i="11"/>
  <c r="D36" i="11" s="1"/>
  <c r="B36" i="11"/>
  <c r="F36" i="11" s="1"/>
  <c r="C36" i="11"/>
  <c r="C157" i="8"/>
  <c r="F157" i="8"/>
  <c r="K157" i="8"/>
  <c r="N157" i="8"/>
  <c r="H157" i="8"/>
  <c r="G157" i="8"/>
  <c r="L157" i="8"/>
  <c r="J157" i="8"/>
  <c r="O157" i="8"/>
  <c r="E157" i="8"/>
  <c r="N76" i="28"/>
  <c r="J76" i="28"/>
  <c r="O76" i="28"/>
  <c r="E76" i="28"/>
  <c r="K77" i="8"/>
  <c r="J77" i="8"/>
  <c r="H77" i="8"/>
  <c r="O77" i="8"/>
  <c r="F77" i="8"/>
  <c r="E77" i="8"/>
  <c r="C77" i="8"/>
  <c r="N77" i="8"/>
  <c r="L77" i="8"/>
  <c r="G77" i="8"/>
  <c r="L120" i="8"/>
  <c r="G120" i="8"/>
  <c r="E120" i="8"/>
  <c r="F120" i="8"/>
  <c r="K120" i="8"/>
  <c r="C120" i="8"/>
  <c r="J120" i="8"/>
  <c r="O120" i="8"/>
  <c r="N120" i="8"/>
  <c r="H120" i="8"/>
  <c r="J77" i="28"/>
  <c r="I24" i="11" s="1"/>
  <c r="O77" i="28"/>
  <c r="N77" i="28"/>
  <c r="K24" i="11" s="1"/>
  <c r="K36" i="11" s="1"/>
  <c r="E77" i="28"/>
  <c r="H24" i="11" s="1"/>
  <c r="F5" i="11" s="1"/>
  <c r="K198" i="8"/>
  <c r="O198" i="8"/>
  <c r="N198" i="8"/>
  <c r="J198" i="8"/>
  <c r="G198" i="8"/>
  <c r="E198" i="8"/>
  <c r="F198" i="8"/>
  <c r="C198" i="8"/>
  <c r="H198" i="8"/>
  <c r="L198" i="8"/>
  <c r="H158" i="8"/>
  <c r="E158" i="8"/>
  <c r="N158" i="8"/>
  <c r="K158" i="8"/>
  <c r="O158" i="8"/>
  <c r="G158" i="8"/>
  <c r="L158" i="8"/>
  <c r="C158" i="8"/>
  <c r="F158" i="8"/>
  <c r="J158" i="8"/>
  <c r="H200" i="8"/>
  <c r="J200" i="8"/>
  <c r="O200" i="8"/>
  <c r="G200" i="8"/>
  <c r="K200" i="8"/>
  <c r="N200" i="8"/>
  <c r="F200" i="8"/>
  <c r="L200" i="8"/>
  <c r="C200" i="8"/>
  <c r="E200" i="8"/>
  <c r="L118" i="8"/>
  <c r="J118" i="8"/>
  <c r="E118" i="8"/>
  <c r="O118" i="8"/>
  <c r="H118" i="8"/>
  <c r="G118" i="8"/>
  <c r="K118" i="8"/>
  <c r="F118" i="8"/>
  <c r="C118" i="8"/>
  <c r="N118" i="8"/>
  <c r="C76" i="28"/>
  <c r="C77" i="28"/>
  <c r="C75" i="28"/>
  <c r="G76" i="28" l="1"/>
  <c r="H76" i="28" s="1"/>
  <c r="K76" i="28" s="1"/>
  <c r="L37" i="28"/>
  <c r="G24" i="11"/>
  <c r="F77" i="28"/>
  <c r="F76" i="28"/>
  <c r="G5" i="11"/>
  <c r="G6" i="11" s="1"/>
  <c r="G7" i="11" s="1"/>
  <c r="G8" i="11" s="1"/>
  <c r="G9" i="11" s="1"/>
  <c r="G10" i="11" s="1"/>
  <c r="G11" i="11" s="1"/>
  <c r="G12" i="11" s="1"/>
  <c r="G13" i="11" s="1"/>
  <c r="G14" i="11" s="1"/>
  <c r="G15" i="11" s="1"/>
  <c r="G16" i="11" s="1"/>
  <c r="F17" i="11"/>
  <c r="F75" i="28"/>
  <c r="G77" i="28"/>
  <c r="I36" i="11"/>
  <c r="L76" i="28"/>
  <c r="G75" i="28"/>
  <c r="L24" i="11"/>
  <c r="H36" i="11"/>
  <c r="L36" i="11" s="1"/>
  <c r="J24" i="11"/>
  <c r="J36" i="11" s="1"/>
  <c r="M36" i="11" l="1"/>
  <c r="M24" i="11"/>
  <c r="H77" i="28"/>
  <c r="K77" i="28" s="1"/>
  <c r="L77" i="28"/>
  <c r="L75" i="28"/>
  <c r="H75" i="28"/>
  <c r="K75" i="28" s="1"/>
</calcChain>
</file>

<file path=xl/comments1.xml><?xml version="1.0" encoding="utf-8"?>
<comments xmlns="http://schemas.openxmlformats.org/spreadsheetml/2006/main">
  <authors>
    <author xml:space="preserve"> </author>
  </authors>
  <commentList>
    <comment ref="B17" authorId="0">
      <text>
        <r>
          <rPr>
            <sz val="8"/>
            <color indexed="8"/>
            <rFont val="Tahoma"/>
            <family val="2"/>
          </rPr>
          <t xml:space="preserve">
</t>
        </r>
        <r>
          <rPr>
            <b/>
            <sz val="8"/>
            <color indexed="8"/>
            <rFont val="Tahoma"/>
            <family val="2"/>
          </rPr>
          <t>Valeur Annuelle à rentrer</t>
        </r>
        <r>
          <rPr>
            <sz val="8"/>
            <color indexed="8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<sst xmlns="http://schemas.openxmlformats.org/spreadsheetml/2006/main" count="289" uniqueCount="115">
  <si>
    <t xml:space="preserve">Mois </t>
  </si>
  <si>
    <t>nbre de jours</t>
  </si>
  <si>
    <t>Obj vte</t>
  </si>
  <si>
    <t>obj M/F</t>
  </si>
  <si>
    <t>objectif mois</t>
  </si>
  <si>
    <t xml:space="preserve">Obj vol </t>
  </si>
  <si>
    <t>obj jour</t>
  </si>
  <si>
    <t xml:space="preserve">coiffeuse </t>
  </si>
  <si>
    <t>date</t>
  </si>
  <si>
    <t>obj</t>
  </si>
  <si>
    <t>CA Réalisé</t>
  </si>
  <si>
    <t xml:space="preserve"> CA cumul</t>
  </si>
  <si>
    <t>écart cum</t>
  </si>
  <si>
    <t>CA tot</t>
  </si>
  <si>
    <t>obj vtes</t>
  </si>
  <si>
    <t>réal</t>
  </si>
  <si>
    <t>réal cum/sem</t>
  </si>
  <si>
    <t>cumul visite</t>
  </si>
  <si>
    <t>Moy/Fich</t>
  </si>
  <si>
    <t>% vente jour</t>
  </si>
  <si>
    <t>Ca vente jour</t>
  </si>
  <si>
    <t>Ca service</t>
  </si>
  <si>
    <t>réal cum</t>
  </si>
  <si>
    <t>SALON</t>
  </si>
  <si>
    <t>obj service</t>
  </si>
  <si>
    <t>Jour de l'an</t>
  </si>
  <si>
    <t>Pâques</t>
  </si>
  <si>
    <t>Lundi de Pâques</t>
  </si>
  <si>
    <t>Fête du travail</t>
  </si>
  <si>
    <t>Armistice 1945</t>
  </si>
  <si>
    <t xml:space="preserve">Ascension </t>
  </si>
  <si>
    <t xml:space="preserve">Pentecôte </t>
  </si>
  <si>
    <t>Lundi de Pentecote</t>
  </si>
  <si>
    <t>Fête nationale</t>
  </si>
  <si>
    <t>Assomption</t>
  </si>
  <si>
    <t>Toussaint</t>
  </si>
  <si>
    <t>Armistice 1918</t>
  </si>
  <si>
    <t>NOEL</t>
  </si>
  <si>
    <t>CINDY</t>
  </si>
  <si>
    <t>salon EVA CARLE</t>
  </si>
  <si>
    <t>Prévi €</t>
  </si>
  <si>
    <t>N-1</t>
  </si>
  <si>
    <t>pds/mois</t>
  </si>
  <si>
    <t>réal CA serv</t>
  </si>
  <si>
    <t>réal TTC cum</t>
  </si>
  <si>
    <t>écart mens €</t>
  </si>
  <si>
    <t>écart cumulé</t>
  </si>
  <si>
    <t>CA TOT €</t>
  </si>
  <si>
    <t>obj vte €</t>
  </si>
  <si>
    <t>CA vte réalisé</t>
  </si>
  <si>
    <t>écart mens</t>
  </si>
  <si>
    <t xml:space="preserve">% ratio vente </t>
  </si>
  <si>
    <t>vol client</t>
  </si>
  <si>
    <t>M/F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</si>
  <si>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</si>
  <si>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</si>
  <si>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</si>
  <si>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</si>
  <si>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</si>
  <si>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</si>
  <si>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</si>
  <si>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</si>
  <si>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</si>
  <si>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 xml:space="preserve"> </t>
  </si>
  <si>
    <t>octobre</t>
  </si>
  <si>
    <t>novembre</t>
  </si>
  <si>
    <t>décembre</t>
  </si>
  <si>
    <t>Tot N</t>
  </si>
  <si>
    <t>,</t>
  </si>
  <si>
    <t xml:space="preserve">CINDY </t>
  </si>
  <si>
    <t>total</t>
  </si>
  <si>
    <t>vol cl</t>
  </si>
  <si>
    <t>moy fic</t>
  </si>
  <si>
    <t>% vte</t>
  </si>
  <si>
    <t>%vte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</si>
  <si>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</si>
  <si>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</si>
  <si>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</si>
  <si>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</si>
  <si>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</si>
  <si>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</si>
  <si>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</si>
  <si>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</si>
  <si>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</si>
  <si>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</si>
  <si>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</si>
  <si>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</si>
  <si>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</si>
  <si>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moy mois</t>
  </si>
  <si>
    <t>Constitution de l'équipe</t>
  </si>
  <si>
    <t>Coef</t>
  </si>
  <si>
    <t>T hor</t>
  </si>
  <si>
    <t>Prénom</t>
  </si>
  <si>
    <t>NOM</t>
  </si>
  <si>
    <t>Salaire</t>
  </si>
  <si>
    <t>Salaire chargé</t>
  </si>
  <si>
    <t>Equilibre</t>
  </si>
  <si>
    <t>FENDRICH</t>
  </si>
  <si>
    <t>LECRENAIS</t>
  </si>
  <si>
    <t xml:space="preserve">MARIE CHRISTINE </t>
  </si>
  <si>
    <t>formule du poid des mois:    CA  mensuel*100 / CA annuel</t>
  </si>
  <si>
    <t>J</t>
  </si>
  <si>
    <t>E</t>
  </si>
  <si>
    <t>G</t>
  </si>
  <si>
    <t>N</t>
  </si>
  <si>
    <t>CA Services</t>
  </si>
  <si>
    <t>Ventes</t>
  </si>
  <si>
    <t>SONIA</t>
  </si>
  <si>
    <t>MARION</t>
  </si>
  <si>
    <t>GWENDOLINE</t>
  </si>
  <si>
    <t>Gwendoline</t>
  </si>
  <si>
    <t xml:space="preserve"> J</t>
  </si>
  <si>
    <t>xxxxxxx</t>
  </si>
  <si>
    <t>X</t>
  </si>
  <si>
    <t>http://forum.excel-pratique.com/excel/vba-t72569.html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</si>
</sst>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78" formatCode="dddd"/>
    <numFmt numFmtId="179" formatCode="dddd\ dd\ mmmm\ yyyy"/>
    <numFmt numFmtId="187" formatCode="yyyy"/>
    <numFmt numFmtId="196" formatCode="[$-F800]dddd\,\ mmmm\ dd\,\ yyyy"/>
    <numFmt numFmtId="217" formatCode="d"/>
  </numFmts>
  <fonts count="26" x14ac:knownFonts="1">
    <font>
      <sz val="10"/>
      <name val="Arial"/>
    </font>
    <font>
      <b/>
      <sz val="10"/>
      <name val="Arial"/>
      <family val="2"/>
    </font>
    <font>
      <sz val="12"/>
      <name val="Arial"/>
      <family val="2"/>
    </font>
    <font>
      <b/>
      <sz val="10"/>
      <color indexed="12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0"/>
      <color indexed="10"/>
      <name val="Arial"/>
      <family val="2"/>
    </font>
    <font>
      <sz val="10"/>
      <color indexed="10"/>
      <name val="Arial"/>
      <family val="2"/>
    </font>
    <font>
      <i/>
      <sz val="10"/>
      <color indexed="10"/>
      <name val="Arial"/>
      <family val="2"/>
    </font>
    <font>
      <u/>
      <sz val="8.4"/>
      <color indexed="12"/>
      <name val="Times New Roman"/>
      <family val="1"/>
    </font>
    <font>
      <sz val="12"/>
      <name val="Times New Roman"/>
      <family val="1"/>
    </font>
    <font>
      <sz val="12"/>
      <color indexed="12"/>
      <name val="Times New Roman"/>
      <family val="1"/>
    </font>
    <font>
      <sz val="10"/>
      <name val="Arial"/>
      <family val="2"/>
    </font>
    <font>
      <sz val="10"/>
      <name val="Arial"/>
    </font>
    <font>
      <sz val="8"/>
      <name val="Arial"/>
    </font>
    <font>
      <b/>
      <sz val="8"/>
      <name val="Arial"/>
      <family val="2"/>
    </font>
    <font>
      <sz val="9"/>
      <name val="Arial"/>
    </font>
    <font>
      <b/>
      <i/>
      <sz val="8"/>
      <name val="Arial"/>
      <family val="2"/>
    </font>
    <font>
      <b/>
      <i/>
      <sz val="10"/>
      <name val="Arial"/>
      <family val="2"/>
    </font>
    <font>
      <i/>
      <sz val="12"/>
      <name val="Arial"/>
      <family val="2"/>
    </font>
    <font>
      <b/>
      <sz val="10"/>
      <color indexed="8"/>
      <name val="Arial"/>
      <family val="2"/>
    </font>
    <font>
      <b/>
      <sz val="10"/>
      <color indexed="10"/>
      <name val="Arial"/>
      <family val="2"/>
    </font>
    <font>
      <sz val="12"/>
      <color indexed="10"/>
      <name val="Arial"/>
      <family val="2"/>
    </font>
    <font>
      <b/>
      <sz val="10"/>
      <color indexed="60"/>
      <name val="Arial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5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43" fontId="13" fillId="0" borderId="0" applyFont="0" applyFill="0" applyBorder="0" applyAlignment="0" applyProtection="0"/>
    <xf numFmtId="0" fontId="10" fillId="0" borderId="0"/>
  </cellStyleXfs>
  <cellXfs count="230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2" fillId="3" borderId="3" xfId="0" applyFont="1" applyFill="1" applyBorder="1" applyAlignment="1">
      <alignment horizontal="center"/>
    </xf>
    <xf numFmtId="9" fontId="2" fillId="3" borderId="4" xfId="0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1" fontId="2" fillId="3" borderId="8" xfId="0" applyNumberFormat="1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1" fontId="3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center"/>
    </xf>
    <xf numFmtId="0" fontId="4" fillId="0" borderId="0" xfId="0" applyFont="1" applyFill="1" applyBorder="1"/>
    <xf numFmtId="0" fontId="5" fillId="0" borderId="0" xfId="0" applyFont="1"/>
    <xf numFmtId="0" fontId="0" fillId="0" borderId="9" xfId="0" applyBorder="1"/>
    <xf numFmtId="0" fontId="0" fillId="0" borderId="10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0" borderId="11" xfId="0" applyNumberFormat="1" applyBorder="1" applyAlignment="1">
      <alignment horizontal="center"/>
    </xf>
    <xf numFmtId="1" fontId="0" fillId="0" borderId="12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Font="1" applyFill="1" applyBorder="1" applyAlignment="1">
      <alignment horizontal="center"/>
    </xf>
    <xf numFmtId="0" fontId="0" fillId="0" borderId="15" xfId="0" applyBorder="1"/>
    <xf numFmtId="1" fontId="0" fillId="0" borderId="16" xfId="0" applyNumberFormat="1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1" fontId="0" fillId="4" borderId="17" xfId="0" applyNumberFormat="1" applyFill="1" applyBorder="1" applyAlignment="1">
      <alignment horizontal="center"/>
    </xf>
    <xf numFmtId="1" fontId="0" fillId="4" borderId="18" xfId="0" applyNumberFormat="1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2" fontId="0" fillId="5" borderId="1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2" borderId="19" xfId="0" applyFill="1" applyBorder="1" applyAlignment="1">
      <alignment horizontal="center"/>
    </xf>
    <xf numFmtId="1" fontId="0" fillId="0" borderId="19" xfId="0" applyNumberFormat="1" applyFill="1" applyBorder="1" applyAlignment="1">
      <alignment horizontal="center"/>
    </xf>
    <xf numFmtId="1" fontId="0" fillId="2" borderId="19" xfId="0" applyNumberFormat="1" applyFill="1" applyBorder="1" applyAlignment="1">
      <alignment horizontal="center"/>
    </xf>
    <xf numFmtId="1" fontId="0" fillId="4" borderId="19" xfId="0" applyNumberForma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1" fontId="0" fillId="5" borderId="1" xfId="0" applyNumberFormat="1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0" fontId="0" fillId="6" borderId="0" xfId="0" applyFill="1"/>
    <xf numFmtId="0" fontId="0" fillId="0" borderId="0" xfId="0" applyFill="1"/>
    <xf numFmtId="10" fontId="0" fillId="0" borderId="1" xfId="0" applyNumberFormat="1" applyFill="1" applyBorder="1" applyAlignment="1">
      <alignment horizontal="center"/>
    </xf>
    <xf numFmtId="1" fontId="0" fillId="0" borderId="20" xfId="0" applyNumberFormat="1" applyFill="1" applyBorder="1" applyAlignment="1">
      <alignment horizontal="center"/>
    </xf>
    <xf numFmtId="1" fontId="0" fillId="4" borderId="6" xfId="0" applyNumberFormat="1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" fontId="0" fillId="0" borderId="22" xfId="0" applyNumberFormat="1" applyBorder="1" applyAlignment="1">
      <alignment horizontal="center"/>
    </xf>
    <xf numFmtId="0" fontId="0" fillId="0" borderId="19" xfId="0" applyBorder="1"/>
    <xf numFmtId="0" fontId="6" fillId="0" borderId="23" xfId="0" applyFont="1" applyBorder="1"/>
    <xf numFmtId="0" fontId="7" fillId="0" borderId="0" xfId="0" applyFont="1"/>
    <xf numFmtId="1" fontId="8" fillId="0" borderId="0" xfId="0" applyNumberFormat="1" applyFont="1" applyAlignment="1">
      <alignment horizontal="center"/>
    </xf>
    <xf numFmtId="0" fontId="4" fillId="7" borderId="0" xfId="3" applyNumberFormat="1" applyFont="1" applyFill="1" applyBorder="1" applyAlignment="1">
      <alignment horizontal="center" wrapText="1"/>
    </xf>
    <xf numFmtId="187" fontId="10" fillId="0" borderId="0" xfId="3" applyNumberFormat="1" applyBorder="1" applyAlignment="1">
      <alignment horizontal="center" wrapText="1"/>
    </xf>
    <xf numFmtId="0" fontId="11" fillId="0" borderId="0" xfId="3" applyFont="1" applyAlignment="1">
      <alignment horizontal="center"/>
    </xf>
    <xf numFmtId="0" fontId="10" fillId="0" borderId="0" xfId="3"/>
    <xf numFmtId="0" fontId="10" fillId="0" borderId="0" xfId="3" applyNumberFormat="1" applyBorder="1" applyAlignment="1">
      <alignment horizontal="center" wrapText="1"/>
    </xf>
    <xf numFmtId="0" fontId="10" fillId="0" borderId="0" xfId="3" applyAlignment="1">
      <alignment horizontal="center"/>
    </xf>
    <xf numFmtId="0" fontId="10" fillId="0" borderId="0" xfId="3" applyBorder="1"/>
    <xf numFmtId="0" fontId="10" fillId="0" borderId="0" xfId="3" applyBorder="1" applyAlignment="1">
      <alignment horizontal="center"/>
    </xf>
    <xf numFmtId="0" fontId="12" fillId="8" borderId="0" xfId="3" applyFont="1" applyFill="1" applyBorder="1"/>
    <xf numFmtId="0" fontId="2" fillId="8" borderId="0" xfId="3" applyFont="1" applyFill="1" applyBorder="1"/>
    <xf numFmtId="179" fontId="12" fillId="8" borderId="0" xfId="3" applyNumberFormat="1" applyFont="1" applyFill="1" applyBorder="1" applyAlignment="1">
      <alignment horizontal="center"/>
    </xf>
    <xf numFmtId="14" fontId="10" fillId="0" borderId="0" xfId="3" applyNumberFormat="1"/>
    <xf numFmtId="196" fontId="12" fillId="8" borderId="0" xfId="3" applyNumberFormat="1" applyFont="1" applyFill="1" applyBorder="1" applyAlignment="1">
      <alignment horizontal="center"/>
    </xf>
    <xf numFmtId="2" fontId="10" fillId="0" borderId="0" xfId="3" applyNumberFormat="1"/>
    <xf numFmtId="178" fontId="1" fillId="0" borderId="1" xfId="0" applyNumberFormat="1" applyFont="1" applyFill="1" applyBorder="1" applyAlignment="1">
      <alignment horizontal="center"/>
    </xf>
    <xf numFmtId="217" fontId="1" fillId="0" borderId="1" xfId="0" applyNumberFormat="1" applyFont="1" applyFill="1" applyBorder="1" applyAlignment="1">
      <alignment horizontal="center"/>
    </xf>
    <xf numFmtId="1" fontId="0" fillId="0" borderId="24" xfId="0" applyNumberFormat="1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1" fontId="0" fillId="4" borderId="25" xfId="0" applyNumberFormat="1" applyFill="1" applyBorder="1" applyAlignment="1">
      <alignment horizontal="center"/>
    </xf>
    <xf numFmtId="1" fontId="0" fillId="4" borderId="26" xfId="0" applyNumberFormat="1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217" fontId="1" fillId="0" borderId="27" xfId="0" applyNumberFormat="1" applyFont="1" applyFill="1" applyBorder="1" applyAlignment="1">
      <alignment horizontal="center"/>
    </xf>
    <xf numFmtId="1" fontId="0" fillId="9" borderId="1" xfId="0" applyNumberFormat="1" applyFill="1" applyBorder="1" applyAlignment="1">
      <alignment horizontal="center"/>
    </xf>
    <xf numFmtId="0" fontId="6" fillId="0" borderId="0" xfId="0" applyFont="1"/>
    <xf numFmtId="0" fontId="0" fillId="0" borderId="13" xfId="0" applyBorder="1"/>
    <xf numFmtId="0" fontId="14" fillId="0" borderId="28" xfId="0" applyFont="1" applyBorder="1"/>
    <xf numFmtId="0" fontId="15" fillId="0" borderId="13" xfId="0" applyFont="1" applyBorder="1"/>
    <xf numFmtId="0" fontId="16" fillId="0" borderId="21" xfId="0" applyFont="1" applyBorder="1"/>
    <xf numFmtId="0" fontId="16" fillId="0" borderId="29" xfId="0" applyFont="1" applyBorder="1"/>
    <xf numFmtId="0" fontId="16" fillId="0" borderId="22" xfId="0" applyFont="1" applyBorder="1"/>
    <xf numFmtId="0" fontId="16" fillId="0" borderId="14" xfId="0" applyFont="1" applyBorder="1"/>
    <xf numFmtId="0" fontId="0" fillId="0" borderId="21" xfId="0" applyFill="1" applyBorder="1"/>
    <xf numFmtId="0" fontId="0" fillId="0" borderId="22" xfId="0" applyFill="1" applyBorder="1"/>
    <xf numFmtId="0" fontId="16" fillId="0" borderId="22" xfId="0" applyFont="1" applyFill="1" applyBorder="1"/>
    <xf numFmtId="0" fontId="16" fillId="0" borderId="28" xfId="0" applyFont="1" applyFill="1" applyBorder="1"/>
    <xf numFmtId="0" fontId="0" fillId="0" borderId="13" xfId="0" applyFill="1" applyBorder="1"/>
    <xf numFmtId="0" fontId="0" fillId="0" borderId="0" xfId="0" applyFill="1" applyBorder="1"/>
    <xf numFmtId="0" fontId="0" fillId="0" borderId="0" xfId="0" applyBorder="1"/>
    <xf numFmtId="1" fontId="17" fillId="6" borderId="30" xfId="0" applyNumberFormat="1" applyFont="1" applyFill="1" applyBorder="1" applyAlignment="1">
      <alignment horizontal="center"/>
    </xf>
    <xf numFmtId="1" fontId="1" fillId="6" borderId="13" xfId="0" applyNumberFormat="1" applyFont="1" applyFill="1" applyBorder="1" applyAlignment="1">
      <alignment horizontal="center"/>
    </xf>
    <xf numFmtId="1" fontId="1" fillId="6" borderId="23" xfId="0" applyNumberFormat="1" applyFont="1" applyFill="1" applyBorder="1" applyAlignment="1">
      <alignment horizontal="center"/>
    </xf>
    <xf numFmtId="1" fontId="1" fillId="6" borderId="31" xfId="0" applyNumberFormat="1" applyFont="1" applyFill="1" applyBorder="1" applyAlignment="1">
      <alignment horizontal="center"/>
    </xf>
    <xf numFmtId="1" fontId="1" fillId="6" borderId="21" xfId="0" applyNumberFormat="1" applyFont="1" applyFill="1" applyBorder="1" applyAlignment="1">
      <alignment horizontal="center"/>
    </xf>
    <xf numFmtId="1" fontId="1" fillId="6" borderId="22" xfId="0" applyNumberFormat="1" applyFont="1" applyFill="1" applyBorder="1" applyAlignment="1">
      <alignment horizontal="center"/>
    </xf>
    <xf numFmtId="0" fontId="0" fillId="6" borderId="13" xfId="0" applyFill="1" applyBorder="1"/>
    <xf numFmtId="0" fontId="0" fillId="0" borderId="23" xfId="0" applyFill="1" applyBorder="1"/>
    <xf numFmtId="1" fontId="0" fillId="0" borderId="0" xfId="0" applyNumberFormat="1"/>
    <xf numFmtId="0" fontId="1" fillId="0" borderId="0" xfId="0" applyFont="1"/>
    <xf numFmtId="0" fontId="4" fillId="0" borderId="0" xfId="0" applyFont="1"/>
    <xf numFmtId="0" fontId="0" fillId="0" borderId="1" xfId="0" applyFill="1" applyBorder="1"/>
    <xf numFmtId="0" fontId="0" fillId="2" borderId="17" xfId="0" applyFill="1" applyBorder="1"/>
    <xf numFmtId="0" fontId="1" fillId="0" borderId="13" xfId="0" applyFont="1" applyBorder="1"/>
    <xf numFmtId="0" fontId="0" fillId="0" borderId="31" xfId="0" applyBorder="1"/>
    <xf numFmtId="0" fontId="1" fillId="0" borderId="30" xfId="0" applyFont="1" applyBorder="1"/>
    <xf numFmtId="0" fontId="0" fillId="0" borderId="32" xfId="0" applyBorder="1"/>
    <xf numFmtId="0" fontId="0" fillId="2" borderId="18" xfId="0" applyFill="1" applyBorder="1"/>
    <xf numFmtId="0" fontId="0" fillId="4" borderId="0" xfId="0" applyFill="1" applyBorder="1"/>
    <xf numFmtId="1" fontId="1" fillId="6" borderId="28" xfId="0" applyNumberFormat="1" applyFont="1" applyFill="1" applyBorder="1" applyAlignment="1">
      <alignment horizontal="center"/>
    </xf>
    <xf numFmtId="2" fontId="1" fillId="6" borderId="13" xfId="0" applyNumberFormat="1" applyFont="1" applyFill="1" applyBorder="1"/>
    <xf numFmtId="0" fontId="0" fillId="2" borderId="12" xfId="0" applyFill="1" applyBorder="1" applyAlignment="1">
      <alignment horizontal="center"/>
    </xf>
    <xf numFmtId="0" fontId="0" fillId="2" borderId="11" xfId="0" applyFill="1" applyBorder="1"/>
    <xf numFmtId="0" fontId="0" fillId="2" borderId="33" xfId="0" applyFill="1" applyBorder="1"/>
    <xf numFmtId="0" fontId="0" fillId="2" borderId="12" xfId="0" applyFill="1" applyBorder="1"/>
    <xf numFmtId="0" fontId="12" fillId="0" borderId="27" xfId="0" applyFont="1" applyBorder="1"/>
    <xf numFmtId="1" fontId="0" fillId="3" borderId="34" xfId="0" applyNumberFormat="1" applyFill="1" applyBorder="1"/>
    <xf numFmtId="1" fontId="0" fillId="3" borderId="1" xfId="0" applyNumberFormat="1" applyFill="1" applyBorder="1"/>
    <xf numFmtId="1" fontId="0" fillId="6" borderId="1" xfId="0" applyNumberFormat="1" applyFill="1" applyBorder="1"/>
    <xf numFmtId="2" fontId="0" fillId="6" borderId="1" xfId="0" applyNumberFormat="1" applyFill="1" applyBorder="1"/>
    <xf numFmtId="2" fontId="0" fillId="6" borderId="35" xfId="0" applyNumberFormat="1" applyFill="1" applyBorder="1"/>
    <xf numFmtId="2" fontId="0" fillId="6" borderId="36" xfId="0" applyNumberFormat="1" applyFill="1" applyBorder="1"/>
    <xf numFmtId="0" fontId="12" fillId="0" borderId="3" xfId="0" applyFont="1" applyBorder="1"/>
    <xf numFmtId="1" fontId="1" fillId="3" borderId="16" xfId="0" applyNumberFormat="1" applyFont="1" applyFill="1" applyBorder="1"/>
    <xf numFmtId="1" fontId="0" fillId="3" borderId="17" xfId="0" applyNumberFormat="1" applyFill="1" applyBorder="1"/>
    <xf numFmtId="2" fontId="1" fillId="6" borderId="17" xfId="0" applyNumberFormat="1" applyFont="1" applyFill="1" applyBorder="1"/>
    <xf numFmtId="2" fontId="0" fillId="6" borderId="33" xfId="0" applyNumberFormat="1" applyFill="1" applyBorder="1"/>
    <xf numFmtId="2" fontId="0" fillId="6" borderId="37" xfId="0" applyNumberFormat="1" applyFill="1" applyBorder="1"/>
    <xf numFmtId="1" fontId="0" fillId="2" borderId="38" xfId="0" applyNumberFormat="1" applyFill="1" applyBorder="1"/>
    <xf numFmtId="2" fontId="0" fillId="2" borderId="38" xfId="0" applyNumberFormat="1" applyFill="1" applyBorder="1"/>
    <xf numFmtId="1" fontId="1" fillId="0" borderId="0" xfId="0" applyNumberFormat="1" applyFont="1" applyFill="1" applyBorder="1"/>
    <xf numFmtId="2" fontId="1" fillId="0" borderId="0" xfId="0" applyNumberFormat="1" applyFont="1" applyFill="1" applyBorder="1"/>
    <xf numFmtId="0" fontId="12" fillId="0" borderId="19" xfId="0" applyFont="1" applyBorder="1"/>
    <xf numFmtId="0" fontId="1" fillId="0" borderId="1" xfId="0" applyFont="1" applyFill="1" applyBorder="1"/>
    <xf numFmtId="0" fontId="0" fillId="10" borderId="1" xfId="0" applyFill="1" applyBorder="1"/>
    <xf numFmtId="0" fontId="1" fillId="10" borderId="1" xfId="0" applyFont="1" applyFill="1" applyBorder="1"/>
    <xf numFmtId="1" fontId="18" fillId="0" borderId="1" xfId="0" applyNumberFormat="1" applyFont="1" applyFill="1" applyBorder="1" applyAlignment="1">
      <alignment horizontal="center"/>
    </xf>
    <xf numFmtId="10" fontId="15" fillId="0" borderId="1" xfId="0" applyNumberFormat="1" applyFont="1" applyBorder="1"/>
    <xf numFmtId="10" fontId="15" fillId="0" borderId="1" xfId="0" applyNumberFormat="1" applyFont="1" applyFill="1" applyBorder="1"/>
    <xf numFmtId="1" fontId="18" fillId="0" borderId="19" xfId="0" applyNumberFormat="1" applyFont="1" applyFill="1" applyBorder="1" applyAlignment="1">
      <alignment horizontal="center"/>
    </xf>
    <xf numFmtId="10" fontId="15" fillId="0" borderId="19" xfId="0" applyNumberFormat="1" applyFont="1" applyBorder="1"/>
    <xf numFmtId="1" fontId="1" fillId="0" borderId="19" xfId="0" applyNumberFormat="1" applyFont="1" applyFill="1" applyBorder="1" applyAlignment="1">
      <alignment horizontal="center"/>
    </xf>
    <xf numFmtId="2" fontId="1" fillId="0" borderId="19" xfId="0" applyNumberFormat="1" applyFont="1" applyFill="1" applyBorder="1"/>
    <xf numFmtId="2" fontId="12" fillId="0" borderId="19" xfId="0" applyNumberFormat="1" applyFont="1" applyBorder="1"/>
    <xf numFmtId="0" fontId="16" fillId="0" borderId="29" xfId="0" applyFont="1" applyBorder="1" applyAlignment="1">
      <alignment horizontal="center"/>
    </xf>
    <xf numFmtId="0" fontId="0" fillId="0" borderId="39" xfId="0" applyBorder="1"/>
    <xf numFmtId="1" fontId="18" fillId="0" borderId="39" xfId="0" applyNumberFormat="1" applyFont="1" applyFill="1" applyBorder="1" applyAlignment="1">
      <alignment horizontal="center"/>
    </xf>
    <xf numFmtId="10" fontId="15" fillId="0" borderId="39" xfId="0" applyNumberFormat="1" applyFont="1" applyBorder="1"/>
    <xf numFmtId="1" fontId="17" fillId="0" borderId="0" xfId="0" applyNumberFormat="1" applyFont="1" applyFill="1" applyBorder="1" applyAlignment="1">
      <alignment horizontal="center"/>
    </xf>
    <xf numFmtId="1" fontId="15" fillId="0" borderId="0" xfId="0" applyNumberFormat="1" applyFont="1" applyFill="1" applyBorder="1" applyAlignment="1">
      <alignment horizontal="center"/>
    </xf>
    <xf numFmtId="1" fontId="1" fillId="0" borderId="0" xfId="0" applyNumberFormat="1" applyFont="1" applyFill="1" applyBorder="1" applyAlignment="1">
      <alignment horizontal="center"/>
    </xf>
    <xf numFmtId="0" fontId="12" fillId="0" borderId="0" xfId="0" applyFont="1" applyFill="1" applyBorder="1"/>
    <xf numFmtId="1" fontId="20" fillId="0" borderId="19" xfId="0" applyNumberFormat="1" applyFont="1" applyFill="1" applyBorder="1" applyAlignment="1">
      <alignment horizontal="center"/>
    </xf>
    <xf numFmtId="1" fontId="12" fillId="5" borderId="19" xfId="0" applyNumberFormat="1" applyFont="1" applyFill="1" applyBorder="1"/>
    <xf numFmtId="1" fontId="1" fillId="9" borderId="19" xfId="0" applyNumberFormat="1" applyFont="1" applyFill="1" applyBorder="1" applyAlignment="1">
      <alignment horizontal="center"/>
    </xf>
    <xf numFmtId="2" fontId="0" fillId="2" borderId="40" xfId="0" applyNumberFormat="1" applyFill="1" applyBorder="1"/>
    <xf numFmtId="178" fontId="1" fillId="0" borderId="0" xfId="0" applyNumberFormat="1" applyFont="1" applyFill="1" applyBorder="1" applyAlignment="1">
      <alignment horizontal="center"/>
    </xf>
    <xf numFmtId="217" fontId="1" fillId="0" borderId="0" xfId="0" applyNumberFormat="1" applyFont="1" applyFill="1" applyBorder="1" applyAlignment="1">
      <alignment horizontal="center"/>
    </xf>
    <xf numFmtId="1" fontId="0" fillId="5" borderId="0" xfId="0" applyNumberFormat="1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1" fontId="0" fillId="9" borderId="0" xfId="0" applyNumberFormat="1" applyFill="1" applyBorder="1" applyAlignment="1">
      <alignment horizontal="center"/>
    </xf>
    <xf numFmtId="2" fontId="0" fillId="5" borderId="0" xfId="0" applyNumberForma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10" fontId="0" fillId="0" borderId="0" xfId="0" applyNumberFormat="1" applyFill="1" applyBorder="1" applyAlignment="1">
      <alignment horizontal="center"/>
    </xf>
    <xf numFmtId="1" fontId="0" fillId="2" borderId="0" xfId="0" applyNumberForma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1" fontId="21" fillId="0" borderId="0" xfId="0" applyNumberFormat="1" applyFont="1" applyFill="1" applyBorder="1" applyAlignment="1">
      <alignment horizontal="center"/>
    </xf>
    <xf numFmtId="1" fontId="22" fillId="0" borderId="0" xfId="0" applyNumberFormat="1" applyFont="1" applyFill="1" applyBorder="1" applyAlignment="1">
      <alignment horizontal="center"/>
    </xf>
    <xf numFmtId="0" fontId="21" fillId="0" borderId="0" xfId="0" applyFont="1"/>
    <xf numFmtId="0" fontId="23" fillId="0" borderId="0" xfId="0" applyFont="1" applyAlignment="1">
      <alignment horizontal="center"/>
    </xf>
    <xf numFmtId="0" fontId="12" fillId="2" borderId="16" xfId="0" applyFont="1" applyFill="1" applyBorder="1"/>
    <xf numFmtId="0" fontId="12" fillId="2" borderId="17" xfId="0" applyFont="1" applyFill="1" applyBorder="1" applyAlignment="1">
      <alignment horizontal="center"/>
    </xf>
    <xf numFmtId="2" fontId="12" fillId="0" borderId="23" xfId="0" applyNumberFormat="1" applyFont="1" applyBorder="1"/>
    <xf numFmtId="0" fontId="0" fillId="0" borderId="27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1" fontId="1" fillId="0" borderId="27" xfId="0" applyNumberFormat="1" applyFont="1" applyFill="1" applyBorder="1" applyAlignment="1">
      <alignment horizontal="center"/>
    </xf>
    <xf numFmtId="1" fontId="1" fillId="0" borderId="2" xfId="0" applyNumberFormat="1" applyFont="1" applyFill="1" applyBorder="1" applyAlignment="1">
      <alignment horizontal="center"/>
    </xf>
    <xf numFmtId="0" fontId="12" fillId="0" borderId="27" xfId="0" applyFont="1" applyFill="1" applyBorder="1" applyAlignment="1">
      <alignment horizontal="center"/>
    </xf>
    <xf numFmtId="0" fontId="12" fillId="0" borderId="2" xfId="0" applyFont="1" applyFill="1" applyBorder="1" applyAlignment="1">
      <alignment horizontal="center"/>
    </xf>
    <xf numFmtId="2" fontId="1" fillId="0" borderId="19" xfId="0" applyNumberFormat="1" applyFont="1" applyFill="1" applyBorder="1" applyAlignment="1">
      <alignment horizontal="center"/>
    </xf>
    <xf numFmtId="9" fontId="15" fillId="6" borderId="13" xfId="0" applyNumberFormat="1" applyFont="1" applyFill="1" applyBorder="1" applyAlignment="1">
      <alignment horizontal="center"/>
    </xf>
    <xf numFmtId="1" fontId="1" fillId="3" borderId="19" xfId="0" applyNumberFormat="1" applyFont="1" applyFill="1" applyBorder="1" applyAlignment="1">
      <alignment horizontal="center"/>
    </xf>
    <xf numFmtId="1" fontId="12" fillId="6" borderId="13" xfId="0" applyNumberFormat="1" applyFont="1" applyFill="1" applyBorder="1"/>
    <xf numFmtId="1" fontId="19" fillId="5" borderId="19" xfId="0" applyNumberFormat="1" applyFont="1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30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7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30" xfId="0" applyFont="1" applyBorder="1" applyAlignment="1">
      <alignment horizontal="center"/>
    </xf>
    <xf numFmtId="0" fontId="1" fillId="0" borderId="31" xfId="0" applyFont="1" applyBorder="1" applyAlignment="1">
      <alignment horizontal="center"/>
    </xf>
    <xf numFmtId="0" fontId="0" fillId="10" borderId="27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1" fontId="2" fillId="2" borderId="31" xfId="0" applyNumberFormat="1" applyFont="1" applyFill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13" fillId="0" borderId="29" xfId="0" applyFont="1" applyBorder="1" applyAlignment="1">
      <alignment horizontal="center"/>
    </xf>
    <xf numFmtId="1" fontId="1" fillId="10" borderId="27" xfId="0" applyNumberFormat="1" applyFont="1" applyFill="1" applyBorder="1" applyAlignment="1">
      <alignment horizontal="center"/>
    </xf>
    <xf numFmtId="1" fontId="1" fillId="10" borderId="2" xfId="0" applyNumberFormat="1" applyFont="1" applyFill="1" applyBorder="1" applyAlignment="1">
      <alignment horizontal="center"/>
    </xf>
    <xf numFmtId="0" fontId="0" fillId="10" borderId="41" xfId="0" applyFill="1" applyBorder="1" applyAlignment="1">
      <alignment horizontal="center"/>
    </xf>
    <xf numFmtId="0" fontId="12" fillId="10" borderId="27" xfId="0" applyFont="1" applyFill="1" applyBorder="1" applyAlignment="1">
      <alignment horizontal="center"/>
    </xf>
    <xf numFmtId="0" fontId="12" fillId="10" borderId="2" xfId="0" applyFont="1" applyFill="1" applyBorder="1" applyAlignment="1">
      <alignment horizontal="center"/>
    </xf>
    <xf numFmtId="0" fontId="12" fillId="0" borderId="27" xfId="0" applyFont="1" applyFill="1" applyBorder="1" applyAlignment="1">
      <alignment horizontal="center"/>
    </xf>
    <xf numFmtId="0" fontId="12" fillId="0" borderId="2" xfId="0" applyFont="1" applyFill="1" applyBorder="1" applyAlignment="1">
      <alignment horizontal="center"/>
    </xf>
    <xf numFmtId="1" fontId="1" fillId="0" borderId="27" xfId="0" applyNumberFormat="1" applyFont="1" applyFill="1" applyBorder="1" applyAlignment="1">
      <alignment horizontal="center"/>
    </xf>
    <xf numFmtId="1" fontId="1" fillId="0" borderId="2" xfId="0" applyNumberFormat="1" applyFont="1" applyFill="1" applyBorder="1" applyAlignment="1">
      <alignment horizontal="center"/>
    </xf>
    <xf numFmtId="0" fontId="9" fillId="0" borderId="0" xfId="1" applyAlignment="1" applyProtection="1"/>
  </cellXfs>
  <cellStyles count="4">
    <cellStyle name="Lien hypertexte" xfId="1" builtinId="8"/>
    <cellStyle name="Milliers 2" xfId="2"/>
    <cellStyle name="Normal" xfId="0" builtinId="0"/>
    <cellStyle name="Normal_feries" xfId="3"/>
  </cellStyles>
  <dxfs count="5">
    <dxf>
      <fill>
        <patternFill>
          <bgColor indexed="52"/>
        </patternFill>
      </fill>
    </dxf>
    <dxf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2"/>
        </patternFill>
      </fill>
    </dxf>
    <dxf>
      <fill>
        <patternFill>
          <bgColor indexed="55"/>
        </patternFill>
      </fill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indexed="5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3</xdr:row>
      <xdr:rowOff>19050</xdr:rowOff>
    </xdr:from>
    <xdr:to>
      <xdr:col>9</xdr:col>
      <xdr:colOff>428625</xdr:colOff>
      <xdr:row>6</xdr:row>
      <xdr:rowOff>190500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562475" y="619125"/>
          <a:ext cx="4086225" cy="7715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  <a:cs typeface="Calibri"/>
            </a:rPr>
            <a:t>Les jours fériés sont les jours de fêtes légales énumérés par le Code du travail : 1er janvier, lundi de Pâques, 1er mai, 8 mai, Ascension, lundi de Pentecôte, 14 juillet, Assomption (15 août), Toussaint, 11 novembre, 25 décembre. </a:t>
          </a:r>
        </a:p>
      </xdr:txBody>
    </xdr:sp>
    <xdr:clientData/>
  </xdr:twoCellAnchor>
  <xdr:twoCellAnchor>
    <xdr:from>
      <xdr:col>12</xdr:col>
      <xdr:colOff>581025</xdr:colOff>
      <xdr:row>12</xdr:row>
      <xdr:rowOff>0</xdr:rowOff>
    </xdr:from>
    <xdr:to>
      <xdr:col>19</xdr:col>
      <xdr:colOff>561975</xdr:colOff>
      <xdr:row>25</xdr:row>
      <xdr:rowOff>76200</xdr:rowOff>
    </xdr:to>
    <xdr:sp macro="" textlink="">
      <xdr:nvSpPr>
        <xdr:cNvPr id="2" name="ZoneTexte 1"/>
        <xdr:cNvSpPr txBox="1"/>
      </xdr:nvSpPr>
      <xdr:spPr>
        <a:xfrm>
          <a:off x="10477500" y="2400300"/>
          <a:ext cx="5848350" cy="2676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sollicite votre aide, car je ne suis pas un pro et je n'arrive pas à résoudre un problème depuis le debut janvier 2016.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j'ai une base de données contenant des tableaux liés entre eux .</a:t>
          </a:r>
          <a:br>
            <a:rPr lang="fr-FR"/>
          </a:br>
          <a:r>
            <a:rPr lang="fr-FR"/>
            <a:t>J'ai un probleme avec l'onglet " FERIES " car les années dans le menu deroulant s'arrete à 2015 et donc pour 2016 je suis coincé 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Pouvez vous m'expliquer comment faire evoluer ces années de 4 ou 5 ans </a:t>
          </a:r>
          <a:br>
            <a:rPr lang="fr-FR"/>
          </a:br>
          <a:r>
            <a:rPr lang="fr-FR"/>
            <a:t>je ne suis pas un pro donc si vous pouvez me detailler la solution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beaucoup de votre aide de votre aide !</a:t>
          </a:r>
          <a:endParaRPr lang="fr-FR" sz="1100"/>
        </a:p>
      </xdr:txBody>
    </xdr:sp>
    <xdr:clientData/>
  </xdr:twoCellAnchor>
  <xdr:twoCellAnchor>
    <xdr:from>
      <xdr:col>11</xdr:col>
      <xdr:colOff>142875</xdr:colOff>
      <xdr:row>2</xdr:row>
      <xdr:rowOff>104774</xdr:rowOff>
    </xdr:from>
    <xdr:to>
      <xdr:col>19</xdr:col>
      <xdr:colOff>571500</xdr:colOff>
      <xdr:row>11</xdr:row>
      <xdr:rowOff>142874</xdr:rowOff>
    </xdr:to>
    <xdr:sp macro="" textlink="">
      <xdr:nvSpPr>
        <xdr:cNvPr id="3" name="ZoneTexte 2"/>
        <xdr:cNvSpPr txBox="1"/>
      </xdr:nvSpPr>
      <xdr:spPr>
        <a:xfrm>
          <a:off x="10058400" y="504824"/>
          <a:ext cx="7134225" cy="18383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colonne K était masquée</a:t>
          </a:r>
        </a:p>
        <a:p>
          <a:r>
            <a:rPr lang="fr-FR" sz="1100"/>
            <a:t>La liste de validation (liste déroulante )</a:t>
          </a:r>
          <a:r>
            <a:rPr lang="fr-FR" sz="1100" baseline="0"/>
            <a:t> utilise la zone nommée Année (équivalent à K1:K16)pour afficher les années</a:t>
          </a:r>
        </a:p>
        <a:p>
          <a:r>
            <a:rPr lang="fr-FR" sz="1100" baseline="0"/>
            <a:t>Sélectionne B1--&gt; dans le ruban onglet Données--&gt;Validation des données</a:t>
          </a:r>
        </a:p>
        <a:p>
          <a:endParaRPr lang="fr-FR" sz="1100" baseline="0"/>
        </a:p>
        <a:p>
          <a:r>
            <a:rPr lang="fr-FR" sz="1100" baseline="0"/>
            <a:t>Pour augmenter les années on peut rendre la zone nommée Année dynamique (elle s'adapte en fonction du nombre de données dans la colonne)</a:t>
          </a:r>
        </a:p>
        <a:p>
          <a:r>
            <a:rPr lang="fr-FR" sz="1100" baseline="0"/>
            <a:t>Onglet Formules--&gt;Gestionnaire de noms</a:t>
          </a:r>
        </a:p>
        <a:p>
          <a:r>
            <a:rPr lang="fr-FR" sz="1100" baseline="0"/>
            <a:t>Il suffit de modifier la formule pour année ---&gt; =DECALER(Fériés!$K$1;;;NBVAL(Fériés!$K:$K))</a:t>
          </a:r>
        </a:p>
        <a:p>
          <a:r>
            <a:rPr lang="fr-FR" sz="1100" baseline="0"/>
            <a:t>Il ne te reste plus qu'à rajouter des dates en colonne K</a:t>
          </a:r>
        </a:p>
        <a:p>
          <a:r>
            <a:rPr lang="fr-FR" sz="1100" baseline="0"/>
            <a:t>Masquer la colonne K (éventuellement)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t72569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O21"/>
  <sheetViews>
    <sheetView tabSelected="1" zoomScaleNormal="100" workbookViewId="0">
      <selection activeCell="L24" sqref="L24"/>
    </sheetView>
  </sheetViews>
  <sheetFormatPr baseColWidth="10" defaultColWidth="12.5703125" defaultRowHeight="15.75" x14ac:dyDescent="0.25"/>
  <cols>
    <col min="1" max="1" width="2.42578125" style="66" customWidth="1"/>
    <col min="2" max="2" width="26.42578125" style="66" customWidth="1"/>
    <col min="3" max="3" width="3.28515625" style="66" customWidth="1"/>
    <col min="4" max="4" width="32.85546875" style="68" customWidth="1"/>
    <col min="5" max="5" width="3.28515625" style="66" customWidth="1"/>
    <col min="6" max="6" width="17.28515625" style="66" bestFit="1" customWidth="1"/>
    <col min="7" max="10" width="12.5703125" style="66" customWidth="1"/>
    <col min="11" max="11" width="12.85546875" style="66" customWidth="1"/>
    <col min="12" max="16384" width="12.5703125" style="66"/>
  </cols>
  <sheetData>
    <row r="1" spans="2:15" x14ac:dyDescent="0.25">
      <c r="B1" s="63">
        <v>2016</v>
      </c>
      <c r="C1" s="64"/>
      <c r="D1" s="65"/>
      <c r="K1" s="67">
        <v>2000</v>
      </c>
      <c r="O1" s="229" t="s">
        <v>114</v>
      </c>
    </row>
    <row r="2" spans="2:15" x14ac:dyDescent="0.25">
      <c r="K2" s="67">
        <v>2001</v>
      </c>
    </row>
    <row r="3" spans="2:15" x14ac:dyDescent="0.25">
      <c r="B3" s="69"/>
      <c r="C3" s="69"/>
      <c r="D3" s="70"/>
      <c r="K3" s="67">
        <v>2002</v>
      </c>
    </row>
    <row r="4" spans="2:15" x14ac:dyDescent="0.25">
      <c r="B4" s="71" t="s">
        <v>25</v>
      </c>
      <c r="C4" s="72"/>
      <c r="D4" s="73">
        <f>DATE(B1,1,1)</f>
        <v>42370</v>
      </c>
      <c r="F4" s="74"/>
      <c r="K4" s="67">
        <v>2003</v>
      </c>
    </row>
    <row r="5" spans="2:15" x14ac:dyDescent="0.25">
      <c r="B5" s="71" t="s">
        <v>26</v>
      </c>
      <c r="C5" s="72"/>
      <c r="D5" s="75">
        <f>FLOOR(DATE(B1,5,DAY(MINUTE(B1/38)/2+56)),7)-34+7*(B1=2079)</f>
        <v>42456</v>
      </c>
      <c r="F5" s="74"/>
      <c r="K5" s="67">
        <v>2004</v>
      </c>
    </row>
    <row r="6" spans="2:15" x14ac:dyDescent="0.25">
      <c r="B6" s="71" t="s">
        <v>27</v>
      </c>
      <c r="C6" s="72"/>
      <c r="D6" s="75">
        <f>D5+1</f>
        <v>42457</v>
      </c>
      <c r="F6" s="76"/>
      <c r="K6" s="67">
        <v>2005</v>
      </c>
    </row>
    <row r="7" spans="2:15" x14ac:dyDescent="0.25">
      <c r="B7" s="71" t="s">
        <v>28</v>
      </c>
      <c r="C7" s="72"/>
      <c r="D7" s="75">
        <f>DATE(B1,5,1)</f>
        <v>42491</v>
      </c>
      <c r="K7" s="67">
        <v>2006</v>
      </c>
    </row>
    <row r="8" spans="2:15" x14ac:dyDescent="0.25">
      <c r="B8" s="71" t="s">
        <v>29</v>
      </c>
      <c r="C8" s="72"/>
      <c r="D8" s="75">
        <f>DATE(B1,5,8)</f>
        <v>42498</v>
      </c>
      <c r="K8" s="67">
        <v>2007</v>
      </c>
    </row>
    <row r="9" spans="2:15" x14ac:dyDescent="0.25">
      <c r="B9" s="71" t="s">
        <v>30</v>
      </c>
      <c r="C9" s="72"/>
      <c r="D9" s="75">
        <f>D5+39</f>
        <v>42495</v>
      </c>
      <c r="K9" s="67">
        <v>2008</v>
      </c>
    </row>
    <row r="10" spans="2:15" x14ac:dyDescent="0.25">
      <c r="B10" s="71" t="s">
        <v>31</v>
      </c>
      <c r="C10" s="72"/>
      <c r="D10" s="73">
        <f>D5+49</f>
        <v>42505</v>
      </c>
      <c r="K10" s="67">
        <v>2009</v>
      </c>
    </row>
    <row r="11" spans="2:15" x14ac:dyDescent="0.25">
      <c r="B11" s="71" t="s">
        <v>32</v>
      </c>
      <c r="C11" s="72"/>
      <c r="D11" s="73">
        <f>D10+1</f>
        <v>42506</v>
      </c>
      <c r="K11" s="67">
        <v>2010</v>
      </c>
    </row>
    <row r="12" spans="2:15" x14ac:dyDescent="0.25">
      <c r="B12" s="71" t="s">
        <v>33</v>
      </c>
      <c r="C12" s="72"/>
      <c r="D12" s="73">
        <f>DATE(B1,7,14)</f>
        <v>42565</v>
      </c>
      <c r="K12" s="67">
        <v>2011</v>
      </c>
    </row>
    <row r="13" spans="2:15" x14ac:dyDescent="0.25">
      <c r="B13" s="71" t="s">
        <v>34</v>
      </c>
      <c r="C13" s="72"/>
      <c r="D13" s="73">
        <f>DATE(B1,8,15)</f>
        <v>42597</v>
      </c>
      <c r="F13" s="74"/>
      <c r="K13" s="67">
        <v>2012</v>
      </c>
    </row>
    <row r="14" spans="2:15" x14ac:dyDescent="0.25">
      <c r="B14" s="71" t="s">
        <v>35</v>
      </c>
      <c r="C14" s="72"/>
      <c r="D14" s="73">
        <f>DATE(B1,11,1)</f>
        <v>42675</v>
      </c>
      <c r="K14" s="67">
        <v>2013</v>
      </c>
    </row>
    <row r="15" spans="2:15" x14ac:dyDescent="0.25">
      <c r="B15" s="71" t="s">
        <v>36</v>
      </c>
      <c r="C15" s="72"/>
      <c r="D15" s="73">
        <f>DATE(B1,11,11)</f>
        <v>42685</v>
      </c>
      <c r="K15" s="67">
        <v>2014</v>
      </c>
    </row>
    <row r="16" spans="2:15" x14ac:dyDescent="0.25">
      <c r="B16" s="71" t="s">
        <v>37</v>
      </c>
      <c r="C16" s="72"/>
      <c r="D16" s="73">
        <f>DATE(B1,12,25)</f>
        <v>42729</v>
      </c>
      <c r="K16" s="67">
        <v>2015</v>
      </c>
    </row>
    <row r="17" spans="2:11" x14ac:dyDescent="0.25">
      <c r="B17" s="69"/>
      <c r="C17" s="69"/>
      <c r="D17" s="70"/>
      <c r="K17" s="66">
        <v>2016</v>
      </c>
    </row>
    <row r="18" spans="2:11" x14ac:dyDescent="0.25">
      <c r="B18" s="69"/>
      <c r="C18" s="69"/>
      <c r="D18" s="70"/>
      <c r="K18" s="66">
        <v>2017</v>
      </c>
    </row>
    <row r="19" spans="2:11" x14ac:dyDescent="0.25">
      <c r="B19" s="69"/>
      <c r="C19" s="69"/>
      <c r="D19" s="70"/>
    </row>
    <row r="20" spans="2:11" x14ac:dyDescent="0.25">
      <c r="B20" s="69"/>
      <c r="C20" s="69"/>
      <c r="D20" s="70"/>
    </row>
    <row r="21" spans="2:11" x14ac:dyDescent="0.25">
      <c r="B21" s="69"/>
      <c r="C21" s="69"/>
      <c r="D21" s="70"/>
    </row>
  </sheetData>
  <phoneticPr fontId="0" type="noConversion"/>
  <conditionalFormatting sqref="B4:D16">
    <cfRule type="expression" dxfId="4" priority="1" stopIfTrue="1">
      <formula>MOD(ROW(),2)</formula>
    </cfRule>
  </conditionalFormatting>
  <dataValidations count="1">
    <dataValidation type="list" allowBlank="1" showInputMessage="1" showErrorMessage="1" sqref="B1">
      <formula1>annee</formula1>
    </dataValidation>
  </dataValidations>
  <hyperlinks>
    <hyperlink ref="O1" r:id="rId1"/>
  </hyperlinks>
  <pageMargins left="0.78740157499999996" right="0.78740157499999996" top="0.984251969" bottom="0.984251969" header="0.4921259845" footer="0.4921259845"/>
  <pageSetup paperSize="9" orientation="portrait" horizontalDpi="4294967293" verticalDpi="4294967293" r:id="rId2"/>
  <headerFooter alignWithMargins="0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W202"/>
  <sheetViews>
    <sheetView view="pageLayout" topLeftCell="A328" zoomScaleNormal="100" workbookViewId="0">
      <selection activeCell="B1" sqref="B1"/>
    </sheetView>
  </sheetViews>
  <sheetFormatPr baseColWidth="10" defaultRowHeight="12.75" x14ac:dyDescent="0.2"/>
  <sheetData>
    <row r="2" spans="1:33" ht="15" x14ac:dyDescent="0.2">
      <c r="A2" s="1" t="s">
        <v>0</v>
      </c>
      <c r="B2" s="1"/>
      <c r="C2" s="2" t="str">
        <f ca="1">MID(CELL("nomfichier",$A$1),FIND("]",CELL("nomfichier",$A$1))+1,32)</f>
        <v>Modèle</v>
      </c>
      <c r="D2" s="3" t="s">
        <v>1</v>
      </c>
      <c r="E2" s="4" t="e">
        <f ca="1">SUMPRODUCT((WEEKDAY(ROW(INDIRECT(A8&amp;":"&amp;MAX(A35:A38))))&gt;2)*(COUNTIF(Fériés,ROW(INDIRECT(A8&amp;":"&amp;MAX(A35:A38))))=0))</f>
        <v>#VALUE!</v>
      </c>
      <c r="F2" s="5"/>
      <c r="G2" s="6"/>
      <c r="H2" s="7" t="s">
        <v>2</v>
      </c>
      <c r="I2" s="8">
        <v>0.1</v>
      </c>
      <c r="J2" s="9"/>
      <c r="K2" s="10" t="s">
        <v>3</v>
      </c>
      <c r="L2" s="11"/>
      <c r="M2" s="5"/>
      <c r="N2" s="5"/>
      <c r="O2" s="5"/>
    </row>
    <row r="3" spans="1:33" ht="15" x14ac:dyDescent="0.2">
      <c r="A3" s="1" t="s">
        <v>4</v>
      </c>
      <c r="B3" s="1"/>
      <c r="C3" s="38"/>
      <c r="D3" s="12"/>
      <c r="E3" s="6"/>
      <c r="F3" s="5"/>
      <c r="G3" s="6"/>
      <c r="H3" s="13" t="s">
        <v>5</v>
      </c>
      <c r="I3" s="14">
        <v>140</v>
      </c>
      <c r="J3" s="14"/>
      <c r="K3" s="15">
        <v>39</v>
      </c>
      <c r="L3" s="16"/>
      <c r="M3" s="5"/>
      <c r="N3" s="5"/>
      <c r="O3" s="5"/>
    </row>
    <row r="4" spans="1:33" x14ac:dyDescent="0.2">
      <c r="A4" s="1" t="s">
        <v>6</v>
      </c>
      <c r="B4" s="1"/>
      <c r="C4" s="4" t="e">
        <f ca="1">C3/E2</f>
        <v>#VALUE!</v>
      </c>
      <c r="D4" s="17"/>
      <c r="E4" s="18"/>
      <c r="F4" s="17"/>
      <c r="G4" s="19"/>
      <c r="H4" s="5"/>
      <c r="I4" s="5"/>
      <c r="J4" s="5"/>
      <c r="K4" s="5"/>
      <c r="L4" s="5"/>
      <c r="M4" s="5"/>
      <c r="N4" s="5"/>
      <c r="O4" s="5"/>
    </row>
    <row r="5" spans="1:33" ht="16.5" thickBot="1" x14ac:dyDescent="0.3">
      <c r="A5" s="20" t="s">
        <v>7</v>
      </c>
      <c r="B5" s="21" t="s">
        <v>38</v>
      </c>
      <c r="C5" s="5"/>
      <c r="D5" s="5"/>
      <c r="E5" s="62"/>
      <c r="F5" s="5"/>
      <c r="G5" s="6"/>
      <c r="H5" s="5"/>
      <c r="I5" s="5"/>
      <c r="J5" s="5"/>
      <c r="K5" s="5"/>
      <c r="L5" s="5"/>
      <c r="M5" s="5"/>
      <c r="N5" s="5"/>
      <c r="O5" s="5"/>
    </row>
    <row r="6" spans="1:33" ht="13.5" thickBot="1" x14ac:dyDescent="0.25">
      <c r="A6" s="22" t="s">
        <v>8</v>
      </c>
      <c r="B6" s="23"/>
      <c r="C6" s="56" t="s">
        <v>24</v>
      </c>
      <c r="D6" s="57" t="s">
        <v>21</v>
      </c>
      <c r="E6" s="58" t="s">
        <v>11</v>
      </c>
      <c r="F6" s="57" t="s">
        <v>12</v>
      </c>
      <c r="G6" s="58" t="s">
        <v>13</v>
      </c>
      <c r="H6" s="57" t="s">
        <v>14</v>
      </c>
      <c r="I6" s="57" t="s">
        <v>20</v>
      </c>
      <c r="J6" s="57" t="s">
        <v>22</v>
      </c>
      <c r="K6" s="57" t="s">
        <v>12</v>
      </c>
      <c r="L6" s="57" t="s">
        <v>19</v>
      </c>
      <c r="M6" s="57" t="s">
        <v>15</v>
      </c>
      <c r="N6" s="57" t="s">
        <v>17</v>
      </c>
      <c r="O6" s="29" t="s">
        <v>18</v>
      </c>
    </row>
    <row r="7" spans="1:33" x14ac:dyDescent="0.2">
      <c r="A7" s="23"/>
      <c r="B7" s="23"/>
      <c r="C7" s="79"/>
      <c r="D7" s="80"/>
      <c r="E7" s="81"/>
      <c r="F7" s="81"/>
      <c r="G7" s="82"/>
      <c r="H7" s="80"/>
      <c r="I7" s="80"/>
      <c r="J7" s="80"/>
      <c r="K7" s="83"/>
      <c r="L7" s="83"/>
      <c r="M7" s="81"/>
      <c r="N7" s="47"/>
      <c r="O7" s="80"/>
    </row>
    <row r="8" spans="1:33" s="50" customFormat="1" x14ac:dyDescent="0.2">
      <c r="A8" s="77" t="e">
        <f ca="1">DATE(An,MONTH("1/"&amp;C2),1)</f>
        <v>#VALUE!</v>
      </c>
      <c r="B8" s="84" t="e">
        <f t="shared" ref="B8:B35" ca="1" si="0">A8</f>
        <v>#VALUE!</v>
      </c>
      <c r="C8" s="48" t="e">
        <f t="shared" ref="C8:C35" ca="1" si="1">IF(OR(WEEKDAY($A8)&lt;3,COUNTIF(Fériés,$A8)&gt;0),"",SUMPRODUCT((WEEKDAY(ROW(INDIRECT($A$8&amp;":"&amp;A8)))&gt;2)*(COUNTIF(Fériés,ROW(INDIRECT($A$8&amp;":"&amp;A8)))=0))*$C$4)</f>
        <v>#VALUE!</v>
      </c>
      <c r="D8" s="38"/>
      <c r="E8" s="39" t="e">
        <f ca="1">IF(OR(WEEKDAY($A8)&lt;3,COUNTIF(Fériés,$A8)&gt;0),"",SUM($D$8:D8))</f>
        <v>#VALUE!</v>
      </c>
      <c r="F8" s="39" t="e">
        <f t="shared" ref="F8:F35" ca="1" si="2">IF(OR(WEEKDAY($A8)&lt;3,COUNTIF(Fériés,$A8)&gt;0),"",E8-C8)</f>
        <v>#VALUE!</v>
      </c>
      <c r="G8" s="85" t="e">
        <f t="shared" ref="G8:G35" ca="1" si="3">IF(OR(WEEKDAY($A8)&lt;3,COUNTIF(Fériés,$A8)&gt;0),"",E8+J8)</f>
        <v>#VALUE!</v>
      </c>
      <c r="H8" s="40" t="e">
        <f ca="1">IF(OR(WEEKDAY($A8)&lt;3,COUNTIF(Fériés,$A8)&gt;0),"",G8*10/100)</f>
        <v>#VALUE!</v>
      </c>
      <c r="I8" s="38"/>
      <c r="J8" s="39" t="e">
        <f ca="1">IF(OR(WEEKDAY($A8)&lt;3,COUNTIF(Fériés,$A8)&gt;0),"",SUM($I$8:I8))</f>
        <v>#VALUE!</v>
      </c>
      <c r="K8" s="49" t="e">
        <f t="shared" ref="K8:K35" ca="1" si="4">IF(OR(WEEKDAY($A8)&lt;3,COUNTIF(Fériés,$A8)&gt;0),"",J8-H8)</f>
        <v>#VALUE!</v>
      </c>
      <c r="L8" s="52" t="e">
        <f t="shared" ref="L8:L35" ca="1" si="5">IF(OR(WEEKDAY($A8)&lt;3,COUNTIF(Fériés,$A8)&gt;0),"",J8/G8)</f>
        <v>#VALUE!</v>
      </c>
      <c r="M8" s="41"/>
      <c r="N8" s="39" t="e">
        <f ca="1">IF(OR(WEEKDAY($A8)&lt;3,COUNTIF(Fériés,$A8)&gt;0),"",SUM($M$8:M8))</f>
        <v>#VALUE!</v>
      </c>
      <c r="O8" s="42" t="e">
        <f t="shared" ref="O8:O35" ca="1" si="6">IF(OR(WEEKDAY($A8)&lt;3,COUNTIF(Fériés,$A8)&gt;0,M8=0),"",D8/M8)</f>
        <v>#VALUE!</v>
      </c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</row>
    <row r="9" spans="1:33" x14ac:dyDescent="0.2">
      <c r="A9" s="77" t="e">
        <f t="shared" ref="A9:A35" ca="1" si="7">A8+1</f>
        <v>#VALUE!</v>
      </c>
      <c r="B9" s="78" t="e">
        <f t="shared" ca="1" si="0"/>
        <v>#VALUE!</v>
      </c>
      <c r="C9" s="48" t="e">
        <f t="shared" ca="1" si="1"/>
        <v>#VALUE!</v>
      </c>
      <c r="D9" s="43"/>
      <c r="E9" s="39" t="e">
        <f ca="1">IF(OR(WEEKDAY($A9)&lt;3,COUNTIF(Fériés,$A9)&gt;0),"",SUM($D$8:D9))</f>
        <v>#VALUE!</v>
      </c>
      <c r="F9" s="39" t="e">
        <f t="shared" ca="1" si="2"/>
        <v>#VALUE!</v>
      </c>
      <c r="G9" s="85" t="e">
        <f t="shared" ca="1" si="3"/>
        <v>#VALUE!</v>
      </c>
      <c r="H9" s="40" t="e">
        <f t="shared" ref="H9:H35" ca="1" si="8">IF(OR(WEEKDAY($A9)&lt;3,COUNTIF(Fériés,$A9)&gt;0),"",G9*10/100)</f>
        <v>#VALUE!</v>
      </c>
      <c r="I9" s="43"/>
      <c r="J9" s="39" t="e">
        <f ca="1">IF(OR(WEEKDAY($A9)&lt;3,COUNTIF(Fériés,$A9)&gt;0),"",SUM($I$8:I9))</f>
        <v>#VALUE!</v>
      </c>
      <c r="K9" s="49" t="e">
        <f t="shared" ca="1" si="4"/>
        <v>#VALUE!</v>
      </c>
      <c r="L9" s="52" t="e">
        <f t="shared" ca="1" si="5"/>
        <v>#VALUE!</v>
      </c>
      <c r="M9" s="45"/>
      <c r="N9" s="39" t="e">
        <f ca="1">IF(OR(WEEKDAY($A9)&lt;3,COUNTIF(Fériés,$A9)&gt;0),"",SUM($M$8:M9))</f>
        <v>#VALUE!</v>
      </c>
      <c r="O9" s="42" t="e">
        <f t="shared" ca="1" si="6"/>
        <v>#VALUE!</v>
      </c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</row>
    <row r="10" spans="1:33" x14ac:dyDescent="0.2">
      <c r="A10" s="77" t="e">
        <f t="shared" ca="1" si="7"/>
        <v>#VALUE!</v>
      </c>
      <c r="B10" s="78" t="e">
        <f t="shared" ca="1" si="0"/>
        <v>#VALUE!</v>
      </c>
      <c r="C10" s="48" t="e">
        <f t="shared" ca="1" si="1"/>
        <v>#VALUE!</v>
      </c>
      <c r="D10" s="43"/>
      <c r="E10" s="39" t="e">
        <f ca="1">IF(OR(WEEKDAY($A10)&lt;3,COUNTIF(Fériés,$A10)&gt;0),"",SUM($D$8:D10))</f>
        <v>#VALUE!</v>
      </c>
      <c r="F10" s="39" t="e">
        <f t="shared" ca="1" si="2"/>
        <v>#VALUE!</v>
      </c>
      <c r="G10" s="85" t="e">
        <f t="shared" ca="1" si="3"/>
        <v>#VALUE!</v>
      </c>
      <c r="H10" s="40" t="e">
        <f t="shared" ca="1" si="8"/>
        <v>#VALUE!</v>
      </c>
      <c r="I10" s="43"/>
      <c r="J10" s="39" t="e">
        <f ca="1">IF(OR(WEEKDAY($A10)&lt;3,COUNTIF(Fériés,$A10)&gt;0),"",SUM($I$8:I10))</f>
        <v>#VALUE!</v>
      </c>
      <c r="K10" s="49" t="e">
        <f t="shared" ca="1" si="4"/>
        <v>#VALUE!</v>
      </c>
      <c r="L10" s="52" t="e">
        <f t="shared" ca="1" si="5"/>
        <v>#VALUE!</v>
      </c>
      <c r="M10" s="45"/>
      <c r="N10" s="39" t="e">
        <f ca="1">IF(OR(WEEKDAY($A10)&lt;3,COUNTIF(Fériés,$A10)&gt;0),"",SUM($M$8:M10))</f>
        <v>#VALUE!</v>
      </c>
      <c r="O10" s="42" t="e">
        <f t="shared" ca="1" si="6"/>
        <v>#VALUE!</v>
      </c>
    </row>
    <row r="11" spans="1:33" x14ac:dyDescent="0.2">
      <c r="A11" s="77" t="e">
        <f t="shared" ca="1" si="7"/>
        <v>#VALUE!</v>
      </c>
      <c r="B11" s="78" t="e">
        <f t="shared" ca="1" si="0"/>
        <v>#VALUE!</v>
      </c>
      <c r="C11" s="48" t="e">
        <f t="shared" ca="1" si="1"/>
        <v>#VALUE!</v>
      </c>
      <c r="D11" s="43"/>
      <c r="E11" s="39" t="e">
        <f ca="1">IF(OR(WEEKDAY($A11)&lt;3,COUNTIF(Fériés,$A11)&gt;0),"",SUM($D$8:D11))</f>
        <v>#VALUE!</v>
      </c>
      <c r="F11" s="39" t="e">
        <f t="shared" ca="1" si="2"/>
        <v>#VALUE!</v>
      </c>
      <c r="G11" s="85" t="e">
        <f t="shared" ca="1" si="3"/>
        <v>#VALUE!</v>
      </c>
      <c r="H11" s="40" t="e">
        <f t="shared" ca="1" si="8"/>
        <v>#VALUE!</v>
      </c>
      <c r="I11" s="43"/>
      <c r="J11" s="39" t="e">
        <f ca="1">IF(OR(WEEKDAY($A11)&lt;3,COUNTIF(Fériés,$A11)&gt;0),"",SUM($I$8:I11))</f>
        <v>#VALUE!</v>
      </c>
      <c r="K11" s="49" t="e">
        <f t="shared" ca="1" si="4"/>
        <v>#VALUE!</v>
      </c>
      <c r="L11" s="52" t="e">
        <f t="shared" ca="1" si="5"/>
        <v>#VALUE!</v>
      </c>
      <c r="M11" s="45"/>
      <c r="N11" s="39" t="e">
        <f ca="1">IF(OR(WEEKDAY($A11)&lt;3,COUNTIF(Fériés,$A11)&gt;0),"",SUM($M$8:M11))</f>
        <v>#VALUE!</v>
      </c>
      <c r="O11" s="42" t="e">
        <f t="shared" ca="1" si="6"/>
        <v>#VALUE!</v>
      </c>
    </row>
    <row r="12" spans="1:33" x14ac:dyDescent="0.2">
      <c r="A12" s="77" t="e">
        <f t="shared" ca="1" si="7"/>
        <v>#VALUE!</v>
      </c>
      <c r="B12" s="78" t="e">
        <f t="shared" ca="1" si="0"/>
        <v>#VALUE!</v>
      </c>
      <c r="C12" s="48" t="e">
        <f t="shared" ca="1" si="1"/>
        <v>#VALUE!</v>
      </c>
      <c r="D12" s="43"/>
      <c r="E12" s="39" t="e">
        <f ca="1">IF(OR(WEEKDAY($A12)&lt;3,COUNTIF(Fériés,$A12)&gt;0),"",SUM($D$8:D12))</f>
        <v>#VALUE!</v>
      </c>
      <c r="F12" s="39" t="e">
        <f t="shared" ca="1" si="2"/>
        <v>#VALUE!</v>
      </c>
      <c r="G12" s="85" t="e">
        <f t="shared" ca="1" si="3"/>
        <v>#VALUE!</v>
      </c>
      <c r="H12" s="40" t="e">
        <f t="shared" ca="1" si="8"/>
        <v>#VALUE!</v>
      </c>
      <c r="I12" s="43"/>
      <c r="J12" s="39" t="e">
        <f ca="1">IF(OR(WEEKDAY($A12)&lt;3,COUNTIF(Fériés,$A12)&gt;0),"",SUM($I$8:I12))</f>
        <v>#VALUE!</v>
      </c>
      <c r="K12" s="49" t="e">
        <f t="shared" ca="1" si="4"/>
        <v>#VALUE!</v>
      </c>
      <c r="L12" s="52" t="e">
        <f t="shared" ca="1" si="5"/>
        <v>#VALUE!</v>
      </c>
      <c r="M12" s="45"/>
      <c r="N12" s="39" t="e">
        <f ca="1">IF(OR(WEEKDAY($A12)&lt;3,COUNTIF(Fériés,$A12)&gt;0),"",SUM($M$8:M12))</f>
        <v>#VALUE!</v>
      </c>
      <c r="O12" s="42" t="e">
        <f t="shared" ca="1" si="6"/>
        <v>#VALUE!</v>
      </c>
    </row>
    <row r="13" spans="1:33" x14ac:dyDescent="0.2">
      <c r="A13" s="77" t="e">
        <f t="shared" ca="1" si="7"/>
        <v>#VALUE!</v>
      </c>
      <c r="B13" s="78" t="e">
        <f t="shared" ca="1" si="0"/>
        <v>#VALUE!</v>
      </c>
      <c r="C13" s="48" t="e">
        <f t="shared" ca="1" si="1"/>
        <v>#VALUE!</v>
      </c>
      <c r="D13" s="43"/>
      <c r="E13" s="39" t="e">
        <f ca="1">IF(OR(WEEKDAY($A13)&lt;3,COUNTIF(Fériés,$A13)&gt;0),"",SUM($D$8:D13))</f>
        <v>#VALUE!</v>
      </c>
      <c r="F13" s="39" t="e">
        <f t="shared" ca="1" si="2"/>
        <v>#VALUE!</v>
      </c>
      <c r="G13" s="85" t="e">
        <f t="shared" ca="1" si="3"/>
        <v>#VALUE!</v>
      </c>
      <c r="H13" s="40" t="e">
        <f t="shared" ca="1" si="8"/>
        <v>#VALUE!</v>
      </c>
      <c r="I13" s="43"/>
      <c r="J13" s="39" t="e">
        <f ca="1">IF(OR(WEEKDAY($A13)&lt;3,COUNTIF(Fériés,$A13)&gt;0),"",SUM($I$8:I13))</f>
        <v>#VALUE!</v>
      </c>
      <c r="K13" s="49" t="e">
        <f t="shared" ca="1" si="4"/>
        <v>#VALUE!</v>
      </c>
      <c r="L13" s="52" t="e">
        <f t="shared" ca="1" si="5"/>
        <v>#VALUE!</v>
      </c>
      <c r="M13" s="45"/>
      <c r="N13" s="39" t="e">
        <f ca="1">IF(OR(WEEKDAY($A13)&lt;3,COUNTIF(Fériés,$A13)&gt;0),"",SUM($M$8:M13))</f>
        <v>#VALUE!</v>
      </c>
      <c r="O13" s="42" t="e">
        <f t="shared" ca="1" si="6"/>
        <v>#VALUE!</v>
      </c>
    </row>
    <row r="14" spans="1:33" x14ac:dyDescent="0.2">
      <c r="A14" s="77" t="e">
        <f t="shared" ca="1" si="7"/>
        <v>#VALUE!</v>
      </c>
      <c r="B14" s="78" t="e">
        <f t="shared" ca="1" si="0"/>
        <v>#VALUE!</v>
      </c>
      <c r="C14" s="48" t="e">
        <f t="shared" ca="1" si="1"/>
        <v>#VALUE!</v>
      </c>
      <c r="D14" s="43"/>
      <c r="E14" s="39" t="e">
        <f ca="1">IF(OR(WEEKDAY($A14)&lt;3,COUNTIF(Fériés,$A14)&gt;0),"",SUM($D$8:D14))</f>
        <v>#VALUE!</v>
      </c>
      <c r="F14" s="39" t="e">
        <f t="shared" ca="1" si="2"/>
        <v>#VALUE!</v>
      </c>
      <c r="G14" s="85" t="e">
        <f t="shared" ca="1" si="3"/>
        <v>#VALUE!</v>
      </c>
      <c r="H14" s="40" t="e">
        <f t="shared" ca="1" si="8"/>
        <v>#VALUE!</v>
      </c>
      <c r="I14" s="43"/>
      <c r="J14" s="39" t="e">
        <f ca="1">IF(OR(WEEKDAY($A14)&lt;3,COUNTIF(Fériés,$A14)&gt;0),"",SUM($I$8:I14))</f>
        <v>#VALUE!</v>
      </c>
      <c r="K14" s="49" t="e">
        <f t="shared" ca="1" si="4"/>
        <v>#VALUE!</v>
      </c>
      <c r="L14" s="52" t="e">
        <f t="shared" ca="1" si="5"/>
        <v>#VALUE!</v>
      </c>
      <c r="M14" s="45"/>
      <c r="N14" s="39" t="e">
        <f ca="1">IF(OR(WEEKDAY($A14)&lt;3,COUNTIF(Fériés,$A14)&gt;0),"",SUM($M$8:M14))</f>
        <v>#VALUE!</v>
      </c>
      <c r="O14" s="42" t="e">
        <f t="shared" ca="1" si="6"/>
        <v>#VALUE!</v>
      </c>
    </row>
    <row r="15" spans="1:33" x14ac:dyDescent="0.2">
      <c r="A15" s="77" t="e">
        <f t="shared" ca="1" si="7"/>
        <v>#VALUE!</v>
      </c>
      <c r="B15" s="78" t="e">
        <f t="shared" ca="1" si="0"/>
        <v>#VALUE!</v>
      </c>
      <c r="C15" s="48" t="e">
        <f t="shared" ca="1" si="1"/>
        <v>#VALUE!</v>
      </c>
      <c r="D15" s="43"/>
      <c r="E15" s="39" t="e">
        <f ca="1">IF(OR(WEEKDAY($A15)&lt;3,COUNTIF(Fériés,$A15)&gt;0),"",SUM($D$8:D15))</f>
        <v>#VALUE!</v>
      </c>
      <c r="F15" s="39" t="e">
        <f t="shared" ca="1" si="2"/>
        <v>#VALUE!</v>
      </c>
      <c r="G15" s="85" t="e">
        <f t="shared" ca="1" si="3"/>
        <v>#VALUE!</v>
      </c>
      <c r="H15" s="40" t="e">
        <f t="shared" ca="1" si="8"/>
        <v>#VALUE!</v>
      </c>
      <c r="I15" s="43"/>
      <c r="J15" s="39" t="e">
        <f ca="1">IF(OR(WEEKDAY($A15)&lt;3,COUNTIF(Fériés,$A15)&gt;0),"",SUM($I$8:I15))</f>
        <v>#VALUE!</v>
      </c>
      <c r="K15" s="49" t="e">
        <f t="shared" ca="1" si="4"/>
        <v>#VALUE!</v>
      </c>
      <c r="L15" s="52" t="e">
        <f t="shared" ca="1" si="5"/>
        <v>#VALUE!</v>
      </c>
      <c r="M15" s="45"/>
      <c r="N15" s="39" t="e">
        <f ca="1">IF(OR(WEEKDAY($A15)&lt;3,COUNTIF(Fériés,$A15)&gt;0),"",SUM($M$8:M15))</f>
        <v>#VALUE!</v>
      </c>
      <c r="O15" s="42" t="e">
        <f t="shared" ca="1" si="6"/>
        <v>#VALUE!</v>
      </c>
    </row>
    <row r="16" spans="1:33" x14ac:dyDescent="0.2">
      <c r="A16" s="77" t="e">
        <f t="shared" ca="1" si="7"/>
        <v>#VALUE!</v>
      </c>
      <c r="B16" s="78" t="e">
        <f t="shared" ca="1" si="0"/>
        <v>#VALUE!</v>
      </c>
      <c r="C16" s="48" t="e">
        <f t="shared" ca="1" si="1"/>
        <v>#VALUE!</v>
      </c>
      <c r="D16" s="43"/>
      <c r="E16" s="39" t="e">
        <f ca="1">IF(OR(WEEKDAY($A16)&lt;3,COUNTIF(Fériés,$A16)&gt;0),"",SUM($D$8:D16))</f>
        <v>#VALUE!</v>
      </c>
      <c r="F16" s="39" t="e">
        <f t="shared" ca="1" si="2"/>
        <v>#VALUE!</v>
      </c>
      <c r="G16" s="85" t="e">
        <f t="shared" ca="1" si="3"/>
        <v>#VALUE!</v>
      </c>
      <c r="H16" s="40" t="e">
        <f t="shared" ca="1" si="8"/>
        <v>#VALUE!</v>
      </c>
      <c r="I16" s="43"/>
      <c r="J16" s="39" t="e">
        <f ca="1">IF(OR(WEEKDAY($A16)&lt;3,COUNTIF(Fériés,$A16)&gt;0),"",SUM($I$8:I16))</f>
        <v>#VALUE!</v>
      </c>
      <c r="K16" s="49" t="e">
        <f t="shared" ca="1" si="4"/>
        <v>#VALUE!</v>
      </c>
      <c r="L16" s="52" t="e">
        <f t="shared" ca="1" si="5"/>
        <v>#VALUE!</v>
      </c>
      <c r="M16" s="45"/>
      <c r="N16" s="39" t="e">
        <f ca="1">IF(OR(WEEKDAY($A16)&lt;3,COUNTIF(Fériés,$A16)&gt;0),"",SUM($M$8:M16))</f>
        <v>#VALUE!</v>
      </c>
      <c r="O16" s="42" t="e">
        <f t="shared" ca="1" si="6"/>
        <v>#VALUE!</v>
      </c>
    </row>
    <row r="17" spans="1:15" x14ac:dyDescent="0.2">
      <c r="A17" s="77" t="e">
        <f t="shared" ca="1" si="7"/>
        <v>#VALUE!</v>
      </c>
      <c r="B17" s="78" t="e">
        <f t="shared" ca="1" si="0"/>
        <v>#VALUE!</v>
      </c>
      <c r="C17" s="48" t="e">
        <f t="shared" ca="1" si="1"/>
        <v>#VALUE!</v>
      </c>
      <c r="D17" s="43"/>
      <c r="E17" s="39" t="e">
        <f ca="1">IF(OR(WEEKDAY($A17)&lt;3,COUNTIF(Fériés,$A17)&gt;0),"",SUM($D$8:D17))</f>
        <v>#VALUE!</v>
      </c>
      <c r="F17" s="39" t="e">
        <f t="shared" ca="1" si="2"/>
        <v>#VALUE!</v>
      </c>
      <c r="G17" s="85" t="e">
        <f t="shared" ca="1" si="3"/>
        <v>#VALUE!</v>
      </c>
      <c r="H17" s="40" t="e">
        <f t="shared" ca="1" si="8"/>
        <v>#VALUE!</v>
      </c>
      <c r="I17" s="43"/>
      <c r="J17" s="39" t="e">
        <f ca="1">IF(OR(WEEKDAY($A17)&lt;3,COUNTIF(Fériés,$A17)&gt;0),"",SUM($I$8:I17))</f>
        <v>#VALUE!</v>
      </c>
      <c r="K17" s="49" t="e">
        <f t="shared" ca="1" si="4"/>
        <v>#VALUE!</v>
      </c>
      <c r="L17" s="52" t="e">
        <f t="shared" ca="1" si="5"/>
        <v>#VALUE!</v>
      </c>
      <c r="M17" s="45"/>
      <c r="N17" s="39" t="e">
        <f ca="1">IF(OR(WEEKDAY($A17)&lt;3,COUNTIF(Fériés,$A17)&gt;0),"",SUM($M$8:M17))</f>
        <v>#VALUE!</v>
      </c>
      <c r="O17" s="42" t="e">
        <f t="shared" ca="1" si="6"/>
        <v>#VALUE!</v>
      </c>
    </row>
    <row r="18" spans="1:15" x14ac:dyDescent="0.2">
      <c r="A18" s="77" t="e">
        <f t="shared" ca="1" si="7"/>
        <v>#VALUE!</v>
      </c>
      <c r="B18" s="78" t="e">
        <f t="shared" ca="1" si="0"/>
        <v>#VALUE!</v>
      </c>
      <c r="C18" s="48" t="e">
        <f t="shared" ca="1" si="1"/>
        <v>#VALUE!</v>
      </c>
      <c r="D18" s="43"/>
      <c r="E18" s="39" t="e">
        <f ca="1">IF(OR(WEEKDAY($A18)&lt;3,COUNTIF(Fériés,$A18)&gt;0),"",SUM($D$8:D18))</f>
        <v>#VALUE!</v>
      </c>
      <c r="F18" s="39" t="e">
        <f t="shared" ca="1" si="2"/>
        <v>#VALUE!</v>
      </c>
      <c r="G18" s="85" t="e">
        <f t="shared" ca="1" si="3"/>
        <v>#VALUE!</v>
      </c>
      <c r="H18" s="40" t="e">
        <f t="shared" ca="1" si="8"/>
        <v>#VALUE!</v>
      </c>
      <c r="I18" s="43"/>
      <c r="J18" s="39" t="e">
        <f ca="1">IF(OR(WEEKDAY($A18)&lt;3,COUNTIF(Fériés,$A18)&gt;0),"",SUM($I$8:I18))</f>
        <v>#VALUE!</v>
      </c>
      <c r="K18" s="49" t="e">
        <f t="shared" ca="1" si="4"/>
        <v>#VALUE!</v>
      </c>
      <c r="L18" s="52" t="e">
        <f t="shared" ca="1" si="5"/>
        <v>#VALUE!</v>
      </c>
      <c r="M18" s="45"/>
      <c r="N18" s="39" t="e">
        <f ca="1">IF(OR(WEEKDAY($A18)&lt;3,COUNTIF(Fériés,$A18)&gt;0),"",SUM($M$8:M18))</f>
        <v>#VALUE!</v>
      </c>
      <c r="O18" s="42" t="e">
        <f t="shared" ca="1" si="6"/>
        <v>#VALUE!</v>
      </c>
    </row>
    <row r="19" spans="1:15" x14ac:dyDescent="0.2">
      <c r="A19" s="77" t="e">
        <f t="shared" ca="1" si="7"/>
        <v>#VALUE!</v>
      </c>
      <c r="B19" s="78" t="e">
        <f t="shared" ca="1" si="0"/>
        <v>#VALUE!</v>
      </c>
      <c r="C19" s="48" t="e">
        <f t="shared" ca="1" si="1"/>
        <v>#VALUE!</v>
      </c>
      <c r="D19" s="43"/>
      <c r="E19" s="39" t="e">
        <f ca="1">IF(OR(WEEKDAY($A19)&lt;3,COUNTIF(Fériés,$A19)&gt;0),"",SUM($D$8:D19))</f>
        <v>#VALUE!</v>
      </c>
      <c r="F19" s="39" t="e">
        <f t="shared" ca="1" si="2"/>
        <v>#VALUE!</v>
      </c>
      <c r="G19" s="85" t="e">
        <f t="shared" ca="1" si="3"/>
        <v>#VALUE!</v>
      </c>
      <c r="H19" s="40" t="e">
        <f t="shared" ca="1" si="8"/>
        <v>#VALUE!</v>
      </c>
      <c r="I19" s="43"/>
      <c r="J19" s="39" t="e">
        <f ca="1">IF(OR(WEEKDAY($A19)&lt;3,COUNTIF(Fériés,$A19)&gt;0),"",SUM($I$8:I19))</f>
        <v>#VALUE!</v>
      </c>
      <c r="K19" s="49" t="e">
        <f t="shared" ca="1" si="4"/>
        <v>#VALUE!</v>
      </c>
      <c r="L19" s="52" t="e">
        <f t="shared" ca="1" si="5"/>
        <v>#VALUE!</v>
      </c>
      <c r="M19" s="45"/>
      <c r="N19" s="39" t="e">
        <f ca="1">IF(OR(WEEKDAY($A19)&lt;3,COUNTIF(Fériés,$A19)&gt;0),"",SUM($M$8:M19))</f>
        <v>#VALUE!</v>
      </c>
      <c r="O19" s="42" t="e">
        <f t="shared" ca="1" si="6"/>
        <v>#VALUE!</v>
      </c>
    </row>
    <row r="20" spans="1:15" x14ac:dyDescent="0.2">
      <c r="A20" s="77" t="e">
        <f t="shared" ca="1" si="7"/>
        <v>#VALUE!</v>
      </c>
      <c r="B20" s="78" t="e">
        <f t="shared" ca="1" si="0"/>
        <v>#VALUE!</v>
      </c>
      <c r="C20" s="48" t="e">
        <f t="shared" ca="1" si="1"/>
        <v>#VALUE!</v>
      </c>
      <c r="D20" s="43"/>
      <c r="E20" s="39" t="e">
        <f ca="1">IF(OR(WEEKDAY($A20)&lt;3,COUNTIF(Fériés,$A20)&gt;0),"",SUM($D$8:D20))</f>
        <v>#VALUE!</v>
      </c>
      <c r="F20" s="39" t="e">
        <f t="shared" ca="1" si="2"/>
        <v>#VALUE!</v>
      </c>
      <c r="G20" s="85" t="e">
        <f t="shared" ca="1" si="3"/>
        <v>#VALUE!</v>
      </c>
      <c r="H20" s="40" t="e">
        <f t="shared" ca="1" si="8"/>
        <v>#VALUE!</v>
      </c>
      <c r="I20" s="43"/>
      <c r="J20" s="39" t="e">
        <f ca="1">IF(OR(WEEKDAY($A20)&lt;3,COUNTIF(Fériés,$A20)&gt;0),"",SUM($I$8:I20))</f>
        <v>#VALUE!</v>
      </c>
      <c r="K20" s="49" t="e">
        <f t="shared" ca="1" si="4"/>
        <v>#VALUE!</v>
      </c>
      <c r="L20" s="52" t="e">
        <f t="shared" ca="1" si="5"/>
        <v>#VALUE!</v>
      </c>
      <c r="M20" s="45"/>
      <c r="N20" s="39" t="e">
        <f ca="1">IF(OR(WEEKDAY($A20)&lt;3,COUNTIF(Fériés,$A20)&gt;0),"",SUM($M$8:M20))</f>
        <v>#VALUE!</v>
      </c>
      <c r="O20" s="42" t="e">
        <f t="shared" ca="1" si="6"/>
        <v>#VALUE!</v>
      </c>
    </row>
    <row r="21" spans="1:15" x14ac:dyDescent="0.2">
      <c r="A21" s="77" t="e">
        <f t="shared" ca="1" si="7"/>
        <v>#VALUE!</v>
      </c>
      <c r="B21" s="78" t="e">
        <f t="shared" ca="1" si="0"/>
        <v>#VALUE!</v>
      </c>
      <c r="C21" s="48" t="e">
        <f t="shared" ca="1" si="1"/>
        <v>#VALUE!</v>
      </c>
      <c r="D21" s="43"/>
      <c r="E21" s="39" t="e">
        <f ca="1">IF(OR(WEEKDAY($A21)&lt;3,COUNTIF(Fériés,$A21)&gt;0),"",SUM($D$8:D21))</f>
        <v>#VALUE!</v>
      </c>
      <c r="F21" s="39" t="e">
        <f t="shared" ca="1" si="2"/>
        <v>#VALUE!</v>
      </c>
      <c r="G21" s="85" t="e">
        <f t="shared" ca="1" si="3"/>
        <v>#VALUE!</v>
      </c>
      <c r="H21" s="40" t="e">
        <f t="shared" ca="1" si="8"/>
        <v>#VALUE!</v>
      </c>
      <c r="I21" s="43"/>
      <c r="J21" s="39" t="e">
        <f ca="1">IF(OR(WEEKDAY($A21)&lt;3,COUNTIF(Fériés,$A21)&gt;0),"",SUM($I$8:I21))</f>
        <v>#VALUE!</v>
      </c>
      <c r="K21" s="49" t="e">
        <f t="shared" ca="1" si="4"/>
        <v>#VALUE!</v>
      </c>
      <c r="L21" s="52" t="e">
        <f t="shared" ca="1" si="5"/>
        <v>#VALUE!</v>
      </c>
      <c r="M21" s="45"/>
      <c r="N21" s="39" t="e">
        <f ca="1">IF(OR(WEEKDAY($A21)&lt;3,COUNTIF(Fériés,$A21)&gt;0),"",SUM($M$8:M21))</f>
        <v>#VALUE!</v>
      </c>
      <c r="O21" s="42" t="e">
        <f t="shared" ca="1" si="6"/>
        <v>#VALUE!</v>
      </c>
    </row>
    <row r="22" spans="1:15" x14ac:dyDescent="0.2">
      <c r="A22" s="77" t="e">
        <f t="shared" ca="1" si="7"/>
        <v>#VALUE!</v>
      </c>
      <c r="B22" s="78" t="e">
        <f t="shared" ca="1" si="0"/>
        <v>#VALUE!</v>
      </c>
      <c r="C22" s="48" t="e">
        <f t="shared" ca="1" si="1"/>
        <v>#VALUE!</v>
      </c>
      <c r="D22" s="43"/>
      <c r="E22" s="39" t="e">
        <f ca="1">IF(OR(WEEKDAY($A22)&lt;3,COUNTIF(Fériés,$A22)&gt;0),"",SUM($D$8:D22))</f>
        <v>#VALUE!</v>
      </c>
      <c r="F22" s="39" t="e">
        <f t="shared" ca="1" si="2"/>
        <v>#VALUE!</v>
      </c>
      <c r="G22" s="85" t="e">
        <f t="shared" ca="1" si="3"/>
        <v>#VALUE!</v>
      </c>
      <c r="H22" s="40" t="e">
        <f t="shared" ca="1" si="8"/>
        <v>#VALUE!</v>
      </c>
      <c r="I22" s="43"/>
      <c r="J22" s="39" t="e">
        <f ca="1">IF(OR(WEEKDAY($A22)&lt;3,COUNTIF(Fériés,$A22)&gt;0),"",SUM($I$8:I22))</f>
        <v>#VALUE!</v>
      </c>
      <c r="K22" s="49" t="e">
        <f t="shared" ca="1" si="4"/>
        <v>#VALUE!</v>
      </c>
      <c r="L22" s="52" t="e">
        <f t="shared" ca="1" si="5"/>
        <v>#VALUE!</v>
      </c>
      <c r="M22" s="45"/>
      <c r="N22" s="39" t="e">
        <f ca="1">IF(OR(WEEKDAY($A22)&lt;3,COUNTIF(Fériés,$A22)&gt;0),"",SUM($M$8:M22))</f>
        <v>#VALUE!</v>
      </c>
      <c r="O22" s="42" t="e">
        <f t="shared" ca="1" si="6"/>
        <v>#VALUE!</v>
      </c>
    </row>
    <row r="23" spans="1:15" x14ac:dyDescent="0.2">
      <c r="A23" s="77" t="e">
        <f t="shared" ca="1" si="7"/>
        <v>#VALUE!</v>
      </c>
      <c r="B23" s="78" t="e">
        <f t="shared" ca="1" si="0"/>
        <v>#VALUE!</v>
      </c>
      <c r="C23" s="48" t="e">
        <f t="shared" ca="1" si="1"/>
        <v>#VALUE!</v>
      </c>
      <c r="D23" s="43"/>
      <c r="E23" s="39" t="e">
        <f ca="1">IF(OR(WEEKDAY($A23)&lt;3,COUNTIF(Fériés,$A23)&gt;0),"",SUM($D$8:D23))</f>
        <v>#VALUE!</v>
      </c>
      <c r="F23" s="39" t="e">
        <f t="shared" ca="1" si="2"/>
        <v>#VALUE!</v>
      </c>
      <c r="G23" s="85" t="e">
        <f t="shared" ca="1" si="3"/>
        <v>#VALUE!</v>
      </c>
      <c r="H23" s="40" t="e">
        <f t="shared" ca="1" si="8"/>
        <v>#VALUE!</v>
      </c>
      <c r="I23" s="43"/>
      <c r="J23" s="39" t="e">
        <f ca="1">IF(OR(WEEKDAY($A23)&lt;3,COUNTIF(Fériés,$A23)&gt;0),"",SUM($I$8:I23))</f>
        <v>#VALUE!</v>
      </c>
      <c r="K23" s="49" t="e">
        <f t="shared" ca="1" si="4"/>
        <v>#VALUE!</v>
      </c>
      <c r="L23" s="52" t="e">
        <f t="shared" ca="1" si="5"/>
        <v>#VALUE!</v>
      </c>
      <c r="M23" s="45"/>
      <c r="N23" s="39" t="e">
        <f ca="1">IF(OR(WEEKDAY($A23)&lt;3,COUNTIF(Fériés,$A23)&gt;0),"",SUM($M$8:M23))</f>
        <v>#VALUE!</v>
      </c>
      <c r="O23" s="42" t="e">
        <f t="shared" ca="1" si="6"/>
        <v>#VALUE!</v>
      </c>
    </row>
    <row r="24" spans="1:15" x14ac:dyDescent="0.2">
      <c r="A24" s="77" t="e">
        <f t="shared" ca="1" si="7"/>
        <v>#VALUE!</v>
      </c>
      <c r="B24" s="78" t="e">
        <f t="shared" ca="1" si="0"/>
        <v>#VALUE!</v>
      </c>
      <c r="C24" s="48" t="e">
        <f t="shared" ca="1" si="1"/>
        <v>#VALUE!</v>
      </c>
      <c r="D24" s="43"/>
      <c r="E24" s="39" t="e">
        <f ca="1">IF(OR(WEEKDAY($A24)&lt;3,COUNTIF(Fériés,$A24)&gt;0),"",SUM($D$8:D24))</f>
        <v>#VALUE!</v>
      </c>
      <c r="F24" s="39" t="e">
        <f t="shared" ca="1" si="2"/>
        <v>#VALUE!</v>
      </c>
      <c r="G24" s="85" t="e">
        <f t="shared" ca="1" si="3"/>
        <v>#VALUE!</v>
      </c>
      <c r="H24" s="40" t="e">
        <f t="shared" ca="1" si="8"/>
        <v>#VALUE!</v>
      </c>
      <c r="I24" s="43"/>
      <c r="J24" s="39" t="e">
        <f ca="1">IF(OR(WEEKDAY($A24)&lt;3,COUNTIF(Fériés,$A24)&gt;0),"",SUM($I$8:I24))</f>
        <v>#VALUE!</v>
      </c>
      <c r="K24" s="49" t="e">
        <f t="shared" ca="1" si="4"/>
        <v>#VALUE!</v>
      </c>
      <c r="L24" s="52" t="e">
        <f t="shared" ca="1" si="5"/>
        <v>#VALUE!</v>
      </c>
      <c r="M24" s="45"/>
      <c r="N24" s="39" t="e">
        <f ca="1">IF(OR(WEEKDAY($A24)&lt;3,COUNTIF(Fériés,$A24)&gt;0),"",SUM($M$8:M24))</f>
        <v>#VALUE!</v>
      </c>
      <c r="O24" s="42" t="e">
        <f t="shared" ca="1" si="6"/>
        <v>#VALUE!</v>
      </c>
    </row>
    <row r="25" spans="1:15" x14ac:dyDescent="0.2">
      <c r="A25" s="77" t="e">
        <f t="shared" ca="1" si="7"/>
        <v>#VALUE!</v>
      </c>
      <c r="B25" s="78" t="e">
        <f t="shared" ca="1" si="0"/>
        <v>#VALUE!</v>
      </c>
      <c r="C25" s="48" t="e">
        <f t="shared" ca="1" si="1"/>
        <v>#VALUE!</v>
      </c>
      <c r="D25" s="43"/>
      <c r="E25" s="39" t="e">
        <f ca="1">IF(OR(WEEKDAY($A25)&lt;3,COUNTIF(Fériés,$A25)&gt;0),"",SUM($D$8:D25))</f>
        <v>#VALUE!</v>
      </c>
      <c r="F25" s="39" t="e">
        <f t="shared" ca="1" si="2"/>
        <v>#VALUE!</v>
      </c>
      <c r="G25" s="85" t="e">
        <f t="shared" ca="1" si="3"/>
        <v>#VALUE!</v>
      </c>
      <c r="H25" s="40" t="e">
        <f t="shared" ca="1" si="8"/>
        <v>#VALUE!</v>
      </c>
      <c r="I25" s="43"/>
      <c r="J25" s="39" t="e">
        <f ca="1">IF(OR(WEEKDAY($A25)&lt;3,COUNTIF(Fériés,$A25)&gt;0),"",SUM($I$8:I25))</f>
        <v>#VALUE!</v>
      </c>
      <c r="K25" s="49" t="e">
        <f t="shared" ca="1" si="4"/>
        <v>#VALUE!</v>
      </c>
      <c r="L25" s="52" t="e">
        <f t="shared" ca="1" si="5"/>
        <v>#VALUE!</v>
      </c>
      <c r="M25" s="45"/>
      <c r="N25" s="39" t="e">
        <f ca="1">IF(OR(WEEKDAY($A25)&lt;3,COUNTIF(Fériés,$A25)&gt;0),"",SUM($M$8:M25))</f>
        <v>#VALUE!</v>
      </c>
      <c r="O25" s="42" t="e">
        <f t="shared" ca="1" si="6"/>
        <v>#VALUE!</v>
      </c>
    </row>
    <row r="26" spans="1:15" x14ac:dyDescent="0.2">
      <c r="A26" s="77" t="e">
        <f t="shared" ca="1" si="7"/>
        <v>#VALUE!</v>
      </c>
      <c r="B26" s="78" t="e">
        <f t="shared" ca="1" si="0"/>
        <v>#VALUE!</v>
      </c>
      <c r="C26" s="48" t="e">
        <f t="shared" ca="1" si="1"/>
        <v>#VALUE!</v>
      </c>
      <c r="D26" s="43"/>
      <c r="E26" s="39" t="e">
        <f ca="1">IF(OR(WEEKDAY($A26)&lt;3,COUNTIF(Fériés,$A26)&gt;0),"",SUM($D$8:D26))</f>
        <v>#VALUE!</v>
      </c>
      <c r="F26" s="39" t="e">
        <f t="shared" ca="1" si="2"/>
        <v>#VALUE!</v>
      </c>
      <c r="G26" s="85" t="e">
        <f t="shared" ca="1" si="3"/>
        <v>#VALUE!</v>
      </c>
      <c r="H26" s="40" t="e">
        <f t="shared" ca="1" si="8"/>
        <v>#VALUE!</v>
      </c>
      <c r="I26" s="43"/>
      <c r="J26" s="39" t="e">
        <f ca="1">IF(OR(WEEKDAY($A26)&lt;3,COUNTIF(Fériés,$A26)&gt;0),"",SUM($I$8:I26))</f>
        <v>#VALUE!</v>
      </c>
      <c r="K26" s="49" t="e">
        <f t="shared" ca="1" si="4"/>
        <v>#VALUE!</v>
      </c>
      <c r="L26" s="52" t="e">
        <f t="shared" ca="1" si="5"/>
        <v>#VALUE!</v>
      </c>
      <c r="M26" s="45"/>
      <c r="N26" s="39" t="e">
        <f ca="1">IF(OR(WEEKDAY($A26)&lt;3,COUNTIF(Fériés,$A26)&gt;0),"",SUM($M$8:M26))</f>
        <v>#VALUE!</v>
      </c>
      <c r="O26" s="42" t="e">
        <f t="shared" ca="1" si="6"/>
        <v>#VALUE!</v>
      </c>
    </row>
    <row r="27" spans="1:15" x14ac:dyDescent="0.2">
      <c r="A27" s="77" t="e">
        <f t="shared" ca="1" si="7"/>
        <v>#VALUE!</v>
      </c>
      <c r="B27" s="78" t="e">
        <f t="shared" ca="1" si="0"/>
        <v>#VALUE!</v>
      </c>
      <c r="C27" s="48" t="e">
        <f t="shared" ca="1" si="1"/>
        <v>#VALUE!</v>
      </c>
      <c r="D27" s="43"/>
      <c r="E27" s="39" t="e">
        <f ca="1">IF(OR(WEEKDAY($A27)&lt;3,COUNTIF(Fériés,$A27)&gt;0),"",SUM($D$8:D27))</f>
        <v>#VALUE!</v>
      </c>
      <c r="F27" s="39" t="e">
        <f t="shared" ca="1" si="2"/>
        <v>#VALUE!</v>
      </c>
      <c r="G27" s="85" t="e">
        <f t="shared" ca="1" si="3"/>
        <v>#VALUE!</v>
      </c>
      <c r="H27" s="40" t="e">
        <f t="shared" ca="1" si="8"/>
        <v>#VALUE!</v>
      </c>
      <c r="I27" s="43"/>
      <c r="J27" s="39" t="e">
        <f ca="1">IF(OR(WEEKDAY($A27)&lt;3,COUNTIF(Fériés,$A27)&gt;0),"",SUM($I$8:I27))</f>
        <v>#VALUE!</v>
      </c>
      <c r="K27" s="49" t="e">
        <f t="shared" ca="1" si="4"/>
        <v>#VALUE!</v>
      </c>
      <c r="L27" s="52" t="e">
        <f t="shared" ca="1" si="5"/>
        <v>#VALUE!</v>
      </c>
      <c r="M27" s="45"/>
      <c r="N27" s="39" t="e">
        <f ca="1">IF(OR(WEEKDAY($A27)&lt;3,COUNTIF(Fériés,$A27)&gt;0),"",SUM($M$8:M27))</f>
        <v>#VALUE!</v>
      </c>
      <c r="O27" s="42" t="e">
        <f t="shared" ca="1" si="6"/>
        <v>#VALUE!</v>
      </c>
    </row>
    <row r="28" spans="1:15" x14ac:dyDescent="0.2">
      <c r="A28" s="77" t="e">
        <f t="shared" ca="1" si="7"/>
        <v>#VALUE!</v>
      </c>
      <c r="B28" s="78" t="e">
        <f t="shared" ca="1" si="0"/>
        <v>#VALUE!</v>
      </c>
      <c r="C28" s="48" t="e">
        <f t="shared" ca="1" si="1"/>
        <v>#VALUE!</v>
      </c>
      <c r="D28" s="43"/>
      <c r="E28" s="39" t="e">
        <f ca="1">IF(OR(WEEKDAY($A28)&lt;3,COUNTIF(Fériés,$A28)&gt;0),"",SUM($D$8:D28))</f>
        <v>#VALUE!</v>
      </c>
      <c r="F28" s="39" t="e">
        <f t="shared" ca="1" si="2"/>
        <v>#VALUE!</v>
      </c>
      <c r="G28" s="85" t="e">
        <f t="shared" ca="1" si="3"/>
        <v>#VALUE!</v>
      </c>
      <c r="H28" s="40" t="e">
        <f t="shared" ca="1" si="8"/>
        <v>#VALUE!</v>
      </c>
      <c r="I28" s="43"/>
      <c r="J28" s="39" t="e">
        <f ca="1">IF(OR(WEEKDAY($A28)&lt;3,COUNTIF(Fériés,$A28)&gt;0),"",SUM($I$8:I28))</f>
        <v>#VALUE!</v>
      </c>
      <c r="K28" s="49" t="e">
        <f t="shared" ca="1" si="4"/>
        <v>#VALUE!</v>
      </c>
      <c r="L28" s="52" t="e">
        <f t="shared" ca="1" si="5"/>
        <v>#VALUE!</v>
      </c>
      <c r="M28" s="45"/>
      <c r="N28" s="39" t="e">
        <f ca="1">IF(OR(WEEKDAY($A28)&lt;3,COUNTIF(Fériés,$A28)&gt;0),"",SUM($M$8:M28))</f>
        <v>#VALUE!</v>
      </c>
      <c r="O28" s="42" t="e">
        <f t="shared" ca="1" si="6"/>
        <v>#VALUE!</v>
      </c>
    </row>
    <row r="29" spans="1:15" x14ac:dyDescent="0.2">
      <c r="A29" s="77" t="e">
        <f t="shared" ca="1" si="7"/>
        <v>#VALUE!</v>
      </c>
      <c r="B29" s="78" t="e">
        <f t="shared" ca="1" si="0"/>
        <v>#VALUE!</v>
      </c>
      <c r="C29" s="48" t="e">
        <f t="shared" ca="1" si="1"/>
        <v>#VALUE!</v>
      </c>
      <c r="D29" s="43"/>
      <c r="E29" s="39" t="e">
        <f ca="1">IF(OR(WEEKDAY($A29)&lt;3,COUNTIF(Fériés,$A29)&gt;0),"",SUM($D$8:D29))</f>
        <v>#VALUE!</v>
      </c>
      <c r="F29" s="39" t="e">
        <f t="shared" ca="1" si="2"/>
        <v>#VALUE!</v>
      </c>
      <c r="G29" s="85" t="e">
        <f t="shared" ca="1" si="3"/>
        <v>#VALUE!</v>
      </c>
      <c r="H29" s="40" t="e">
        <f t="shared" ca="1" si="8"/>
        <v>#VALUE!</v>
      </c>
      <c r="I29" s="43"/>
      <c r="J29" s="39" t="e">
        <f ca="1">IF(OR(WEEKDAY($A29)&lt;3,COUNTIF(Fériés,$A29)&gt;0),"",SUM($I$8:I29))</f>
        <v>#VALUE!</v>
      </c>
      <c r="K29" s="49" t="e">
        <f t="shared" ca="1" si="4"/>
        <v>#VALUE!</v>
      </c>
      <c r="L29" s="52" t="e">
        <f t="shared" ca="1" si="5"/>
        <v>#VALUE!</v>
      </c>
      <c r="M29" s="45"/>
      <c r="N29" s="39" t="e">
        <f ca="1">IF(OR(WEEKDAY($A29)&lt;3,COUNTIF(Fériés,$A29)&gt;0),"",SUM($M$8:M29))</f>
        <v>#VALUE!</v>
      </c>
      <c r="O29" s="42" t="e">
        <f t="shared" ca="1" si="6"/>
        <v>#VALUE!</v>
      </c>
    </row>
    <row r="30" spans="1:15" x14ac:dyDescent="0.2">
      <c r="A30" s="77" t="e">
        <f t="shared" ca="1" si="7"/>
        <v>#VALUE!</v>
      </c>
      <c r="B30" s="78" t="e">
        <f t="shared" ca="1" si="0"/>
        <v>#VALUE!</v>
      </c>
      <c r="C30" s="48" t="e">
        <f t="shared" ca="1" si="1"/>
        <v>#VALUE!</v>
      </c>
      <c r="D30" s="43"/>
      <c r="E30" s="39" t="e">
        <f ca="1">IF(OR(WEEKDAY($A30)&lt;3,COUNTIF(Fériés,$A30)&gt;0),"",SUM($D$8:D30))</f>
        <v>#VALUE!</v>
      </c>
      <c r="F30" s="39" t="e">
        <f t="shared" ca="1" si="2"/>
        <v>#VALUE!</v>
      </c>
      <c r="G30" s="85" t="e">
        <f t="shared" ca="1" si="3"/>
        <v>#VALUE!</v>
      </c>
      <c r="H30" s="40" t="e">
        <f t="shared" ca="1" si="8"/>
        <v>#VALUE!</v>
      </c>
      <c r="I30" s="43"/>
      <c r="J30" s="39" t="e">
        <f ca="1">IF(OR(WEEKDAY($A30)&lt;3,COUNTIF(Fériés,$A30)&gt;0),"",SUM($I$8:I30))</f>
        <v>#VALUE!</v>
      </c>
      <c r="K30" s="49" t="e">
        <f t="shared" ca="1" si="4"/>
        <v>#VALUE!</v>
      </c>
      <c r="L30" s="52" t="e">
        <f t="shared" ca="1" si="5"/>
        <v>#VALUE!</v>
      </c>
      <c r="M30" s="45"/>
      <c r="N30" s="39" t="e">
        <f ca="1">IF(OR(WEEKDAY($A30)&lt;3,COUNTIF(Fériés,$A30)&gt;0),"",SUM($M$8:M30))</f>
        <v>#VALUE!</v>
      </c>
      <c r="O30" s="42" t="e">
        <f t="shared" ca="1" si="6"/>
        <v>#VALUE!</v>
      </c>
    </row>
    <row r="31" spans="1:15" x14ac:dyDescent="0.2">
      <c r="A31" s="77" t="e">
        <f t="shared" ca="1" si="7"/>
        <v>#VALUE!</v>
      </c>
      <c r="B31" s="78" t="e">
        <f t="shared" ca="1" si="0"/>
        <v>#VALUE!</v>
      </c>
      <c r="C31" s="48" t="e">
        <f t="shared" ca="1" si="1"/>
        <v>#VALUE!</v>
      </c>
      <c r="D31" s="43"/>
      <c r="E31" s="39" t="e">
        <f ca="1">IF(OR(WEEKDAY($A31)&lt;3,COUNTIF(Fériés,$A31)&gt;0),"",SUM($D$8:D31))</f>
        <v>#VALUE!</v>
      </c>
      <c r="F31" s="39" t="e">
        <f t="shared" ca="1" si="2"/>
        <v>#VALUE!</v>
      </c>
      <c r="G31" s="85" t="e">
        <f t="shared" ca="1" si="3"/>
        <v>#VALUE!</v>
      </c>
      <c r="H31" s="40" t="e">
        <f t="shared" ca="1" si="8"/>
        <v>#VALUE!</v>
      </c>
      <c r="I31" s="43"/>
      <c r="J31" s="39" t="e">
        <f ca="1">IF(OR(WEEKDAY($A31)&lt;3,COUNTIF(Fériés,$A31)&gt;0),"",SUM($I$8:I31))</f>
        <v>#VALUE!</v>
      </c>
      <c r="K31" s="49" t="e">
        <f t="shared" ca="1" si="4"/>
        <v>#VALUE!</v>
      </c>
      <c r="L31" s="52" t="e">
        <f t="shared" ca="1" si="5"/>
        <v>#VALUE!</v>
      </c>
      <c r="M31" s="45"/>
      <c r="N31" s="39" t="e">
        <f ca="1">IF(OR(WEEKDAY($A31)&lt;3,COUNTIF(Fériés,$A31)&gt;0),"",SUM($M$8:M31))</f>
        <v>#VALUE!</v>
      </c>
      <c r="O31" s="42" t="e">
        <f t="shared" ca="1" si="6"/>
        <v>#VALUE!</v>
      </c>
    </row>
    <row r="32" spans="1:15" x14ac:dyDescent="0.2">
      <c r="A32" s="77" t="e">
        <f t="shared" ca="1" si="7"/>
        <v>#VALUE!</v>
      </c>
      <c r="B32" s="78" t="e">
        <f t="shared" ca="1" si="0"/>
        <v>#VALUE!</v>
      </c>
      <c r="C32" s="48" t="e">
        <f t="shared" ca="1" si="1"/>
        <v>#VALUE!</v>
      </c>
      <c r="D32" s="43"/>
      <c r="E32" s="39" t="e">
        <f ca="1">IF(OR(WEEKDAY($A32)&lt;3,COUNTIF(Fériés,$A32)&gt;0),"",SUM($D$8:D32))</f>
        <v>#VALUE!</v>
      </c>
      <c r="F32" s="39" t="e">
        <f t="shared" ca="1" si="2"/>
        <v>#VALUE!</v>
      </c>
      <c r="G32" s="85" t="e">
        <f t="shared" ca="1" si="3"/>
        <v>#VALUE!</v>
      </c>
      <c r="H32" s="40" t="e">
        <f t="shared" ca="1" si="8"/>
        <v>#VALUE!</v>
      </c>
      <c r="I32" s="43"/>
      <c r="J32" s="39" t="e">
        <f ca="1">IF(OR(WEEKDAY($A32)&lt;3,COUNTIF(Fériés,$A32)&gt;0),"",SUM($I$8:I32))</f>
        <v>#VALUE!</v>
      </c>
      <c r="K32" s="49" t="e">
        <f t="shared" ca="1" si="4"/>
        <v>#VALUE!</v>
      </c>
      <c r="L32" s="52" t="e">
        <f t="shared" ca="1" si="5"/>
        <v>#VALUE!</v>
      </c>
      <c r="M32" s="45"/>
      <c r="N32" s="39" t="e">
        <f ca="1">IF(OR(WEEKDAY($A32)&lt;3,COUNTIF(Fériés,$A32)&gt;0),"",SUM($M$8:M32))</f>
        <v>#VALUE!</v>
      </c>
      <c r="O32" s="42" t="e">
        <f t="shared" ca="1" si="6"/>
        <v>#VALUE!</v>
      </c>
    </row>
    <row r="33" spans="1:205" x14ac:dyDescent="0.2">
      <c r="A33" s="77" t="e">
        <f t="shared" ca="1" si="7"/>
        <v>#VALUE!</v>
      </c>
      <c r="B33" s="78" t="e">
        <f t="shared" ca="1" si="0"/>
        <v>#VALUE!</v>
      </c>
      <c r="C33" s="48" t="e">
        <f t="shared" ca="1" si="1"/>
        <v>#VALUE!</v>
      </c>
      <c r="D33" s="43"/>
      <c r="E33" s="39" t="e">
        <f ca="1">IF(OR(WEEKDAY($A33)&lt;3,COUNTIF(Fériés,$A33)&gt;0),"",SUM($D$8:D33))</f>
        <v>#VALUE!</v>
      </c>
      <c r="F33" s="39" t="e">
        <f t="shared" ca="1" si="2"/>
        <v>#VALUE!</v>
      </c>
      <c r="G33" s="85" t="e">
        <f t="shared" ca="1" si="3"/>
        <v>#VALUE!</v>
      </c>
      <c r="H33" s="40" t="e">
        <f t="shared" ca="1" si="8"/>
        <v>#VALUE!</v>
      </c>
      <c r="I33" s="43"/>
      <c r="J33" s="39" t="e">
        <f ca="1">IF(OR(WEEKDAY($A33)&lt;3,COUNTIF(Fériés,$A33)&gt;0),"",SUM($I$8:I33))</f>
        <v>#VALUE!</v>
      </c>
      <c r="K33" s="49" t="e">
        <f t="shared" ca="1" si="4"/>
        <v>#VALUE!</v>
      </c>
      <c r="L33" s="52" t="e">
        <f t="shared" ca="1" si="5"/>
        <v>#VALUE!</v>
      </c>
      <c r="M33" s="45"/>
      <c r="N33" s="39" t="e">
        <f ca="1">IF(OR(WEEKDAY($A33)&lt;3,COUNTIF(Fériés,$A33)&gt;0),"",SUM($M$8:M33))</f>
        <v>#VALUE!</v>
      </c>
      <c r="O33" s="42" t="e">
        <f t="shared" ca="1" si="6"/>
        <v>#VALUE!</v>
      </c>
    </row>
    <row r="34" spans="1:205" x14ac:dyDescent="0.2">
      <c r="A34" s="77" t="e">
        <f t="shared" ca="1" si="7"/>
        <v>#VALUE!</v>
      </c>
      <c r="B34" s="78" t="e">
        <f t="shared" ca="1" si="0"/>
        <v>#VALUE!</v>
      </c>
      <c r="C34" s="48" t="e">
        <f t="shared" ca="1" si="1"/>
        <v>#VALUE!</v>
      </c>
      <c r="D34" s="43"/>
      <c r="E34" s="39" t="e">
        <f ca="1">IF(OR(WEEKDAY($A34)&lt;3,COUNTIF(Fériés,$A34)&gt;0),"",SUM($D$8:D34))</f>
        <v>#VALUE!</v>
      </c>
      <c r="F34" s="39" t="e">
        <f t="shared" ca="1" si="2"/>
        <v>#VALUE!</v>
      </c>
      <c r="G34" s="85" t="e">
        <f t="shared" ca="1" si="3"/>
        <v>#VALUE!</v>
      </c>
      <c r="H34" s="40" t="e">
        <f t="shared" ca="1" si="8"/>
        <v>#VALUE!</v>
      </c>
      <c r="I34" s="43"/>
      <c r="J34" s="39" t="e">
        <f ca="1">IF(OR(WEEKDAY($A34)&lt;3,COUNTIF(Fériés,$A34)&gt;0),"",SUM($I$8:I34))</f>
        <v>#VALUE!</v>
      </c>
      <c r="K34" s="49" t="e">
        <f t="shared" ca="1" si="4"/>
        <v>#VALUE!</v>
      </c>
      <c r="L34" s="52" t="e">
        <f t="shared" ca="1" si="5"/>
        <v>#VALUE!</v>
      </c>
      <c r="M34" s="45"/>
      <c r="N34" s="39" t="e">
        <f ca="1">IF(OR(WEEKDAY($A34)&lt;3,COUNTIF(Fériés,$A34)&gt;0),"",SUM($M$8:M34))</f>
        <v>#VALUE!</v>
      </c>
      <c r="O34" s="42" t="e">
        <f t="shared" ca="1" si="6"/>
        <v>#VALUE!</v>
      </c>
    </row>
    <row r="35" spans="1:205" x14ac:dyDescent="0.2">
      <c r="A35" s="77" t="e">
        <f t="shared" ca="1" si="7"/>
        <v>#VALUE!</v>
      </c>
      <c r="B35" s="78" t="e">
        <f t="shared" ca="1" si="0"/>
        <v>#VALUE!</v>
      </c>
      <c r="C35" s="48" t="e">
        <f t="shared" ca="1" si="1"/>
        <v>#VALUE!</v>
      </c>
      <c r="D35" s="43"/>
      <c r="E35" s="39" t="e">
        <f ca="1">IF(OR(WEEKDAY($A35)&lt;3,COUNTIF(Fériés,$A35)&gt;0),"",SUM($D$8:D35))</f>
        <v>#VALUE!</v>
      </c>
      <c r="F35" s="39" t="e">
        <f t="shared" ca="1" si="2"/>
        <v>#VALUE!</v>
      </c>
      <c r="G35" s="85" t="e">
        <f t="shared" ca="1" si="3"/>
        <v>#VALUE!</v>
      </c>
      <c r="H35" s="40" t="e">
        <f t="shared" ca="1" si="8"/>
        <v>#VALUE!</v>
      </c>
      <c r="I35" s="43"/>
      <c r="J35" s="39" t="e">
        <f ca="1">IF(OR(WEEKDAY($A35)&lt;3,COUNTIF(Fériés,$A35)&gt;0),"",SUM($I$8:I35))</f>
        <v>#VALUE!</v>
      </c>
      <c r="K35" s="49" t="e">
        <f t="shared" ca="1" si="4"/>
        <v>#VALUE!</v>
      </c>
      <c r="L35" s="52" t="e">
        <f t="shared" ca="1" si="5"/>
        <v>#VALUE!</v>
      </c>
      <c r="M35" s="45"/>
      <c r="N35" s="39" t="e">
        <f ca="1">IF(OR(WEEKDAY($A35)&lt;3,COUNTIF(Fériés,$A35)&gt;0),"",SUM($M$8:M35))</f>
        <v>#VALUE!</v>
      </c>
      <c r="O35" s="42" t="e">
        <f t="shared" ca="1" si="6"/>
        <v>#VALUE!</v>
      </c>
    </row>
    <row r="36" spans="1:205" x14ac:dyDescent="0.2">
      <c r="A36" s="77" t="e">
        <f ca="1">IF(MONTH($A$35+1)=MONTH($A$35),$A$35+1,"")</f>
        <v>#VALUE!</v>
      </c>
      <c r="B36" s="78" t="e">
        <f ca="1">IF(A36="","",A36)</f>
        <v>#VALUE!</v>
      </c>
      <c r="C36" s="48" t="e">
        <f ca="1">IF(B36="","",IF(OR(WEEKDAY($A36)&lt;3,COUNTIF(Fériés,$A36)&gt;0),"",SUMPRODUCT((WEEKDAY(ROW(INDIRECT($A$8&amp;":"&amp;A36)))&gt;2)*(COUNTIF(Fériés,ROW(INDIRECT($A$8&amp;":"&amp;A36)))=0))*$C$4))</f>
        <v>#VALUE!</v>
      </c>
      <c r="D36" s="43"/>
      <c r="E36" s="39" t="e">
        <f ca="1">IF(B36="","",IF(OR(WEEKDAY($A36)&lt;3,COUNTIF(Fériés,$A36)&gt;0),"",SUM($D$8:D36)))</f>
        <v>#VALUE!</v>
      </c>
      <c r="F36" s="39" t="e">
        <f ca="1">IF(B36="","",IF(OR(WEEKDAY($A36)&lt;3,COUNTIF(Fériés,$A36)&gt;0),"",E36-C36))</f>
        <v>#VALUE!</v>
      </c>
      <c r="G36" s="85" t="e">
        <f ca="1">IF(B36="","",IF(OR(WEEKDAY($A36)&lt;3,COUNTIF(Fériés,$A36)&gt;0),"",E36+J36))</f>
        <v>#VALUE!</v>
      </c>
      <c r="H36" s="40" t="e">
        <f ca="1">IF(B36="","",IF(OR(WEEKDAY($A36)&lt;3,COUNTIF(Fériés,$A36)&gt;0),"",G36*10/100))</f>
        <v>#VALUE!</v>
      </c>
      <c r="I36" s="43"/>
      <c r="J36" s="39" t="e">
        <f ca="1">IF(B36="","",IF(OR(WEEKDAY($A36)&lt;3,COUNTIF(Fériés,$A36)&gt;0),"",SUM($I$8:I36)))</f>
        <v>#VALUE!</v>
      </c>
      <c r="K36" s="49" t="e">
        <f ca="1">IF(B36="","",IF(OR(WEEKDAY($A36)&lt;3,COUNTIF(Fériés,$A36)&gt;0),"",J36-H36))</f>
        <v>#VALUE!</v>
      </c>
      <c r="L36" s="52" t="e">
        <f ca="1">IF(B36="","",IF(OR(WEEKDAY($A36)&lt;3,COUNTIF(Fériés,$A36)&gt;0),"",J36/G36))</f>
        <v>#VALUE!</v>
      </c>
      <c r="M36" s="45"/>
      <c r="N36" s="39" t="e">
        <f ca="1">IF(B36="","",IF(OR(WEEKDAY($A36)&lt;3,COUNTIF(Fériés,$A36)&gt;0),"",SUM($M$8:M36)))</f>
        <v>#VALUE!</v>
      </c>
      <c r="O36" s="42" t="e">
        <f ca="1">IF(B36="","",IF(OR(WEEKDAY($A36)&lt;3,COUNTIF(Fériés,$A36)&gt;0,M36=0),"",D36/M36))</f>
        <v>#VALUE!</v>
      </c>
    </row>
    <row r="37" spans="1:205" x14ac:dyDescent="0.2">
      <c r="A37" s="77" t="e">
        <f ca="1">IF(MONTH($A$35+2)=MONTH($A$35),$A$35+2,"")</f>
        <v>#VALUE!</v>
      </c>
      <c r="B37" s="78" t="e">
        <f ca="1">IF(A37="","",A37)</f>
        <v>#VALUE!</v>
      </c>
      <c r="C37" s="48" t="e">
        <f ca="1">IF(B37="","",IF(OR(WEEKDAY($A37)&lt;3,COUNTIF(Fériés,$A37)&gt;0),"",SUMPRODUCT((WEEKDAY(ROW(INDIRECT($A$8&amp;":"&amp;A37)))&gt;2)*(COUNTIF(Fériés,ROW(INDIRECT($A$8&amp;":"&amp;A37)))=0))*$C$4))</f>
        <v>#VALUE!</v>
      </c>
      <c r="D37" s="43"/>
      <c r="E37" s="39" t="e">
        <f ca="1">IF(B37="","",IF(OR(WEEKDAY($A37)&lt;3,COUNTIF(Fériés,$A37)&gt;0),"",SUM($D$8:D37)))</f>
        <v>#VALUE!</v>
      </c>
      <c r="F37" s="39" t="e">
        <f ca="1">IF(B37="","",IF(OR(WEEKDAY($A37)&lt;3,COUNTIF(Fériés,$A37)&gt;0),"",E37-C37))</f>
        <v>#VALUE!</v>
      </c>
      <c r="G37" s="85" t="e">
        <f ca="1">IF(B37="","",IF(OR(WEEKDAY($A37)&lt;3,COUNTIF(Fériés,$A37)&gt;0),"",E37+J37))</f>
        <v>#VALUE!</v>
      </c>
      <c r="H37" s="40" t="e">
        <f ca="1">IF(B37="","",IF(OR(WEEKDAY($A37)&lt;3,COUNTIF(Fériés,$A37)&gt;0),"",G37*10/100))</f>
        <v>#VALUE!</v>
      </c>
      <c r="I37" s="43"/>
      <c r="J37" s="39" t="e">
        <f ca="1">IF(B37="","",IF(OR(WEEKDAY($A37)&lt;3,COUNTIF(Fériés,$A37)&gt;0),"",SUM($I$8:I37)))</f>
        <v>#VALUE!</v>
      </c>
      <c r="K37" s="49" t="e">
        <f ca="1">IF(B37="","",IF(OR(WEEKDAY($A37)&lt;3,COUNTIF(Fériés,$A37)&gt;0),"",J37-H37))</f>
        <v>#VALUE!</v>
      </c>
      <c r="L37" s="52" t="e">
        <f ca="1">IF(B37="","",IF(OR(WEEKDAY($A37)&lt;3,COUNTIF(Fériés,$A37)&gt;0),"",J37/G37))</f>
        <v>#VALUE!</v>
      </c>
      <c r="M37" s="45"/>
      <c r="N37" s="39" t="e">
        <f ca="1">IF(B37="","",IF(OR(WEEKDAY($A37)&lt;3,COUNTIF(Fériés,$A37)&gt;0),"",SUM($M$8:M37)))</f>
        <v>#VALUE!</v>
      </c>
      <c r="O37" s="42" t="e">
        <f ca="1">IF(B37="","",IF(OR(WEEKDAY($A37)&lt;3,COUNTIF(Fériés,$A37)&gt;0,M37=0),"",D37/M37))</f>
        <v>#VALUE!</v>
      </c>
    </row>
    <row r="38" spans="1:205" s="50" customFormat="1" x14ac:dyDescent="0.2">
      <c r="A38" s="77" t="e">
        <f ca="1">IF(MONTH($A$35+3)=MONTH($A$35),$A$35+3,"")</f>
        <v>#VALUE!</v>
      </c>
      <c r="B38" s="78" t="e">
        <f ca="1">IF(A38="","",A38)</f>
        <v>#VALUE!</v>
      </c>
      <c r="C38" s="48" t="e">
        <f ca="1">IF(B38="","",IF(OR(WEEKDAY($A38)&lt;3,COUNTIF(Fériés,$A38)&gt;0),"",SUMPRODUCT((WEEKDAY(ROW(INDIRECT($A$8&amp;":"&amp;A38)))&gt;2)*(COUNTIF(Fériés,ROW(INDIRECT($A$8&amp;":"&amp;A38)))=0))*$C$4))</f>
        <v>#VALUE!</v>
      </c>
      <c r="D38" s="43"/>
      <c r="E38" s="39" t="e">
        <f ca="1">IF(B38="","",IF(OR(WEEKDAY($A38)&lt;3,COUNTIF(Fériés,$A38)&gt;0),"",SUM($D$8:D38)))</f>
        <v>#VALUE!</v>
      </c>
      <c r="F38" s="39" t="e">
        <f ca="1">IF(B38="","",IF(OR(WEEKDAY($A38)&lt;3,COUNTIF(Fériés,$A38)&gt;0),"",E38-C38))</f>
        <v>#VALUE!</v>
      </c>
      <c r="G38" s="85" t="e">
        <f ca="1">IF(B38="","",IF(OR(WEEKDAY($A38)&lt;3,COUNTIF(Fériés,$A38)&gt;0),"",E38+J38))</f>
        <v>#VALUE!</v>
      </c>
      <c r="H38" s="40" t="e">
        <f ca="1">IF(B38="","",IF(OR(WEEKDAY($A38)&lt;3,COUNTIF(Fériés,$A38)&gt;0),"",G38*10/100))</f>
        <v>#VALUE!</v>
      </c>
      <c r="I38" s="43"/>
      <c r="J38" s="39" t="e">
        <f ca="1">IF(B38="","",IF(OR(WEEKDAY($A38)&lt;3,COUNTIF(Fériés,$A38)&gt;0),"",SUM($I$8:I38)))</f>
        <v>#VALUE!</v>
      </c>
      <c r="K38" s="49" t="e">
        <f ca="1">IF(B38="","",IF(OR(WEEKDAY($A38)&lt;3,COUNTIF(Fériés,$A38)&gt;0),"",J38-H38))</f>
        <v>#VALUE!</v>
      </c>
      <c r="L38" s="52" t="e">
        <f ca="1">IF(B38="","",IF(OR(WEEKDAY($A38)&lt;3,COUNTIF(Fériés,$A38)&gt;0),"",J38/G38))</f>
        <v>#VALUE!</v>
      </c>
      <c r="M38" s="45"/>
      <c r="N38" s="39" t="e">
        <f ca="1">IF(B38="","",IF(OR(WEEKDAY($A38)&lt;3,COUNTIF(Fériés,$A38)&gt;0),"",SUM($M$8:M38)))</f>
        <v>#VALUE!</v>
      </c>
      <c r="O38" s="42" t="e">
        <f ca="1">IF(B38="","",IF(OR(WEEKDAY($A38)&lt;3,COUNTIF(Fériés,$A38)&gt;0,M38=0),"",E38/N38))</f>
        <v>#VALUE!</v>
      </c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  <c r="BH38" s="51"/>
      <c r="BI38" s="51"/>
      <c r="BJ38" s="51"/>
      <c r="BK38" s="51"/>
      <c r="BL38" s="51"/>
      <c r="BM38" s="51"/>
      <c r="BN38" s="51"/>
      <c r="BO38" s="51"/>
      <c r="BP38" s="51"/>
      <c r="BQ38" s="51"/>
      <c r="BR38" s="51"/>
      <c r="BS38" s="51"/>
      <c r="BT38" s="51"/>
      <c r="BU38" s="51"/>
      <c r="BV38" s="51"/>
      <c r="BW38" s="51"/>
      <c r="BX38" s="51"/>
      <c r="BY38" s="51"/>
      <c r="BZ38" s="51"/>
      <c r="CA38" s="51"/>
      <c r="CB38" s="51"/>
      <c r="CC38" s="51"/>
      <c r="CD38" s="51"/>
      <c r="CE38" s="51"/>
      <c r="CF38" s="51"/>
      <c r="CG38" s="51"/>
      <c r="CH38" s="51"/>
      <c r="CI38" s="51"/>
      <c r="CJ38" s="51"/>
      <c r="CK38" s="51"/>
      <c r="CL38" s="51"/>
      <c r="CM38" s="51"/>
      <c r="CN38" s="51"/>
      <c r="CO38" s="51"/>
      <c r="CP38" s="51"/>
      <c r="CQ38" s="51"/>
      <c r="CR38" s="51"/>
      <c r="CS38" s="51"/>
      <c r="CT38" s="51"/>
      <c r="CU38" s="51"/>
      <c r="CV38" s="51"/>
      <c r="CW38" s="51"/>
      <c r="CX38" s="51"/>
      <c r="CY38" s="51"/>
      <c r="CZ38" s="51"/>
      <c r="DA38" s="51"/>
      <c r="DB38" s="51"/>
      <c r="DC38" s="51"/>
      <c r="DD38" s="51"/>
      <c r="DE38" s="51"/>
      <c r="DF38" s="51"/>
      <c r="DG38" s="51"/>
      <c r="DH38" s="51"/>
      <c r="DI38" s="51"/>
      <c r="DJ38" s="51"/>
      <c r="DK38" s="51"/>
      <c r="DL38" s="51"/>
      <c r="DM38" s="51"/>
      <c r="DN38" s="51"/>
      <c r="DO38" s="51"/>
      <c r="DP38" s="51"/>
      <c r="DQ38" s="51"/>
      <c r="DR38" s="51"/>
      <c r="DS38" s="51"/>
      <c r="DT38" s="51"/>
      <c r="DU38" s="51"/>
      <c r="DV38" s="51"/>
      <c r="DW38" s="51"/>
      <c r="DX38" s="51"/>
      <c r="DY38" s="51"/>
      <c r="DZ38" s="51"/>
      <c r="EA38" s="51"/>
      <c r="EB38" s="51"/>
      <c r="EC38" s="51"/>
      <c r="ED38" s="51"/>
      <c r="EE38" s="51"/>
      <c r="EF38" s="51"/>
      <c r="EG38" s="51"/>
      <c r="EH38" s="51"/>
      <c r="EI38" s="51"/>
      <c r="EJ38" s="51"/>
      <c r="EK38" s="51"/>
      <c r="EL38" s="51"/>
      <c r="EM38" s="51"/>
      <c r="EN38" s="51"/>
      <c r="EO38" s="51"/>
      <c r="EP38" s="51"/>
      <c r="EQ38" s="51"/>
      <c r="ER38" s="51"/>
      <c r="ES38" s="51"/>
      <c r="ET38" s="51"/>
      <c r="EU38" s="51"/>
      <c r="EV38" s="51"/>
      <c r="EW38" s="51"/>
      <c r="EX38" s="51"/>
      <c r="EY38" s="51"/>
      <c r="EZ38" s="51"/>
      <c r="FA38" s="51"/>
      <c r="FB38" s="51"/>
      <c r="FC38" s="51"/>
      <c r="FD38" s="51"/>
      <c r="FE38" s="51"/>
      <c r="FF38" s="51"/>
      <c r="FG38" s="51"/>
      <c r="FH38" s="51"/>
      <c r="FI38" s="51"/>
      <c r="FJ38" s="51"/>
      <c r="FK38" s="51"/>
      <c r="FL38" s="51"/>
      <c r="FM38" s="51"/>
      <c r="FN38" s="51"/>
      <c r="FO38" s="51"/>
      <c r="FP38" s="51"/>
      <c r="FQ38" s="51"/>
      <c r="FR38" s="51"/>
      <c r="FS38" s="51"/>
      <c r="FT38" s="51"/>
      <c r="FU38" s="51"/>
      <c r="FV38" s="51"/>
      <c r="FW38" s="51"/>
      <c r="FX38" s="51"/>
      <c r="FY38" s="51"/>
      <c r="FZ38" s="51"/>
      <c r="GA38" s="51"/>
      <c r="GB38" s="51"/>
      <c r="GC38" s="51"/>
      <c r="GD38" s="51"/>
      <c r="GE38" s="51"/>
      <c r="GF38" s="51"/>
      <c r="GG38" s="51"/>
      <c r="GH38" s="51"/>
      <c r="GI38" s="51"/>
      <c r="GJ38" s="51"/>
      <c r="GK38" s="51"/>
      <c r="GL38" s="51"/>
      <c r="GM38" s="51"/>
      <c r="GN38" s="51"/>
      <c r="GO38" s="51"/>
      <c r="GP38" s="51"/>
      <c r="GQ38" s="51"/>
      <c r="GR38" s="51"/>
      <c r="GS38" s="51"/>
      <c r="GT38" s="51"/>
      <c r="GU38" s="51"/>
      <c r="GV38" s="51"/>
      <c r="GW38" s="51"/>
    </row>
    <row r="41" spans="1:205" ht="15" x14ac:dyDescent="0.2">
      <c r="A41" s="1" t="s">
        <v>0</v>
      </c>
      <c r="B41" s="1"/>
      <c r="C41" s="2" t="str">
        <f ca="1">C2</f>
        <v>Modèle</v>
      </c>
      <c r="D41" s="3" t="s">
        <v>1</v>
      </c>
      <c r="E41" s="4" t="e">
        <f ca="1">E2</f>
        <v>#VALUE!</v>
      </c>
      <c r="F41" s="5"/>
      <c r="G41" s="6"/>
      <c r="H41" s="7" t="s">
        <v>2</v>
      </c>
      <c r="I41" s="8">
        <v>0.1</v>
      </c>
      <c r="J41" s="9"/>
      <c r="K41" s="10" t="s">
        <v>3</v>
      </c>
      <c r="L41" s="11"/>
      <c r="M41" s="5"/>
      <c r="N41" s="5"/>
      <c r="O41" s="5"/>
    </row>
    <row r="42" spans="1:205" ht="15" x14ac:dyDescent="0.2">
      <c r="A42" s="1" t="s">
        <v>4</v>
      </c>
      <c r="B42" s="1"/>
      <c r="C42" s="38"/>
      <c r="D42" s="12"/>
      <c r="E42" s="6"/>
      <c r="F42" s="5"/>
      <c r="G42" s="6"/>
      <c r="H42" s="13" t="s">
        <v>5</v>
      </c>
      <c r="I42" s="14">
        <v>140</v>
      </c>
      <c r="J42" s="14"/>
      <c r="K42" s="15">
        <v>39</v>
      </c>
      <c r="L42" s="16"/>
      <c r="M42" s="5"/>
      <c r="N42" s="5"/>
      <c r="O42" s="5"/>
    </row>
    <row r="43" spans="1:205" x14ac:dyDescent="0.2">
      <c r="A43" s="1" t="s">
        <v>6</v>
      </c>
      <c r="B43" s="1"/>
      <c r="C43" s="4" t="e">
        <f ca="1">C42/E41</f>
        <v>#VALUE!</v>
      </c>
      <c r="D43" s="17"/>
      <c r="E43" s="18"/>
      <c r="F43" s="17"/>
      <c r="G43" s="19"/>
      <c r="H43" s="5"/>
      <c r="I43" s="5"/>
      <c r="J43" s="5"/>
      <c r="K43" s="5"/>
      <c r="L43" s="5"/>
      <c r="M43" s="5"/>
      <c r="N43" s="5"/>
      <c r="O43" s="5"/>
    </row>
    <row r="44" spans="1:205" ht="16.5" thickBot="1" x14ac:dyDescent="0.3">
      <c r="A44" s="20" t="s">
        <v>7</v>
      </c>
      <c r="B44" s="21" t="s">
        <v>107</v>
      </c>
      <c r="C44" s="5"/>
      <c r="D44" s="5"/>
      <c r="E44" s="6"/>
      <c r="F44" s="5"/>
      <c r="G44" s="6"/>
      <c r="H44" s="5"/>
      <c r="I44" s="5"/>
      <c r="J44" s="5"/>
      <c r="K44" s="5"/>
      <c r="L44" s="5"/>
      <c r="M44" s="5"/>
      <c r="N44" s="5"/>
      <c r="O44" s="5"/>
    </row>
    <row r="45" spans="1:205" ht="13.5" thickBot="1" x14ac:dyDescent="0.25">
      <c r="A45" s="22" t="s">
        <v>8</v>
      </c>
      <c r="B45" s="23"/>
      <c r="C45" s="24" t="s">
        <v>9</v>
      </c>
      <c r="D45" s="25" t="s">
        <v>10</v>
      </c>
      <c r="E45" s="26" t="s">
        <v>11</v>
      </c>
      <c r="F45" s="25" t="s">
        <v>12</v>
      </c>
      <c r="G45" s="27" t="s">
        <v>13</v>
      </c>
      <c r="H45" s="24" t="s">
        <v>14</v>
      </c>
      <c r="I45" s="57" t="s">
        <v>20</v>
      </c>
      <c r="J45" s="25" t="s">
        <v>16</v>
      </c>
      <c r="K45" s="25" t="s">
        <v>12</v>
      </c>
      <c r="L45" s="25"/>
      <c r="M45" s="25" t="s">
        <v>15</v>
      </c>
      <c r="N45" s="28" t="s">
        <v>17</v>
      </c>
      <c r="O45" s="29" t="s">
        <v>18</v>
      </c>
    </row>
    <row r="46" spans="1:205" x14ac:dyDescent="0.2">
      <c r="A46" s="30"/>
      <c r="B46" s="30"/>
      <c r="C46" s="31"/>
      <c r="D46" s="32"/>
      <c r="E46" s="33"/>
      <c r="F46" s="33"/>
      <c r="G46" s="34"/>
      <c r="H46" s="32"/>
      <c r="I46" s="32"/>
      <c r="J46" s="32"/>
      <c r="K46" s="35"/>
      <c r="L46" s="35"/>
      <c r="M46" s="33"/>
      <c r="N46" s="36"/>
      <c r="O46" s="37"/>
    </row>
    <row r="47" spans="1:205" x14ac:dyDescent="0.2">
      <c r="A47" s="77" t="e">
        <f t="shared" ref="A47:B77" ca="1" si="9">A8</f>
        <v>#VALUE!</v>
      </c>
      <c r="B47" s="78" t="e">
        <f t="shared" ca="1" si="9"/>
        <v>#VALUE!</v>
      </c>
      <c r="C47" s="48" t="e">
        <f t="shared" ref="C47:C74" ca="1" si="10">IF(OR(WEEKDAY($A47)&lt;3,COUNTIF(Fériés,$A47)&gt;0),"",SUMPRODUCT((WEEKDAY(ROW(INDIRECT($A$8&amp;":"&amp;A47)))&gt;2)*(COUNTIF(Fériés,ROW(INDIRECT($A$8&amp;":"&amp;A47)))=0))*$C$43)</f>
        <v>#VALUE!</v>
      </c>
      <c r="D47" s="43"/>
      <c r="E47" s="44" t="e">
        <f ca="1">IF(OR(WEEKDAY($A47)&lt;3,COUNTIF(Fériés,$A47)&gt;0),"",SUM($D$47:D47))</f>
        <v>#VALUE!</v>
      </c>
      <c r="F47" s="39" t="e">
        <f t="shared" ref="F47:F74" ca="1" si="11">IF(OR(WEEKDAY($A47)&lt;3,COUNTIF(Fériés,$A47)&gt;0),"",E47-C47)</f>
        <v>#VALUE!</v>
      </c>
      <c r="G47" s="85" t="e">
        <f t="shared" ref="G47:G74" ca="1" si="12">IF(OR(WEEKDAY($A47)&lt;3,COUNTIF(Fériés,$A47)&gt;0),"",E47+J47)</f>
        <v>#VALUE!</v>
      </c>
      <c r="H47" s="40" t="e">
        <f t="shared" ref="H47:H74" ca="1" si="13">IF(OR(WEEKDAY($A47)&lt;3,COUNTIF(Fériés,$A47)&gt;0),"",G47*10/100)</f>
        <v>#VALUE!</v>
      </c>
      <c r="I47" s="43"/>
      <c r="J47" s="39" t="e">
        <f ca="1">IF(OR(WEEKDAY($A47)&lt;3,COUNTIF(Fériés,$A47)&gt;0),"",SUM($I$47:I47))</f>
        <v>#VALUE!</v>
      </c>
      <c r="K47" s="49" t="e">
        <f t="shared" ref="K47:K74" ca="1" si="14">IF(OR(WEEKDAY($A47)&lt;3,COUNTIF(Fériés,$A47)&gt;0),"",J47-H47)</f>
        <v>#VALUE!</v>
      </c>
      <c r="L47" s="52" t="e">
        <f t="shared" ref="L47:L74" ca="1" si="15">IF(OR(WEEKDAY($A47)&lt;3,COUNTIF(Fériés,$A47)&gt;0),"",J47/G47)</f>
        <v>#VALUE!</v>
      </c>
      <c r="M47" s="45"/>
      <c r="N47" s="39" t="e">
        <f ca="1">IF(OR(WEEKDAY($A47)&lt;3,COUNTIF(Fériés,$A47)&gt;0),"",SUM($M$47:M47))</f>
        <v>#VALUE!</v>
      </c>
      <c r="O47" s="42" t="e">
        <f t="shared" ref="O47:O74" ca="1" si="16">IF(OR(WEEKDAY($A47)&lt;3,COUNTIF(Fériés,$A47)&gt;0,M47=0),"",D47/M47)</f>
        <v>#VALUE!</v>
      </c>
    </row>
    <row r="48" spans="1:205" x14ac:dyDescent="0.2">
      <c r="A48" s="77" t="e">
        <f t="shared" ca="1" si="9"/>
        <v>#VALUE!</v>
      </c>
      <c r="B48" s="78" t="e">
        <f t="shared" ca="1" si="9"/>
        <v>#VALUE!</v>
      </c>
      <c r="C48" s="48" t="e">
        <f t="shared" ca="1" si="10"/>
        <v>#VALUE!</v>
      </c>
      <c r="D48" s="43"/>
      <c r="E48" s="44" t="e">
        <f ca="1">IF(OR(WEEKDAY($A48)&lt;3,COUNTIF(Fériés,$A48)&gt;0),"",SUM($D$47:D48))</f>
        <v>#VALUE!</v>
      </c>
      <c r="F48" s="39" t="e">
        <f t="shared" ca="1" si="11"/>
        <v>#VALUE!</v>
      </c>
      <c r="G48" s="85" t="e">
        <f t="shared" ca="1" si="12"/>
        <v>#VALUE!</v>
      </c>
      <c r="H48" s="40" t="e">
        <f t="shared" ca="1" si="13"/>
        <v>#VALUE!</v>
      </c>
      <c r="I48" s="43"/>
      <c r="J48" s="39" t="e">
        <f ca="1">IF(OR(WEEKDAY($A48)&lt;3,COUNTIF(Fériés,$A48)&gt;0),"",SUM($I$47:I48))</f>
        <v>#VALUE!</v>
      </c>
      <c r="K48" s="49" t="e">
        <f t="shared" ca="1" si="14"/>
        <v>#VALUE!</v>
      </c>
      <c r="L48" s="52" t="e">
        <f t="shared" ca="1" si="15"/>
        <v>#VALUE!</v>
      </c>
      <c r="M48" s="45"/>
      <c r="N48" s="39" t="e">
        <f ca="1">IF(OR(WEEKDAY($A48)&lt;3,COUNTIF(Fériés,$A48)&gt;0),"",SUM($M$47:M48))</f>
        <v>#VALUE!</v>
      </c>
      <c r="O48" s="42" t="e">
        <f t="shared" ca="1" si="16"/>
        <v>#VALUE!</v>
      </c>
    </row>
    <row r="49" spans="1:16" x14ac:dyDescent="0.2">
      <c r="A49" s="77" t="e">
        <f t="shared" ca="1" si="9"/>
        <v>#VALUE!</v>
      </c>
      <c r="B49" s="78" t="e">
        <f t="shared" ca="1" si="9"/>
        <v>#VALUE!</v>
      </c>
      <c r="C49" s="48" t="e">
        <f t="shared" ca="1" si="10"/>
        <v>#VALUE!</v>
      </c>
      <c r="D49" s="43"/>
      <c r="E49" s="44" t="e">
        <f ca="1">IF(OR(WEEKDAY($A49)&lt;3,COUNTIF(Fériés,$A49)&gt;0),"",SUM($D$47:D49))</f>
        <v>#VALUE!</v>
      </c>
      <c r="F49" s="39" t="e">
        <f t="shared" ca="1" si="11"/>
        <v>#VALUE!</v>
      </c>
      <c r="G49" s="85" t="e">
        <f t="shared" ca="1" si="12"/>
        <v>#VALUE!</v>
      </c>
      <c r="H49" s="40" t="e">
        <f t="shared" ca="1" si="13"/>
        <v>#VALUE!</v>
      </c>
      <c r="I49" s="43"/>
      <c r="J49" s="39" t="e">
        <f ca="1">IF(OR(WEEKDAY($A49)&lt;3,COUNTIF(Fériés,$A49)&gt;0),"",SUM($I$47:I49))</f>
        <v>#VALUE!</v>
      </c>
      <c r="K49" s="49" t="e">
        <f t="shared" ca="1" si="14"/>
        <v>#VALUE!</v>
      </c>
      <c r="L49" s="52" t="e">
        <f t="shared" ca="1" si="15"/>
        <v>#VALUE!</v>
      </c>
      <c r="M49" s="45"/>
      <c r="N49" s="39" t="e">
        <f ca="1">IF(OR(WEEKDAY($A49)&lt;3,COUNTIF(Fériés,$A49)&gt;0),"",SUM($M$47:M49))</f>
        <v>#VALUE!</v>
      </c>
      <c r="O49" s="42" t="e">
        <f t="shared" ca="1" si="16"/>
        <v>#VALUE!</v>
      </c>
    </row>
    <row r="50" spans="1:16" x14ac:dyDescent="0.2">
      <c r="A50" s="77" t="e">
        <f t="shared" ca="1" si="9"/>
        <v>#VALUE!</v>
      </c>
      <c r="B50" s="78" t="e">
        <f t="shared" ca="1" si="9"/>
        <v>#VALUE!</v>
      </c>
      <c r="C50" s="48" t="e">
        <f t="shared" ca="1" si="10"/>
        <v>#VALUE!</v>
      </c>
      <c r="D50" s="43"/>
      <c r="E50" s="44" t="e">
        <f ca="1">IF(OR(WEEKDAY($A50)&lt;3,COUNTIF(Fériés,$A50)&gt;0),"",SUM($D$47:D50))</f>
        <v>#VALUE!</v>
      </c>
      <c r="F50" s="39" t="e">
        <f t="shared" ca="1" si="11"/>
        <v>#VALUE!</v>
      </c>
      <c r="G50" s="85" t="e">
        <f t="shared" ca="1" si="12"/>
        <v>#VALUE!</v>
      </c>
      <c r="H50" s="40" t="e">
        <f t="shared" ca="1" si="13"/>
        <v>#VALUE!</v>
      </c>
      <c r="I50" s="43"/>
      <c r="J50" s="39" t="e">
        <f ca="1">IF(OR(WEEKDAY($A50)&lt;3,COUNTIF(Fériés,$A50)&gt;0),"",SUM($I$47:I50))</f>
        <v>#VALUE!</v>
      </c>
      <c r="K50" s="49" t="e">
        <f t="shared" ca="1" si="14"/>
        <v>#VALUE!</v>
      </c>
      <c r="L50" s="52" t="e">
        <f t="shared" ca="1" si="15"/>
        <v>#VALUE!</v>
      </c>
      <c r="M50" s="45"/>
      <c r="N50" s="39" t="e">
        <f ca="1">IF(OR(WEEKDAY($A50)&lt;3,COUNTIF(Fériés,$A50)&gt;0),"",SUM($M$47:M50))</f>
        <v>#VALUE!</v>
      </c>
      <c r="O50" s="42" t="e">
        <f t="shared" ca="1" si="16"/>
        <v>#VALUE!</v>
      </c>
    </row>
    <row r="51" spans="1:16" x14ac:dyDescent="0.2">
      <c r="A51" s="77" t="e">
        <f t="shared" ca="1" si="9"/>
        <v>#VALUE!</v>
      </c>
      <c r="B51" s="78" t="e">
        <f t="shared" ca="1" si="9"/>
        <v>#VALUE!</v>
      </c>
      <c r="C51" s="48" t="e">
        <f t="shared" ca="1" si="10"/>
        <v>#VALUE!</v>
      </c>
      <c r="D51" s="43"/>
      <c r="E51" s="44" t="e">
        <f ca="1">IF(OR(WEEKDAY($A51)&lt;3,COUNTIF(Fériés,$A51)&gt;0),"",SUM($D$47:D51))</f>
        <v>#VALUE!</v>
      </c>
      <c r="F51" s="39" t="e">
        <f t="shared" ca="1" si="11"/>
        <v>#VALUE!</v>
      </c>
      <c r="G51" s="85" t="e">
        <f t="shared" ca="1" si="12"/>
        <v>#VALUE!</v>
      </c>
      <c r="H51" s="40" t="e">
        <f t="shared" ca="1" si="13"/>
        <v>#VALUE!</v>
      </c>
      <c r="I51" s="43"/>
      <c r="J51" s="39" t="e">
        <f ca="1">IF(OR(WEEKDAY($A51)&lt;3,COUNTIF(Fériés,$A51)&gt;0),"",SUM($I$47:I51))</f>
        <v>#VALUE!</v>
      </c>
      <c r="K51" s="49" t="e">
        <f t="shared" ca="1" si="14"/>
        <v>#VALUE!</v>
      </c>
      <c r="L51" s="52" t="e">
        <f t="shared" ca="1" si="15"/>
        <v>#VALUE!</v>
      </c>
      <c r="M51" s="45"/>
      <c r="N51" s="39" t="e">
        <f ca="1">IF(OR(WEEKDAY($A51)&lt;3,COUNTIF(Fériés,$A51)&gt;0),"",SUM($M$47:M51))</f>
        <v>#VALUE!</v>
      </c>
      <c r="O51" s="42" t="e">
        <f t="shared" ca="1" si="16"/>
        <v>#VALUE!</v>
      </c>
    </row>
    <row r="52" spans="1:16" x14ac:dyDescent="0.2">
      <c r="A52" s="77" t="e">
        <f t="shared" ca="1" si="9"/>
        <v>#VALUE!</v>
      </c>
      <c r="B52" s="78" t="e">
        <f t="shared" ca="1" si="9"/>
        <v>#VALUE!</v>
      </c>
      <c r="C52" s="48" t="e">
        <f t="shared" ca="1" si="10"/>
        <v>#VALUE!</v>
      </c>
      <c r="D52" s="43"/>
      <c r="E52" s="44" t="e">
        <f ca="1">IF(OR(WEEKDAY($A52)&lt;3,COUNTIF(Fériés,$A52)&gt;0),"",SUM($D$47:D52))</f>
        <v>#VALUE!</v>
      </c>
      <c r="F52" s="39" t="e">
        <f t="shared" ca="1" si="11"/>
        <v>#VALUE!</v>
      </c>
      <c r="G52" s="85" t="e">
        <f t="shared" ca="1" si="12"/>
        <v>#VALUE!</v>
      </c>
      <c r="H52" s="40" t="e">
        <f t="shared" ca="1" si="13"/>
        <v>#VALUE!</v>
      </c>
      <c r="I52" s="43"/>
      <c r="J52" s="39" t="e">
        <f ca="1">IF(OR(WEEKDAY($A52)&lt;3,COUNTIF(Fériés,$A52)&gt;0),"",SUM($I$47:I52))</f>
        <v>#VALUE!</v>
      </c>
      <c r="K52" s="49" t="e">
        <f t="shared" ca="1" si="14"/>
        <v>#VALUE!</v>
      </c>
      <c r="L52" s="52" t="e">
        <f t="shared" ca="1" si="15"/>
        <v>#VALUE!</v>
      </c>
      <c r="M52" s="45"/>
      <c r="N52" s="39" t="e">
        <f ca="1">IF(OR(WEEKDAY($A52)&lt;3,COUNTIF(Fériés,$A52)&gt;0),"",SUM($M$47:M52))</f>
        <v>#VALUE!</v>
      </c>
      <c r="O52" s="42" t="e">
        <f t="shared" ca="1" si="16"/>
        <v>#VALUE!</v>
      </c>
    </row>
    <row r="53" spans="1:16" x14ac:dyDescent="0.2">
      <c r="A53" s="77" t="e">
        <f t="shared" ca="1" si="9"/>
        <v>#VALUE!</v>
      </c>
      <c r="B53" s="78" t="e">
        <f t="shared" ca="1" si="9"/>
        <v>#VALUE!</v>
      </c>
      <c r="C53" s="48" t="e">
        <f t="shared" ca="1" si="10"/>
        <v>#VALUE!</v>
      </c>
      <c r="D53" s="43"/>
      <c r="E53" s="44" t="e">
        <f ca="1">IF(OR(WEEKDAY($A53)&lt;3,COUNTIF(Fériés,$A53)&gt;0),"",SUM($D$47:D53))</f>
        <v>#VALUE!</v>
      </c>
      <c r="F53" s="39" t="e">
        <f t="shared" ca="1" si="11"/>
        <v>#VALUE!</v>
      </c>
      <c r="G53" s="85" t="e">
        <f t="shared" ca="1" si="12"/>
        <v>#VALUE!</v>
      </c>
      <c r="H53" s="40" t="e">
        <f t="shared" ca="1" si="13"/>
        <v>#VALUE!</v>
      </c>
      <c r="I53" s="43"/>
      <c r="J53" s="39" t="e">
        <f ca="1">IF(OR(WEEKDAY($A53)&lt;3,COUNTIF(Fériés,$A53)&gt;0),"",SUM($I$47:I53))</f>
        <v>#VALUE!</v>
      </c>
      <c r="K53" s="49" t="e">
        <f t="shared" ca="1" si="14"/>
        <v>#VALUE!</v>
      </c>
      <c r="L53" s="52" t="e">
        <f t="shared" ca="1" si="15"/>
        <v>#VALUE!</v>
      </c>
      <c r="M53" s="45"/>
      <c r="N53" s="39" t="e">
        <f ca="1">IF(OR(WEEKDAY($A53)&lt;3,COUNTIF(Fériés,$A53)&gt;0),"",SUM($M$47:M53))</f>
        <v>#VALUE!</v>
      </c>
      <c r="O53" s="42" t="e">
        <f t="shared" ca="1" si="16"/>
        <v>#VALUE!</v>
      </c>
    </row>
    <row r="54" spans="1:16" x14ac:dyDescent="0.2">
      <c r="A54" s="77" t="e">
        <f t="shared" ca="1" si="9"/>
        <v>#VALUE!</v>
      </c>
      <c r="B54" s="78" t="e">
        <f t="shared" ca="1" si="9"/>
        <v>#VALUE!</v>
      </c>
      <c r="C54" s="48" t="e">
        <f t="shared" ca="1" si="10"/>
        <v>#VALUE!</v>
      </c>
      <c r="D54" s="43"/>
      <c r="E54" s="44" t="e">
        <f ca="1">IF(OR(WEEKDAY($A54)&lt;3,COUNTIF(Fériés,$A54)&gt;0),"",SUM($D$47:D54))</f>
        <v>#VALUE!</v>
      </c>
      <c r="F54" s="39" t="e">
        <f t="shared" ca="1" si="11"/>
        <v>#VALUE!</v>
      </c>
      <c r="G54" s="85" t="e">
        <f t="shared" ca="1" si="12"/>
        <v>#VALUE!</v>
      </c>
      <c r="H54" s="40" t="e">
        <f t="shared" ca="1" si="13"/>
        <v>#VALUE!</v>
      </c>
      <c r="I54" s="43"/>
      <c r="J54" s="39" t="e">
        <f ca="1">IF(OR(WEEKDAY($A54)&lt;3,COUNTIF(Fériés,$A54)&gt;0),"",SUM($I$47:I54))</f>
        <v>#VALUE!</v>
      </c>
      <c r="K54" s="49" t="e">
        <f t="shared" ca="1" si="14"/>
        <v>#VALUE!</v>
      </c>
      <c r="L54" s="52" t="e">
        <f t="shared" ca="1" si="15"/>
        <v>#VALUE!</v>
      </c>
      <c r="M54" s="45"/>
      <c r="N54" s="39" t="e">
        <f ca="1">IF(OR(WEEKDAY($A54)&lt;3,COUNTIF(Fériés,$A54)&gt;0),"",SUM($M$47:M54))</f>
        <v>#VALUE!</v>
      </c>
      <c r="O54" s="42" t="e">
        <f t="shared" ca="1" si="16"/>
        <v>#VALUE!</v>
      </c>
    </row>
    <row r="55" spans="1:16" x14ac:dyDescent="0.2">
      <c r="A55" s="77" t="e">
        <f t="shared" ca="1" si="9"/>
        <v>#VALUE!</v>
      </c>
      <c r="B55" s="78" t="e">
        <f t="shared" ca="1" si="9"/>
        <v>#VALUE!</v>
      </c>
      <c r="C55" s="48" t="e">
        <f t="shared" ca="1" si="10"/>
        <v>#VALUE!</v>
      </c>
      <c r="D55" s="43"/>
      <c r="E55" s="44" t="e">
        <f ca="1">IF(OR(WEEKDAY($A55)&lt;3,COUNTIF(Fériés,$A55)&gt;0),"",SUM($D$47:D55))</f>
        <v>#VALUE!</v>
      </c>
      <c r="F55" s="39" t="e">
        <f t="shared" ca="1" si="11"/>
        <v>#VALUE!</v>
      </c>
      <c r="G55" s="85" t="e">
        <f t="shared" ca="1" si="12"/>
        <v>#VALUE!</v>
      </c>
      <c r="H55" s="40" t="e">
        <f t="shared" ca="1" si="13"/>
        <v>#VALUE!</v>
      </c>
      <c r="I55" s="43"/>
      <c r="J55" s="39" t="e">
        <f ca="1">IF(OR(WEEKDAY($A55)&lt;3,COUNTIF(Fériés,$A55)&gt;0),"",SUM($I$47:I55))</f>
        <v>#VALUE!</v>
      </c>
      <c r="K55" s="49" t="e">
        <f t="shared" ca="1" si="14"/>
        <v>#VALUE!</v>
      </c>
      <c r="L55" s="52" t="e">
        <f t="shared" ca="1" si="15"/>
        <v>#VALUE!</v>
      </c>
      <c r="M55" s="45"/>
      <c r="N55" s="39" t="e">
        <f ca="1">IF(OR(WEEKDAY($A55)&lt;3,COUNTIF(Fériés,$A55)&gt;0),"",SUM($M$47:M55))</f>
        <v>#VALUE!</v>
      </c>
      <c r="O55" s="42" t="e">
        <f t="shared" ca="1" si="16"/>
        <v>#VALUE!</v>
      </c>
    </row>
    <row r="56" spans="1:16" x14ac:dyDescent="0.2">
      <c r="A56" s="77" t="e">
        <f t="shared" ca="1" si="9"/>
        <v>#VALUE!</v>
      </c>
      <c r="B56" s="78" t="e">
        <f t="shared" ca="1" si="9"/>
        <v>#VALUE!</v>
      </c>
      <c r="C56" s="48" t="e">
        <f t="shared" ca="1" si="10"/>
        <v>#VALUE!</v>
      </c>
      <c r="D56" s="43"/>
      <c r="E56" s="44" t="e">
        <f ca="1">IF(OR(WEEKDAY($A56)&lt;3,COUNTIF(Fériés,$A56)&gt;0),"",SUM($D$47:D56))</f>
        <v>#VALUE!</v>
      </c>
      <c r="F56" s="39" t="e">
        <f t="shared" ca="1" si="11"/>
        <v>#VALUE!</v>
      </c>
      <c r="G56" s="85" t="e">
        <f t="shared" ca="1" si="12"/>
        <v>#VALUE!</v>
      </c>
      <c r="H56" s="40" t="e">
        <f t="shared" ca="1" si="13"/>
        <v>#VALUE!</v>
      </c>
      <c r="I56" s="43"/>
      <c r="J56" s="39" t="e">
        <f ca="1">IF(OR(WEEKDAY($A56)&lt;3,COUNTIF(Fériés,$A56)&gt;0),"",SUM($I$47:I56))</f>
        <v>#VALUE!</v>
      </c>
      <c r="K56" s="49" t="e">
        <f t="shared" ca="1" si="14"/>
        <v>#VALUE!</v>
      </c>
      <c r="L56" s="52" t="e">
        <f t="shared" ca="1" si="15"/>
        <v>#VALUE!</v>
      </c>
      <c r="M56" s="45"/>
      <c r="N56" s="39" t="e">
        <f ca="1">IF(OR(WEEKDAY($A56)&lt;3,COUNTIF(Fériés,$A56)&gt;0),"",SUM($M$47:M56))</f>
        <v>#VALUE!</v>
      </c>
      <c r="O56" s="42" t="e">
        <f t="shared" ca="1" si="16"/>
        <v>#VALUE!</v>
      </c>
    </row>
    <row r="57" spans="1:16" x14ac:dyDescent="0.2">
      <c r="A57" s="77" t="e">
        <f t="shared" ca="1" si="9"/>
        <v>#VALUE!</v>
      </c>
      <c r="B57" s="78" t="e">
        <f t="shared" ca="1" si="9"/>
        <v>#VALUE!</v>
      </c>
      <c r="C57" s="48" t="e">
        <f t="shared" ca="1" si="10"/>
        <v>#VALUE!</v>
      </c>
      <c r="D57" s="43"/>
      <c r="E57" s="44" t="e">
        <f ca="1">IF(OR(WEEKDAY($A57)&lt;3,COUNTIF(Fériés,$A57)&gt;0),"",SUM($D$47:D57))</f>
        <v>#VALUE!</v>
      </c>
      <c r="F57" s="39" t="e">
        <f t="shared" ca="1" si="11"/>
        <v>#VALUE!</v>
      </c>
      <c r="G57" s="85" t="e">
        <f t="shared" ca="1" si="12"/>
        <v>#VALUE!</v>
      </c>
      <c r="H57" s="40" t="e">
        <f t="shared" ca="1" si="13"/>
        <v>#VALUE!</v>
      </c>
      <c r="I57" s="43"/>
      <c r="J57" s="39" t="e">
        <f ca="1">IF(OR(WEEKDAY($A57)&lt;3,COUNTIF(Fériés,$A57)&gt;0),"",SUM($I$47:I57))</f>
        <v>#VALUE!</v>
      </c>
      <c r="K57" s="49" t="e">
        <f t="shared" ca="1" si="14"/>
        <v>#VALUE!</v>
      </c>
      <c r="L57" s="52" t="e">
        <f t="shared" ca="1" si="15"/>
        <v>#VALUE!</v>
      </c>
      <c r="M57" s="45"/>
      <c r="N57" s="39" t="e">
        <f ca="1">IF(OR(WEEKDAY($A57)&lt;3,COUNTIF(Fériés,$A57)&gt;0),"",SUM($M$47:M57))</f>
        <v>#VALUE!</v>
      </c>
      <c r="O57" s="42" t="e">
        <f t="shared" ca="1" si="16"/>
        <v>#VALUE!</v>
      </c>
    </row>
    <row r="58" spans="1:16" x14ac:dyDescent="0.2">
      <c r="A58" s="77" t="e">
        <f t="shared" ca="1" si="9"/>
        <v>#VALUE!</v>
      </c>
      <c r="B58" s="78" t="e">
        <f t="shared" ca="1" si="9"/>
        <v>#VALUE!</v>
      </c>
      <c r="C58" s="48" t="e">
        <f t="shared" ca="1" si="10"/>
        <v>#VALUE!</v>
      </c>
      <c r="D58" s="43"/>
      <c r="E58" s="44" t="e">
        <f ca="1">IF(OR(WEEKDAY($A58)&lt;3,COUNTIF(Fériés,$A58)&gt;0),"",SUM($D$47:D58))</f>
        <v>#VALUE!</v>
      </c>
      <c r="F58" s="39" t="e">
        <f t="shared" ca="1" si="11"/>
        <v>#VALUE!</v>
      </c>
      <c r="G58" s="85" t="e">
        <f t="shared" ca="1" si="12"/>
        <v>#VALUE!</v>
      </c>
      <c r="H58" s="40" t="e">
        <f t="shared" ca="1" si="13"/>
        <v>#VALUE!</v>
      </c>
      <c r="I58" s="43"/>
      <c r="J58" s="39" t="e">
        <f ca="1">IF(OR(WEEKDAY($A58)&lt;3,COUNTIF(Fériés,$A58)&gt;0),"",SUM($I$47:I58))</f>
        <v>#VALUE!</v>
      </c>
      <c r="K58" s="49" t="e">
        <f t="shared" ca="1" si="14"/>
        <v>#VALUE!</v>
      </c>
      <c r="L58" s="52" t="e">
        <f t="shared" ca="1" si="15"/>
        <v>#VALUE!</v>
      </c>
      <c r="M58" s="45"/>
      <c r="N58" s="39" t="e">
        <f ca="1">IF(OR(WEEKDAY($A58)&lt;3,COUNTIF(Fériés,$A58)&gt;0),"",SUM($M$47:M58))</f>
        <v>#VALUE!</v>
      </c>
      <c r="O58" s="42" t="e">
        <f t="shared" ca="1" si="16"/>
        <v>#VALUE!</v>
      </c>
    </row>
    <row r="59" spans="1:16" x14ac:dyDescent="0.2">
      <c r="A59" s="77" t="e">
        <f t="shared" ca="1" si="9"/>
        <v>#VALUE!</v>
      </c>
      <c r="B59" s="78" t="e">
        <f t="shared" ca="1" si="9"/>
        <v>#VALUE!</v>
      </c>
      <c r="C59" s="48" t="e">
        <f t="shared" ca="1" si="10"/>
        <v>#VALUE!</v>
      </c>
      <c r="D59" s="43"/>
      <c r="E59" s="44" t="e">
        <f ca="1">IF(OR(WEEKDAY($A59)&lt;3,COUNTIF(Fériés,$A59)&gt;0),"",SUM($D$47:D59))</f>
        <v>#VALUE!</v>
      </c>
      <c r="F59" s="39" t="e">
        <f t="shared" ca="1" si="11"/>
        <v>#VALUE!</v>
      </c>
      <c r="G59" s="85" t="e">
        <f t="shared" ca="1" si="12"/>
        <v>#VALUE!</v>
      </c>
      <c r="H59" s="40" t="e">
        <f t="shared" ca="1" si="13"/>
        <v>#VALUE!</v>
      </c>
      <c r="I59" s="43"/>
      <c r="J59" s="39" t="e">
        <f ca="1">IF(OR(WEEKDAY($A59)&lt;3,COUNTIF(Fériés,$A59)&gt;0),"",SUM($I$47:I59))</f>
        <v>#VALUE!</v>
      </c>
      <c r="K59" s="49" t="e">
        <f t="shared" ca="1" si="14"/>
        <v>#VALUE!</v>
      </c>
      <c r="L59" s="52" t="e">
        <f t="shared" ca="1" si="15"/>
        <v>#VALUE!</v>
      </c>
      <c r="M59" s="45"/>
      <c r="N59" s="39" t="e">
        <f ca="1">IF(OR(WEEKDAY($A59)&lt;3,COUNTIF(Fériés,$A59)&gt;0),"",SUM($M$47:M59))</f>
        <v>#VALUE!</v>
      </c>
      <c r="O59" s="42" t="e">
        <f t="shared" ca="1" si="16"/>
        <v>#VALUE!</v>
      </c>
    </row>
    <row r="60" spans="1:16" x14ac:dyDescent="0.2">
      <c r="A60" s="77" t="e">
        <f t="shared" ca="1" si="9"/>
        <v>#VALUE!</v>
      </c>
      <c r="B60" s="78" t="e">
        <f t="shared" ca="1" si="9"/>
        <v>#VALUE!</v>
      </c>
      <c r="C60" s="48" t="e">
        <f t="shared" ca="1" si="10"/>
        <v>#VALUE!</v>
      </c>
      <c r="D60" s="43"/>
      <c r="E60" s="44" t="e">
        <f ca="1">IF(OR(WEEKDAY($A60)&lt;3,COUNTIF(Fériés,$A60)&gt;0),"",SUM($D$47:D60))</f>
        <v>#VALUE!</v>
      </c>
      <c r="F60" s="39" t="e">
        <f t="shared" ca="1" si="11"/>
        <v>#VALUE!</v>
      </c>
      <c r="G60" s="85" t="e">
        <f t="shared" ca="1" si="12"/>
        <v>#VALUE!</v>
      </c>
      <c r="H60" s="40" t="e">
        <f t="shared" ca="1" si="13"/>
        <v>#VALUE!</v>
      </c>
      <c r="I60" s="43"/>
      <c r="J60" s="39" t="e">
        <f ca="1">IF(OR(WEEKDAY($A60)&lt;3,COUNTIF(Fériés,$A60)&gt;0),"",SUM($I$47:I60))</f>
        <v>#VALUE!</v>
      </c>
      <c r="K60" s="49" t="e">
        <f t="shared" ca="1" si="14"/>
        <v>#VALUE!</v>
      </c>
      <c r="L60" s="52" t="e">
        <f t="shared" ca="1" si="15"/>
        <v>#VALUE!</v>
      </c>
      <c r="M60" s="45"/>
      <c r="N60" s="39" t="e">
        <f ca="1">IF(OR(WEEKDAY($A60)&lt;3,COUNTIF(Fériés,$A60)&gt;0),"",SUM($M$47:M60))</f>
        <v>#VALUE!</v>
      </c>
      <c r="O60" s="42" t="e">
        <f t="shared" ca="1" si="16"/>
        <v>#VALUE!</v>
      </c>
    </row>
    <row r="61" spans="1:16" x14ac:dyDescent="0.2">
      <c r="A61" s="77" t="e">
        <f t="shared" ca="1" si="9"/>
        <v>#VALUE!</v>
      </c>
      <c r="B61" s="78" t="e">
        <f t="shared" ca="1" si="9"/>
        <v>#VALUE!</v>
      </c>
      <c r="C61" s="48" t="e">
        <f t="shared" ca="1" si="10"/>
        <v>#VALUE!</v>
      </c>
      <c r="D61" s="43"/>
      <c r="E61" s="44" t="e">
        <f ca="1">IF(OR(WEEKDAY($A61)&lt;3,COUNTIF(Fériés,$A61)&gt;0),"",SUM($D$47:D61))</f>
        <v>#VALUE!</v>
      </c>
      <c r="F61" s="39" t="e">
        <f t="shared" ca="1" si="11"/>
        <v>#VALUE!</v>
      </c>
      <c r="G61" s="85" t="e">
        <f t="shared" ca="1" si="12"/>
        <v>#VALUE!</v>
      </c>
      <c r="H61" s="40" t="e">
        <f t="shared" ca="1" si="13"/>
        <v>#VALUE!</v>
      </c>
      <c r="I61" s="43"/>
      <c r="J61" s="39" t="e">
        <f ca="1">IF(OR(WEEKDAY($A61)&lt;3,COUNTIF(Fériés,$A61)&gt;0),"",SUM($I$47:I61))</f>
        <v>#VALUE!</v>
      </c>
      <c r="K61" s="49" t="e">
        <f t="shared" ca="1" si="14"/>
        <v>#VALUE!</v>
      </c>
      <c r="L61" s="52" t="e">
        <f t="shared" ca="1" si="15"/>
        <v>#VALUE!</v>
      </c>
      <c r="M61" s="45"/>
      <c r="N61" s="39" t="e">
        <f ca="1">IF(OR(WEEKDAY($A61)&lt;3,COUNTIF(Fériés,$A61)&gt;0),"",SUM($M$47:M61))</f>
        <v>#VALUE!</v>
      </c>
      <c r="O61" s="42" t="e">
        <f t="shared" ca="1" si="16"/>
        <v>#VALUE!</v>
      </c>
      <c r="P61" s="61"/>
    </row>
    <row r="62" spans="1:16" x14ac:dyDescent="0.2">
      <c r="A62" s="77" t="e">
        <f t="shared" ca="1" si="9"/>
        <v>#VALUE!</v>
      </c>
      <c r="B62" s="78" t="e">
        <f t="shared" ca="1" si="9"/>
        <v>#VALUE!</v>
      </c>
      <c r="C62" s="48" t="e">
        <f t="shared" ca="1" si="10"/>
        <v>#VALUE!</v>
      </c>
      <c r="D62" s="43"/>
      <c r="E62" s="44" t="e">
        <f ca="1">IF(OR(WEEKDAY($A62)&lt;3,COUNTIF(Fériés,$A62)&gt;0),"",SUM($D$47:D62))</f>
        <v>#VALUE!</v>
      </c>
      <c r="F62" s="39" t="e">
        <f t="shared" ca="1" si="11"/>
        <v>#VALUE!</v>
      </c>
      <c r="G62" s="85" t="e">
        <f t="shared" ca="1" si="12"/>
        <v>#VALUE!</v>
      </c>
      <c r="H62" s="40" t="e">
        <f t="shared" ca="1" si="13"/>
        <v>#VALUE!</v>
      </c>
      <c r="I62" s="43"/>
      <c r="J62" s="39" t="e">
        <f ca="1">IF(OR(WEEKDAY($A62)&lt;3,COUNTIF(Fériés,$A62)&gt;0),"",SUM($I$47:I62))</f>
        <v>#VALUE!</v>
      </c>
      <c r="K62" s="49" t="e">
        <f t="shared" ca="1" si="14"/>
        <v>#VALUE!</v>
      </c>
      <c r="L62" s="52" t="e">
        <f t="shared" ca="1" si="15"/>
        <v>#VALUE!</v>
      </c>
      <c r="M62" s="45"/>
      <c r="N62" s="39" t="e">
        <f ca="1">IF(OR(WEEKDAY($A62)&lt;3,COUNTIF(Fériés,$A62)&gt;0),"",SUM($M$47:M62))</f>
        <v>#VALUE!</v>
      </c>
      <c r="O62" s="42" t="e">
        <f t="shared" ca="1" si="16"/>
        <v>#VALUE!</v>
      </c>
    </row>
    <row r="63" spans="1:16" x14ac:dyDescent="0.2">
      <c r="A63" s="77" t="e">
        <f t="shared" ca="1" si="9"/>
        <v>#VALUE!</v>
      </c>
      <c r="B63" s="78" t="e">
        <f t="shared" ca="1" si="9"/>
        <v>#VALUE!</v>
      </c>
      <c r="C63" s="48" t="e">
        <f t="shared" ca="1" si="10"/>
        <v>#VALUE!</v>
      </c>
      <c r="D63" s="43"/>
      <c r="E63" s="44" t="e">
        <f ca="1">IF(OR(WEEKDAY($A63)&lt;3,COUNTIF(Fériés,$A63)&gt;0),"",SUM($D$47:D63))</f>
        <v>#VALUE!</v>
      </c>
      <c r="F63" s="39" t="e">
        <f t="shared" ca="1" si="11"/>
        <v>#VALUE!</v>
      </c>
      <c r="G63" s="85" t="e">
        <f t="shared" ca="1" si="12"/>
        <v>#VALUE!</v>
      </c>
      <c r="H63" s="40" t="e">
        <f t="shared" ca="1" si="13"/>
        <v>#VALUE!</v>
      </c>
      <c r="I63" s="43"/>
      <c r="J63" s="39" t="e">
        <f ca="1">IF(OR(WEEKDAY($A63)&lt;3,COUNTIF(Fériés,$A63)&gt;0),"",SUM($I$47:I63))</f>
        <v>#VALUE!</v>
      </c>
      <c r="K63" s="49" t="e">
        <f t="shared" ca="1" si="14"/>
        <v>#VALUE!</v>
      </c>
      <c r="L63" s="52" t="e">
        <f t="shared" ca="1" si="15"/>
        <v>#VALUE!</v>
      </c>
      <c r="M63" s="45"/>
      <c r="N63" s="39" t="e">
        <f ca="1">IF(OR(WEEKDAY($A63)&lt;3,COUNTIF(Fériés,$A63)&gt;0),"",SUM($M$47:M63))</f>
        <v>#VALUE!</v>
      </c>
      <c r="O63" s="42" t="e">
        <f t="shared" ca="1" si="16"/>
        <v>#VALUE!</v>
      </c>
    </row>
    <row r="64" spans="1:16" x14ac:dyDescent="0.2">
      <c r="A64" s="77" t="e">
        <f t="shared" ca="1" si="9"/>
        <v>#VALUE!</v>
      </c>
      <c r="B64" s="78" t="e">
        <f t="shared" ca="1" si="9"/>
        <v>#VALUE!</v>
      </c>
      <c r="C64" s="48" t="e">
        <f t="shared" ca="1" si="10"/>
        <v>#VALUE!</v>
      </c>
      <c r="D64" s="43"/>
      <c r="E64" s="44" t="e">
        <f ca="1">IF(OR(WEEKDAY($A64)&lt;3,COUNTIF(Fériés,$A64)&gt;0),"",SUM($D$47:D64))</f>
        <v>#VALUE!</v>
      </c>
      <c r="F64" s="39" t="e">
        <f t="shared" ca="1" si="11"/>
        <v>#VALUE!</v>
      </c>
      <c r="G64" s="85" t="e">
        <f t="shared" ca="1" si="12"/>
        <v>#VALUE!</v>
      </c>
      <c r="H64" s="40" t="e">
        <f t="shared" ca="1" si="13"/>
        <v>#VALUE!</v>
      </c>
      <c r="I64" s="43"/>
      <c r="J64" s="39" t="e">
        <f ca="1">IF(OR(WEEKDAY($A64)&lt;3,COUNTIF(Fériés,$A64)&gt;0),"",SUM($I$47:I64))</f>
        <v>#VALUE!</v>
      </c>
      <c r="K64" s="49" t="e">
        <f t="shared" ca="1" si="14"/>
        <v>#VALUE!</v>
      </c>
      <c r="L64" s="52" t="e">
        <f t="shared" ca="1" si="15"/>
        <v>#VALUE!</v>
      </c>
      <c r="M64" s="45"/>
      <c r="N64" s="39" t="e">
        <f ca="1">IF(OR(WEEKDAY($A64)&lt;3,COUNTIF(Fériés,$A64)&gt;0),"",SUM($M$47:M64))</f>
        <v>#VALUE!</v>
      </c>
      <c r="O64" s="42" t="e">
        <f t="shared" ca="1" si="16"/>
        <v>#VALUE!</v>
      </c>
    </row>
    <row r="65" spans="1:15" x14ac:dyDescent="0.2">
      <c r="A65" s="77" t="e">
        <f t="shared" ca="1" si="9"/>
        <v>#VALUE!</v>
      </c>
      <c r="B65" s="78" t="e">
        <f t="shared" ca="1" si="9"/>
        <v>#VALUE!</v>
      </c>
      <c r="C65" s="48" t="e">
        <f t="shared" ca="1" si="10"/>
        <v>#VALUE!</v>
      </c>
      <c r="D65" s="43"/>
      <c r="E65" s="44" t="e">
        <f ca="1">IF(OR(WEEKDAY($A65)&lt;3,COUNTIF(Fériés,$A65)&gt;0),"",SUM($D$47:D65))</f>
        <v>#VALUE!</v>
      </c>
      <c r="F65" s="39" t="e">
        <f t="shared" ca="1" si="11"/>
        <v>#VALUE!</v>
      </c>
      <c r="G65" s="85" t="e">
        <f t="shared" ca="1" si="12"/>
        <v>#VALUE!</v>
      </c>
      <c r="H65" s="40" t="e">
        <f t="shared" ca="1" si="13"/>
        <v>#VALUE!</v>
      </c>
      <c r="I65" s="43"/>
      <c r="J65" s="39" t="e">
        <f ca="1">IF(OR(WEEKDAY($A65)&lt;3,COUNTIF(Fériés,$A65)&gt;0),"",SUM($I$47:I65))</f>
        <v>#VALUE!</v>
      </c>
      <c r="K65" s="49" t="e">
        <f t="shared" ca="1" si="14"/>
        <v>#VALUE!</v>
      </c>
      <c r="L65" s="52" t="e">
        <f t="shared" ca="1" si="15"/>
        <v>#VALUE!</v>
      </c>
      <c r="M65" s="45"/>
      <c r="N65" s="39" t="e">
        <f ca="1">IF(OR(WEEKDAY($A65)&lt;3,COUNTIF(Fériés,$A65)&gt;0),"",SUM($M$47:M65))</f>
        <v>#VALUE!</v>
      </c>
      <c r="O65" s="42" t="e">
        <f t="shared" ca="1" si="16"/>
        <v>#VALUE!</v>
      </c>
    </row>
    <row r="66" spans="1:15" x14ac:dyDescent="0.2">
      <c r="A66" s="77" t="e">
        <f t="shared" ca="1" si="9"/>
        <v>#VALUE!</v>
      </c>
      <c r="B66" s="78" t="e">
        <f t="shared" ca="1" si="9"/>
        <v>#VALUE!</v>
      </c>
      <c r="C66" s="48" t="e">
        <f t="shared" ca="1" si="10"/>
        <v>#VALUE!</v>
      </c>
      <c r="D66" s="43"/>
      <c r="E66" s="44" t="e">
        <f ca="1">IF(OR(WEEKDAY($A66)&lt;3,COUNTIF(Fériés,$A66)&gt;0),"",SUM($D$47:D66))</f>
        <v>#VALUE!</v>
      </c>
      <c r="F66" s="39" t="e">
        <f t="shared" ca="1" si="11"/>
        <v>#VALUE!</v>
      </c>
      <c r="G66" s="85" t="e">
        <f t="shared" ca="1" si="12"/>
        <v>#VALUE!</v>
      </c>
      <c r="H66" s="40" t="e">
        <f t="shared" ca="1" si="13"/>
        <v>#VALUE!</v>
      </c>
      <c r="I66" s="43"/>
      <c r="J66" s="39" t="e">
        <f ca="1">IF(OR(WEEKDAY($A66)&lt;3,COUNTIF(Fériés,$A66)&gt;0),"",SUM($I$47:I66))</f>
        <v>#VALUE!</v>
      </c>
      <c r="K66" s="49" t="e">
        <f t="shared" ca="1" si="14"/>
        <v>#VALUE!</v>
      </c>
      <c r="L66" s="52" t="e">
        <f t="shared" ca="1" si="15"/>
        <v>#VALUE!</v>
      </c>
      <c r="M66" s="45"/>
      <c r="N66" s="39" t="e">
        <f ca="1">IF(OR(WEEKDAY($A66)&lt;3,COUNTIF(Fériés,$A66)&gt;0),"",SUM($M$47:M66))</f>
        <v>#VALUE!</v>
      </c>
      <c r="O66" s="42" t="e">
        <f t="shared" ca="1" si="16"/>
        <v>#VALUE!</v>
      </c>
    </row>
    <row r="67" spans="1:15" x14ac:dyDescent="0.2">
      <c r="A67" s="77" t="e">
        <f t="shared" ca="1" si="9"/>
        <v>#VALUE!</v>
      </c>
      <c r="B67" s="78" t="e">
        <f t="shared" ca="1" si="9"/>
        <v>#VALUE!</v>
      </c>
      <c r="C67" s="48" t="e">
        <f t="shared" ca="1" si="10"/>
        <v>#VALUE!</v>
      </c>
      <c r="D67" s="43"/>
      <c r="E67" s="44" t="e">
        <f ca="1">IF(OR(WEEKDAY($A67)&lt;3,COUNTIF(Fériés,$A67)&gt;0),"",SUM($D$47:D67))</f>
        <v>#VALUE!</v>
      </c>
      <c r="F67" s="39" t="e">
        <f t="shared" ca="1" si="11"/>
        <v>#VALUE!</v>
      </c>
      <c r="G67" s="85" t="e">
        <f t="shared" ca="1" si="12"/>
        <v>#VALUE!</v>
      </c>
      <c r="H67" s="40" t="e">
        <f t="shared" ca="1" si="13"/>
        <v>#VALUE!</v>
      </c>
      <c r="I67" s="43"/>
      <c r="J67" s="39" t="e">
        <f ca="1">IF(OR(WEEKDAY($A67)&lt;3,COUNTIF(Fériés,$A67)&gt;0),"",SUM($I$47:I67))</f>
        <v>#VALUE!</v>
      </c>
      <c r="K67" s="49" t="e">
        <f t="shared" ca="1" si="14"/>
        <v>#VALUE!</v>
      </c>
      <c r="L67" s="52" t="e">
        <f t="shared" ca="1" si="15"/>
        <v>#VALUE!</v>
      </c>
      <c r="M67" s="45"/>
      <c r="N67" s="39" t="e">
        <f ca="1">IF(OR(WEEKDAY($A67)&lt;3,COUNTIF(Fériés,$A67)&gt;0),"",SUM($M$47:M67))</f>
        <v>#VALUE!</v>
      </c>
      <c r="O67" s="42" t="e">
        <f t="shared" ca="1" si="16"/>
        <v>#VALUE!</v>
      </c>
    </row>
    <row r="68" spans="1:15" x14ac:dyDescent="0.2">
      <c r="A68" s="77" t="e">
        <f t="shared" ca="1" si="9"/>
        <v>#VALUE!</v>
      </c>
      <c r="B68" s="78" t="e">
        <f t="shared" ca="1" si="9"/>
        <v>#VALUE!</v>
      </c>
      <c r="C68" s="48" t="e">
        <f t="shared" ca="1" si="10"/>
        <v>#VALUE!</v>
      </c>
      <c r="D68" s="43"/>
      <c r="E68" s="44" t="e">
        <f ca="1">IF(OR(WEEKDAY($A68)&lt;3,COUNTIF(Fériés,$A68)&gt;0),"",SUM($D$47:D68))</f>
        <v>#VALUE!</v>
      </c>
      <c r="F68" s="39" t="e">
        <f t="shared" ca="1" si="11"/>
        <v>#VALUE!</v>
      </c>
      <c r="G68" s="85" t="e">
        <f t="shared" ca="1" si="12"/>
        <v>#VALUE!</v>
      </c>
      <c r="H68" s="40" t="e">
        <f t="shared" ca="1" si="13"/>
        <v>#VALUE!</v>
      </c>
      <c r="I68" s="43"/>
      <c r="J68" s="39" t="e">
        <f ca="1">IF(OR(WEEKDAY($A68)&lt;3,COUNTIF(Fériés,$A68)&gt;0),"",SUM($I$47:I68))</f>
        <v>#VALUE!</v>
      </c>
      <c r="K68" s="49" t="e">
        <f t="shared" ca="1" si="14"/>
        <v>#VALUE!</v>
      </c>
      <c r="L68" s="52" t="e">
        <f t="shared" ca="1" si="15"/>
        <v>#VALUE!</v>
      </c>
      <c r="M68" s="45"/>
      <c r="N68" s="39" t="e">
        <f ca="1">IF(OR(WEEKDAY($A68)&lt;3,COUNTIF(Fériés,$A68)&gt;0),"",SUM($M$47:M68))</f>
        <v>#VALUE!</v>
      </c>
      <c r="O68" s="42" t="e">
        <f t="shared" ca="1" si="16"/>
        <v>#VALUE!</v>
      </c>
    </row>
    <row r="69" spans="1:15" x14ac:dyDescent="0.2">
      <c r="A69" s="77" t="e">
        <f t="shared" ca="1" si="9"/>
        <v>#VALUE!</v>
      </c>
      <c r="B69" s="78" t="e">
        <f t="shared" ca="1" si="9"/>
        <v>#VALUE!</v>
      </c>
      <c r="C69" s="48" t="e">
        <f t="shared" ca="1" si="10"/>
        <v>#VALUE!</v>
      </c>
      <c r="D69" s="43"/>
      <c r="E69" s="44" t="e">
        <f ca="1">IF(OR(WEEKDAY($A69)&lt;3,COUNTIF(Fériés,$A69)&gt;0),"",SUM($D$47:D69))</f>
        <v>#VALUE!</v>
      </c>
      <c r="F69" s="39" t="e">
        <f t="shared" ca="1" si="11"/>
        <v>#VALUE!</v>
      </c>
      <c r="G69" s="85" t="e">
        <f t="shared" ca="1" si="12"/>
        <v>#VALUE!</v>
      </c>
      <c r="H69" s="40" t="e">
        <f t="shared" ca="1" si="13"/>
        <v>#VALUE!</v>
      </c>
      <c r="I69" s="43"/>
      <c r="J69" s="39" t="e">
        <f ca="1">IF(OR(WEEKDAY($A69)&lt;3,COUNTIF(Fériés,$A69)&gt;0),"",SUM($I$47:I69))</f>
        <v>#VALUE!</v>
      </c>
      <c r="K69" s="49" t="e">
        <f t="shared" ca="1" si="14"/>
        <v>#VALUE!</v>
      </c>
      <c r="L69" s="52" t="e">
        <f t="shared" ca="1" si="15"/>
        <v>#VALUE!</v>
      </c>
      <c r="M69" s="45"/>
      <c r="N69" s="39" t="e">
        <f ca="1">IF(OR(WEEKDAY($A69)&lt;3,COUNTIF(Fériés,$A69)&gt;0),"",SUM($M$47:M69))</f>
        <v>#VALUE!</v>
      </c>
      <c r="O69" s="42" t="e">
        <f t="shared" ca="1" si="16"/>
        <v>#VALUE!</v>
      </c>
    </row>
    <row r="70" spans="1:15" x14ac:dyDescent="0.2">
      <c r="A70" s="77" t="e">
        <f t="shared" ca="1" si="9"/>
        <v>#VALUE!</v>
      </c>
      <c r="B70" s="78" t="e">
        <f t="shared" ca="1" si="9"/>
        <v>#VALUE!</v>
      </c>
      <c r="C70" s="48" t="e">
        <f t="shared" ca="1" si="10"/>
        <v>#VALUE!</v>
      </c>
      <c r="D70" s="43"/>
      <c r="E70" s="44" t="e">
        <f ca="1">IF(OR(WEEKDAY($A70)&lt;3,COUNTIF(Fériés,$A70)&gt;0),"",SUM($D$47:D70))</f>
        <v>#VALUE!</v>
      </c>
      <c r="F70" s="39" t="e">
        <f t="shared" ca="1" si="11"/>
        <v>#VALUE!</v>
      </c>
      <c r="G70" s="85" t="e">
        <f t="shared" ca="1" si="12"/>
        <v>#VALUE!</v>
      </c>
      <c r="H70" s="40" t="e">
        <f t="shared" ca="1" si="13"/>
        <v>#VALUE!</v>
      </c>
      <c r="I70" s="43"/>
      <c r="J70" s="39" t="e">
        <f ca="1">IF(OR(WEEKDAY($A70)&lt;3,COUNTIF(Fériés,$A70)&gt;0),"",SUM($I$47:I70))</f>
        <v>#VALUE!</v>
      </c>
      <c r="K70" s="49" t="e">
        <f t="shared" ca="1" si="14"/>
        <v>#VALUE!</v>
      </c>
      <c r="L70" s="52" t="e">
        <f t="shared" ca="1" si="15"/>
        <v>#VALUE!</v>
      </c>
      <c r="M70" s="45"/>
      <c r="N70" s="39" t="e">
        <f ca="1">IF(OR(WEEKDAY($A70)&lt;3,COUNTIF(Fériés,$A70)&gt;0),"",SUM($M$47:M70))</f>
        <v>#VALUE!</v>
      </c>
      <c r="O70" s="42" t="e">
        <f t="shared" ca="1" si="16"/>
        <v>#VALUE!</v>
      </c>
    </row>
    <row r="71" spans="1:15" x14ac:dyDescent="0.2">
      <c r="A71" s="77" t="e">
        <f t="shared" ca="1" si="9"/>
        <v>#VALUE!</v>
      </c>
      <c r="B71" s="78" t="e">
        <f t="shared" ca="1" si="9"/>
        <v>#VALUE!</v>
      </c>
      <c r="C71" s="48" t="e">
        <f t="shared" ca="1" si="10"/>
        <v>#VALUE!</v>
      </c>
      <c r="D71" s="43"/>
      <c r="E71" s="44" t="e">
        <f ca="1">IF(OR(WEEKDAY($A71)&lt;3,COUNTIF(Fériés,$A71)&gt;0),"",SUM($D$47:D71))</f>
        <v>#VALUE!</v>
      </c>
      <c r="F71" s="39" t="e">
        <f t="shared" ca="1" si="11"/>
        <v>#VALUE!</v>
      </c>
      <c r="G71" s="85" t="e">
        <f t="shared" ca="1" si="12"/>
        <v>#VALUE!</v>
      </c>
      <c r="H71" s="40" t="e">
        <f t="shared" ca="1" si="13"/>
        <v>#VALUE!</v>
      </c>
      <c r="I71" s="43"/>
      <c r="J71" s="39" t="e">
        <f ca="1">IF(OR(WEEKDAY($A71)&lt;3,COUNTIF(Fériés,$A71)&gt;0),"",SUM($I$47:I71))</f>
        <v>#VALUE!</v>
      </c>
      <c r="K71" s="49" t="e">
        <f t="shared" ca="1" si="14"/>
        <v>#VALUE!</v>
      </c>
      <c r="L71" s="52" t="e">
        <f t="shared" ca="1" si="15"/>
        <v>#VALUE!</v>
      </c>
      <c r="M71" s="45"/>
      <c r="N71" s="39" t="e">
        <f ca="1">IF(OR(WEEKDAY($A71)&lt;3,COUNTIF(Fériés,$A71)&gt;0),"",SUM($M$47:M71))</f>
        <v>#VALUE!</v>
      </c>
      <c r="O71" s="42" t="e">
        <f t="shared" ca="1" si="16"/>
        <v>#VALUE!</v>
      </c>
    </row>
    <row r="72" spans="1:15" x14ac:dyDescent="0.2">
      <c r="A72" s="77" t="e">
        <f t="shared" ca="1" si="9"/>
        <v>#VALUE!</v>
      </c>
      <c r="B72" s="78" t="e">
        <f t="shared" ca="1" si="9"/>
        <v>#VALUE!</v>
      </c>
      <c r="C72" s="48" t="e">
        <f t="shared" ca="1" si="10"/>
        <v>#VALUE!</v>
      </c>
      <c r="D72" s="43"/>
      <c r="E72" s="44" t="e">
        <f ca="1">IF(OR(WEEKDAY($A72)&lt;3,COUNTIF(Fériés,$A72)&gt;0),"",SUM($D$47:D72))</f>
        <v>#VALUE!</v>
      </c>
      <c r="F72" s="39" t="e">
        <f t="shared" ca="1" si="11"/>
        <v>#VALUE!</v>
      </c>
      <c r="G72" s="85" t="e">
        <f t="shared" ca="1" si="12"/>
        <v>#VALUE!</v>
      </c>
      <c r="H72" s="40" t="e">
        <f t="shared" ca="1" si="13"/>
        <v>#VALUE!</v>
      </c>
      <c r="I72" s="43"/>
      <c r="J72" s="39" t="e">
        <f ca="1">IF(OR(WEEKDAY($A72)&lt;3,COUNTIF(Fériés,$A72)&gt;0),"",SUM($I$47:I72))</f>
        <v>#VALUE!</v>
      </c>
      <c r="K72" s="49" t="e">
        <f t="shared" ca="1" si="14"/>
        <v>#VALUE!</v>
      </c>
      <c r="L72" s="52" t="e">
        <f t="shared" ca="1" si="15"/>
        <v>#VALUE!</v>
      </c>
      <c r="M72" s="45"/>
      <c r="N72" s="39" t="e">
        <f ca="1">IF(OR(WEEKDAY($A72)&lt;3,COUNTIF(Fériés,$A72)&gt;0),"",SUM($M$47:M72))</f>
        <v>#VALUE!</v>
      </c>
      <c r="O72" s="42" t="e">
        <f t="shared" ca="1" si="16"/>
        <v>#VALUE!</v>
      </c>
    </row>
    <row r="73" spans="1:15" x14ac:dyDescent="0.2">
      <c r="A73" s="77" t="e">
        <f t="shared" ca="1" si="9"/>
        <v>#VALUE!</v>
      </c>
      <c r="B73" s="78" t="e">
        <f t="shared" ca="1" si="9"/>
        <v>#VALUE!</v>
      </c>
      <c r="C73" s="48" t="e">
        <f t="shared" ca="1" si="10"/>
        <v>#VALUE!</v>
      </c>
      <c r="D73" s="43"/>
      <c r="E73" s="44" t="e">
        <f ca="1">IF(OR(WEEKDAY($A73)&lt;3,COUNTIF(Fériés,$A73)&gt;0),"",SUM($D$47:D73))</f>
        <v>#VALUE!</v>
      </c>
      <c r="F73" s="39" t="e">
        <f t="shared" ca="1" si="11"/>
        <v>#VALUE!</v>
      </c>
      <c r="G73" s="85" t="e">
        <f t="shared" ca="1" si="12"/>
        <v>#VALUE!</v>
      </c>
      <c r="H73" s="40" t="e">
        <f t="shared" ca="1" si="13"/>
        <v>#VALUE!</v>
      </c>
      <c r="I73" s="43"/>
      <c r="J73" s="39" t="e">
        <f ca="1">IF(OR(WEEKDAY($A73)&lt;3,COUNTIF(Fériés,$A73)&gt;0),"",SUM($I$47:I73))</f>
        <v>#VALUE!</v>
      </c>
      <c r="K73" s="49" t="e">
        <f t="shared" ca="1" si="14"/>
        <v>#VALUE!</v>
      </c>
      <c r="L73" s="52" t="e">
        <f t="shared" ca="1" si="15"/>
        <v>#VALUE!</v>
      </c>
      <c r="M73" s="45"/>
      <c r="N73" s="39" t="e">
        <f ca="1">IF(OR(WEEKDAY($A73)&lt;3,COUNTIF(Fériés,$A73)&gt;0),"",SUM($M$47:M73))</f>
        <v>#VALUE!</v>
      </c>
      <c r="O73" s="42" t="e">
        <f t="shared" ca="1" si="16"/>
        <v>#VALUE!</v>
      </c>
    </row>
    <row r="74" spans="1:15" x14ac:dyDescent="0.2">
      <c r="A74" s="77" t="e">
        <f t="shared" ca="1" si="9"/>
        <v>#VALUE!</v>
      </c>
      <c r="B74" s="78" t="e">
        <f t="shared" ca="1" si="9"/>
        <v>#VALUE!</v>
      </c>
      <c r="C74" s="48" t="e">
        <f t="shared" ca="1" si="10"/>
        <v>#VALUE!</v>
      </c>
      <c r="D74" s="43"/>
      <c r="E74" s="44" t="e">
        <f ca="1">IF(OR(WEEKDAY($A74)&lt;3,COUNTIF(Fériés,$A74)&gt;0),"",SUM($D$47:D74))</f>
        <v>#VALUE!</v>
      </c>
      <c r="F74" s="39" t="e">
        <f t="shared" ca="1" si="11"/>
        <v>#VALUE!</v>
      </c>
      <c r="G74" s="85" t="e">
        <f t="shared" ca="1" si="12"/>
        <v>#VALUE!</v>
      </c>
      <c r="H74" s="40" t="e">
        <f t="shared" ca="1" si="13"/>
        <v>#VALUE!</v>
      </c>
      <c r="I74" s="43"/>
      <c r="J74" s="39" t="e">
        <f ca="1">IF(OR(WEEKDAY($A74)&lt;3,COUNTIF(Fériés,$A74)&gt;0),"",SUM($I$47:I74))</f>
        <v>#VALUE!</v>
      </c>
      <c r="K74" s="49" t="e">
        <f t="shared" ca="1" si="14"/>
        <v>#VALUE!</v>
      </c>
      <c r="L74" s="52" t="e">
        <f t="shared" ca="1" si="15"/>
        <v>#VALUE!</v>
      </c>
      <c r="M74" s="45"/>
      <c r="N74" s="39" t="e">
        <f ca="1">IF(OR(WEEKDAY($A74)&lt;3,COUNTIF(Fériés,$A74)&gt;0),"",SUM($M$47:M74))</f>
        <v>#VALUE!</v>
      </c>
      <c r="O74" s="42" t="e">
        <f t="shared" ca="1" si="16"/>
        <v>#VALUE!</v>
      </c>
    </row>
    <row r="75" spans="1:15" x14ac:dyDescent="0.2">
      <c r="A75" s="77" t="e">
        <f t="shared" ca="1" si="9"/>
        <v>#VALUE!</v>
      </c>
      <c r="B75" s="78" t="e">
        <f t="shared" ca="1" si="9"/>
        <v>#VALUE!</v>
      </c>
      <c r="C75" s="48" t="e">
        <f ca="1">IF(B75="","",IF(OR(WEEKDAY($A75)&lt;3,COUNTIF(Fériés,$A75)&gt;0),"",SUMPRODUCT((WEEKDAY(ROW(INDIRECT($A$8&amp;":"&amp;A75)))&gt;2)*(COUNTIF(Fériés,ROW(INDIRECT($A$8&amp;":"&amp;A75)))=0))*$C$43))</f>
        <v>#VALUE!</v>
      </c>
      <c r="D75" s="43"/>
      <c r="E75" s="39" t="e">
        <f ca="1">IF(B75="","",IF(OR(WEEKDAY($A75)&lt;3,COUNTIF(Fériés,$A75)&gt;0),"",SUM($D$47:D75)))</f>
        <v>#VALUE!</v>
      </c>
      <c r="F75" s="39" t="e">
        <f ca="1">IF(B75="","",IF(OR(WEEKDAY($A75)&lt;3,COUNTIF(Fériés,$A75)&gt;0),"",E75-C75))</f>
        <v>#VALUE!</v>
      </c>
      <c r="G75" s="85" t="e">
        <f ca="1">IF(B75="","",IF(OR(WEEKDAY($A75)&lt;3,COUNTIF(Fériés,$A75)&gt;0),"",E75+J75))</f>
        <v>#VALUE!</v>
      </c>
      <c r="H75" s="40" t="e">
        <f ca="1">IF(B75="","",IF(OR(WEEKDAY($A75)&lt;3,COUNTIF(Fériés,$A75)&gt;0),"",G75*10/100))</f>
        <v>#VALUE!</v>
      </c>
      <c r="I75" s="43"/>
      <c r="J75" s="39" t="e">
        <f ca="1">IF(B75="","",IF(OR(WEEKDAY($A75)&lt;3,COUNTIF(Fériés,$A75)&gt;0),"",SUM($I$47:I75)))</f>
        <v>#VALUE!</v>
      </c>
      <c r="K75" s="49" t="e">
        <f ca="1">IF(B75="","",IF(OR(WEEKDAY($A75)&lt;3,COUNTIF(Fériés,$A75)&gt;0),"",J75-H75))</f>
        <v>#VALUE!</v>
      </c>
      <c r="L75" s="52" t="e">
        <f ca="1">IF(B75="","",IF(OR(WEEKDAY($A75)&lt;3,COUNTIF(Fériés,$A75)&gt;0),"",J75/G75))</f>
        <v>#VALUE!</v>
      </c>
      <c r="M75" s="45"/>
      <c r="N75" s="39" t="e">
        <f ca="1">IF(B75="","",IF(OR(WEEKDAY($A75)&lt;3,COUNTIF(Fériés,$A75)&gt;0),"",SUM($M$47:M75)))</f>
        <v>#VALUE!</v>
      </c>
      <c r="O75" s="42" t="e">
        <f ca="1">IF(B75="","",IF(OR(WEEKDAY($A75)&lt;3,COUNTIF(Fériés,$A75)&gt;0,M75=0),"",D75/M75))</f>
        <v>#VALUE!</v>
      </c>
    </row>
    <row r="76" spans="1:15" x14ac:dyDescent="0.2">
      <c r="A76" s="77" t="e">
        <f t="shared" ca="1" si="9"/>
        <v>#VALUE!</v>
      </c>
      <c r="B76" s="78" t="e">
        <f t="shared" ca="1" si="9"/>
        <v>#VALUE!</v>
      </c>
      <c r="C76" s="48" t="e">
        <f ca="1">IF(B76="","",IF(OR(WEEKDAY($A76)&lt;3,COUNTIF(Fériés,$A76)&gt;0),"",SUMPRODUCT((WEEKDAY(ROW(INDIRECT($A$8&amp;":"&amp;A76)))&gt;2)*(COUNTIF(Fériés,ROW(INDIRECT($A$8&amp;":"&amp;A76)))=0))*$C$43))</f>
        <v>#VALUE!</v>
      </c>
      <c r="D76" s="43"/>
      <c r="E76" s="39" t="e">
        <f ca="1">IF(B76="","",IF(OR(WEEKDAY($A76)&lt;3,COUNTIF(Fériés,$A76)&gt;0),"",SUM($D$47:D76)))</f>
        <v>#VALUE!</v>
      </c>
      <c r="F76" s="39" t="e">
        <f ca="1">IF(B76="","",IF(OR(WEEKDAY($A76)&lt;3,COUNTIF(Fériés,$A76)&gt;0),"",E76-C76))</f>
        <v>#VALUE!</v>
      </c>
      <c r="G76" s="85" t="e">
        <f ca="1">IF(B76="","",IF(OR(WEEKDAY($A76)&lt;3,COUNTIF(Fériés,$A76)&gt;0),"",E76+J76))</f>
        <v>#VALUE!</v>
      </c>
      <c r="H76" s="40" t="e">
        <f ca="1">IF(B76="","",IF(OR(WEEKDAY($A76)&lt;3,COUNTIF(Fériés,$A76)&gt;0),"",G76*10/100))</f>
        <v>#VALUE!</v>
      </c>
      <c r="I76" s="43"/>
      <c r="J76" s="39" t="e">
        <f ca="1">IF(B76="","",IF(OR(WEEKDAY($A76)&lt;3,COUNTIF(Fériés,$A76)&gt;0),"",SUM($I$47:I76)))</f>
        <v>#VALUE!</v>
      </c>
      <c r="K76" s="49" t="e">
        <f ca="1">IF(B76="","",IF(OR(WEEKDAY($A76)&lt;3,COUNTIF(Fériés,$A76)&gt;0),"",J76-H76))</f>
        <v>#VALUE!</v>
      </c>
      <c r="L76" s="52" t="e">
        <f ca="1">IF(B76="","",IF(OR(WEEKDAY($A76)&lt;3,COUNTIF(Fériés,$A76)&gt;0),"",J76/G76))</f>
        <v>#VALUE!</v>
      </c>
      <c r="M76" s="45"/>
      <c r="N76" s="39" t="e">
        <f ca="1">IF(B76="","",IF(OR(WEEKDAY($A76)&lt;3,COUNTIF(Fériés,$A76)&gt;0),"",SUM($M$47:M76)))</f>
        <v>#VALUE!</v>
      </c>
      <c r="O76" s="42" t="e">
        <f ca="1">IF(B76="","",IF(OR(WEEKDAY($A76)&lt;3,COUNTIF(Fériés,$A76)&gt;0,M76=0),"",D76/M76))</f>
        <v>#VALUE!</v>
      </c>
    </row>
    <row r="77" spans="1:15" x14ac:dyDescent="0.2">
      <c r="A77" s="77" t="e">
        <f t="shared" ca="1" si="9"/>
        <v>#VALUE!</v>
      </c>
      <c r="B77" s="78" t="e">
        <f t="shared" ca="1" si="9"/>
        <v>#VALUE!</v>
      </c>
      <c r="C77" s="48" t="e">
        <f ca="1">IF(B77="","",IF(OR(WEEKDAY($A77)&lt;3,COUNTIF(Fériés,$A77)&gt;0),"",SUMPRODUCT((WEEKDAY(ROW(INDIRECT($A$8&amp;":"&amp;A77)))&gt;2)*(COUNTIF(Fériés,ROW(INDIRECT($A$8&amp;":"&amp;A77)))=0))*$C$43))</f>
        <v>#VALUE!</v>
      </c>
      <c r="D77" s="43"/>
      <c r="E77" s="39" t="e">
        <f ca="1">IF(B77="","",IF(OR(WEEKDAY($A77)&lt;3,COUNTIF(Fériés,$A77)&gt;0),"",SUM($D$47:D77)))</f>
        <v>#VALUE!</v>
      </c>
      <c r="F77" s="39" t="e">
        <f ca="1">IF(B77="","",IF(OR(WEEKDAY($A77)&lt;3,COUNTIF(Fériés,$A77)&gt;0),"",E77-C77))</f>
        <v>#VALUE!</v>
      </c>
      <c r="G77" s="85" t="e">
        <f ca="1">IF(B77="","",IF(OR(WEEKDAY($A77)&lt;3,COUNTIF(Fériés,$A77)&gt;0),"",E77+J77))</f>
        <v>#VALUE!</v>
      </c>
      <c r="H77" s="40" t="e">
        <f ca="1">IF(B77="","",IF(OR(WEEKDAY($A77)&lt;3,COUNTIF(Fériés,$A77)&gt;0),"",G77*10/100))</f>
        <v>#VALUE!</v>
      </c>
      <c r="I77" s="43"/>
      <c r="J77" s="39" t="e">
        <f ca="1">IF(B77="","",IF(OR(WEEKDAY($A77)&lt;3,COUNTIF(Fériés,$A77)&gt;0),"",SUM($I$47:I77)))</f>
        <v>#VALUE!</v>
      </c>
      <c r="K77" s="49" t="e">
        <f ca="1">IF(B77="","",IF(OR(WEEKDAY($A77)&lt;3,COUNTIF(Fériés,$A77)&gt;0),"",J77-H77))</f>
        <v>#VALUE!</v>
      </c>
      <c r="L77" s="52" t="e">
        <f ca="1">IF(B77="","",IF(OR(WEEKDAY($A77)&lt;3,COUNTIF(Fériés,$A77)&gt;0),"",J77/G77))</f>
        <v>#VALUE!</v>
      </c>
      <c r="M77" s="45"/>
      <c r="N77" s="39" t="e">
        <f ca="1">IF(B77="","",IF(OR(WEEKDAY($A77)&lt;3,COUNTIF(Fériés,$A77)&gt;0),"",SUM($M$47:M77)))</f>
        <v>#VALUE!</v>
      </c>
      <c r="O77" s="42" t="e">
        <f ca="1">IF(B77="","",IF(OR(WEEKDAY($A77)&lt;3,COUNTIF(Fériés,$A77)&gt;0,M77=0),"",E77/N77))</f>
        <v>#VALUE!</v>
      </c>
    </row>
    <row r="78" spans="1:15" x14ac:dyDescent="0.2">
      <c r="A78" s="167"/>
      <c r="B78" s="168"/>
      <c r="C78" s="169"/>
      <c r="D78" s="170"/>
      <c r="E78" s="47"/>
      <c r="F78" s="47"/>
      <c r="G78" s="171"/>
      <c r="H78" s="172"/>
      <c r="I78" s="170"/>
      <c r="J78" s="47"/>
      <c r="K78" s="173"/>
      <c r="L78" s="174"/>
      <c r="M78" s="175"/>
      <c r="N78" s="47"/>
      <c r="O78" s="176"/>
    </row>
    <row r="79" spans="1:15" x14ac:dyDescent="0.2">
      <c r="A79" s="167"/>
      <c r="B79" s="168"/>
      <c r="C79" s="169"/>
      <c r="D79" s="170"/>
      <c r="E79" s="47"/>
      <c r="F79" s="47"/>
      <c r="G79" s="171"/>
      <c r="H79" s="172"/>
      <c r="I79" s="170"/>
      <c r="J79" s="47"/>
      <c r="K79" s="173"/>
      <c r="L79" s="174"/>
      <c r="M79" s="175"/>
      <c r="N79" s="47"/>
      <c r="O79" s="176"/>
    </row>
    <row r="81" spans="1:15" ht="13.5" thickBot="1" x14ac:dyDescent="0.25">
      <c r="H81" s="86"/>
    </row>
    <row r="82" spans="1:15" ht="13.5" thickBot="1" x14ac:dyDescent="0.25">
      <c r="A82" s="60" t="s">
        <v>23</v>
      </c>
    </row>
    <row r="83" spans="1:15" x14ac:dyDescent="0.2">
      <c r="A83" s="59" t="s">
        <v>0</v>
      </c>
      <c r="B83" s="1"/>
      <c r="C83" s="2" t="str">
        <f ca="1">C2</f>
        <v>Modèle</v>
      </c>
      <c r="D83" s="3" t="s">
        <v>1</v>
      </c>
      <c r="E83" s="4" t="e">
        <f ca="1">E2</f>
        <v>#VALUE!</v>
      </c>
    </row>
    <row r="84" spans="1:15" x14ac:dyDescent="0.2">
      <c r="A84" s="1" t="s">
        <v>4</v>
      </c>
      <c r="B84" s="1"/>
      <c r="C84" s="38"/>
      <c r="D84" s="12"/>
      <c r="E84" s="6"/>
    </row>
    <row r="85" spans="1:15" x14ac:dyDescent="0.2">
      <c r="A85" s="1" t="s">
        <v>6</v>
      </c>
      <c r="B85" s="1"/>
      <c r="C85" s="4" t="e">
        <f ca="1">C84/E83</f>
        <v>#VALUE!</v>
      </c>
      <c r="D85" s="17"/>
      <c r="E85" s="18"/>
    </row>
    <row r="86" spans="1:15" ht="15.75" x14ac:dyDescent="0.25">
      <c r="A86" s="20"/>
      <c r="B86" s="21"/>
      <c r="C86" s="5"/>
      <c r="D86" s="5"/>
      <c r="E86" s="6"/>
    </row>
    <row r="87" spans="1:15" ht="13.5" thickBot="1" x14ac:dyDescent="0.25"/>
    <row r="88" spans="1:15" ht="13.5" thickBot="1" x14ac:dyDescent="0.25">
      <c r="A88" s="22" t="s">
        <v>8</v>
      </c>
      <c r="B88" s="23"/>
      <c r="C88" s="56" t="s">
        <v>9</v>
      </c>
      <c r="D88" s="57" t="s">
        <v>21</v>
      </c>
      <c r="E88" s="58" t="s">
        <v>11</v>
      </c>
      <c r="F88" s="57" t="s">
        <v>12</v>
      </c>
      <c r="G88" s="58" t="s">
        <v>13</v>
      </c>
      <c r="H88" s="57" t="s">
        <v>14</v>
      </c>
      <c r="I88" s="57" t="s">
        <v>20</v>
      </c>
      <c r="J88" s="57" t="s">
        <v>22</v>
      </c>
      <c r="K88" s="57" t="s">
        <v>12</v>
      </c>
      <c r="L88" s="57" t="s">
        <v>19</v>
      </c>
      <c r="M88" s="57" t="s">
        <v>15</v>
      </c>
      <c r="N88" s="57" t="s">
        <v>17</v>
      </c>
      <c r="O88" s="29" t="s">
        <v>18</v>
      </c>
    </row>
    <row r="89" spans="1:15" x14ac:dyDescent="0.2">
      <c r="A89" s="30"/>
      <c r="B89" s="30"/>
      <c r="C89" s="53"/>
      <c r="D89" s="37"/>
      <c r="E89" s="46"/>
      <c r="F89" s="46"/>
      <c r="G89" s="54"/>
      <c r="H89" s="37"/>
      <c r="I89" s="37"/>
      <c r="J89" s="37"/>
      <c r="K89" s="55"/>
      <c r="L89" s="55"/>
      <c r="M89" s="46"/>
      <c r="N89" s="36"/>
      <c r="O89" s="37"/>
    </row>
    <row r="90" spans="1:15" x14ac:dyDescent="0.2">
      <c r="A90" s="77" t="e">
        <f t="shared" ref="A90:B120" ca="1" si="17">A8</f>
        <v>#VALUE!</v>
      </c>
      <c r="B90" s="78" t="e">
        <f t="shared" ca="1" si="17"/>
        <v>#VALUE!</v>
      </c>
      <c r="C90" s="48" t="e">
        <f t="shared" ref="C90:C117" ca="1" si="18">IF(OR(WEEKDAY($A90)&lt;3,COUNTIF(Fériés,$A90)&gt;0),"",SUMPRODUCT((WEEKDAY(ROW(INDIRECT($A$8&amp;":"&amp;A90)))&gt;2)*(COUNTIF(Fériés,ROW(INDIRECT($A$8&amp;":"&amp;A90)))=0))*$C$85)</f>
        <v>#VALUE!</v>
      </c>
      <c r="D90" s="43"/>
      <c r="E90" s="44" t="e">
        <f ca="1">IF(OR(WEEKDAY($A90)&lt;3,COUNTIF(Fériés,$A90)&gt;0),"",SUM($D$90:D90))</f>
        <v>#VALUE!</v>
      </c>
      <c r="F90" s="39" t="e">
        <f t="shared" ref="F90:F117" ca="1" si="19">IF(OR(WEEKDAY($A90)&lt;3,COUNTIF(Fériés,$A90)&gt;0),"",E90-C90)</f>
        <v>#VALUE!</v>
      </c>
      <c r="G90" s="85" t="e">
        <f t="shared" ref="G90:G117" ca="1" si="20">IF(OR(WEEKDAY($A90)&lt;3,COUNTIF(Fériés,$A90)&gt;0),"",E90+J90)</f>
        <v>#VALUE!</v>
      </c>
      <c r="H90" s="40" t="e">
        <f t="shared" ref="H90:H117" ca="1" si="21">IF(OR(WEEKDAY($A90)&lt;3,COUNTIF(Fériés,$A90)&gt;0),"",G90*10/100)</f>
        <v>#VALUE!</v>
      </c>
      <c r="I90" s="43"/>
      <c r="J90" s="39" t="e">
        <f ca="1">IF(OR(WEEKDAY($A90)&lt;3,COUNTIF(Fériés,$A90)&gt;0),"",SUM($I$90:I90))</f>
        <v>#VALUE!</v>
      </c>
      <c r="K90" s="49" t="e">
        <f t="shared" ref="K90:K117" ca="1" si="22">IF(OR(WEEKDAY($A90)&lt;3,COUNTIF(Fériés,$A90)&gt;0),"",J90-H90)</f>
        <v>#VALUE!</v>
      </c>
      <c r="L90" s="52" t="e">
        <f t="shared" ref="L90:L117" ca="1" si="23">IF(OR(WEEKDAY($A90)&lt;3,COUNTIF(Fériés,$A90)&gt;0),"",J90/G90)</f>
        <v>#VALUE!</v>
      </c>
      <c r="M90" s="45"/>
      <c r="N90" s="39" t="e">
        <f ca="1">IF(OR(WEEKDAY($A90)&lt;3,COUNTIF(Fériés,$A90)&gt;0),"",SUM($M$90:M90))</f>
        <v>#VALUE!</v>
      </c>
      <c r="O90" s="42" t="e">
        <f t="shared" ref="O90:O117" ca="1" si="24">IF(OR(WEEKDAY($A90)&lt;3,COUNTIF(Fériés,$A90)&gt;0,M90=0),"",D90/M90)</f>
        <v>#VALUE!</v>
      </c>
    </row>
    <row r="91" spans="1:15" x14ac:dyDescent="0.2">
      <c r="A91" s="77" t="e">
        <f t="shared" ca="1" si="17"/>
        <v>#VALUE!</v>
      </c>
      <c r="B91" s="78" t="e">
        <f t="shared" ca="1" si="17"/>
        <v>#VALUE!</v>
      </c>
      <c r="C91" s="48" t="e">
        <f t="shared" ca="1" si="18"/>
        <v>#VALUE!</v>
      </c>
      <c r="D91" s="43"/>
      <c r="E91" s="44" t="e">
        <f ca="1">IF(OR(WEEKDAY($A91)&lt;3,COUNTIF(Fériés,$A91)&gt;0),"",SUM($D$90:D91))</f>
        <v>#VALUE!</v>
      </c>
      <c r="F91" s="39" t="e">
        <f t="shared" ca="1" si="19"/>
        <v>#VALUE!</v>
      </c>
      <c r="G91" s="85" t="e">
        <f t="shared" ca="1" si="20"/>
        <v>#VALUE!</v>
      </c>
      <c r="H91" s="40" t="e">
        <f t="shared" ca="1" si="21"/>
        <v>#VALUE!</v>
      </c>
      <c r="I91" s="43"/>
      <c r="J91" s="39" t="e">
        <f ca="1">IF(OR(WEEKDAY($A91)&lt;3,COUNTIF(Fériés,$A91)&gt;0),"",SUM($I$90:I91))</f>
        <v>#VALUE!</v>
      </c>
      <c r="K91" s="49" t="e">
        <f t="shared" ca="1" si="22"/>
        <v>#VALUE!</v>
      </c>
      <c r="L91" s="52" t="e">
        <f t="shared" ca="1" si="23"/>
        <v>#VALUE!</v>
      </c>
      <c r="M91" s="45"/>
      <c r="N91" s="39" t="e">
        <f ca="1">IF(OR(WEEKDAY($A91)&lt;3,COUNTIF(Fériés,$A91)&gt;0),"",SUM($M$90:M91))</f>
        <v>#VALUE!</v>
      </c>
      <c r="O91" s="42" t="e">
        <f t="shared" ca="1" si="24"/>
        <v>#VALUE!</v>
      </c>
    </row>
    <row r="92" spans="1:15" x14ac:dyDescent="0.2">
      <c r="A92" s="77" t="e">
        <f t="shared" ca="1" si="17"/>
        <v>#VALUE!</v>
      </c>
      <c r="B92" s="78" t="e">
        <f t="shared" ca="1" si="17"/>
        <v>#VALUE!</v>
      </c>
      <c r="C92" s="48" t="e">
        <f t="shared" ca="1" si="18"/>
        <v>#VALUE!</v>
      </c>
      <c r="D92" s="43"/>
      <c r="E92" s="44" t="e">
        <f ca="1">IF(OR(WEEKDAY($A92)&lt;3,COUNTIF(Fériés,$A92)&gt;0),"",SUM($D$90:D92))</f>
        <v>#VALUE!</v>
      </c>
      <c r="F92" s="39" t="e">
        <f t="shared" ca="1" si="19"/>
        <v>#VALUE!</v>
      </c>
      <c r="G92" s="85" t="e">
        <f t="shared" ca="1" si="20"/>
        <v>#VALUE!</v>
      </c>
      <c r="H92" s="40" t="e">
        <f t="shared" ca="1" si="21"/>
        <v>#VALUE!</v>
      </c>
      <c r="I92" s="43"/>
      <c r="J92" s="39" t="e">
        <f ca="1">IF(OR(WEEKDAY($A92)&lt;3,COUNTIF(Fériés,$A92)&gt;0),"",SUM($I$90:I92))</f>
        <v>#VALUE!</v>
      </c>
      <c r="K92" s="49" t="e">
        <f t="shared" ca="1" si="22"/>
        <v>#VALUE!</v>
      </c>
      <c r="L92" s="52" t="e">
        <f t="shared" ca="1" si="23"/>
        <v>#VALUE!</v>
      </c>
      <c r="M92" s="45"/>
      <c r="N92" s="39" t="e">
        <f ca="1">IF(OR(WEEKDAY($A92)&lt;3,COUNTIF(Fériés,$A92)&gt;0),"",SUM($M$90:M92))</f>
        <v>#VALUE!</v>
      </c>
      <c r="O92" s="42" t="e">
        <f t="shared" ca="1" si="24"/>
        <v>#VALUE!</v>
      </c>
    </row>
    <row r="93" spans="1:15" x14ac:dyDescent="0.2">
      <c r="A93" s="77" t="e">
        <f t="shared" ca="1" si="17"/>
        <v>#VALUE!</v>
      </c>
      <c r="B93" s="78" t="e">
        <f t="shared" ca="1" si="17"/>
        <v>#VALUE!</v>
      </c>
      <c r="C93" s="48" t="e">
        <f t="shared" ca="1" si="18"/>
        <v>#VALUE!</v>
      </c>
      <c r="D93" s="43"/>
      <c r="E93" s="44" t="e">
        <f ca="1">IF(OR(WEEKDAY($A93)&lt;3,COUNTIF(Fériés,$A93)&gt;0),"",SUM($D$90:D93))</f>
        <v>#VALUE!</v>
      </c>
      <c r="F93" s="39" t="e">
        <f t="shared" ca="1" si="19"/>
        <v>#VALUE!</v>
      </c>
      <c r="G93" s="85" t="e">
        <f t="shared" ca="1" si="20"/>
        <v>#VALUE!</v>
      </c>
      <c r="H93" s="40" t="e">
        <f t="shared" ca="1" si="21"/>
        <v>#VALUE!</v>
      </c>
      <c r="I93" s="43"/>
      <c r="J93" s="39" t="e">
        <f ca="1">IF(OR(WEEKDAY($A93)&lt;3,COUNTIF(Fériés,$A93)&gt;0),"",SUM($I$90:I93))</f>
        <v>#VALUE!</v>
      </c>
      <c r="K93" s="49" t="e">
        <f t="shared" ca="1" si="22"/>
        <v>#VALUE!</v>
      </c>
      <c r="L93" s="52" t="e">
        <f t="shared" ca="1" si="23"/>
        <v>#VALUE!</v>
      </c>
      <c r="M93" s="45"/>
      <c r="N93" s="39" t="e">
        <f ca="1">IF(OR(WEEKDAY($A93)&lt;3,COUNTIF(Fériés,$A93)&gt;0),"",SUM($M$90:M93))</f>
        <v>#VALUE!</v>
      </c>
      <c r="O93" s="42" t="e">
        <f t="shared" ca="1" si="24"/>
        <v>#VALUE!</v>
      </c>
    </row>
    <row r="94" spans="1:15" x14ac:dyDescent="0.2">
      <c r="A94" s="77" t="e">
        <f t="shared" ca="1" si="17"/>
        <v>#VALUE!</v>
      </c>
      <c r="B94" s="78" t="e">
        <f t="shared" ca="1" si="17"/>
        <v>#VALUE!</v>
      </c>
      <c r="C94" s="48" t="e">
        <f t="shared" ca="1" si="18"/>
        <v>#VALUE!</v>
      </c>
      <c r="D94" s="43"/>
      <c r="E94" s="44" t="e">
        <f ca="1">IF(OR(WEEKDAY($A94)&lt;3,COUNTIF(Fériés,$A94)&gt;0),"",SUM($D$90:D94))</f>
        <v>#VALUE!</v>
      </c>
      <c r="F94" s="39" t="e">
        <f t="shared" ca="1" si="19"/>
        <v>#VALUE!</v>
      </c>
      <c r="G94" s="85" t="e">
        <f t="shared" ca="1" si="20"/>
        <v>#VALUE!</v>
      </c>
      <c r="H94" s="40" t="e">
        <f t="shared" ca="1" si="21"/>
        <v>#VALUE!</v>
      </c>
      <c r="I94" s="43"/>
      <c r="J94" s="39" t="e">
        <f ca="1">IF(OR(WEEKDAY($A94)&lt;3,COUNTIF(Fériés,$A94)&gt;0),"",SUM($I$90:I94))</f>
        <v>#VALUE!</v>
      </c>
      <c r="K94" s="49" t="e">
        <f t="shared" ca="1" si="22"/>
        <v>#VALUE!</v>
      </c>
      <c r="L94" s="52" t="e">
        <f t="shared" ca="1" si="23"/>
        <v>#VALUE!</v>
      </c>
      <c r="M94" s="45"/>
      <c r="N94" s="39" t="e">
        <f ca="1">IF(OR(WEEKDAY($A94)&lt;3,COUNTIF(Fériés,$A94)&gt;0),"",SUM($M$90:M94))</f>
        <v>#VALUE!</v>
      </c>
      <c r="O94" s="42" t="e">
        <f t="shared" ca="1" si="24"/>
        <v>#VALUE!</v>
      </c>
    </row>
    <row r="95" spans="1:15" x14ac:dyDescent="0.2">
      <c r="A95" s="77" t="e">
        <f t="shared" ca="1" si="17"/>
        <v>#VALUE!</v>
      </c>
      <c r="B95" s="78" t="e">
        <f t="shared" ca="1" si="17"/>
        <v>#VALUE!</v>
      </c>
      <c r="C95" s="48" t="e">
        <f t="shared" ca="1" si="18"/>
        <v>#VALUE!</v>
      </c>
      <c r="D95" s="43"/>
      <c r="E95" s="44" t="e">
        <f ca="1">IF(OR(WEEKDAY($A95)&lt;3,COUNTIF(Fériés,$A95)&gt;0),"",SUM($D$90:D95))</f>
        <v>#VALUE!</v>
      </c>
      <c r="F95" s="39" t="e">
        <f t="shared" ca="1" si="19"/>
        <v>#VALUE!</v>
      </c>
      <c r="G95" s="85" t="e">
        <f t="shared" ca="1" si="20"/>
        <v>#VALUE!</v>
      </c>
      <c r="H95" s="40" t="e">
        <f t="shared" ca="1" si="21"/>
        <v>#VALUE!</v>
      </c>
      <c r="I95" s="43"/>
      <c r="J95" s="39" t="e">
        <f ca="1">IF(OR(WEEKDAY($A95)&lt;3,COUNTIF(Fériés,$A95)&gt;0),"",SUM($I$90:I95))</f>
        <v>#VALUE!</v>
      </c>
      <c r="K95" s="49" t="e">
        <f t="shared" ca="1" si="22"/>
        <v>#VALUE!</v>
      </c>
      <c r="L95" s="52" t="e">
        <f t="shared" ca="1" si="23"/>
        <v>#VALUE!</v>
      </c>
      <c r="M95" s="45"/>
      <c r="N95" s="39" t="e">
        <f ca="1">IF(OR(WEEKDAY($A95)&lt;3,COUNTIF(Fériés,$A95)&gt;0),"",SUM($M$90:M95))</f>
        <v>#VALUE!</v>
      </c>
      <c r="O95" s="42" t="e">
        <f t="shared" ca="1" si="24"/>
        <v>#VALUE!</v>
      </c>
    </row>
    <row r="96" spans="1:15" x14ac:dyDescent="0.2">
      <c r="A96" s="77" t="e">
        <f t="shared" ca="1" si="17"/>
        <v>#VALUE!</v>
      </c>
      <c r="B96" s="78" t="e">
        <f t="shared" ca="1" si="17"/>
        <v>#VALUE!</v>
      </c>
      <c r="C96" s="48" t="e">
        <f t="shared" ca="1" si="18"/>
        <v>#VALUE!</v>
      </c>
      <c r="D96" s="43"/>
      <c r="E96" s="44" t="e">
        <f ca="1">IF(OR(WEEKDAY($A96)&lt;3,COUNTIF(Fériés,$A96)&gt;0),"",SUM($D$90:D96))</f>
        <v>#VALUE!</v>
      </c>
      <c r="F96" s="39" t="e">
        <f t="shared" ca="1" si="19"/>
        <v>#VALUE!</v>
      </c>
      <c r="G96" s="85" t="e">
        <f t="shared" ca="1" si="20"/>
        <v>#VALUE!</v>
      </c>
      <c r="H96" s="40" t="e">
        <f t="shared" ca="1" si="21"/>
        <v>#VALUE!</v>
      </c>
      <c r="I96" s="43"/>
      <c r="J96" s="39" t="e">
        <f ca="1">IF(OR(WEEKDAY($A96)&lt;3,COUNTIF(Fériés,$A96)&gt;0),"",SUM($I$90:I96))</f>
        <v>#VALUE!</v>
      </c>
      <c r="K96" s="49" t="e">
        <f t="shared" ca="1" si="22"/>
        <v>#VALUE!</v>
      </c>
      <c r="L96" s="52" t="e">
        <f t="shared" ca="1" si="23"/>
        <v>#VALUE!</v>
      </c>
      <c r="M96" s="45"/>
      <c r="N96" s="39" t="e">
        <f ca="1">IF(OR(WEEKDAY($A96)&lt;3,COUNTIF(Fériés,$A96)&gt;0),"",SUM($M$90:M96))</f>
        <v>#VALUE!</v>
      </c>
      <c r="O96" s="42" t="e">
        <f t="shared" ca="1" si="24"/>
        <v>#VALUE!</v>
      </c>
    </row>
    <row r="97" spans="1:15" x14ac:dyDescent="0.2">
      <c r="A97" s="77" t="e">
        <f t="shared" ca="1" si="17"/>
        <v>#VALUE!</v>
      </c>
      <c r="B97" s="78" t="e">
        <f t="shared" ca="1" si="17"/>
        <v>#VALUE!</v>
      </c>
      <c r="C97" s="48" t="e">
        <f t="shared" ca="1" si="18"/>
        <v>#VALUE!</v>
      </c>
      <c r="D97" s="43"/>
      <c r="E97" s="44" t="e">
        <f ca="1">IF(OR(WEEKDAY($A97)&lt;3,COUNTIF(Fériés,$A97)&gt;0),"",SUM($D$90:D97))</f>
        <v>#VALUE!</v>
      </c>
      <c r="F97" s="39" t="e">
        <f t="shared" ca="1" si="19"/>
        <v>#VALUE!</v>
      </c>
      <c r="G97" s="85" t="e">
        <f t="shared" ca="1" si="20"/>
        <v>#VALUE!</v>
      </c>
      <c r="H97" s="40" t="e">
        <f t="shared" ca="1" si="21"/>
        <v>#VALUE!</v>
      </c>
      <c r="I97" s="43"/>
      <c r="J97" s="39" t="e">
        <f ca="1">IF(OR(WEEKDAY($A97)&lt;3,COUNTIF(Fériés,$A97)&gt;0),"",SUM($I$90:I97))</f>
        <v>#VALUE!</v>
      </c>
      <c r="K97" s="49" t="e">
        <f t="shared" ca="1" si="22"/>
        <v>#VALUE!</v>
      </c>
      <c r="L97" s="52" t="e">
        <f t="shared" ca="1" si="23"/>
        <v>#VALUE!</v>
      </c>
      <c r="M97" s="45"/>
      <c r="N97" s="39" t="e">
        <f ca="1">IF(OR(WEEKDAY($A97)&lt;3,COUNTIF(Fériés,$A97)&gt;0),"",SUM($M$90:M97))</f>
        <v>#VALUE!</v>
      </c>
      <c r="O97" s="42" t="e">
        <f t="shared" ca="1" si="24"/>
        <v>#VALUE!</v>
      </c>
    </row>
    <row r="98" spans="1:15" x14ac:dyDescent="0.2">
      <c r="A98" s="77" t="e">
        <f t="shared" ca="1" si="17"/>
        <v>#VALUE!</v>
      </c>
      <c r="B98" s="78" t="e">
        <f t="shared" ca="1" si="17"/>
        <v>#VALUE!</v>
      </c>
      <c r="C98" s="48" t="e">
        <f t="shared" ca="1" si="18"/>
        <v>#VALUE!</v>
      </c>
      <c r="D98" s="43"/>
      <c r="E98" s="44" t="e">
        <f ca="1">IF(OR(WEEKDAY($A98)&lt;3,COUNTIF(Fériés,$A98)&gt;0),"",SUM($D$90:D98))</f>
        <v>#VALUE!</v>
      </c>
      <c r="F98" s="39" t="e">
        <f t="shared" ca="1" si="19"/>
        <v>#VALUE!</v>
      </c>
      <c r="G98" s="85" t="e">
        <f t="shared" ca="1" si="20"/>
        <v>#VALUE!</v>
      </c>
      <c r="H98" s="40" t="e">
        <f t="shared" ca="1" si="21"/>
        <v>#VALUE!</v>
      </c>
      <c r="I98" s="43"/>
      <c r="J98" s="39" t="e">
        <f ca="1">IF(OR(WEEKDAY($A98)&lt;3,COUNTIF(Fériés,$A98)&gt;0),"",SUM($I$90:I98))</f>
        <v>#VALUE!</v>
      </c>
      <c r="K98" s="49" t="e">
        <f t="shared" ca="1" si="22"/>
        <v>#VALUE!</v>
      </c>
      <c r="L98" s="52" t="e">
        <f t="shared" ca="1" si="23"/>
        <v>#VALUE!</v>
      </c>
      <c r="M98" s="45"/>
      <c r="N98" s="39" t="e">
        <f ca="1">IF(OR(WEEKDAY($A98)&lt;3,COUNTIF(Fériés,$A98)&gt;0),"",SUM($M$90:M98))</f>
        <v>#VALUE!</v>
      </c>
      <c r="O98" s="42" t="e">
        <f t="shared" ca="1" si="24"/>
        <v>#VALUE!</v>
      </c>
    </row>
    <row r="99" spans="1:15" x14ac:dyDescent="0.2">
      <c r="A99" s="77" t="e">
        <f t="shared" ca="1" si="17"/>
        <v>#VALUE!</v>
      </c>
      <c r="B99" s="78" t="e">
        <f t="shared" ca="1" si="17"/>
        <v>#VALUE!</v>
      </c>
      <c r="C99" s="48" t="e">
        <f t="shared" ca="1" si="18"/>
        <v>#VALUE!</v>
      </c>
      <c r="D99" s="43"/>
      <c r="E99" s="44" t="e">
        <f ca="1">IF(OR(WEEKDAY($A99)&lt;3,COUNTIF(Fériés,$A99)&gt;0),"",SUM($D$90:D99))</f>
        <v>#VALUE!</v>
      </c>
      <c r="F99" s="39" t="e">
        <f t="shared" ca="1" si="19"/>
        <v>#VALUE!</v>
      </c>
      <c r="G99" s="85" t="e">
        <f t="shared" ca="1" si="20"/>
        <v>#VALUE!</v>
      </c>
      <c r="H99" s="40" t="e">
        <f t="shared" ca="1" si="21"/>
        <v>#VALUE!</v>
      </c>
      <c r="I99" s="43"/>
      <c r="J99" s="39" t="e">
        <f ca="1">IF(OR(WEEKDAY($A99)&lt;3,COUNTIF(Fériés,$A99)&gt;0),"",SUM($I$90:I99))</f>
        <v>#VALUE!</v>
      </c>
      <c r="K99" s="49" t="e">
        <f t="shared" ca="1" si="22"/>
        <v>#VALUE!</v>
      </c>
      <c r="L99" s="52" t="e">
        <f t="shared" ca="1" si="23"/>
        <v>#VALUE!</v>
      </c>
      <c r="M99" s="45"/>
      <c r="N99" s="39" t="e">
        <f ca="1">IF(OR(WEEKDAY($A99)&lt;3,COUNTIF(Fériés,$A99)&gt;0),"",SUM($M$90:M99))</f>
        <v>#VALUE!</v>
      </c>
      <c r="O99" s="42" t="e">
        <f t="shared" ca="1" si="24"/>
        <v>#VALUE!</v>
      </c>
    </row>
    <row r="100" spans="1:15" x14ac:dyDescent="0.2">
      <c r="A100" s="77" t="e">
        <f t="shared" ca="1" si="17"/>
        <v>#VALUE!</v>
      </c>
      <c r="B100" s="78" t="e">
        <f t="shared" ca="1" si="17"/>
        <v>#VALUE!</v>
      </c>
      <c r="C100" s="48" t="e">
        <f t="shared" ca="1" si="18"/>
        <v>#VALUE!</v>
      </c>
      <c r="D100" s="43"/>
      <c r="E100" s="44" t="e">
        <f ca="1">IF(OR(WEEKDAY($A100)&lt;3,COUNTIF(Fériés,$A100)&gt;0),"",SUM($D$90:D100))</f>
        <v>#VALUE!</v>
      </c>
      <c r="F100" s="39" t="e">
        <f t="shared" ca="1" si="19"/>
        <v>#VALUE!</v>
      </c>
      <c r="G100" s="85" t="e">
        <f t="shared" ca="1" si="20"/>
        <v>#VALUE!</v>
      </c>
      <c r="H100" s="40" t="e">
        <f t="shared" ca="1" si="21"/>
        <v>#VALUE!</v>
      </c>
      <c r="I100" s="43"/>
      <c r="J100" s="39" t="e">
        <f ca="1">IF(OR(WEEKDAY($A100)&lt;3,COUNTIF(Fériés,$A100)&gt;0),"",SUM($I$90:I100))</f>
        <v>#VALUE!</v>
      </c>
      <c r="K100" s="49" t="e">
        <f t="shared" ca="1" si="22"/>
        <v>#VALUE!</v>
      </c>
      <c r="L100" s="52" t="e">
        <f t="shared" ca="1" si="23"/>
        <v>#VALUE!</v>
      </c>
      <c r="M100" s="45"/>
      <c r="N100" s="39" t="e">
        <f ca="1">IF(OR(WEEKDAY($A100)&lt;3,COUNTIF(Fériés,$A100)&gt;0),"",SUM($M$90:M100))</f>
        <v>#VALUE!</v>
      </c>
      <c r="O100" s="42" t="e">
        <f t="shared" ca="1" si="24"/>
        <v>#VALUE!</v>
      </c>
    </row>
    <row r="101" spans="1:15" x14ac:dyDescent="0.2">
      <c r="A101" s="77" t="e">
        <f t="shared" ca="1" si="17"/>
        <v>#VALUE!</v>
      </c>
      <c r="B101" s="78" t="e">
        <f t="shared" ca="1" si="17"/>
        <v>#VALUE!</v>
      </c>
      <c r="C101" s="48" t="e">
        <f t="shared" ca="1" si="18"/>
        <v>#VALUE!</v>
      </c>
      <c r="D101" s="43"/>
      <c r="E101" s="44" t="e">
        <f ca="1">IF(OR(WEEKDAY($A101)&lt;3,COUNTIF(Fériés,$A101)&gt;0),"",SUM($D$90:D101))</f>
        <v>#VALUE!</v>
      </c>
      <c r="F101" s="39" t="e">
        <f t="shared" ca="1" si="19"/>
        <v>#VALUE!</v>
      </c>
      <c r="G101" s="85" t="e">
        <f t="shared" ca="1" si="20"/>
        <v>#VALUE!</v>
      </c>
      <c r="H101" s="40" t="e">
        <f t="shared" ca="1" si="21"/>
        <v>#VALUE!</v>
      </c>
      <c r="I101" s="43"/>
      <c r="J101" s="39" t="e">
        <f ca="1">IF(OR(WEEKDAY($A101)&lt;3,COUNTIF(Fériés,$A101)&gt;0),"",SUM($I$90:I101))</f>
        <v>#VALUE!</v>
      </c>
      <c r="K101" s="49" t="e">
        <f t="shared" ca="1" si="22"/>
        <v>#VALUE!</v>
      </c>
      <c r="L101" s="52" t="e">
        <f t="shared" ca="1" si="23"/>
        <v>#VALUE!</v>
      </c>
      <c r="M101" s="45"/>
      <c r="N101" s="39" t="e">
        <f ca="1">IF(OR(WEEKDAY($A101)&lt;3,COUNTIF(Fériés,$A101)&gt;0),"",SUM($M$90:M101))</f>
        <v>#VALUE!</v>
      </c>
      <c r="O101" s="42" t="e">
        <f t="shared" ca="1" si="24"/>
        <v>#VALUE!</v>
      </c>
    </row>
    <row r="102" spans="1:15" x14ac:dyDescent="0.2">
      <c r="A102" s="77" t="e">
        <f t="shared" ca="1" si="17"/>
        <v>#VALUE!</v>
      </c>
      <c r="B102" s="78" t="e">
        <f t="shared" ca="1" si="17"/>
        <v>#VALUE!</v>
      </c>
      <c r="C102" s="48" t="e">
        <f t="shared" ca="1" si="18"/>
        <v>#VALUE!</v>
      </c>
      <c r="D102" s="43"/>
      <c r="E102" s="44" t="e">
        <f ca="1">IF(OR(WEEKDAY($A102)&lt;3,COUNTIF(Fériés,$A102)&gt;0),"",SUM($D$90:D102))</f>
        <v>#VALUE!</v>
      </c>
      <c r="F102" s="39" t="e">
        <f t="shared" ca="1" si="19"/>
        <v>#VALUE!</v>
      </c>
      <c r="G102" s="85" t="e">
        <f t="shared" ca="1" si="20"/>
        <v>#VALUE!</v>
      </c>
      <c r="H102" s="40" t="e">
        <f t="shared" ca="1" si="21"/>
        <v>#VALUE!</v>
      </c>
      <c r="I102" s="43"/>
      <c r="J102" s="39" t="e">
        <f ca="1">IF(OR(WEEKDAY($A102)&lt;3,COUNTIF(Fériés,$A102)&gt;0),"",SUM($I$90:I102))</f>
        <v>#VALUE!</v>
      </c>
      <c r="K102" s="49" t="e">
        <f t="shared" ca="1" si="22"/>
        <v>#VALUE!</v>
      </c>
      <c r="L102" s="52" t="e">
        <f t="shared" ca="1" si="23"/>
        <v>#VALUE!</v>
      </c>
      <c r="M102" s="45"/>
      <c r="N102" s="39" t="e">
        <f ca="1">IF(OR(WEEKDAY($A102)&lt;3,COUNTIF(Fériés,$A102)&gt;0),"",SUM($M$90:M102))</f>
        <v>#VALUE!</v>
      </c>
      <c r="O102" s="42" t="e">
        <f t="shared" ca="1" si="24"/>
        <v>#VALUE!</v>
      </c>
    </row>
    <row r="103" spans="1:15" x14ac:dyDescent="0.2">
      <c r="A103" s="77" t="e">
        <f t="shared" ca="1" si="17"/>
        <v>#VALUE!</v>
      </c>
      <c r="B103" s="78" t="e">
        <f t="shared" ca="1" si="17"/>
        <v>#VALUE!</v>
      </c>
      <c r="C103" s="48" t="e">
        <f t="shared" ca="1" si="18"/>
        <v>#VALUE!</v>
      </c>
      <c r="D103" s="43"/>
      <c r="E103" s="44" t="e">
        <f ca="1">IF(OR(WEEKDAY($A103)&lt;3,COUNTIF(Fériés,$A103)&gt;0),"",SUM($D$90:D103))</f>
        <v>#VALUE!</v>
      </c>
      <c r="F103" s="39" t="e">
        <f t="shared" ca="1" si="19"/>
        <v>#VALUE!</v>
      </c>
      <c r="G103" s="85" t="e">
        <f t="shared" ca="1" si="20"/>
        <v>#VALUE!</v>
      </c>
      <c r="H103" s="40" t="e">
        <f t="shared" ca="1" si="21"/>
        <v>#VALUE!</v>
      </c>
      <c r="I103" s="43"/>
      <c r="J103" s="39" t="e">
        <f ca="1">IF(OR(WEEKDAY($A103)&lt;3,COUNTIF(Fériés,$A103)&gt;0),"",SUM($I$90:I103))</f>
        <v>#VALUE!</v>
      </c>
      <c r="K103" s="49" t="e">
        <f t="shared" ca="1" si="22"/>
        <v>#VALUE!</v>
      </c>
      <c r="L103" s="52" t="e">
        <f t="shared" ca="1" si="23"/>
        <v>#VALUE!</v>
      </c>
      <c r="M103" s="45"/>
      <c r="N103" s="39" t="e">
        <f ca="1">IF(OR(WEEKDAY($A103)&lt;3,COUNTIF(Fériés,$A103)&gt;0),"",SUM($M$90:M103))</f>
        <v>#VALUE!</v>
      </c>
      <c r="O103" s="42" t="e">
        <f t="shared" ca="1" si="24"/>
        <v>#VALUE!</v>
      </c>
    </row>
    <row r="104" spans="1:15" x14ac:dyDescent="0.2">
      <c r="A104" s="77" t="e">
        <f t="shared" ca="1" si="17"/>
        <v>#VALUE!</v>
      </c>
      <c r="B104" s="78" t="e">
        <f t="shared" ca="1" si="17"/>
        <v>#VALUE!</v>
      </c>
      <c r="C104" s="48" t="e">
        <f t="shared" ca="1" si="18"/>
        <v>#VALUE!</v>
      </c>
      <c r="D104" s="43"/>
      <c r="E104" s="44" t="e">
        <f ca="1">IF(OR(WEEKDAY($A104)&lt;3,COUNTIF(Fériés,$A104)&gt;0),"",SUM($D$90:D104))</f>
        <v>#VALUE!</v>
      </c>
      <c r="F104" s="39" t="e">
        <f t="shared" ca="1" si="19"/>
        <v>#VALUE!</v>
      </c>
      <c r="G104" s="85" t="e">
        <f t="shared" ca="1" si="20"/>
        <v>#VALUE!</v>
      </c>
      <c r="H104" s="40" t="e">
        <f t="shared" ca="1" si="21"/>
        <v>#VALUE!</v>
      </c>
      <c r="I104" s="43"/>
      <c r="J104" s="39" t="e">
        <f ca="1">IF(OR(WEEKDAY($A104)&lt;3,COUNTIF(Fériés,$A104)&gt;0),"",SUM($I$90:I104))</f>
        <v>#VALUE!</v>
      </c>
      <c r="K104" s="49" t="e">
        <f t="shared" ca="1" si="22"/>
        <v>#VALUE!</v>
      </c>
      <c r="L104" s="52" t="e">
        <f t="shared" ca="1" si="23"/>
        <v>#VALUE!</v>
      </c>
      <c r="M104" s="45"/>
      <c r="N104" s="39" t="e">
        <f ca="1">IF(OR(WEEKDAY($A104)&lt;3,COUNTIF(Fériés,$A104)&gt;0),"",SUM($M$90:M104))</f>
        <v>#VALUE!</v>
      </c>
      <c r="O104" s="42" t="e">
        <f t="shared" ca="1" si="24"/>
        <v>#VALUE!</v>
      </c>
    </row>
    <row r="105" spans="1:15" x14ac:dyDescent="0.2">
      <c r="A105" s="77" t="e">
        <f t="shared" ca="1" si="17"/>
        <v>#VALUE!</v>
      </c>
      <c r="B105" s="78" t="e">
        <f t="shared" ca="1" si="17"/>
        <v>#VALUE!</v>
      </c>
      <c r="C105" s="48" t="e">
        <f t="shared" ca="1" si="18"/>
        <v>#VALUE!</v>
      </c>
      <c r="D105" s="43"/>
      <c r="E105" s="44" t="e">
        <f ca="1">IF(OR(WEEKDAY($A105)&lt;3,COUNTIF(Fériés,$A105)&gt;0),"",SUM($D$90:D105))</f>
        <v>#VALUE!</v>
      </c>
      <c r="F105" s="39" t="e">
        <f t="shared" ca="1" si="19"/>
        <v>#VALUE!</v>
      </c>
      <c r="G105" s="85" t="e">
        <f t="shared" ca="1" si="20"/>
        <v>#VALUE!</v>
      </c>
      <c r="H105" s="40" t="e">
        <f t="shared" ca="1" si="21"/>
        <v>#VALUE!</v>
      </c>
      <c r="I105" s="43"/>
      <c r="J105" s="39" t="e">
        <f ca="1">IF(OR(WEEKDAY($A105)&lt;3,COUNTIF(Fériés,$A105)&gt;0),"",SUM($I$90:I105))</f>
        <v>#VALUE!</v>
      </c>
      <c r="K105" s="49" t="e">
        <f t="shared" ca="1" si="22"/>
        <v>#VALUE!</v>
      </c>
      <c r="L105" s="52" t="e">
        <f t="shared" ca="1" si="23"/>
        <v>#VALUE!</v>
      </c>
      <c r="M105" s="45"/>
      <c r="N105" s="39" t="e">
        <f ca="1">IF(OR(WEEKDAY($A105)&lt;3,COUNTIF(Fériés,$A105)&gt;0),"",SUM($M$90:M105))</f>
        <v>#VALUE!</v>
      </c>
      <c r="O105" s="42" t="e">
        <f t="shared" ca="1" si="24"/>
        <v>#VALUE!</v>
      </c>
    </row>
    <row r="106" spans="1:15" x14ac:dyDescent="0.2">
      <c r="A106" s="77" t="e">
        <f t="shared" ca="1" si="17"/>
        <v>#VALUE!</v>
      </c>
      <c r="B106" s="78" t="e">
        <f t="shared" ca="1" si="17"/>
        <v>#VALUE!</v>
      </c>
      <c r="C106" s="48" t="e">
        <f t="shared" ca="1" si="18"/>
        <v>#VALUE!</v>
      </c>
      <c r="D106" s="43"/>
      <c r="E106" s="44" t="e">
        <f ca="1">IF(OR(WEEKDAY($A106)&lt;3,COUNTIF(Fériés,$A106)&gt;0),"",SUM($D$90:D106))</f>
        <v>#VALUE!</v>
      </c>
      <c r="F106" s="39" t="e">
        <f t="shared" ca="1" si="19"/>
        <v>#VALUE!</v>
      </c>
      <c r="G106" s="85" t="e">
        <f t="shared" ca="1" si="20"/>
        <v>#VALUE!</v>
      </c>
      <c r="H106" s="40" t="e">
        <f t="shared" ca="1" si="21"/>
        <v>#VALUE!</v>
      </c>
      <c r="I106" s="43"/>
      <c r="J106" s="39" t="e">
        <f ca="1">IF(OR(WEEKDAY($A106)&lt;3,COUNTIF(Fériés,$A106)&gt;0),"",SUM($I$90:I106))</f>
        <v>#VALUE!</v>
      </c>
      <c r="K106" s="49" t="e">
        <f t="shared" ca="1" si="22"/>
        <v>#VALUE!</v>
      </c>
      <c r="L106" s="52" t="e">
        <f t="shared" ca="1" si="23"/>
        <v>#VALUE!</v>
      </c>
      <c r="M106" s="45"/>
      <c r="N106" s="39" t="e">
        <f ca="1">IF(OR(WEEKDAY($A106)&lt;3,COUNTIF(Fériés,$A106)&gt;0),"",SUM($M$90:M106))</f>
        <v>#VALUE!</v>
      </c>
      <c r="O106" s="42" t="e">
        <f t="shared" ca="1" si="24"/>
        <v>#VALUE!</v>
      </c>
    </row>
    <row r="107" spans="1:15" x14ac:dyDescent="0.2">
      <c r="A107" s="77" t="e">
        <f t="shared" ca="1" si="17"/>
        <v>#VALUE!</v>
      </c>
      <c r="B107" s="78" t="e">
        <f t="shared" ca="1" si="17"/>
        <v>#VALUE!</v>
      </c>
      <c r="C107" s="48" t="e">
        <f t="shared" ca="1" si="18"/>
        <v>#VALUE!</v>
      </c>
      <c r="D107" s="43"/>
      <c r="E107" s="44" t="e">
        <f ca="1">IF(OR(WEEKDAY($A107)&lt;3,COUNTIF(Fériés,$A107)&gt;0),"",SUM($D$90:D107))</f>
        <v>#VALUE!</v>
      </c>
      <c r="F107" s="39" t="e">
        <f t="shared" ca="1" si="19"/>
        <v>#VALUE!</v>
      </c>
      <c r="G107" s="85" t="e">
        <f t="shared" ca="1" si="20"/>
        <v>#VALUE!</v>
      </c>
      <c r="H107" s="40" t="e">
        <f t="shared" ca="1" si="21"/>
        <v>#VALUE!</v>
      </c>
      <c r="I107" s="43"/>
      <c r="J107" s="39" t="e">
        <f ca="1">IF(OR(WEEKDAY($A107)&lt;3,COUNTIF(Fériés,$A107)&gt;0),"",SUM($I$90:I107))</f>
        <v>#VALUE!</v>
      </c>
      <c r="K107" s="49" t="e">
        <f t="shared" ca="1" si="22"/>
        <v>#VALUE!</v>
      </c>
      <c r="L107" s="52" t="e">
        <f t="shared" ca="1" si="23"/>
        <v>#VALUE!</v>
      </c>
      <c r="M107" s="45"/>
      <c r="N107" s="39" t="e">
        <f ca="1">IF(OR(WEEKDAY($A107)&lt;3,COUNTIF(Fériés,$A107)&gt;0),"",SUM($M$90:M107))</f>
        <v>#VALUE!</v>
      </c>
      <c r="O107" s="42" t="e">
        <f t="shared" ca="1" si="24"/>
        <v>#VALUE!</v>
      </c>
    </row>
    <row r="108" spans="1:15" x14ac:dyDescent="0.2">
      <c r="A108" s="77" t="e">
        <f t="shared" ca="1" si="17"/>
        <v>#VALUE!</v>
      </c>
      <c r="B108" s="78" t="e">
        <f t="shared" ca="1" si="17"/>
        <v>#VALUE!</v>
      </c>
      <c r="C108" s="48" t="e">
        <f t="shared" ca="1" si="18"/>
        <v>#VALUE!</v>
      </c>
      <c r="D108" s="43"/>
      <c r="E108" s="44" t="e">
        <f ca="1">IF(OR(WEEKDAY($A108)&lt;3,COUNTIF(Fériés,$A108)&gt;0),"",SUM($D$90:D108))</f>
        <v>#VALUE!</v>
      </c>
      <c r="F108" s="39" t="e">
        <f t="shared" ca="1" si="19"/>
        <v>#VALUE!</v>
      </c>
      <c r="G108" s="85" t="e">
        <f t="shared" ca="1" si="20"/>
        <v>#VALUE!</v>
      </c>
      <c r="H108" s="40" t="e">
        <f t="shared" ca="1" si="21"/>
        <v>#VALUE!</v>
      </c>
      <c r="I108" s="43"/>
      <c r="J108" s="39" t="e">
        <f ca="1">IF(OR(WEEKDAY($A108)&lt;3,COUNTIF(Fériés,$A108)&gt;0),"",SUM($I$90:I108))</f>
        <v>#VALUE!</v>
      </c>
      <c r="K108" s="49" t="e">
        <f t="shared" ca="1" si="22"/>
        <v>#VALUE!</v>
      </c>
      <c r="L108" s="52" t="e">
        <f t="shared" ca="1" si="23"/>
        <v>#VALUE!</v>
      </c>
      <c r="M108" s="45"/>
      <c r="N108" s="39" t="e">
        <f ca="1">IF(OR(WEEKDAY($A108)&lt;3,COUNTIF(Fériés,$A108)&gt;0),"",SUM($M$90:M108))</f>
        <v>#VALUE!</v>
      </c>
      <c r="O108" s="42" t="e">
        <f t="shared" ca="1" si="24"/>
        <v>#VALUE!</v>
      </c>
    </row>
    <row r="109" spans="1:15" x14ac:dyDescent="0.2">
      <c r="A109" s="77" t="e">
        <f t="shared" ca="1" si="17"/>
        <v>#VALUE!</v>
      </c>
      <c r="B109" s="78" t="e">
        <f t="shared" ca="1" si="17"/>
        <v>#VALUE!</v>
      </c>
      <c r="C109" s="48" t="e">
        <f t="shared" ca="1" si="18"/>
        <v>#VALUE!</v>
      </c>
      <c r="D109" s="43"/>
      <c r="E109" s="44" t="e">
        <f ca="1">IF(OR(WEEKDAY($A109)&lt;3,COUNTIF(Fériés,$A109)&gt;0),"",SUM($D$90:D109))</f>
        <v>#VALUE!</v>
      </c>
      <c r="F109" s="39" t="e">
        <f t="shared" ca="1" si="19"/>
        <v>#VALUE!</v>
      </c>
      <c r="G109" s="85" t="e">
        <f t="shared" ca="1" si="20"/>
        <v>#VALUE!</v>
      </c>
      <c r="H109" s="40" t="e">
        <f t="shared" ca="1" si="21"/>
        <v>#VALUE!</v>
      </c>
      <c r="I109" s="43"/>
      <c r="J109" s="39" t="e">
        <f ca="1">IF(OR(WEEKDAY($A109)&lt;3,COUNTIF(Fériés,$A109)&gt;0),"",SUM($I$90:I109))</f>
        <v>#VALUE!</v>
      </c>
      <c r="K109" s="49" t="e">
        <f t="shared" ca="1" si="22"/>
        <v>#VALUE!</v>
      </c>
      <c r="L109" s="52" t="e">
        <f t="shared" ca="1" si="23"/>
        <v>#VALUE!</v>
      </c>
      <c r="M109" s="45"/>
      <c r="N109" s="39" t="e">
        <f ca="1">IF(OR(WEEKDAY($A109)&lt;3,COUNTIF(Fériés,$A109)&gt;0),"",SUM($M$90:M109))</f>
        <v>#VALUE!</v>
      </c>
      <c r="O109" s="42" t="e">
        <f t="shared" ca="1" si="24"/>
        <v>#VALUE!</v>
      </c>
    </row>
    <row r="110" spans="1:15" x14ac:dyDescent="0.2">
      <c r="A110" s="77" t="e">
        <f t="shared" ca="1" si="17"/>
        <v>#VALUE!</v>
      </c>
      <c r="B110" s="78" t="e">
        <f t="shared" ca="1" si="17"/>
        <v>#VALUE!</v>
      </c>
      <c r="C110" s="48" t="e">
        <f t="shared" ca="1" si="18"/>
        <v>#VALUE!</v>
      </c>
      <c r="D110" s="43"/>
      <c r="E110" s="44" t="e">
        <f ca="1">IF(OR(WEEKDAY($A110)&lt;3,COUNTIF(Fériés,$A110)&gt;0),"",SUM($D$90:D110))</f>
        <v>#VALUE!</v>
      </c>
      <c r="F110" s="39" t="e">
        <f t="shared" ca="1" si="19"/>
        <v>#VALUE!</v>
      </c>
      <c r="G110" s="85" t="e">
        <f t="shared" ca="1" si="20"/>
        <v>#VALUE!</v>
      </c>
      <c r="H110" s="40" t="e">
        <f t="shared" ca="1" si="21"/>
        <v>#VALUE!</v>
      </c>
      <c r="I110" s="43"/>
      <c r="J110" s="39" t="e">
        <f ca="1">IF(OR(WEEKDAY($A110)&lt;3,COUNTIF(Fériés,$A110)&gt;0),"",SUM($I$90:I110))</f>
        <v>#VALUE!</v>
      </c>
      <c r="K110" s="49" t="e">
        <f t="shared" ca="1" si="22"/>
        <v>#VALUE!</v>
      </c>
      <c r="L110" s="52" t="e">
        <f t="shared" ca="1" si="23"/>
        <v>#VALUE!</v>
      </c>
      <c r="M110" s="45"/>
      <c r="N110" s="39" t="e">
        <f ca="1">IF(OR(WEEKDAY($A110)&lt;3,COUNTIF(Fériés,$A110)&gt;0),"",SUM($M$90:M110))</f>
        <v>#VALUE!</v>
      </c>
      <c r="O110" s="42" t="e">
        <f t="shared" ca="1" si="24"/>
        <v>#VALUE!</v>
      </c>
    </row>
    <row r="111" spans="1:15" x14ac:dyDescent="0.2">
      <c r="A111" s="77" t="e">
        <f t="shared" ca="1" si="17"/>
        <v>#VALUE!</v>
      </c>
      <c r="B111" s="78" t="e">
        <f t="shared" ca="1" si="17"/>
        <v>#VALUE!</v>
      </c>
      <c r="C111" s="48" t="e">
        <f t="shared" ca="1" si="18"/>
        <v>#VALUE!</v>
      </c>
      <c r="D111" s="43"/>
      <c r="E111" s="44" t="e">
        <f ca="1">IF(OR(WEEKDAY($A111)&lt;3,COUNTIF(Fériés,$A111)&gt;0),"",SUM($D$90:D111))</f>
        <v>#VALUE!</v>
      </c>
      <c r="F111" s="39" t="e">
        <f t="shared" ca="1" si="19"/>
        <v>#VALUE!</v>
      </c>
      <c r="G111" s="85" t="e">
        <f t="shared" ca="1" si="20"/>
        <v>#VALUE!</v>
      </c>
      <c r="H111" s="40" t="e">
        <f t="shared" ca="1" si="21"/>
        <v>#VALUE!</v>
      </c>
      <c r="I111" s="43"/>
      <c r="J111" s="39" t="e">
        <f ca="1">IF(OR(WEEKDAY($A111)&lt;3,COUNTIF(Fériés,$A111)&gt;0),"",SUM($I$90:I111))</f>
        <v>#VALUE!</v>
      </c>
      <c r="K111" s="49" t="e">
        <f t="shared" ca="1" si="22"/>
        <v>#VALUE!</v>
      </c>
      <c r="L111" s="52" t="e">
        <f t="shared" ca="1" si="23"/>
        <v>#VALUE!</v>
      </c>
      <c r="M111" s="45"/>
      <c r="N111" s="39" t="e">
        <f ca="1">IF(OR(WEEKDAY($A111)&lt;3,COUNTIF(Fériés,$A111)&gt;0),"",SUM($M$90:M111))</f>
        <v>#VALUE!</v>
      </c>
      <c r="O111" s="42" t="e">
        <f t="shared" ca="1" si="24"/>
        <v>#VALUE!</v>
      </c>
    </row>
    <row r="112" spans="1:15" x14ac:dyDescent="0.2">
      <c r="A112" s="77" t="e">
        <f t="shared" ca="1" si="17"/>
        <v>#VALUE!</v>
      </c>
      <c r="B112" s="78" t="e">
        <f t="shared" ca="1" si="17"/>
        <v>#VALUE!</v>
      </c>
      <c r="C112" s="48" t="e">
        <f t="shared" ca="1" si="18"/>
        <v>#VALUE!</v>
      </c>
      <c r="D112" s="43"/>
      <c r="E112" s="44" t="e">
        <f ca="1">IF(OR(WEEKDAY($A112)&lt;3,COUNTIF(Fériés,$A112)&gt;0),"",SUM($D$90:D112))</f>
        <v>#VALUE!</v>
      </c>
      <c r="F112" s="39" t="e">
        <f t="shared" ca="1" si="19"/>
        <v>#VALUE!</v>
      </c>
      <c r="G112" s="85" t="e">
        <f t="shared" ca="1" si="20"/>
        <v>#VALUE!</v>
      </c>
      <c r="H112" s="40" t="e">
        <f t="shared" ca="1" si="21"/>
        <v>#VALUE!</v>
      </c>
      <c r="I112" s="43"/>
      <c r="J112" s="39" t="e">
        <f ca="1">IF(OR(WEEKDAY($A112)&lt;3,COUNTIF(Fériés,$A112)&gt;0),"",SUM($I$90:I112))</f>
        <v>#VALUE!</v>
      </c>
      <c r="K112" s="49" t="e">
        <f t="shared" ca="1" si="22"/>
        <v>#VALUE!</v>
      </c>
      <c r="L112" s="52" t="e">
        <f t="shared" ca="1" si="23"/>
        <v>#VALUE!</v>
      </c>
      <c r="M112" s="45"/>
      <c r="N112" s="39" t="e">
        <f ca="1">IF(OR(WEEKDAY($A112)&lt;3,COUNTIF(Fériés,$A112)&gt;0),"",SUM($M$90:M112))</f>
        <v>#VALUE!</v>
      </c>
      <c r="O112" s="42" t="e">
        <f t="shared" ca="1" si="24"/>
        <v>#VALUE!</v>
      </c>
    </row>
    <row r="113" spans="1:15" x14ac:dyDescent="0.2">
      <c r="A113" s="77" t="e">
        <f t="shared" ca="1" si="17"/>
        <v>#VALUE!</v>
      </c>
      <c r="B113" s="78" t="e">
        <f t="shared" ca="1" si="17"/>
        <v>#VALUE!</v>
      </c>
      <c r="C113" s="48" t="e">
        <f t="shared" ca="1" si="18"/>
        <v>#VALUE!</v>
      </c>
      <c r="D113" s="43"/>
      <c r="E113" s="44" t="e">
        <f ca="1">IF(OR(WEEKDAY($A113)&lt;3,COUNTIF(Fériés,$A113)&gt;0),"",SUM($D$90:D113))</f>
        <v>#VALUE!</v>
      </c>
      <c r="F113" s="39" t="e">
        <f t="shared" ca="1" si="19"/>
        <v>#VALUE!</v>
      </c>
      <c r="G113" s="85" t="e">
        <f t="shared" ca="1" si="20"/>
        <v>#VALUE!</v>
      </c>
      <c r="H113" s="40" t="e">
        <f t="shared" ca="1" si="21"/>
        <v>#VALUE!</v>
      </c>
      <c r="I113" s="43"/>
      <c r="J113" s="39" t="e">
        <f ca="1">IF(OR(WEEKDAY($A113)&lt;3,COUNTIF(Fériés,$A113)&gt;0),"",SUM($I$90:I113))</f>
        <v>#VALUE!</v>
      </c>
      <c r="K113" s="49" t="e">
        <f t="shared" ca="1" si="22"/>
        <v>#VALUE!</v>
      </c>
      <c r="L113" s="52" t="e">
        <f t="shared" ca="1" si="23"/>
        <v>#VALUE!</v>
      </c>
      <c r="M113" s="45"/>
      <c r="N113" s="39" t="e">
        <f ca="1">IF(OR(WEEKDAY($A113)&lt;3,COUNTIF(Fériés,$A113)&gt;0),"",SUM($M$90:M113))</f>
        <v>#VALUE!</v>
      </c>
      <c r="O113" s="42" t="e">
        <f t="shared" ca="1" si="24"/>
        <v>#VALUE!</v>
      </c>
    </row>
    <row r="114" spans="1:15" x14ac:dyDescent="0.2">
      <c r="A114" s="77" t="e">
        <f t="shared" ca="1" si="17"/>
        <v>#VALUE!</v>
      </c>
      <c r="B114" s="78" t="e">
        <f t="shared" ca="1" si="17"/>
        <v>#VALUE!</v>
      </c>
      <c r="C114" s="48" t="e">
        <f t="shared" ca="1" si="18"/>
        <v>#VALUE!</v>
      </c>
      <c r="D114" s="43"/>
      <c r="E114" s="44" t="e">
        <f ca="1">IF(OR(WEEKDAY($A114)&lt;3,COUNTIF(Fériés,$A114)&gt;0),"",SUM($D$90:D114))</f>
        <v>#VALUE!</v>
      </c>
      <c r="F114" s="39" t="e">
        <f t="shared" ca="1" si="19"/>
        <v>#VALUE!</v>
      </c>
      <c r="G114" s="85" t="e">
        <f t="shared" ca="1" si="20"/>
        <v>#VALUE!</v>
      </c>
      <c r="H114" s="40" t="e">
        <f t="shared" ca="1" si="21"/>
        <v>#VALUE!</v>
      </c>
      <c r="I114" s="43"/>
      <c r="J114" s="39" t="e">
        <f ca="1">IF(OR(WEEKDAY($A114)&lt;3,COUNTIF(Fériés,$A114)&gt;0),"",SUM($I$90:I114))</f>
        <v>#VALUE!</v>
      </c>
      <c r="K114" s="49" t="e">
        <f t="shared" ca="1" si="22"/>
        <v>#VALUE!</v>
      </c>
      <c r="L114" s="52" t="e">
        <f t="shared" ca="1" si="23"/>
        <v>#VALUE!</v>
      </c>
      <c r="M114" s="45"/>
      <c r="N114" s="39" t="e">
        <f ca="1">IF(OR(WEEKDAY($A114)&lt;3,COUNTIF(Fériés,$A114)&gt;0),"",SUM($M$90:M114))</f>
        <v>#VALUE!</v>
      </c>
      <c r="O114" s="42" t="e">
        <f t="shared" ca="1" si="24"/>
        <v>#VALUE!</v>
      </c>
    </row>
    <row r="115" spans="1:15" x14ac:dyDescent="0.2">
      <c r="A115" s="77" t="e">
        <f t="shared" ca="1" si="17"/>
        <v>#VALUE!</v>
      </c>
      <c r="B115" s="78" t="e">
        <f t="shared" ca="1" si="17"/>
        <v>#VALUE!</v>
      </c>
      <c r="C115" s="48" t="e">
        <f t="shared" ca="1" si="18"/>
        <v>#VALUE!</v>
      </c>
      <c r="D115" s="43"/>
      <c r="E115" s="44" t="e">
        <f ca="1">IF(OR(WEEKDAY($A115)&lt;3,COUNTIF(Fériés,$A115)&gt;0),"",SUM($D$90:D115))</f>
        <v>#VALUE!</v>
      </c>
      <c r="F115" s="39" t="e">
        <f t="shared" ca="1" si="19"/>
        <v>#VALUE!</v>
      </c>
      <c r="G115" s="85" t="e">
        <f t="shared" ca="1" si="20"/>
        <v>#VALUE!</v>
      </c>
      <c r="H115" s="40" t="e">
        <f t="shared" ca="1" si="21"/>
        <v>#VALUE!</v>
      </c>
      <c r="I115" s="43"/>
      <c r="J115" s="39" t="e">
        <f ca="1">IF(OR(WEEKDAY($A115)&lt;3,COUNTIF(Fériés,$A115)&gt;0),"",SUM($I$90:I115))</f>
        <v>#VALUE!</v>
      </c>
      <c r="K115" s="49" t="e">
        <f t="shared" ca="1" si="22"/>
        <v>#VALUE!</v>
      </c>
      <c r="L115" s="52" t="e">
        <f t="shared" ca="1" si="23"/>
        <v>#VALUE!</v>
      </c>
      <c r="M115" s="45"/>
      <c r="N115" s="39" t="e">
        <f ca="1">IF(OR(WEEKDAY($A115)&lt;3,COUNTIF(Fériés,$A115)&gt;0),"",SUM($M$90:M115))</f>
        <v>#VALUE!</v>
      </c>
      <c r="O115" s="42" t="e">
        <f t="shared" ca="1" si="24"/>
        <v>#VALUE!</v>
      </c>
    </row>
    <row r="116" spans="1:15" x14ac:dyDescent="0.2">
      <c r="A116" s="77" t="e">
        <f t="shared" ca="1" si="17"/>
        <v>#VALUE!</v>
      </c>
      <c r="B116" s="78" t="e">
        <f t="shared" ca="1" si="17"/>
        <v>#VALUE!</v>
      </c>
      <c r="C116" s="48" t="e">
        <f t="shared" ca="1" si="18"/>
        <v>#VALUE!</v>
      </c>
      <c r="D116" s="43"/>
      <c r="E116" s="44" t="e">
        <f ca="1">IF(OR(WEEKDAY($A116)&lt;3,COUNTIF(Fériés,$A116)&gt;0),"",SUM($D$90:D116))</f>
        <v>#VALUE!</v>
      </c>
      <c r="F116" s="39" t="e">
        <f t="shared" ca="1" si="19"/>
        <v>#VALUE!</v>
      </c>
      <c r="G116" s="85" t="e">
        <f t="shared" ca="1" si="20"/>
        <v>#VALUE!</v>
      </c>
      <c r="H116" s="40" t="e">
        <f t="shared" ca="1" si="21"/>
        <v>#VALUE!</v>
      </c>
      <c r="I116" s="43"/>
      <c r="J116" s="39" t="e">
        <f ca="1">IF(OR(WEEKDAY($A116)&lt;3,COUNTIF(Fériés,$A116)&gt;0),"",SUM($I$90:I116))</f>
        <v>#VALUE!</v>
      </c>
      <c r="K116" s="49" t="e">
        <f t="shared" ca="1" si="22"/>
        <v>#VALUE!</v>
      </c>
      <c r="L116" s="52" t="e">
        <f t="shared" ca="1" si="23"/>
        <v>#VALUE!</v>
      </c>
      <c r="M116" s="45"/>
      <c r="N116" s="39" t="e">
        <f ca="1">IF(OR(WEEKDAY($A116)&lt;3,COUNTIF(Fériés,$A116)&gt;0),"",SUM($M$90:M116))</f>
        <v>#VALUE!</v>
      </c>
      <c r="O116" s="42" t="e">
        <f t="shared" ca="1" si="24"/>
        <v>#VALUE!</v>
      </c>
    </row>
    <row r="117" spans="1:15" x14ac:dyDescent="0.2">
      <c r="A117" s="77" t="e">
        <f t="shared" ca="1" si="17"/>
        <v>#VALUE!</v>
      </c>
      <c r="B117" s="78" t="e">
        <f t="shared" ca="1" si="17"/>
        <v>#VALUE!</v>
      </c>
      <c r="C117" s="48" t="e">
        <f t="shared" ca="1" si="18"/>
        <v>#VALUE!</v>
      </c>
      <c r="D117" s="43"/>
      <c r="E117" s="44" t="e">
        <f ca="1">IF(OR(WEEKDAY($A117)&lt;3,COUNTIF(Fériés,$A117)&gt;0),"",SUM($D$90:D117))</f>
        <v>#VALUE!</v>
      </c>
      <c r="F117" s="39" t="e">
        <f t="shared" ca="1" si="19"/>
        <v>#VALUE!</v>
      </c>
      <c r="G117" s="85" t="e">
        <f t="shared" ca="1" si="20"/>
        <v>#VALUE!</v>
      </c>
      <c r="H117" s="40" t="e">
        <f t="shared" ca="1" si="21"/>
        <v>#VALUE!</v>
      </c>
      <c r="I117" s="43"/>
      <c r="J117" s="39" t="e">
        <f ca="1">IF(OR(WEEKDAY($A117)&lt;3,COUNTIF(Fériés,$A117)&gt;0),"",SUM($I$90:I117))</f>
        <v>#VALUE!</v>
      </c>
      <c r="K117" s="49" t="e">
        <f t="shared" ca="1" si="22"/>
        <v>#VALUE!</v>
      </c>
      <c r="L117" s="52" t="e">
        <f t="shared" ca="1" si="23"/>
        <v>#VALUE!</v>
      </c>
      <c r="M117" s="45"/>
      <c r="N117" s="39" t="e">
        <f ca="1">IF(OR(WEEKDAY($A117)&lt;3,COUNTIF(Fériés,$A117)&gt;0),"",SUM($M$90:M117))</f>
        <v>#VALUE!</v>
      </c>
      <c r="O117" s="42" t="e">
        <f t="shared" ca="1" si="24"/>
        <v>#VALUE!</v>
      </c>
    </row>
    <row r="118" spans="1:15" x14ac:dyDescent="0.2">
      <c r="A118" s="77" t="e">
        <f t="shared" ca="1" si="17"/>
        <v>#VALUE!</v>
      </c>
      <c r="B118" s="78" t="e">
        <f t="shared" ca="1" si="17"/>
        <v>#VALUE!</v>
      </c>
      <c r="C118" s="48" t="e">
        <f ca="1">IF(B118="","",IF(OR(WEEKDAY($A118)&lt;3,COUNTIF(Fériés,$A118)&gt;0),"",SUMPRODUCT((WEEKDAY(ROW(INDIRECT($A$8&amp;":"&amp;A118)))&gt;2)*(COUNTIF(Fériés,ROW(INDIRECT($A$8&amp;":"&amp;A118)))=0))*$C$85))</f>
        <v>#VALUE!</v>
      </c>
      <c r="D118" s="43"/>
      <c r="E118" s="39" t="e">
        <f ca="1">IF(B118="","",IF(OR(WEEKDAY($A118)&lt;3,COUNTIF(Fériés,$A118)&gt;0),"",SUM($D$90:D118)))</f>
        <v>#VALUE!</v>
      </c>
      <c r="F118" s="39" t="e">
        <f ca="1">IF(B118="","",IF(OR(WEEKDAY($A118)&lt;3,COUNTIF(Fériés,$A118)&gt;0),"",E118-C118))</f>
        <v>#VALUE!</v>
      </c>
      <c r="G118" s="85" t="e">
        <f ca="1">IF(B118="","",IF(OR(WEEKDAY($A118)&lt;3,COUNTIF(Fériés,$A118)&gt;0),"",E118+J118))</f>
        <v>#VALUE!</v>
      </c>
      <c r="H118" s="40" t="e">
        <f ca="1">IF(B118="","",IF(OR(WEEKDAY($A118)&lt;3,COUNTIF(Fériés,$A118)&gt;0),"",G118*10/100))</f>
        <v>#VALUE!</v>
      </c>
      <c r="I118" s="43"/>
      <c r="J118" s="39" t="e">
        <f ca="1">IF(B118="","",IF(OR(WEEKDAY($A118)&lt;3,COUNTIF(Fériés,$A118)&gt;0),"",SUM($I$90:I118)))</f>
        <v>#VALUE!</v>
      </c>
      <c r="K118" s="49" t="e">
        <f ca="1">IF(B118="","",IF(OR(WEEKDAY($A118)&lt;3,COUNTIF(Fériés,$A118)&gt;0),"",J118-H118))</f>
        <v>#VALUE!</v>
      </c>
      <c r="L118" s="52" t="e">
        <f ca="1">IF(B118="","",IF(OR(WEEKDAY($A118)&lt;3,COUNTIF(Fériés,$A118)&gt;0),"",J118/G118))</f>
        <v>#VALUE!</v>
      </c>
      <c r="M118" s="45"/>
      <c r="N118" s="39" t="e">
        <f ca="1">IF(B118="","",IF(OR(WEEKDAY($A118)&lt;3,COUNTIF(Fériés,$A118)&gt;0),"",SUM($M$90:M118)))</f>
        <v>#VALUE!</v>
      </c>
      <c r="O118" s="42" t="e">
        <f ca="1">IF(B118="","",IF(OR(WEEKDAY($A118)&lt;3,COUNTIF(Fériés,$A118)&gt;0,M118=0),"",D118/M118))</f>
        <v>#VALUE!</v>
      </c>
    </row>
    <row r="119" spans="1:15" x14ac:dyDescent="0.2">
      <c r="A119" s="77" t="e">
        <f t="shared" ca="1" si="17"/>
        <v>#VALUE!</v>
      </c>
      <c r="B119" s="78" t="e">
        <f t="shared" ca="1" si="17"/>
        <v>#VALUE!</v>
      </c>
      <c r="C119" s="48" t="e">
        <f ca="1">IF(B119="","",IF(OR(WEEKDAY($A119)&lt;3,COUNTIF(Fériés,$A119)&gt;0),"",SUMPRODUCT((WEEKDAY(ROW(INDIRECT($A$8&amp;":"&amp;A119)))&gt;2)*(COUNTIF(Fériés,ROW(INDIRECT($A$8&amp;":"&amp;A119)))=0))*$C$85))</f>
        <v>#VALUE!</v>
      </c>
      <c r="D119" s="43"/>
      <c r="E119" s="39" t="e">
        <f ca="1">IF(B119="","",IF(OR(WEEKDAY($A119)&lt;3,COUNTIF(Fériés,$A119)&gt;0),"",SUM($D$90:D119)))</f>
        <v>#VALUE!</v>
      </c>
      <c r="F119" s="39" t="e">
        <f ca="1">IF(B119="","",IF(OR(WEEKDAY($A119)&lt;3,COUNTIF(Fériés,$A119)&gt;0),"",E119-C119))</f>
        <v>#VALUE!</v>
      </c>
      <c r="G119" s="85" t="e">
        <f ca="1">IF(B119="","",IF(OR(WEEKDAY($A119)&lt;3,COUNTIF(Fériés,$A119)&gt;0),"",E119+J119))</f>
        <v>#VALUE!</v>
      </c>
      <c r="H119" s="40" t="e">
        <f ca="1">IF(B119="","",IF(OR(WEEKDAY($A119)&lt;3,COUNTIF(Fériés,$A119)&gt;0),"",G119*10/100))</f>
        <v>#VALUE!</v>
      </c>
      <c r="I119" s="43"/>
      <c r="J119" s="39" t="e">
        <f ca="1">IF(B119="","",IF(OR(WEEKDAY($A119)&lt;3,COUNTIF(Fériés,$A119)&gt;0),"",SUM($I$90:I119)))</f>
        <v>#VALUE!</v>
      </c>
      <c r="K119" s="49" t="e">
        <f ca="1">IF(B119="","",IF(OR(WEEKDAY($A119)&lt;3,COUNTIF(Fériés,$A119)&gt;0),"",J119-H119))</f>
        <v>#VALUE!</v>
      </c>
      <c r="L119" s="52" t="e">
        <f ca="1">IF(B119="","",IF(OR(WEEKDAY($A119)&lt;3,COUNTIF(Fériés,$A119)&gt;0),"",J119/G119))</f>
        <v>#VALUE!</v>
      </c>
      <c r="M119" s="45"/>
      <c r="N119" s="39" t="e">
        <f ca="1">IF(B119="","",IF(OR(WEEKDAY($A119)&lt;3,COUNTIF(Fériés,$A119)&gt;0),"",SUM($M$90:M119)))</f>
        <v>#VALUE!</v>
      </c>
      <c r="O119" s="42" t="e">
        <f ca="1">IF(B119="","",IF(OR(WEEKDAY($A119)&lt;3,COUNTIF(Fériés,$A119)&gt;0,M119=0),"",D119/M119))</f>
        <v>#VALUE!</v>
      </c>
    </row>
    <row r="120" spans="1:15" x14ac:dyDescent="0.2">
      <c r="A120" s="77" t="e">
        <f t="shared" ca="1" si="17"/>
        <v>#VALUE!</v>
      </c>
      <c r="B120" s="78" t="e">
        <f t="shared" ca="1" si="17"/>
        <v>#VALUE!</v>
      </c>
      <c r="C120" s="48" t="e">
        <f ca="1">IF(B120="","",IF(OR(WEEKDAY($A120)&lt;3,COUNTIF(Fériés,$A120)&gt;0),"",SUMPRODUCT((WEEKDAY(ROW(INDIRECT($A$8&amp;":"&amp;A120)))&gt;2)*(COUNTIF(Fériés,ROW(INDIRECT($A$8&amp;":"&amp;A120)))=0))*$C$85))</f>
        <v>#VALUE!</v>
      </c>
      <c r="D120" s="43"/>
      <c r="E120" s="39" t="e">
        <f ca="1">IF(B120="","",IF(OR(WEEKDAY($A120)&lt;3,COUNTIF(Fériés,$A120)&gt;0),"",SUM($D$90:D120)))</f>
        <v>#VALUE!</v>
      </c>
      <c r="F120" s="39" t="e">
        <f ca="1">IF(B120="","",IF(OR(WEEKDAY($A120)&lt;3,COUNTIF(Fériés,$A120)&gt;0),"",E120-C120))</f>
        <v>#VALUE!</v>
      </c>
      <c r="G120" s="85" t="e">
        <f ca="1">IF(B120="","",IF(OR(WEEKDAY($A120)&lt;3,COUNTIF(Fériés,$A120)&gt;0),"",E120+J120))</f>
        <v>#VALUE!</v>
      </c>
      <c r="H120" s="40" t="e">
        <f ca="1">IF(B120="","",IF(OR(WEEKDAY($A120)&lt;3,COUNTIF(Fériés,$A120)&gt;0),"",G120*10/100))</f>
        <v>#VALUE!</v>
      </c>
      <c r="I120" s="43"/>
      <c r="J120" s="39" t="e">
        <f ca="1">IF(B120="","",IF(OR(WEEKDAY($A120)&lt;3,COUNTIF(Fériés,$A120)&gt;0),"",SUM($I$90:I120)))</f>
        <v>#VALUE!</v>
      </c>
      <c r="K120" s="49" t="e">
        <f ca="1">IF(B120="","",IF(OR(WEEKDAY($A120)&lt;3,COUNTIF(Fériés,$A120)&gt;0),"",J120-H120))</f>
        <v>#VALUE!</v>
      </c>
      <c r="L120" s="52" t="e">
        <f ca="1">IF(B120="","",IF(OR(WEEKDAY($A120)&lt;3,COUNTIF(Fériés,$A120)&gt;0),"",J120/G120))</f>
        <v>#VALUE!</v>
      </c>
      <c r="M120" s="45"/>
      <c r="N120" s="39" t="e">
        <f ca="1">IF(B120="","",IF(OR(WEEKDAY($A120)&lt;3,COUNTIF(Fériés,$A120)&gt;0),"",SUM($M$90:M120)))</f>
        <v>#VALUE!</v>
      </c>
      <c r="O120" s="42" t="e">
        <f ca="1">IF(B120="","",IF(OR(WEEKDAY($A120)&lt;3,COUNTIF(Fériés,$A120)&gt;0,M120=0),"",E120/N120))</f>
        <v>#VALUE!</v>
      </c>
    </row>
    <row r="122" spans="1:15" x14ac:dyDescent="0.2">
      <c r="H122" s="86"/>
    </row>
    <row r="123" spans="1:15" ht="15" x14ac:dyDescent="0.2">
      <c r="A123" s="1" t="s">
        <v>0</v>
      </c>
      <c r="B123" s="1"/>
      <c r="C123" s="2" t="str">
        <f ca="1">C2</f>
        <v>Modèle</v>
      </c>
      <c r="D123" s="3" t="s">
        <v>1</v>
      </c>
      <c r="E123" s="4" t="e">
        <f ca="1">E2</f>
        <v>#VALUE!</v>
      </c>
      <c r="F123" s="5"/>
      <c r="G123" s="6"/>
      <c r="H123" s="7" t="s">
        <v>2</v>
      </c>
      <c r="I123" s="8">
        <v>0.1</v>
      </c>
      <c r="J123" s="9"/>
      <c r="K123" s="10" t="s">
        <v>3</v>
      </c>
      <c r="L123" s="11"/>
      <c r="M123" s="5"/>
      <c r="N123" s="5"/>
      <c r="O123" s="5"/>
    </row>
    <row r="124" spans="1:15" ht="15" x14ac:dyDescent="0.2">
      <c r="A124" s="1" t="s">
        <v>4</v>
      </c>
      <c r="B124" s="1"/>
      <c r="C124" s="38"/>
      <c r="D124" s="12"/>
      <c r="E124" s="6"/>
      <c r="F124" s="5"/>
      <c r="G124" s="6"/>
      <c r="H124" s="13" t="s">
        <v>5</v>
      </c>
      <c r="I124" s="14">
        <v>140</v>
      </c>
      <c r="J124" s="14"/>
      <c r="K124" s="15">
        <v>39</v>
      </c>
      <c r="L124" s="16"/>
      <c r="M124" s="5"/>
      <c r="N124" s="5"/>
      <c r="O124" s="5"/>
    </row>
    <row r="125" spans="1:15" x14ac:dyDescent="0.2">
      <c r="A125" s="1" t="s">
        <v>6</v>
      </c>
      <c r="B125" s="1"/>
      <c r="C125" s="4" t="e">
        <f ca="1">C124/E123</f>
        <v>#VALUE!</v>
      </c>
      <c r="D125" s="17"/>
      <c r="E125" s="18"/>
      <c r="F125" s="17"/>
      <c r="G125" s="19"/>
      <c r="H125" s="5"/>
      <c r="I125" s="5"/>
      <c r="J125" s="5"/>
      <c r="K125" s="5"/>
      <c r="L125" s="5"/>
      <c r="M125" s="5"/>
      <c r="N125" s="5"/>
      <c r="O125" s="5"/>
    </row>
    <row r="126" spans="1:15" ht="16.5" thickBot="1" x14ac:dyDescent="0.3">
      <c r="A126" s="20" t="s">
        <v>7</v>
      </c>
      <c r="B126" s="21" t="s">
        <v>108</v>
      </c>
      <c r="C126" s="5"/>
      <c r="D126" s="5"/>
      <c r="E126" s="6"/>
      <c r="F126" s="5"/>
      <c r="G126" s="6"/>
      <c r="H126" s="5"/>
      <c r="I126" s="5"/>
      <c r="J126" s="5"/>
      <c r="K126" s="5"/>
      <c r="L126" s="5"/>
      <c r="M126" s="5"/>
      <c r="N126" s="5"/>
      <c r="O126" s="5"/>
    </row>
    <row r="127" spans="1:15" ht="13.5" thickBot="1" x14ac:dyDescent="0.25">
      <c r="A127" s="22" t="s">
        <v>8</v>
      </c>
      <c r="B127" s="23"/>
      <c r="C127" s="24" t="s">
        <v>9</v>
      </c>
      <c r="D127" s="25" t="s">
        <v>10</v>
      </c>
      <c r="E127" s="26" t="s">
        <v>11</v>
      </c>
      <c r="F127" s="25" t="s">
        <v>12</v>
      </c>
      <c r="G127" s="27" t="s">
        <v>13</v>
      </c>
      <c r="H127" s="24" t="s">
        <v>14</v>
      </c>
      <c r="I127" s="57" t="s">
        <v>20</v>
      </c>
      <c r="J127" s="25" t="s">
        <v>16</v>
      </c>
      <c r="K127" s="25" t="s">
        <v>12</v>
      </c>
      <c r="L127" s="25"/>
      <c r="M127" s="25" t="s">
        <v>15</v>
      </c>
      <c r="N127" s="28" t="s">
        <v>17</v>
      </c>
      <c r="O127" s="29" t="s">
        <v>18</v>
      </c>
    </row>
    <row r="128" spans="1:15" x14ac:dyDescent="0.2">
      <c r="A128" s="30"/>
      <c r="B128" s="30"/>
      <c r="C128" s="31"/>
      <c r="D128" s="32"/>
      <c r="E128" s="33"/>
      <c r="F128" s="33"/>
      <c r="G128" s="34"/>
      <c r="H128" s="32"/>
      <c r="I128" s="32"/>
      <c r="J128" s="32"/>
      <c r="K128" s="35"/>
      <c r="L128" s="35"/>
      <c r="M128" s="33"/>
      <c r="N128" s="36"/>
      <c r="O128" s="37"/>
    </row>
    <row r="129" spans="1:15" x14ac:dyDescent="0.2">
      <c r="A129" s="77" t="e">
        <f ca="1">A8</f>
        <v>#VALUE!</v>
      </c>
      <c r="B129" s="78" t="e">
        <f ca="1">B8</f>
        <v>#VALUE!</v>
      </c>
      <c r="C129" s="48" t="e">
        <f ca="1">IF(OR(WEEKDAY($A129)&lt;3,COUNTIF(Fériés,$A129)&gt;0),"",SUMPRODUCT((WEEKDAY(ROW(INDIRECT($A$8&amp;":"&amp;A129)))&gt;2)*(COUNTIF(Fériés,ROW(INDIRECT($A$8&amp;":"&amp;A129)))=0))*$C$125)</f>
        <v>#VALUE!</v>
      </c>
      <c r="D129" s="43"/>
      <c r="E129" s="44" t="e">
        <f ca="1">IF(OR(WEEKDAY($A129)&lt;3,COUNTIF(Fériés,$A129)&gt;0),"",SUM($D$129:D129))</f>
        <v>#VALUE!</v>
      </c>
      <c r="F129" s="39" t="e">
        <f t="shared" ref="F129:F156" ca="1" si="25">IF(OR(WEEKDAY($A129)&lt;3,COUNTIF(Fériés,$A129)&gt;0),"",E129-C129)</f>
        <v>#VALUE!</v>
      </c>
      <c r="G129" s="85" t="e">
        <f t="shared" ref="G129:G156" ca="1" si="26">IF(OR(WEEKDAY($A129)&lt;3,COUNTIF(Fériés,$A129)&gt;0),"",E129+J129)</f>
        <v>#VALUE!</v>
      </c>
      <c r="H129" s="40" t="e">
        <f t="shared" ref="H129:H156" ca="1" si="27">IF(OR(WEEKDAY($A129)&lt;3,COUNTIF(Fériés,$A129)&gt;0),"",G129*10/100)</f>
        <v>#VALUE!</v>
      </c>
      <c r="I129" s="43"/>
      <c r="J129" s="39" t="e">
        <f ca="1">IF(OR(WEEKDAY($A129)&lt;3,COUNTIF(Fériés,$A129)&gt;0),"",SUM($I$129:I129))</f>
        <v>#VALUE!</v>
      </c>
      <c r="K129" s="49" t="e">
        <f t="shared" ref="K129:K156" ca="1" si="28">IF(OR(WEEKDAY($A129)&lt;3,COUNTIF(Fériés,$A129)&gt;0),"",J129-H129)</f>
        <v>#VALUE!</v>
      </c>
      <c r="L129" s="52" t="e">
        <f t="shared" ref="L129:L156" ca="1" si="29">IF(OR(WEEKDAY($A129)&lt;3,COUNTIF(Fériés,$A129)&gt;0),"",J129/G129)</f>
        <v>#VALUE!</v>
      </c>
      <c r="M129" s="45"/>
      <c r="N129" s="39" t="e">
        <f ca="1">IF(OR(WEEKDAY($A129)&lt;3,COUNTIF(Fériés,$A129)&gt;0),"",SUM($M$129:M129))</f>
        <v>#VALUE!</v>
      </c>
      <c r="O129" s="42" t="e">
        <f t="shared" ref="O129:O156" ca="1" si="30">IF(OR(WEEKDAY($A129)&lt;3,COUNTIF(Fériés,$A129)&gt;0,M129=0),"",D129/M129)</f>
        <v>#VALUE!</v>
      </c>
    </row>
    <row r="130" spans="1:15" x14ac:dyDescent="0.2">
      <c r="A130" s="77" t="e">
        <f t="shared" ref="A130:B159" ca="1" si="31">A9</f>
        <v>#VALUE!</v>
      </c>
      <c r="B130" s="78" t="e">
        <f t="shared" ca="1" si="31"/>
        <v>#VALUE!</v>
      </c>
      <c r="C130" s="48" t="e">
        <f t="shared" ref="C130:C156" ca="1" si="32">IF(OR(WEEKDAY($A130)&lt;3,COUNTIF(Fériés,$A130)&gt;0),"",SUMPRODUCT((WEEKDAY(ROW(INDIRECT($A$8&amp;":"&amp;A130)))&gt;2)*(COUNTIF(Fériés,ROW(INDIRECT($A$8&amp;":"&amp;A130)))=0))*$C$125)</f>
        <v>#VALUE!</v>
      </c>
      <c r="D130" s="43"/>
      <c r="E130" s="44" t="e">
        <f ca="1">IF(OR(WEEKDAY($A130)&lt;3,COUNTIF(Fériés,$A130)&gt;0),"",SUM($D$129:D130))</f>
        <v>#VALUE!</v>
      </c>
      <c r="F130" s="39" t="e">
        <f t="shared" ca="1" si="25"/>
        <v>#VALUE!</v>
      </c>
      <c r="G130" s="85" t="e">
        <f t="shared" ca="1" si="26"/>
        <v>#VALUE!</v>
      </c>
      <c r="H130" s="40" t="e">
        <f t="shared" ca="1" si="27"/>
        <v>#VALUE!</v>
      </c>
      <c r="I130" s="43"/>
      <c r="J130" s="39" t="e">
        <f ca="1">IF(OR(WEEKDAY($A130)&lt;3,COUNTIF(Fériés,$A130)&gt;0),"",SUM($I$129:I130))</f>
        <v>#VALUE!</v>
      </c>
      <c r="K130" s="49" t="e">
        <f t="shared" ca="1" si="28"/>
        <v>#VALUE!</v>
      </c>
      <c r="L130" s="52" t="e">
        <f t="shared" ca="1" si="29"/>
        <v>#VALUE!</v>
      </c>
      <c r="M130" s="45"/>
      <c r="N130" s="39" t="e">
        <f ca="1">IF(OR(WEEKDAY($A130)&lt;3,COUNTIF(Fériés,$A130)&gt;0),"",SUM($M$129:M130))</f>
        <v>#VALUE!</v>
      </c>
      <c r="O130" s="42" t="e">
        <f t="shared" ca="1" si="30"/>
        <v>#VALUE!</v>
      </c>
    </row>
    <row r="131" spans="1:15" x14ac:dyDescent="0.2">
      <c r="A131" s="77" t="e">
        <f t="shared" ca="1" si="31"/>
        <v>#VALUE!</v>
      </c>
      <c r="B131" s="78" t="e">
        <f t="shared" ca="1" si="31"/>
        <v>#VALUE!</v>
      </c>
      <c r="C131" s="48" t="e">
        <f t="shared" ca="1" si="32"/>
        <v>#VALUE!</v>
      </c>
      <c r="D131" s="43"/>
      <c r="E131" s="44" t="e">
        <f ca="1">IF(OR(WEEKDAY($A131)&lt;3,COUNTIF(Fériés,$A131)&gt;0),"",SUM($D$129:D131))</f>
        <v>#VALUE!</v>
      </c>
      <c r="F131" s="39" t="e">
        <f t="shared" ca="1" si="25"/>
        <v>#VALUE!</v>
      </c>
      <c r="G131" s="85" t="e">
        <f t="shared" ca="1" si="26"/>
        <v>#VALUE!</v>
      </c>
      <c r="H131" s="40" t="e">
        <f t="shared" ca="1" si="27"/>
        <v>#VALUE!</v>
      </c>
      <c r="I131" s="43"/>
      <c r="J131" s="39" t="e">
        <f ca="1">IF(OR(WEEKDAY($A131)&lt;3,COUNTIF(Fériés,$A131)&gt;0),"",SUM($I$129:I131))</f>
        <v>#VALUE!</v>
      </c>
      <c r="K131" s="49" t="e">
        <f t="shared" ca="1" si="28"/>
        <v>#VALUE!</v>
      </c>
      <c r="L131" s="52" t="e">
        <f t="shared" ca="1" si="29"/>
        <v>#VALUE!</v>
      </c>
      <c r="M131" s="45"/>
      <c r="N131" s="39" t="e">
        <f ca="1">IF(OR(WEEKDAY($A131)&lt;3,COUNTIF(Fériés,$A131)&gt;0),"",SUM($M$129:M131))</f>
        <v>#VALUE!</v>
      </c>
      <c r="O131" s="42" t="e">
        <f t="shared" ca="1" si="30"/>
        <v>#VALUE!</v>
      </c>
    </row>
    <row r="132" spans="1:15" x14ac:dyDescent="0.2">
      <c r="A132" s="77" t="e">
        <f t="shared" ca="1" si="31"/>
        <v>#VALUE!</v>
      </c>
      <c r="B132" s="78" t="e">
        <f t="shared" ca="1" si="31"/>
        <v>#VALUE!</v>
      </c>
      <c r="C132" s="48" t="e">
        <f t="shared" ca="1" si="32"/>
        <v>#VALUE!</v>
      </c>
      <c r="D132" s="43"/>
      <c r="E132" s="44" t="e">
        <f ca="1">IF(OR(WEEKDAY($A132)&lt;3,COUNTIF(Fériés,$A132)&gt;0),"",SUM($D$129:D132))</f>
        <v>#VALUE!</v>
      </c>
      <c r="F132" s="39" t="e">
        <f t="shared" ca="1" si="25"/>
        <v>#VALUE!</v>
      </c>
      <c r="G132" s="85" t="e">
        <f t="shared" ca="1" si="26"/>
        <v>#VALUE!</v>
      </c>
      <c r="H132" s="40" t="e">
        <f t="shared" ca="1" si="27"/>
        <v>#VALUE!</v>
      </c>
      <c r="I132" s="43"/>
      <c r="J132" s="39" t="e">
        <f ca="1">IF(OR(WEEKDAY($A132)&lt;3,COUNTIF(Fériés,$A132)&gt;0),"",SUM($I$129:I132))</f>
        <v>#VALUE!</v>
      </c>
      <c r="K132" s="49" t="e">
        <f t="shared" ca="1" si="28"/>
        <v>#VALUE!</v>
      </c>
      <c r="L132" s="52" t="e">
        <f t="shared" ca="1" si="29"/>
        <v>#VALUE!</v>
      </c>
      <c r="M132" s="45"/>
      <c r="N132" s="39" t="e">
        <f ca="1">IF(OR(WEEKDAY($A132)&lt;3,COUNTIF(Fériés,$A132)&gt;0),"",SUM($M$129:M132))</f>
        <v>#VALUE!</v>
      </c>
      <c r="O132" s="42" t="e">
        <f t="shared" ca="1" si="30"/>
        <v>#VALUE!</v>
      </c>
    </row>
    <row r="133" spans="1:15" x14ac:dyDescent="0.2">
      <c r="A133" s="77" t="e">
        <f t="shared" ca="1" si="31"/>
        <v>#VALUE!</v>
      </c>
      <c r="B133" s="78" t="e">
        <f t="shared" ca="1" si="31"/>
        <v>#VALUE!</v>
      </c>
      <c r="C133" s="48" t="e">
        <f t="shared" ca="1" si="32"/>
        <v>#VALUE!</v>
      </c>
      <c r="D133" s="43"/>
      <c r="E133" s="44" t="e">
        <f ca="1">IF(OR(WEEKDAY($A133)&lt;3,COUNTIF(Fériés,$A133)&gt;0),"",SUM($D$129:D133))</f>
        <v>#VALUE!</v>
      </c>
      <c r="F133" s="39" t="e">
        <f t="shared" ca="1" si="25"/>
        <v>#VALUE!</v>
      </c>
      <c r="G133" s="85" t="e">
        <f t="shared" ca="1" si="26"/>
        <v>#VALUE!</v>
      </c>
      <c r="H133" s="40" t="e">
        <f t="shared" ca="1" si="27"/>
        <v>#VALUE!</v>
      </c>
      <c r="I133" s="43"/>
      <c r="J133" s="39" t="e">
        <f ca="1">IF(OR(WEEKDAY($A133)&lt;3,COUNTIF(Fériés,$A133)&gt;0),"",SUM($I$129:I133))</f>
        <v>#VALUE!</v>
      </c>
      <c r="K133" s="49" t="e">
        <f t="shared" ca="1" si="28"/>
        <v>#VALUE!</v>
      </c>
      <c r="L133" s="52" t="e">
        <f t="shared" ca="1" si="29"/>
        <v>#VALUE!</v>
      </c>
      <c r="M133" s="45"/>
      <c r="N133" s="39" t="e">
        <f ca="1">IF(OR(WEEKDAY($A133)&lt;3,COUNTIF(Fériés,$A133)&gt;0),"",SUM($M$129:M133))</f>
        <v>#VALUE!</v>
      </c>
      <c r="O133" s="42" t="e">
        <f t="shared" ca="1" si="30"/>
        <v>#VALUE!</v>
      </c>
    </row>
    <row r="134" spans="1:15" x14ac:dyDescent="0.2">
      <c r="A134" s="77" t="e">
        <f t="shared" ca="1" si="31"/>
        <v>#VALUE!</v>
      </c>
      <c r="B134" s="78" t="e">
        <f t="shared" ca="1" si="31"/>
        <v>#VALUE!</v>
      </c>
      <c r="C134" s="48" t="e">
        <f t="shared" ca="1" si="32"/>
        <v>#VALUE!</v>
      </c>
      <c r="D134" s="43"/>
      <c r="E134" s="44" t="e">
        <f ca="1">IF(OR(WEEKDAY($A134)&lt;3,COUNTIF(Fériés,$A134)&gt;0),"",SUM($D$129:D134))</f>
        <v>#VALUE!</v>
      </c>
      <c r="F134" s="39" t="e">
        <f t="shared" ca="1" si="25"/>
        <v>#VALUE!</v>
      </c>
      <c r="G134" s="85" t="e">
        <f t="shared" ca="1" si="26"/>
        <v>#VALUE!</v>
      </c>
      <c r="H134" s="40" t="e">
        <f t="shared" ca="1" si="27"/>
        <v>#VALUE!</v>
      </c>
      <c r="I134" s="43"/>
      <c r="J134" s="39" t="e">
        <f ca="1">IF(OR(WEEKDAY($A134)&lt;3,COUNTIF(Fériés,$A134)&gt;0),"",SUM($I$129:I134))</f>
        <v>#VALUE!</v>
      </c>
      <c r="K134" s="49" t="e">
        <f t="shared" ca="1" si="28"/>
        <v>#VALUE!</v>
      </c>
      <c r="L134" s="52" t="e">
        <f t="shared" ca="1" si="29"/>
        <v>#VALUE!</v>
      </c>
      <c r="M134" s="45"/>
      <c r="N134" s="39" t="e">
        <f ca="1">IF(OR(WEEKDAY($A134)&lt;3,COUNTIF(Fériés,$A134)&gt;0),"",SUM($M$129:M134))</f>
        <v>#VALUE!</v>
      </c>
      <c r="O134" s="42" t="e">
        <f t="shared" ca="1" si="30"/>
        <v>#VALUE!</v>
      </c>
    </row>
    <row r="135" spans="1:15" x14ac:dyDescent="0.2">
      <c r="A135" s="77" t="e">
        <f t="shared" ca="1" si="31"/>
        <v>#VALUE!</v>
      </c>
      <c r="B135" s="78" t="e">
        <f t="shared" ca="1" si="31"/>
        <v>#VALUE!</v>
      </c>
      <c r="C135" s="48" t="e">
        <f t="shared" ca="1" si="32"/>
        <v>#VALUE!</v>
      </c>
      <c r="D135" s="43"/>
      <c r="E135" s="44" t="e">
        <f ca="1">IF(OR(WEEKDAY($A135)&lt;3,COUNTIF(Fériés,$A135)&gt;0),"",SUM($D$129:D135))</f>
        <v>#VALUE!</v>
      </c>
      <c r="F135" s="39" t="e">
        <f t="shared" ca="1" si="25"/>
        <v>#VALUE!</v>
      </c>
      <c r="G135" s="85" t="e">
        <f t="shared" ca="1" si="26"/>
        <v>#VALUE!</v>
      </c>
      <c r="H135" s="40" t="e">
        <f t="shared" ca="1" si="27"/>
        <v>#VALUE!</v>
      </c>
      <c r="I135" s="43"/>
      <c r="J135" s="39" t="e">
        <f ca="1">IF(OR(WEEKDAY($A135)&lt;3,COUNTIF(Fériés,$A135)&gt;0),"",SUM($I$129:I135))</f>
        <v>#VALUE!</v>
      </c>
      <c r="K135" s="49" t="e">
        <f t="shared" ca="1" si="28"/>
        <v>#VALUE!</v>
      </c>
      <c r="L135" s="52" t="e">
        <f t="shared" ca="1" si="29"/>
        <v>#VALUE!</v>
      </c>
      <c r="M135" s="45"/>
      <c r="N135" s="39" t="e">
        <f ca="1">IF(OR(WEEKDAY($A135)&lt;3,COUNTIF(Fériés,$A135)&gt;0),"",SUM($M$129:M135))</f>
        <v>#VALUE!</v>
      </c>
      <c r="O135" s="42" t="e">
        <f t="shared" ca="1" si="30"/>
        <v>#VALUE!</v>
      </c>
    </row>
    <row r="136" spans="1:15" x14ac:dyDescent="0.2">
      <c r="A136" s="77" t="e">
        <f t="shared" ca="1" si="31"/>
        <v>#VALUE!</v>
      </c>
      <c r="B136" s="78" t="e">
        <f t="shared" ca="1" si="31"/>
        <v>#VALUE!</v>
      </c>
      <c r="C136" s="48" t="e">
        <f t="shared" ca="1" si="32"/>
        <v>#VALUE!</v>
      </c>
      <c r="D136" s="43"/>
      <c r="E136" s="44" t="e">
        <f ca="1">IF(OR(WEEKDAY($A136)&lt;3,COUNTIF(Fériés,$A136)&gt;0),"",SUM($D$129:D136))</f>
        <v>#VALUE!</v>
      </c>
      <c r="F136" s="39" t="e">
        <f t="shared" ca="1" si="25"/>
        <v>#VALUE!</v>
      </c>
      <c r="G136" s="85" t="e">
        <f t="shared" ca="1" si="26"/>
        <v>#VALUE!</v>
      </c>
      <c r="H136" s="40" t="e">
        <f t="shared" ca="1" si="27"/>
        <v>#VALUE!</v>
      </c>
      <c r="I136" s="43"/>
      <c r="J136" s="39" t="e">
        <f ca="1">IF(OR(WEEKDAY($A136)&lt;3,COUNTIF(Fériés,$A136)&gt;0),"",SUM($I$129:I136))</f>
        <v>#VALUE!</v>
      </c>
      <c r="K136" s="49" t="e">
        <f t="shared" ca="1" si="28"/>
        <v>#VALUE!</v>
      </c>
      <c r="L136" s="52" t="e">
        <f t="shared" ca="1" si="29"/>
        <v>#VALUE!</v>
      </c>
      <c r="M136" s="45"/>
      <c r="N136" s="39" t="e">
        <f ca="1">IF(OR(WEEKDAY($A136)&lt;3,COUNTIF(Fériés,$A136)&gt;0),"",SUM($M$129:M136))</f>
        <v>#VALUE!</v>
      </c>
      <c r="O136" s="42" t="e">
        <f t="shared" ca="1" si="30"/>
        <v>#VALUE!</v>
      </c>
    </row>
    <row r="137" spans="1:15" x14ac:dyDescent="0.2">
      <c r="A137" s="77" t="e">
        <f t="shared" ca="1" si="31"/>
        <v>#VALUE!</v>
      </c>
      <c r="B137" s="78" t="e">
        <f t="shared" ca="1" si="31"/>
        <v>#VALUE!</v>
      </c>
      <c r="C137" s="48" t="e">
        <f t="shared" ca="1" si="32"/>
        <v>#VALUE!</v>
      </c>
      <c r="D137" s="43"/>
      <c r="E137" s="44" t="e">
        <f ca="1">IF(OR(WEEKDAY($A137)&lt;3,COUNTIF(Fériés,$A137)&gt;0),"",SUM($D$129:D137))</f>
        <v>#VALUE!</v>
      </c>
      <c r="F137" s="39" t="e">
        <f t="shared" ca="1" si="25"/>
        <v>#VALUE!</v>
      </c>
      <c r="G137" s="85" t="e">
        <f t="shared" ca="1" si="26"/>
        <v>#VALUE!</v>
      </c>
      <c r="H137" s="40" t="e">
        <f t="shared" ca="1" si="27"/>
        <v>#VALUE!</v>
      </c>
      <c r="I137" s="43"/>
      <c r="J137" s="39" t="e">
        <f ca="1">IF(OR(WEEKDAY($A137)&lt;3,COUNTIF(Fériés,$A137)&gt;0),"",SUM($I$129:I137))</f>
        <v>#VALUE!</v>
      </c>
      <c r="K137" s="49" t="e">
        <f t="shared" ca="1" si="28"/>
        <v>#VALUE!</v>
      </c>
      <c r="L137" s="52" t="e">
        <f t="shared" ca="1" si="29"/>
        <v>#VALUE!</v>
      </c>
      <c r="M137" s="45"/>
      <c r="N137" s="39" t="e">
        <f ca="1">IF(OR(WEEKDAY($A137)&lt;3,COUNTIF(Fériés,$A137)&gt;0),"",SUM($M$129:M137))</f>
        <v>#VALUE!</v>
      </c>
      <c r="O137" s="42" t="e">
        <f t="shared" ca="1" si="30"/>
        <v>#VALUE!</v>
      </c>
    </row>
    <row r="138" spans="1:15" x14ac:dyDescent="0.2">
      <c r="A138" s="77" t="e">
        <f t="shared" ca="1" si="31"/>
        <v>#VALUE!</v>
      </c>
      <c r="B138" s="78" t="e">
        <f t="shared" ca="1" si="31"/>
        <v>#VALUE!</v>
      </c>
      <c r="C138" s="48" t="e">
        <f t="shared" ca="1" si="32"/>
        <v>#VALUE!</v>
      </c>
      <c r="D138" s="43"/>
      <c r="E138" s="44" t="e">
        <f ca="1">IF(OR(WEEKDAY($A138)&lt;3,COUNTIF(Fériés,$A138)&gt;0),"",SUM($D$129:D138))</f>
        <v>#VALUE!</v>
      </c>
      <c r="F138" s="39" t="e">
        <f t="shared" ca="1" si="25"/>
        <v>#VALUE!</v>
      </c>
      <c r="G138" s="85" t="e">
        <f t="shared" ca="1" si="26"/>
        <v>#VALUE!</v>
      </c>
      <c r="H138" s="40" t="e">
        <f t="shared" ca="1" si="27"/>
        <v>#VALUE!</v>
      </c>
      <c r="I138" s="43"/>
      <c r="J138" s="39" t="e">
        <f ca="1">IF(OR(WEEKDAY($A138)&lt;3,COUNTIF(Fériés,$A138)&gt;0),"",SUM($I$129:I138))</f>
        <v>#VALUE!</v>
      </c>
      <c r="K138" s="49" t="e">
        <f t="shared" ca="1" si="28"/>
        <v>#VALUE!</v>
      </c>
      <c r="L138" s="52" t="e">
        <f t="shared" ca="1" si="29"/>
        <v>#VALUE!</v>
      </c>
      <c r="M138" s="45"/>
      <c r="N138" s="39" t="e">
        <f ca="1">IF(OR(WEEKDAY($A138)&lt;3,COUNTIF(Fériés,$A138)&gt;0),"",SUM($M$129:M138))</f>
        <v>#VALUE!</v>
      </c>
      <c r="O138" s="42" t="e">
        <f t="shared" ca="1" si="30"/>
        <v>#VALUE!</v>
      </c>
    </row>
    <row r="139" spans="1:15" x14ac:dyDescent="0.2">
      <c r="A139" s="77" t="e">
        <f t="shared" ca="1" si="31"/>
        <v>#VALUE!</v>
      </c>
      <c r="B139" s="78" t="e">
        <f t="shared" ca="1" si="31"/>
        <v>#VALUE!</v>
      </c>
      <c r="C139" s="48" t="e">
        <f t="shared" ca="1" si="32"/>
        <v>#VALUE!</v>
      </c>
      <c r="D139" s="43"/>
      <c r="E139" s="44" t="e">
        <f ca="1">IF(OR(WEEKDAY($A139)&lt;3,COUNTIF(Fériés,$A139)&gt;0),"",SUM($D$129:D139))</f>
        <v>#VALUE!</v>
      </c>
      <c r="F139" s="39" t="e">
        <f t="shared" ca="1" si="25"/>
        <v>#VALUE!</v>
      </c>
      <c r="G139" s="85" t="e">
        <f t="shared" ca="1" si="26"/>
        <v>#VALUE!</v>
      </c>
      <c r="H139" s="40" t="e">
        <f t="shared" ca="1" si="27"/>
        <v>#VALUE!</v>
      </c>
      <c r="I139" s="43"/>
      <c r="J139" s="39" t="e">
        <f ca="1">IF(OR(WEEKDAY($A139)&lt;3,COUNTIF(Fériés,$A139)&gt;0),"",SUM($I$129:I139))</f>
        <v>#VALUE!</v>
      </c>
      <c r="K139" s="49" t="e">
        <f t="shared" ca="1" si="28"/>
        <v>#VALUE!</v>
      </c>
      <c r="L139" s="52" t="e">
        <f t="shared" ca="1" si="29"/>
        <v>#VALUE!</v>
      </c>
      <c r="M139" s="45"/>
      <c r="N139" s="39" t="e">
        <f ca="1">IF(OR(WEEKDAY($A139)&lt;3,COUNTIF(Fériés,$A139)&gt;0),"",SUM($M$129:M139))</f>
        <v>#VALUE!</v>
      </c>
      <c r="O139" s="42" t="e">
        <f t="shared" ca="1" si="30"/>
        <v>#VALUE!</v>
      </c>
    </row>
    <row r="140" spans="1:15" x14ac:dyDescent="0.2">
      <c r="A140" s="77" t="e">
        <f t="shared" ca="1" si="31"/>
        <v>#VALUE!</v>
      </c>
      <c r="B140" s="78" t="e">
        <f t="shared" ca="1" si="31"/>
        <v>#VALUE!</v>
      </c>
      <c r="C140" s="48" t="e">
        <f t="shared" ca="1" si="32"/>
        <v>#VALUE!</v>
      </c>
      <c r="D140" s="43"/>
      <c r="E140" s="44" t="e">
        <f ca="1">IF(OR(WEEKDAY($A140)&lt;3,COUNTIF(Fériés,$A140)&gt;0),"",SUM($D$129:D140))</f>
        <v>#VALUE!</v>
      </c>
      <c r="F140" s="39" t="e">
        <f t="shared" ca="1" si="25"/>
        <v>#VALUE!</v>
      </c>
      <c r="G140" s="85" t="e">
        <f t="shared" ca="1" si="26"/>
        <v>#VALUE!</v>
      </c>
      <c r="H140" s="40" t="e">
        <f t="shared" ca="1" si="27"/>
        <v>#VALUE!</v>
      </c>
      <c r="I140" s="43"/>
      <c r="J140" s="39" t="e">
        <f ca="1">IF(OR(WEEKDAY($A140)&lt;3,COUNTIF(Fériés,$A140)&gt;0),"",SUM($I$129:I140))</f>
        <v>#VALUE!</v>
      </c>
      <c r="K140" s="49" t="e">
        <f t="shared" ca="1" si="28"/>
        <v>#VALUE!</v>
      </c>
      <c r="L140" s="52" t="e">
        <f t="shared" ca="1" si="29"/>
        <v>#VALUE!</v>
      </c>
      <c r="M140" s="45"/>
      <c r="N140" s="39" t="e">
        <f ca="1">IF(OR(WEEKDAY($A140)&lt;3,COUNTIF(Fériés,$A140)&gt;0),"",SUM($M$129:M140))</f>
        <v>#VALUE!</v>
      </c>
      <c r="O140" s="42" t="e">
        <f t="shared" ca="1" si="30"/>
        <v>#VALUE!</v>
      </c>
    </row>
    <row r="141" spans="1:15" x14ac:dyDescent="0.2">
      <c r="A141" s="77" t="e">
        <f t="shared" ca="1" si="31"/>
        <v>#VALUE!</v>
      </c>
      <c r="B141" s="78" t="e">
        <f t="shared" ca="1" si="31"/>
        <v>#VALUE!</v>
      </c>
      <c r="C141" s="48" t="e">
        <f t="shared" ca="1" si="32"/>
        <v>#VALUE!</v>
      </c>
      <c r="D141" s="43"/>
      <c r="E141" s="44" t="e">
        <f ca="1">IF(OR(WEEKDAY($A141)&lt;3,COUNTIF(Fériés,$A141)&gt;0),"",SUM($D$129:D141))</f>
        <v>#VALUE!</v>
      </c>
      <c r="F141" s="39" t="e">
        <f t="shared" ca="1" si="25"/>
        <v>#VALUE!</v>
      </c>
      <c r="G141" s="85" t="e">
        <f t="shared" ca="1" si="26"/>
        <v>#VALUE!</v>
      </c>
      <c r="H141" s="40" t="e">
        <f t="shared" ca="1" si="27"/>
        <v>#VALUE!</v>
      </c>
      <c r="I141" s="43"/>
      <c r="J141" s="39" t="e">
        <f ca="1">IF(OR(WEEKDAY($A141)&lt;3,COUNTIF(Fériés,$A141)&gt;0),"",SUM($I$129:I141))</f>
        <v>#VALUE!</v>
      </c>
      <c r="K141" s="49" t="e">
        <f t="shared" ca="1" si="28"/>
        <v>#VALUE!</v>
      </c>
      <c r="L141" s="52" t="e">
        <f t="shared" ca="1" si="29"/>
        <v>#VALUE!</v>
      </c>
      <c r="M141" s="45"/>
      <c r="N141" s="39" t="e">
        <f ca="1">IF(OR(WEEKDAY($A141)&lt;3,COUNTIF(Fériés,$A141)&gt;0),"",SUM($M$129:M141))</f>
        <v>#VALUE!</v>
      </c>
      <c r="O141" s="42" t="e">
        <f t="shared" ca="1" si="30"/>
        <v>#VALUE!</v>
      </c>
    </row>
    <row r="142" spans="1:15" x14ac:dyDescent="0.2">
      <c r="A142" s="77" t="e">
        <f t="shared" ca="1" si="31"/>
        <v>#VALUE!</v>
      </c>
      <c r="B142" s="78" t="e">
        <f t="shared" ca="1" si="31"/>
        <v>#VALUE!</v>
      </c>
      <c r="C142" s="48" t="e">
        <f t="shared" ca="1" si="32"/>
        <v>#VALUE!</v>
      </c>
      <c r="D142" s="43"/>
      <c r="E142" s="44" t="e">
        <f ca="1">IF(OR(WEEKDAY($A142)&lt;3,COUNTIF(Fériés,$A142)&gt;0),"",SUM($D$129:D142))</f>
        <v>#VALUE!</v>
      </c>
      <c r="F142" s="39" t="e">
        <f t="shared" ca="1" si="25"/>
        <v>#VALUE!</v>
      </c>
      <c r="G142" s="85" t="e">
        <f t="shared" ca="1" si="26"/>
        <v>#VALUE!</v>
      </c>
      <c r="H142" s="40" t="e">
        <f t="shared" ca="1" si="27"/>
        <v>#VALUE!</v>
      </c>
      <c r="I142" s="43"/>
      <c r="J142" s="39" t="e">
        <f ca="1">IF(OR(WEEKDAY($A142)&lt;3,COUNTIF(Fériés,$A142)&gt;0),"",SUM($I$129:I142))</f>
        <v>#VALUE!</v>
      </c>
      <c r="K142" s="49" t="e">
        <f t="shared" ca="1" si="28"/>
        <v>#VALUE!</v>
      </c>
      <c r="L142" s="52" t="e">
        <f t="shared" ca="1" si="29"/>
        <v>#VALUE!</v>
      </c>
      <c r="M142" s="45"/>
      <c r="N142" s="39" t="e">
        <f ca="1">IF(OR(WEEKDAY($A142)&lt;3,COUNTIF(Fériés,$A142)&gt;0),"",SUM($M$129:M142))</f>
        <v>#VALUE!</v>
      </c>
      <c r="O142" s="42" t="e">
        <f t="shared" ca="1" si="30"/>
        <v>#VALUE!</v>
      </c>
    </row>
    <row r="143" spans="1:15" x14ac:dyDescent="0.2">
      <c r="A143" s="77" t="e">
        <f t="shared" ca="1" si="31"/>
        <v>#VALUE!</v>
      </c>
      <c r="B143" s="78" t="e">
        <f t="shared" ca="1" si="31"/>
        <v>#VALUE!</v>
      </c>
      <c r="C143" s="48" t="e">
        <f t="shared" ca="1" si="32"/>
        <v>#VALUE!</v>
      </c>
      <c r="D143" s="43"/>
      <c r="E143" s="44" t="e">
        <f ca="1">IF(OR(WEEKDAY($A143)&lt;3,COUNTIF(Fériés,$A143)&gt;0),"",SUM($D$129:D143))</f>
        <v>#VALUE!</v>
      </c>
      <c r="F143" s="39" t="e">
        <f t="shared" ca="1" si="25"/>
        <v>#VALUE!</v>
      </c>
      <c r="G143" s="85" t="e">
        <f t="shared" ca="1" si="26"/>
        <v>#VALUE!</v>
      </c>
      <c r="H143" s="40" t="e">
        <f t="shared" ca="1" si="27"/>
        <v>#VALUE!</v>
      </c>
      <c r="I143" s="43"/>
      <c r="J143" s="39" t="e">
        <f ca="1">IF(OR(WEEKDAY($A143)&lt;3,COUNTIF(Fériés,$A143)&gt;0),"",SUM($I$129:I143))</f>
        <v>#VALUE!</v>
      </c>
      <c r="K143" s="49" t="e">
        <f t="shared" ca="1" si="28"/>
        <v>#VALUE!</v>
      </c>
      <c r="L143" s="52" t="e">
        <f t="shared" ca="1" si="29"/>
        <v>#VALUE!</v>
      </c>
      <c r="M143" s="45"/>
      <c r="N143" s="39" t="e">
        <f ca="1">IF(OR(WEEKDAY($A143)&lt;3,COUNTIF(Fériés,$A143)&gt;0),"",SUM($M$129:M143))</f>
        <v>#VALUE!</v>
      </c>
      <c r="O143" s="42" t="e">
        <f t="shared" ca="1" si="30"/>
        <v>#VALUE!</v>
      </c>
    </row>
    <row r="144" spans="1:15" x14ac:dyDescent="0.2">
      <c r="A144" s="77" t="e">
        <f t="shared" ca="1" si="31"/>
        <v>#VALUE!</v>
      </c>
      <c r="B144" s="78" t="e">
        <f t="shared" ca="1" si="31"/>
        <v>#VALUE!</v>
      </c>
      <c r="C144" s="48" t="e">
        <f t="shared" ca="1" si="32"/>
        <v>#VALUE!</v>
      </c>
      <c r="D144" s="43"/>
      <c r="E144" s="44" t="e">
        <f ca="1">IF(OR(WEEKDAY($A144)&lt;3,COUNTIF(Fériés,$A144)&gt;0),"",SUM($D$129:D144))</f>
        <v>#VALUE!</v>
      </c>
      <c r="F144" s="39" t="e">
        <f t="shared" ca="1" si="25"/>
        <v>#VALUE!</v>
      </c>
      <c r="G144" s="85" t="e">
        <f t="shared" ca="1" si="26"/>
        <v>#VALUE!</v>
      </c>
      <c r="H144" s="40" t="e">
        <f t="shared" ca="1" si="27"/>
        <v>#VALUE!</v>
      </c>
      <c r="I144" s="43"/>
      <c r="J144" s="39" t="e">
        <f ca="1">IF(OR(WEEKDAY($A144)&lt;3,COUNTIF(Fériés,$A144)&gt;0),"",SUM($I$129:I144))</f>
        <v>#VALUE!</v>
      </c>
      <c r="K144" s="49" t="e">
        <f t="shared" ca="1" si="28"/>
        <v>#VALUE!</v>
      </c>
      <c r="L144" s="52" t="e">
        <f t="shared" ca="1" si="29"/>
        <v>#VALUE!</v>
      </c>
      <c r="M144" s="45"/>
      <c r="N144" s="39" t="e">
        <f ca="1">IF(OR(WEEKDAY($A144)&lt;3,COUNTIF(Fériés,$A144)&gt;0),"",SUM($M$129:M144))</f>
        <v>#VALUE!</v>
      </c>
      <c r="O144" s="42" t="e">
        <f t="shared" ca="1" si="30"/>
        <v>#VALUE!</v>
      </c>
    </row>
    <row r="145" spans="1:15" x14ac:dyDescent="0.2">
      <c r="A145" s="77" t="e">
        <f t="shared" ca="1" si="31"/>
        <v>#VALUE!</v>
      </c>
      <c r="B145" s="78" t="e">
        <f t="shared" ca="1" si="31"/>
        <v>#VALUE!</v>
      </c>
      <c r="C145" s="48" t="e">
        <f t="shared" ca="1" si="32"/>
        <v>#VALUE!</v>
      </c>
      <c r="D145" s="43"/>
      <c r="E145" s="44" t="e">
        <f ca="1">IF(OR(WEEKDAY($A145)&lt;3,COUNTIF(Fériés,$A145)&gt;0),"",SUM($D$129:D145))</f>
        <v>#VALUE!</v>
      </c>
      <c r="F145" s="39" t="e">
        <f t="shared" ca="1" si="25"/>
        <v>#VALUE!</v>
      </c>
      <c r="G145" s="85" t="e">
        <f t="shared" ca="1" si="26"/>
        <v>#VALUE!</v>
      </c>
      <c r="H145" s="40" t="e">
        <f t="shared" ca="1" si="27"/>
        <v>#VALUE!</v>
      </c>
      <c r="I145" s="43"/>
      <c r="J145" s="39" t="e">
        <f ca="1">IF(OR(WEEKDAY($A145)&lt;3,COUNTIF(Fériés,$A145)&gt;0),"",SUM($I$129:I145))</f>
        <v>#VALUE!</v>
      </c>
      <c r="K145" s="49" t="e">
        <f t="shared" ca="1" si="28"/>
        <v>#VALUE!</v>
      </c>
      <c r="L145" s="52" t="e">
        <f t="shared" ca="1" si="29"/>
        <v>#VALUE!</v>
      </c>
      <c r="M145" s="45"/>
      <c r="N145" s="39" t="e">
        <f ca="1">IF(OR(WEEKDAY($A145)&lt;3,COUNTIF(Fériés,$A145)&gt;0),"",SUM($M$129:M145))</f>
        <v>#VALUE!</v>
      </c>
      <c r="O145" s="42" t="e">
        <f t="shared" ca="1" si="30"/>
        <v>#VALUE!</v>
      </c>
    </row>
    <row r="146" spans="1:15" x14ac:dyDescent="0.2">
      <c r="A146" s="77" t="e">
        <f t="shared" ca="1" si="31"/>
        <v>#VALUE!</v>
      </c>
      <c r="B146" s="78" t="e">
        <f t="shared" ca="1" si="31"/>
        <v>#VALUE!</v>
      </c>
      <c r="C146" s="48" t="e">
        <f t="shared" ca="1" si="32"/>
        <v>#VALUE!</v>
      </c>
      <c r="D146" s="43"/>
      <c r="E146" s="44" t="e">
        <f ca="1">IF(OR(WEEKDAY($A146)&lt;3,COUNTIF(Fériés,$A146)&gt;0),"",SUM($D$129:D146))</f>
        <v>#VALUE!</v>
      </c>
      <c r="F146" s="39" t="e">
        <f t="shared" ca="1" si="25"/>
        <v>#VALUE!</v>
      </c>
      <c r="G146" s="85" t="e">
        <f t="shared" ca="1" si="26"/>
        <v>#VALUE!</v>
      </c>
      <c r="H146" s="40" t="e">
        <f t="shared" ca="1" si="27"/>
        <v>#VALUE!</v>
      </c>
      <c r="I146" s="43"/>
      <c r="J146" s="39" t="e">
        <f ca="1">IF(OR(WEEKDAY($A146)&lt;3,COUNTIF(Fériés,$A146)&gt;0),"",SUM($I$129:I146))</f>
        <v>#VALUE!</v>
      </c>
      <c r="K146" s="49" t="e">
        <f t="shared" ca="1" si="28"/>
        <v>#VALUE!</v>
      </c>
      <c r="L146" s="52" t="e">
        <f t="shared" ca="1" si="29"/>
        <v>#VALUE!</v>
      </c>
      <c r="M146" s="45"/>
      <c r="N146" s="39" t="e">
        <f ca="1">IF(OR(WEEKDAY($A146)&lt;3,COUNTIF(Fériés,$A146)&gt;0),"",SUM($M$129:M146))</f>
        <v>#VALUE!</v>
      </c>
      <c r="O146" s="42" t="e">
        <f t="shared" ca="1" si="30"/>
        <v>#VALUE!</v>
      </c>
    </row>
    <row r="147" spans="1:15" x14ac:dyDescent="0.2">
      <c r="A147" s="77" t="e">
        <f t="shared" ca="1" si="31"/>
        <v>#VALUE!</v>
      </c>
      <c r="B147" s="78" t="e">
        <f t="shared" ca="1" si="31"/>
        <v>#VALUE!</v>
      </c>
      <c r="C147" s="48" t="e">
        <f t="shared" ca="1" si="32"/>
        <v>#VALUE!</v>
      </c>
      <c r="D147" s="43"/>
      <c r="E147" s="44" t="e">
        <f ca="1">IF(OR(WEEKDAY($A147)&lt;3,COUNTIF(Fériés,$A147)&gt;0),"",SUM($D$129:D147))</f>
        <v>#VALUE!</v>
      </c>
      <c r="F147" s="39" t="e">
        <f t="shared" ca="1" si="25"/>
        <v>#VALUE!</v>
      </c>
      <c r="G147" s="85" t="e">
        <f t="shared" ca="1" si="26"/>
        <v>#VALUE!</v>
      </c>
      <c r="H147" s="40" t="e">
        <f t="shared" ca="1" si="27"/>
        <v>#VALUE!</v>
      </c>
      <c r="I147" s="43"/>
      <c r="J147" s="39" t="e">
        <f ca="1">IF(OR(WEEKDAY($A147)&lt;3,COUNTIF(Fériés,$A147)&gt;0),"",SUM($I$129:I147))</f>
        <v>#VALUE!</v>
      </c>
      <c r="K147" s="49" t="e">
        <f t="shared" ca="1" si="28"/>
        <v>#VALUE!</v>
      </c>
      <c r="L147" s="52" t="e">
        <f t="shared" ca="1" si="29"/>
        <v>#VALUE!</v>
      </c>
      <c r="M147" s="45"/>
      <c r="N147" s="39" t="e">
        <f ca="1">IF(OR(WEEKDAY($A147)&lt;3,COUNTIF(Fériés,$A147)&gt;0),"",SUM($M$129:M147))</f>
        <v>#VALUE!</v>
      </c>
      <c r="O147" s="42" t="e">
        <f t="shared" ca="1" si="30"/>
        <v>#VALUE!</v>
      </c>
    </row>
    <row r="148" spans="1:15" x14ac:dyDescent="0.2">
      <c r="A148" s="77" t="e">
        <f t="shared" ca="1" si="31"/>
        <v>#VALUE!</v>
      </c>
      <c r="B148" s="78" t="e">
        <f t="shared" ca="1" si="31"/>
        <v>#VALUE!</v>
      </c>
      <c r="C148" s="48" t="e">
        <f t="shared" ca="1" si="32"/>
        <v>#VALUE!</v>
      </c>
      <c r="D148" s="43"/>
      <c r="E148" s="44" t="e">
        <f ca="1">IF(OR(WEEKDAY($A148)&lt;3,COUNTIF(Fériés,$A148)&gt;0),"",SUM($D$129:D148))</f>
        <v>#VALUE!</v>
      </c>
      <c r="F148" s="39" t="e">
        <f t="shared" ca="1" si="25"/>
        <v>#VALUE!</v>
      </c>
      <c r="G148" s="85" t="e">
        <f t="shared" ca="1" si="26"/>
        <v>#VALUE!</v>
      </c>
      <c r="H148" s="40" t="e">
        <f t="shared" ca="1" si="27"/>
        <v>#VALUE!</v>
      </c>
      <c r="I148" s="43"/>
      <c r="J148" s="39" t="e">
        <f ca="1">IF(OR(WEEKDAY($A148)&lt;3,COUNTIF(Fériés,$A148)&gt;0),"",SUM($I$129:I148))</f>
        <v>#VALUE!</v>
      </c>
      <c r="K148" s="49" t="e">
        <f t="shared" ca="1" si="28"/>
        <v>#VALUE!</v>
      </c>
      <c r="L148" s="52" t="e">
        <f t="shared" ca="1" si="29"/>
        <v>#VALUE!</v>
      </c>
      <c r="M148" s="45"/>
      <c r="N148" s="39" t="e">
        <f ca="1">IF(OR(WEEKDAY($A148)&lt;3,COUNTIF(Fériés,$A148)&gt;0),"",SUM($M$129:M148))</f>
        <v>#VALUE!</v>
      </c>
      <c r="O148" s="42" t="e">
        <f t="shared" ca="1" si="30"/>
        <v>#VALUE!</v>
      </c>
    </row>
    <row r="149" spans="1:15" x14ac:dyDescent="0.2">
      <c r="A149" s="77" t="e">
        <f t="shared" ca="1" si="31"/>
        <v>#VALUE!</v>
      </c>
      <c r="B149" s="78" t="e">
        <f t="shared" ca="1" si="31"/>
        <v>#VALUE!</v>
      </c>
      <c r="C149" s="48" t="e">
        <f t="shared" ca="1" si="32"/>
        <v>#VALUE!</v>
      </c>
      <c r="D149" s="43"/>
      <c r="E149" s="44" t="e">
        <f ca="1">IF(OR(WEEKDAY($A149)&lt;3,COUNTIF(Fériés,$A149)&gt;0),"",SUM($D$129:D149))</f>
        <v>#VALUE!</v>
      </c>
      <c r="F149" s="39" t="e">
        <f t="shared" ca="1" si="25"/>
        <v>#VALUE!</v>
      </c>
      <c r="G149" s="85" t="e">
        <f t="shared" ca="1" si="26"/>
        <v>#VALUE!</v>
      </c>
      <c r="H149" s="40" t="e">
        <f t="shared" ca="1" si="27"/>
        <v>#VALUE!</v>
      </c>
      <c r="I149" s="43"/>
      <c r="J149" s="39" t="e">
        <f ca="1">IF(OR(WEEKDAY($A149)&lt;3,COUNTIF(Fériés,$A149)&gt;0),"",SUM($I$129:I149))</f>
        <v>#VALUE!</v>
      </c>
      <c r="K149" s="49" t="e">
        <f t="shared" ca="1" si="28"/>
        <v>#VALUE!</v>
      </c>
      <c r="L149" s="52" t="e">
        <f t="shared" ca="1" si="29"/>
        <v>#VALUE!</v>
      </c>
      <c r="M149" s="45"/>
      <c r="N149" s="39" t="e">
        <f ca="1">IF(OR(WEEKDAY($A149)&lt;3,COUNTIF(Fériés,$A149)&gt;0),"",SUM($M$129:M149))</f>
        <v>#VALUE!</v>
      </c>
      <c r="O149" s="42" t="e">
        <f t="shared" ca="1" si="30"/>
        <v>#VALUE!</v>
      </c>
    </row>
    <row r="150" spans="1:15" x14ac:dyDescent="0.2">
      <c r="A150" s="77" t="e">
        <f t="shared" ca="1" si="31"/>
        <v>#VALUE!</v>
      </c>
      <c r="B150" s="78" t="e">
        <f t="shared" ca="1" si="31"/>
        <v>#VALUE!</v>
      </c>
      <c r="C150" s="48" t="e">
        <f t="shared" ca="1" si="32"/>
        <v>#VALUE!</v>
      </c>
      <c r="D150" s="43"/>
      <c r="E150" s="44" t="e">
        <f ca="1">IF(OR(WEEKDAY($A150)&lt;3,COUNTIF(Fériés,$A150)&gt;0),"",SUM($D$129:D150))</f>
        <v>#VALUE!</v>
      </c>
      <c r="F150" s="39" t="e">
        <f t="shared" ca="1" si="25"/>
        <v>#VALUE!</v>
      </c>
      <c r="G150" s="85" t="e">
        <f t="shared" ca="1" si="26"/>
        <v>#VALUE!</v>
      </c>
      <c r="H150" s="40" t="e">
        <f t="shared" ca="1" si="27"/>
        <v>#VALUE!</v>
      </c>
      <c r="I150" s="43"/>
      <c r="J150" s="39" t="e">
        <f ca="1">IF(OR(WEEKDAY($A150)&lt;3,COUNTIF(Fériés,$A150)&gt;0),"",SUM($I$129:I150))</f>
        <v>#VALUE!</v>
      </c>
      <c r="K150" s="49" t="e">
        <f t="shared" ca="1" si="28"/>
        <v>#VALUE!</v>
      </c>
      <c r="L150" s="52" t="e">
        <f t="shared" ca="1" si="29"/>
        <v>#VALUE!</v>
      </c>
      <c r="M150" s="45"/>
      <c r="N150" s="39" t="e">
        <f ca="1">IF(OR(WEEKDAY($A150)&lt;3,COUNTIF(Fériés,$A150)&gt;0),"",SUM($M$129:M150))</f>
        <v>#VALUE!</v>
      </c>
      <c r="O150" s="42" t="e">
        <f t="shared" ca="1" si="30"/>
        <v>#VALUE!</v>
      </c>
    </row>
    <row r="151" spans="1:15" x14ac:dyDescent="0.2">
      <c r="A151" s="77" t="e">
        <f t="shared" ca="1" si="31"/>
        <v>#VALUE!</v>
      </c>
      <c r="B151" s="78" t="e">
        <f t="shared" ca="1" si="31"/>
        <v>#VALUE!</v>
      </c>
      <c r="C151" s="48" t="e">
        <f t="shared" ca="1" si="32"/>
        <v>#VALUE!</v>
      </c>
      <c r="D151" s="43"/>
      <c r="E151" s="44" t="e">
        <f ca="1">IF(OR(WEEKDAY($A151)&lt;3,COUNTIF(Fériés,$A151)&gt;0),"",SUM($D$129:D151))</f>
        <v>#VALUE!</v>
      </c>
      <c r="F151" s="39" t="e">
        <f t="shared" ca="1" si="25"/>
        <v>#VALUE!</v>
      </c>
      <c r="G151" s="85" t="e">
        <f t="shared" ca="1" si="26"/>
        <v>#VALUE!</v>
      </c>
      <c r="H151" s="40" t="e">
        <f t="shared" ca="1" si="27"/>
        <v>#VALUE!</v>
      </c>
      <c r="I151" s="43"/>
      <c r="J151" s="39" t="e">
        <f ca="1">IF(OR(WEEKDAY($A151)&lt;3,COUNTIF(Fériés,$A151)&gt;0),"",SUM($I$129:I151))</f>
        <v>#VALUE!</v>
      </c>
      <c r="K151" s="49" t="e">
        <f t="shared" ca="1" si="28"/>
        <v>#VALUE!</v>
      </c>
      <c r="L151" s="52" t="e">
        <f t="shared" ca="1" si="29"/>
        <v>#VALUE!</v>
      </c>
      <c r="M151" s="45"/>
      <c r="N151" s="39" t="e">
        <f ca="1">IF(OR(WEEKDAY($A151)&lt;3,COUNTIF(Fériés,$A151)&gt;0),"",SUM($M$129:M151))</f>
        <v>#VALUE!</v>
      </c>
      <c r="O151" s="42" t="e">
        <f t="shared" ca="1" si="30"/>
        <v>#VALUE!</v>
      </c>
    </row>
    <row r="152" spans="1:15" x14ac:dyDescent="0.2">
      <c r="A152" s="77" t="e">
        <f t="shared" ca="1" si="31"/>
        <v>#VALUE!</v>
      </c>
      <c r="B152" s="78" t="e">
        <f t="shared" ca="1" si="31"/>
        <v>#VALUE!</v>
      </c>
      <c r="C152" s="48" t="e">
        <f t="shared" ca="1" si="32"/>
        <v>#VALUE!</v>
      </c>
      <c r="D152" s="43"/>
      <c r="E152" s="44" t="e">
        <f ca="1">IF(OR(WEEKDAY($A152)&lt;3,COUNTIF(Fériés,$A152)&gt;0),"",SUM($D$129:D152))</f>
        <v>#VALUE!</v>
      </c>
      <c r="F152" s="39" t="e">
        <f t="shared" ca="1" si="25"/>
        <v>#VALUE!</v>
      </c>
      <c r="G152" s="85" t="e">
        <f t="shared" ca="1" si="26"/>
        <v>#VALUE!</v>
      </c>
      <c r="H152" s="40" t="e">
        <f t="shared" ca="1" si="27"/>
        <v>#VALUE!</v>
      </c>
      <c r="I152" s="43"/>
      <c r="J152" s="39" t="e">
        <f ca="1">IF(OR(WEEKDAY($A152)&lt;3,COUNTIF(Fériés,$A152)&gt;0),"",SUM($I$129:I152))</f>
        <v>#VALUE!</v>
      </c>
      <c r="K152" s="49" t="e">
        <f t="shared" ca="1" si="28"/>
        <v>#VALUE!</v>
      </c>
      <c r="L152" s="52" t="e">
        <f t="shared" ca="1" si="29"/>
        <v>#VALUE!</v>
      </c>
      <c r="M152" s="45"/>
      <c r="N152" s="39" t="e">
        <f ca="1">IF(OR(WEEKDAY($A152)&lt;3,COUNTIF(Fériés,$A152)&gt;0),"",SUM($M$129:M152))</f>
        <v>#VALUE!</v>
      </c>
      <c r="O152" s="42" t="e">
        <f t="shared" ca="1" si="30"/>
        <v>#VALUE!</v>
      </c>
    </row>
    <row r="153" spans="1:15" x14ac:dyDescent="0.2">
      <c r="A153" s="77" t="e">
        <f t="shared" ca="1" si="31"/>
        <v>#VALUE!</v>
      </c>
      <c r="B153" s="78" t="e">
        <f t="shared" ca="1" si="31"/>
        <v>#VALUE!</v>
      </c>
      <c r="C153" s="48" t="e">
        <f t="shared" ca="1" si="32"/>
        <v>#VALUE!</v>
      </c>
      <c r="D153" s="43"/>
      <c r="E153" s="44" t="e">
        <f ca="1">IF(OR(WEEKDAY($A153)&lt;3,COUNTIF(Fériés,$A153)&gt;0),"",SUM($D$129:D153))</f>
        <v>#VALUE!</v>
      </c>
      <c r="F153" s="39" t="e">
        <f t="shared" ca="1" si="25"/>
        <v>#VALUE!</v>
      </c>
      <c r="G153" s="85" t="e">
        <f t="shared" ca="1" si="26"/>
        <v>#VALUE!</v>
      </c>
      <c r="H153" s="40" t="e">
        <f t="shared" ca="1" si="27"/>
        <v>#VALUE!</v>
      </c>
      <c r="I153" s="43"/>
      <c r="J153" s="39" t="e">
        <f ca="1">IF(OR(WEEKDAY($A153)&lt;3,COUNTIF(Fériés,$A153)&gt;0),"",SUM($I$129:I153))</f>
        <v>#VALUE!</v>
      </c>
      <c r="K153" s="49" t="e">
        <f t="shared" ca="1" si="28"/>
        <v>#VALUE!</v>
      </c>
      <c r="L153" s="52" t="e">
        <f t="shared" ca="1" si="29"/>
        <v>#VALUE!</v>
      </c>
      <c r="M153" s="45"/>
      <c r="N153" s="39" t="e">
        <f ca="1">IF(OR(WEEKDAY($A153)&lt;3,COUNTIF(Fériés,$A153)&gt;0),"",SUM($M$129:M153))</f>
        <v>#VALUE!</v>
      </c>
      <c r="O153" s="42" t="e">
        <f t="shared" ca="1" si="30"/>
        <v>#VALUE!</v>
      </c>
    </row>
    <row r="154" spans="1:15" x14ac:dyDescent="0.2">
      <c r="A154" s="77" t="e">
        <f t="shared" ca="1" si="31"/>
        <v>#VALUE!</v>
      </c>
      <c r="B154" s="78" t="e">
        <f t="shared" ca="1" si="31"/>
        <v>#VALUE!</v>
      </c>
      <c r="C154" s="48" t="e">
        <f t="shared" ca="1" si="32"/>
        <v>#VALUE!</v>
      </c>
      <c r="D154" s="43"/>
      <c r="E154" s="44" t="e">
        <f ca="1">IF(OR(WEEKDAY($A154)&lt;3,COUNTIF(Fériés,$A154)&gt;0),"",SUM($D$129:D154))</f>
        <v>#VALUE!</v>
      </c>
      <c r="F154" s="39" t="e">
        <f t="shared" ca="1" si="25"/>
        <v>#VALUE!</v>
      </c>
      <c r="G154" s="85" t="e">
        <f t="shared" ca="1" si="26"/>
        <v>#VALUE!</v>
      </c>
      <c r="H154" s="40" t="e">
        <f t="shared" ca="1" si="27"/>
        <v>#VALUE!</v>
      </c>
      <c r="I154" s="43"/>
      <c r="J154" s="39" t="e">
        <f ca="1">IF(OR(WEEKDAY($A154)&lt;3,COUNTIF(Fériés,$A154)&gt;0),"",SUM($I$129:I154))</f>
        <v>#VALUE!</v>
      </c>
      <c r="K154" s="49" t="e">
        <f t="shared" ca="1" si="28"/>
        <v>#VALUE!</v>
      </c>
      <c r="L154" s="52" t="e">
        <f t="shared" ca="1" si="29"/>
        <v>#VALUE!</v>
      </c>
      <c r="M154" s="45"/>
      <c r="N154" s="39" t="e">
        <f ca="1">IF(OR(WEEKDAY($A154)&lt;3,COUNTIF(Fériés,$A154)&gt;0),"",SUM($M$129:M154))</f>
        <v>#VALUE!</v>
      </c>
      <c r="O154" s="42" t="e">
        <f t="shared" ca="1" si="30"/>
        <v>#VALUE!</v>
      </c>
    </row>
    <row r="155" spans="1:15" x14ac:dyDescent="0.2">
      <c r="A155" s="77" t="e">
        <f t="shared" ca="1" si="31"/>
        <v>#VALUE!</v>
      </c>
      <c r="B155" s="78" t="e">
        <f t="shared" ca="1" si="31"/>
        <v>#VALUE!</v>
      </c>
      <c r="C155" s="48" t="e">
        <f t="shared" ca="1" si="32"/>
        <v>#VALUE!</v>
      </c>
      <c r="D155" s="43"/>
      <c r="E155" s="44" t="e">
        <f ca="1">IF(OR(WEEKDAY($A155)&lt;3,COUNTIF(Fériés,$A155)&gt;0),"",SUM($D$129:D155))</f>
        <v>#VALUE!</v>
      </c>
      <c r="F155" s="39" t="e">
        <f t="shared" ca="1" si="25"/>
        <v>#VALUE!</v>
      </c>
      <c r="G155" s="85" t="e">
        <f t="shared" ca="1" si="26"/>
        <v>#VALUE!</v>
      </c>
      <c r="H155" s="40" t="e">
        <f t="shared" ca="1" si="27"/>
        <v>#VALUE!</v>
      </c>
      <c r="I155" s="43"/>
      <c r="J155" s="39" t="e">
        <f ca="1">IF(OR(WEEKDAY($A155)&lt;3,COUNTIF(Fériés,$A155)&gt;0),"",SUM($I$129:I155))</f>
        <v>#VALUE!</v>
      </c>
      <c r="K155" s="49" t="e">
        <f t="shared" ca="1" si="28"/>
        <v>#VALUE!</v>
      </c>
      <c r="L155" s="52" t="e">
        <f t="shared" ca="1" si="29"/>
        <v>#VALUE!</v>
      </c>
      <c r="M155" s="45"/>
      <c r="N155" s="39" t="e">
        <f ca="1">IF(OR(WEEKDAY($A155)&lt;3,COUNTIF(Fériés,$A155)&gt;0),"",SUM($M$129:M155))</f>
        <v>#VALUE!</v>
      </c>
      <c r="O155" s="42" t="e">
        <f t="shared" ca="1" si="30"/>
        <v>#VALUE!</v>
      </c>
    </row>
    <row r="156" spans="1:15" x14ac:dyDescent="0.2">
      <c r="A156" s="77" t="e">
        <f t="shared" ca="1" si="31"/>
        <v>#VALUE!</v>
      </c>
      <c r="B156" s="78" t="e">
        <f t="shared" ca="1" si="31"/>
        <v>#VALUE!</v>
      </c>
      <c r="C156" s="48" t="e">
        <f t="shared" ca="1" si="32"/>
        <v>#VALUE!</v>
      </c>
      <c r="D156" s="43"/>
      <c r="E156" s="44" t="e">
        <f ca="1">IF(OR(WEEKDAY($A156)&lt;3,COUNTIF(Fériés,$A156)&gt;0),"",SUM($D$129:D156))</f>
        <v>#VALUE!</v>
      </c>
      <c r="F156" s="39" t="e">
        <f t="shared" ca="1" si="25"/>
        <v>#VALUE!</v>
      </c>
      <c r="G156" s="85" t="e">
        <f t="shared" ca="1" si="26"/>
        <v>#VALUE!</v>
      </c>
      <c r="H156" s="40" t="e">
        <f t="shared" ca="1" si="27"/>
        <v>#VALUE!</v>
      </c>
      <c r="I156" s="43"/>
      <c r="J156" s="39" t="e">
        <f ca="1">IF(OR(WEEKDAY($A156)&lt;3,COUNTIF(Fériés,$A156)&gt;0),"",SUM($I$129:I156))</f>
        <v>#VALUE!</v>
      </c>
      <c r="K156" s="49" t="e">
        <f t="shared" ca="1" si="28"/>
        <v>#VALUE!</v>
      </c>
      <c r="L156" s="52" t="e">
        <f t="shared" ca="1" si="29"/>
        <v>#VALUE!</v>
      </c>
      <c r="M156" s="45"/>
      <c r="N156" s="39" t="e">
        <f ca="1">IF(OR(WEEKDAY($A156)&lt;3,COUNTIF(Fériés,$A156)&gt;0),"",SUM($M$129:M156))</f>
        <v>#VALUE!</v>
      </c>
      <c r="O156" s="42" t="e">
        <f t="shared" ca="1" si="30"/>
        <v>#VALUE!</v>
      </c>
    </row>
    <row r="157" spans="1:15" x14ac:dyDescent="0.2">
      <c r="A157" s="77" t="e">
        <f t="shared" ca="1" si="31"/>
        <v>#VALUE!</v>
      </c>
      <c r="B157" s="78" t="e">
        <f t="shared" ca="1" si="31"/>
        <v>#VALUE!</v>
      </c>
      <c r="C157" s="48" t="e">
        <f ca="1">IF(B157="","",IF(OR(WEEKDAY($A157)&lt;3,COUNTIF(Fériés,$A157)&gt;0),"",SUMPRODUCT((WEEKDAY(ROW(INDIRECT($A$8&amp;":"&amp;A157)))&gt;2)*(COUNTIF(Fériés,ROW(INDIRECT($A$8&amp;":"&amp;A157)))=0))*$C$125))</f>
        <v>#VALUE!</v>
      </c>
      <c r="D157" s="43"/>
      <c r="E157" s="39" t="e">
        <f ca="1">IF(B157="","",IF(OR(WEEKDAY($A157)&lt;3,COUNTIF(Fériés,$A157)&gt;0),"",SUM($D$129:D157)))</f>
        <v>#VALUE!</v>
      </c>
      <c r="F157" s="39" t="e">
        <f ca="1">IF(B157="","",IF(OR(WEEKDAY($A157)&lt;3,COUNTIF(Fériés,$A157)&gt;0),"",E157-C157))</f>
        <v>#VALUE!</v>
      </c>
      <c r="G157" s="85" t="e">
        <f ca="1">IF(B157="","",IF(OR(WEEKDAY($A157)&lt;3,COUNTIF(Fériés,$A157)&gt;0),"",E157+J157))</f>
        <v>#VALUE!</v>
      </c>
      <c r="H157" s="40" t="e">
        <f ca="1">IF(B157="","",IF(OR(WEEKDAY($A157)&lt;3,COUNTIF(Fériés,$A157)&gt;0),"",G157*10/100))</f>
        <v>#VALUE!</v>
      </c>
      <c r="I157" s="43"/>
      <c r="J157" s="39" t="e">
        <f ca="1">IF(B157="","",IF(OR(WEEKDAY($A157)&lt;3,COUNTIF(Fériés,$A157)&gt;0),"",SUM($I$129:I157)))</f>
        <v>#VALUE!</v>
      </c>
      <c r="K157" s="49" t="e">
        <f ca="1">IF(B157="","",IF(OR(WEEKDAY($A157)&lt;3,COUNTIF(Fériés,$A157)&gt;0),"",J157-H157))</f>
        <v>#VALUE!</v>
      </c>
      <c r="L157" s="52" t="e">
        <f ca="1">IF(B157="","",IF(OR(WEEKDAY($A157)&lt;3,COUNTIF(Fériés,$A157)&gt;0),"",J157/G157))</f>
        <v>#VALUE!</v>
      </c>
      <c r="M157" s="45"/>
      <c r="N157" s="39" t="e">
        <f ca="1">IF(B157="","",IF(OR(WEEKDAY($A157)&lt;3,COUNTIF(Fériés,$A157)&gt;0),"",SUM($M$129:M157)))</f>
        <v>#VALUE!</v>
      </c>
      <c r="O157" s="42" t="e">
        <f ca="1">IF(B157="","",IF(OR(WEEKDAY($A157)&lt;3,COUNTIF(Fériés,$A157)&gt;0,M157=0),"",D157/M157))</f>
        <v>#VALUE!</v>
      </c>
    </row>
    <row r="158" spans="1:15" x14ac:dyDescent="0.2">
      <c r="A158" s="77" t="e">
        <f t="shared" ca="1" si="31"/>
        <v>#VALUE!</v>
      </c>
      <c r="B158" s="78" t="e">
        <f t="shared" ca="1" si="31"/>
        <v>#VALUE!</v>
      </c>
      <c r="C158" s="48" t="e">
        <f ca="1">IF(B158="","",IF(OR(WEEKDAY($A158)&lt;3,COUNTIF(Fériés,$A158)&gt;0),"",SUMPRODUCT((WEEKDAY(ROW(INDIRECT($A$8&amp;":"&amp;A158)))&gt;2)*(COUNTIF(Fériés,ROW(INDIRECT($A$8&amp;":"&amp;A158)))=0))*$C$125))</f>
        <v>#VALUE!</v>
      </c>
      <c r="D158" s="43"/>
      <c r="E158" s="39" t="e">
        <f ca="1">IF(B158="","",IF(OR(WEEKDAY($A158)&lt;3,COUNTIF(Fériés,$A158)&gt;0),"",SUM($D$129:D158)))</f>
        <v>#VALUE!</v>
      </c>
      <c r="F158" s="39" t="e">
        <f ca="1">IF(B158="","",IF(OR(WEEKDAY($A158)&lt;3,COUNTIF(Fériés,$A158)&gt;0),"",E158-C158))</f>
        <v>#VALUE!</v>
      </c>
      <c r="G158" s="85" t="e">
        <f ca="1">IF(B158="","",IF(OR(WEEKDAY($A158)&lt;3,COUNTIF(Fériés,$A158)&gt;0),"",E158+J158))</f>
        <v>#VALUE!</v>
      </c>
      <c r="H158" s="40" t="e">
        <f ca="1">IF(B158="","",IF(OR(WEEKDAY($A158)&lt;3,COUNTIF(Fériés,$A158)&gt;0),"",G158*10/100))</f>
        <v>#VALUE!</v>
      </c>
      <c r="I158" s="43"/>
      <c r="J158" s="39" t="e">
        <f ca="1">IF(B158="","",IF(OR(WEEKDAY($A158)&lt;3,COUNTIF(Fériés,$A158)&gt;0),"",SUM($I$129:I158)))</f>
        <v>#VALUE!</v>
      </c>
      <c r="K158" s="49" t="e">
        <f ca="1">IF(B158="","",IF(OR(WEEKDAY($A158)&lt;3,COUNTIF(Fériés,$A158)&gt;0),"",J158-H158))</f>
        <v>#VALUE!</v>
      </c>
      <c r="L158" s="52" t="e">
        <f ca="1">IF(B158="","",IF(OR(WEEKDAY($A158)&lt;3,COUNTIF(Fériés,$A158)&gt;0),"",J158/G158))</f>
        <v>#VALUE!</v>
      </c>
      <c r="M158" s="45"/>
      <c r="N158" s="39" t="e">
        <f ca="1">IF(B158="","",IF(OR(WEEKDAY($A158)&lt;3,COUNTIF(Fériés,$A158)&gt;0),"",SUM($M$129:M158)))</f>
        <v>#VALUE!</v>
      </c>
      <c r="O158" s="42" t="e">
        <f ca="1">IF(B158="","",IF(OR(WEEKDAY($A158)&lt;3,COUNTIF(Fériés,$A158)&gt;0,M158=0),"",D158/M158))</f>
        <v>#VALUE!</v>
      </c>
    </row>
    <row r="159" spans="1:15" x14ac:dyDescent="0.2">
      <c r="A159" s="77" t="e">
        <f t="shared" ca="1" si="31"/>
        <v>#VALUE!</v>
      </c>
      <c r="B159" s="78" t="e">
        <f t="shared" ca="1" si="31"/>
        <v>#VALUE!</v>
      </c>
      <c r="C159" s="48" t="e">
        <f ca="1">IF(B159="","",IF(OR(WEEKDAY($A159)&lt;3,COUNTIF(Fériés,$A159)&gt;0),"",SUMPRODUCT((WEEKDAY(ROW(INDIRECT($A$8&amp;":"&amp;A159)))&gt;2)*(COUNTIF(Fériés,ROW(INDIRECT($A$8&amp;":"&amp;A159)))=0))*$C$125))</f>
        <v>#VALUE!</v>
      </c>
      <c r="D159" s="43"/>
      <c r="E159" s="39" t="e">
        <f ca="1">IF(B159="","",IF(OR(WEEKDAY($A159)&lt;3,COUNTIF(Fériés,$A159)&gt;0),"",SUM($D$129:D159)))</f>
        <v>#VALUE!</v>
      </c>
      <c r="F159" s="39" t="e">
        <f ca="1">IF(B159="","",IF(OR(WEEKDAY($A159)&lt;3,COUNTIF(Fériés,$A159)&gt;0),"",E159-C159))</f>
        <v>#VALUE!</v>
      </c>
      <c r="G159" s="85" t="e">
        <f ca="1">IF(B159="","",IF(OR(WEEKDAY($A159)&lt;3,COUNTIF(Fériés,$A159)&gt;0),"",E159+J159))</f>
        <v>#VALUE!</v>
      </c>
      <c r="H159" s="40" t="e">
        <f ca="1">IF(B159="","",IF(OR(WEEKDAY($A159)&lt;3,COUNTIF(Fériés,$A159)&gt;0),"",G159*10/100))</f>
        <v>#VALUE!</v>
      </c>
      <c r="I159" s="43"/>
      <c r="J159" s="39" t="e">
        <f ca="1">IF(B159="","",IF(OR(WEEKDAY($A159)&lt;3,COUNTIF(Fériés,$A159)&gt;0),"",SUM($I$129:I159)))</f>
        <v>#VALUE!</v>
      </c>
      <c r="K159" s="49" t="e">
        <f ca="1">IF(B159="","",IF(OR(WEEKDAY($A159)&lt;3,COUNTIF(Fériés,$A159)&gt;0),"",J159-H159))</f>
        <v>#VALUE!</v>
      </c>
      <c r="L159" s="52" t="e">
        <f ca="1">IF(B159="","",IF(OR(WEEKDAY($A159)&lt;3,COUNTIF(Fériés,$A159)&gt;0),"",J159/G159))</f>
        <v>#VALUE!</v>
      </c>
      <c r="M159" s="45"/>
      <c r="N159" s="39" t="e">
        <f ca="1">IF(B159="","",IF(OR(WEEKDAY($A159)&lt;3,COUNTIF(Fériés,$A159)&gt;0),"",SUM($M$129:M159)))</f>
        <v>#VALUE!</v>
      </c>
      <c r="O159" s="42" t="e">
        <f ca="1">IF(B159="","",IF(OR(WEEKDAY($A159)&lt;3,COUNTIF(Fériés,$A159)&gt;0,M159=0),"",E159/N159))</f>
        <v>#VALUE!</v>
      </c>
    </row>
    <row r="160" spans="1:15" x14ac:dyDescent="0.2">
      <c r="A160" s="167"/>
      <c r="B160" s="168"/>
      <c r="C160" s="169"/>
      <c r="D160" s="170"/>
      <c r="E160" s="47"/>
      <c r="F160" s="47"/>
      <c r="G160" s="171"/>
      <c r="H160" s="172"/>
      <c r="I160" s="170"/>
      <c r="J160" s="47"/>
      <c r="K160" s="173"/>
      <c r="L160" s="174"/>
      <c r="M160" s="175"/>
      <c r="N160" s="47"/>
      <c r="O160" s="176"/>
    </row>
    <row r="161" spans="1:15" x14ac:dyDescent="0.2">
      <c r="A161" s="167"/>
      <c r="B161" s="168"/>
      <c r="C161" s="169"/>
      <c r="D161" s="170"/>
      <c r="E161" s="47"/>
      <c r="F161" s="47"/>
      <c r="G161" s="171"/>
      <c r="H161" s="172"/>
      <c r="I161" s="170"/>
      <c r="J161" s="47"/>
      <c r="K161" s="173"/>
      <c r="L161" s="174"/>
      <c r="M161" s="175"/>
      <c r="N161" s="47"/>
      <c r="O161" s="176"/>
    </row>
    <row r="164" spans="1:15" ht="15" x14ac:dyDescent="0.2">
      <c r="A164" s="1" t="s">
        <v>0</v>
      </c>
      <c r="B164" s="1"/>
      <c r="C164" s="2" t="str">
        <f ca="1">C2</f>
        <v>Modèle</v>
      </c>
      <c r="D164" s="3" t="s">
        <v>1</v>
      </c>
      <c r="E164" s="4" t="e">
        <f ca="1">E2</f>
        <v>#VALUE!</v>
      </c>
      <c r="F164" s="5"/>
      <c r="G164" s="6"/>
      <c r="H164" s="7" t="s">
        <v>2</v>
      </c>
      <c r="I164" s="8">
        <v>0.1</v>
      </c>
      <c r="J164" s="9"/>
      <c r="K164" s="10" t="s">
        <v>3</v>
      </c>
      <c r="L164" s="11"/>
      <c r="M164" s="5"/>
      <c r="N164" s="5"/>
      <c r="O164" s="5"/>
    </row>
    <row r="165" spans="1:15" ht="15" x14ac:dyDescent="0.2">
      <c r="A165" s="1" t="s">
        <v>4</v>
      </c>
      <c r="B165" s="1"/>
      <c r="C165" s="38"/>
      <c r="D165" s="12"/>
      <c r="E165" s="6"/>
      <c r="F165" s="5"/>
      <c r="G165" s="6"/>
      <c r="H165" s="13" t="s">
        <v>5</v>
      </c>
      <c r="I165" s="14">
        <v>140</v>
      </c>
      <c r="J165" s="14"/>
      <c r="K165" s="15">
        <v>39</v>
      </c>
      <c r="L165" s="16"/>
      <c r="M165" s="5"/>
      <c r="N165" s="5"/>
      <c r="O165" s="5"/>
    </row>
    <row r="166" spans="1:15" x14ac:dyDescent="0.2">
      <c r="A166" s="1" t="s">
        <v>6</v>
      </c>
      <c r="B166" s="1"/>
      <c r="C166" s="4" t="e">
        <f ca="1">C165/E164</f>
        <v>#VALUE!</v>
      </c>
      <c r="D166" s="17"/>
      <c r="E166" s="18"/>
      <c r="F166" s="17"/>
      <c r="G166" s="19"/>
      <c r="H166" s="5"/>
      <c r="I166" s="5"/>
      <c r="J166" s="5"/>
      <c r="K166" s="5"/>
      <c r="L166" s="5"/>
      <c r="M166" s="5"/>
      <c r="N166" s="5"/>
      <c r="O166" s="5"/>
    </row>
    <row r="167" spans="1:15" ht="16.5" thickBot="1" x14ac:dyDescent="0.3">
      <c r="A167" s="20" t="s">
        <v>7</v>
      </c>
      <c r="B167" s="21" t="s">
        <v>110</v>
      </c>
      <c r="C167" s="5"/>
      <c r="D167" s="5"/>
      <c r="E167" s="6"/>
      <c r="F167" s="5"/>
      <c r="G167" s="6"/>
      <c r="H167" s="5"/>
      <c r="I167" s="5"/>
      <c r="J167" s="5"/>
      <c r="K167" s="5"/>
      <c r="L167" s="5"/>
      <c r="M167" s="5"/>
      <c r="N167" s="5"/>
      <c r="O167" s="5"/>
    </row>
    <row r="168" spans="1:15" ht="13.5" thickBot="1" x14ac:dyDescent="0.25">
      <c r="A168" s="22" t="s">
        <v>8</v>
      </c>
      <c r="B168" s="23"/>
      <c r="C168" s="24" t="s">
        <v>9</v>
      </c>
      <c r="D168" s="25" t="s">
        <v>10</v>
      </c>
      <c r="E168" s="26" t="s">
        <v>11</v>
      </c>
      <c r="F168" s="25" t="s">
        <v>12</v>
      </c>
      <c r="G168" s="27" t="s">
        <v>13</v>
      </c>
      <c r="H168" s="24" t="s">
        <v>14</v>
      </c>
      <c r="I168" s="57" t="s">
        <v>20</v>
      </c>
      <c r="J168" s="25" t="s">
        <v>16</v>
      </c>
      <c r="K168" s="25" t="s">
        <v>12</v>
      </c>
      <c r="L168" s="25"/>
      <c r="M168" s="25" t="s">
        <v>15</v>
      </c>
      <c r="N168" s="28" t="s">
        <v>17</v>
      </c>
      <c r="O168" s="29" t="s">
        <v>18</v>
      </c>
    </row>
    <row r="169" spans="1:15" x14ac:dyDescent="0.2">
      <c r="A169" s="30"/>
      <c r="B169" s="30"/>
      <c r="C169" s="31"/>
      <c r="D169" s="32"/>
      <c r="E169" s="33"/>
      <c r="F169" s="33"/>
      <c r="G169" s="34"/>
      <c r="H169" s="32"/>
      <c r="I169" s="32"/>
      <c r="J169" s="32"/>
      <c r="K169" s="35"/>
      <c r="L169" s="35"/>
      <c r="M169" s="33"/>
      <c r="N169" s="36"/>
      <c r="O169" s="37"/>
    </row>
    <row r="170" spans="1:15" x14ac:dyDescent="0.2">
      <c r="A170" s="77" t="e">
        <f ca="1">A8</f>
        <v>#VALUE!</v>
      </c>
      <c r="B170" s="78" t="e">
        <f ca="1">B8</f>
        <v>#VALUE!</v>
      </c>
      <c r="C170" s="48" t="e">
        <f ca="1">IF(OR(WEEKDAY($A170)&lt;3,COUNTIF(Fériés,$A170)&gt;0),"",SUMPRODUCT((WEEKDAY(ROW(INDIRECT($A$8&amp;":"&amp;A170)))&gt;2)*(COUNTIF(Fériés,ROW(INDIRECT($A$8&amp;":"&amp;A170)))=0))*$C$166)</f>
        <v>#VALUE!</v>
      </c>
      <c r="D170" s="43"/>
      <c r="E170" s="44" t="e">
        <f ca="1">IF(OR(WEEKDAY($A170)&lt;3,COUNTIF(Fériés,$A170)&gt;0),"",SUM($D$170:D170))</f>
        <v>#VALUE!</v>
      </c>
      <c r="F170" s="39" t="e">
        <f t="shared" ref="F170:F197" ca="1" si="33">IF(OR(WEEKDAY($A170)&lt;3,COUNTIF(Fériés,$A170)&gt;0),"",E170-C170)</f>
        <v>#VALUE!</v>
      </c>
      <c r="G170" s="85" t="e">
        <f t="shared" ref="G170:G197" ca="1" si="34">IF(OR(WEEKDAY($A170)&lt;3,COUNTIF(Fériés,$A170)&gt;0),"",E170+J170)</f>
        <v>#VALUE!</v>
      </c>
      <c r="H170" s="40" t="e">
        <f t="shared" ref="H170:H197" ca="1" si="35">IF(OR(WEEKDAY($A170)&lt;3,COUNTIF(Fériés,$A170)&gt;0),"",G170*10/100)</f>
        <v>#VALUE!</v>
      </c>
      <c r="I170" s="43"/>
      <c r="J170" s="39" t="e">
        <f ca="1">IF(OR(WEEKDAY($A170)&lt;3,COUNTIF(Fériés,$A170)&gt;0),"",SUM($I$170:I170))</f>
        <v>#VALUE!</v>
      </c>
      <c r="K170" s="49" t="e">
        <f t="shared" ref="K170:K197" ca="1" si="36">IF(OR(WEEKDAY($A170)&lt;3,COUNTIF(Fériés,$A170)&gt;0),"",J170-H170)</f>
        <v>#VALUE!</v>
      </c>
      <c r="L170" s="52" t="e">
        <f t="shared" ref="L170:L197" ca="1" si="37">IF(OR(WEEKDAY($A170)&lt;3,COUNTIF(Fériés,$A170)&gt;0),"",J170/G170)</f>
        <v>#VALUE!</v>
      </c>
      <c r="M170" s="45"/>
      <c r="N170" s="39" t="e">
        <f ca="1">IF(OR(WEEKDAY($A170)&lt;3,COUNTIF(Fériés,$A170)&gt;0),"",SUM($M$170:M170))</f>
        <v>#VALUE!</v>
      </c>
      <c r="O170" s="42" t="e">
        <f t="shared" ref="O170:O197" ca="1" si="38">IF(OR(WEEKDAY($A170)&lt;3,COUNTIF(Fériés,$A170)&gt;0,M170=0),"",D170/M170)</f>
        <v>#VALUE!</v>
      </c>
    </row>
    <row r="171" spans="1:15" x14ac:dyDescent="0.2">
      <c r="A171" s="77" t="e">
        <f t="shared" ref="A171:B200" ca="1" si="39">A9</f>
        <v>#VALUE!</v>
      </c>
      <c r="B171" s="78" t="e">
        <f t="shared" ca="1" si="39"/>
        <v>#VALUE!</v>
      </c>
      <c r="C171" s="48" t="e">
        <f t="shared" ref="C171:C197" ca="1" si="40">IF(OR(WEEKDAY($A171)&lt;3,COUNTIF(Fériés,$A171)&gt;0),"",SUMPRODUCT((WEEKDAY(ROW(INDIRECT($A$8&amp;":"&amp;A171)))&gt;2)*(COUNTIF(Fériés,ROW(INDIRECT($A$8&amp;":"&amp;A171)))=0))*$C$166)</f>
        <v>#VALUE!</v>
      </c>
      <c r="D171" s="43"/>
      <c r="E171" s="44" t="e">
        <f ca="1">IF(OR(WEEKDAY($A171)&lt;3,COUNTIF(Fériés,$A171)&gt;0),"",SUM($D$170:D171))</f>
        <v>#VALUE!</v>
      </c>
      <c r="F171" s="39" t="e">
        <f t="shared" ca="1" si="33"/>
        <v>#VALUE!</v>
      </c>
      <c r="G171" s="85" t="e">
        <f t="shared" ca="1" si="34"/>
        <v>#VALUE!</v>
      </c>
      <c r="H171" s="40" t="e">
        <f t="shared" ca="1" si="35"/>
        <v>#VALUE!</v>
      </c>
      <c r="I171" s="43"/>
      <c r="J171" s="39" t="e">
        <f ca="1">IF(OR(WEEKDAY($A171)&lt;3,COUNTIF(Fériés,$A171)&gt;0),"",SUM($I$170:I171))</f>
        <v>#VALUE!</v>
      </c>
      <c r="K171" s="49" t="e">
        <f t="shared" ca="1" si="36"/>
        <v>#VALUE!</v>
      </c>
      <c r="L171" s="52" t="e">
        <f t="shared" ca="1" si="37"/>
        <v>#VALUE!</v>
      </c>
      <c r="M171" s="45"/>
      <c r="N171" s="39" t="e">
        <f ca="1">IF(OR(WEEKDAY($A171)&lt;3,COUNTIF(Fériés,$A171)&gt;0),"",SUM($M$170:M171))</f>
        <v>#VALUE!</v>
      </c>
      <c r="O171" s="42" t="e">
        <f t="shared" ca="1" si="38"/>
        <v>#VALUE!</v>
      </c>
    </row>
    <row r="172" spans="1:15" x14ac:dyDescent="0.2">
      <c r="A172" s="77" t="e">
        <f t="shared" ca="1" si="39"/>
        <v>#VALUE!</v>
      </c>
      <c r="B172" s="78" t="e">
        <f t="shared" ca="1" si="39"/>
        <v>#VALUE!</v>
      </c>
      <c r="C172" s="48" t="e">
        <f t="shared" ca="1" si="40"/>
        <v>#VALUE!</v>
      </c>
      <c r="D172" s="43"/>
      <c r="E172" s="44" t="e">
        <f ca="1">IF(OR(WEEKDAY($A172)&lt;3,COUNTIF(Fériés,$A172)&gt;0),"",SUM($D$170:D172))</f>
        <v>#VALUE!</v>
      </c>
      <c r="F172" s="39" t="e">
        <f t="shared" ca="1" si="33"/>
        <v>#VALUE!</v>
      </c>
      <c r="G172" s="85" t="e">
        <f t="shared" ca="1" si="34"/>
        <v>#VALUE!</v>
      </c>
      <c r="H172" s="40" t="e">
        <f t="shared" ca="1" si="35"/>
        <v>#VALUE!</v>
      </c>
      <c r="I172" s="43"/>
      <c r="J172" s="39" t="e">
        <f ca="1">IF(OR(WEEKDAY($A172)&lt;3,COUNTIF(Fériés,$A172)&gt;0),"",SUM($I$170:I172))</f>
        <v>#VALUE!</v>
      </c>
      <c r="K172" s="49" t="e">
        <f t="shared" ca="1" si="36"/>
        <v>#VALUE!</v>
      </c>
      <c r="L172" s="52" t="e">
        <f t="shared" ca="1" si="37"/>
        <v>#VALUE!</v>
      </c>
      <c r="M172" s="45"/>
      <c r="N172" s="39" t="e">
        <f ca="1">IF(OR(WEEKDAY($A172)&lt;3,COUNTIF(Fériés,$A172)&gt;0),"",SUM($M$170:M172))</f>
        <v>#VALUE!</v>
      </c>
      <c r="O172" s="42" t="e">
        <f t="shared" ca="1" si="38"/>
        <v>#VALUE!</v>
      </c>
    </row>
    <row r="173" spans="1:15" x14ac:dyDescent="0.2">
      <c r="A173" s="77" t="e">
        <f t="shared" ca="1" si="39"/>
        <v>#VALUE!</v>
      </c>
      <c r="B173" s="78" t="e">
        <f t="shared" ca="1" si="39"/>
        <v>#VALUE!</v>
      </c>
      <c r="C173" s="48" t="e">
        <f t="shared" ca="1" si="40"/>
        <v>#VALUE!</v>
      </c>
      <c r="D173" s="43"/>
      <c r="E173" s="44" t="e">
        <f ca="1">IF(OR(WEEKDAY($A173)&lt;3,COUNTIF(Fériés,$A173)&gt;0),"",SUM($D$170:D173))</f>
        <v>#VALUE!</v>
      </c>
      <c r="F173" s="39" t="e">
        <f t="shared" ca="1" si="33"/>
        <v>#VALUE!</v>
      </c>
      <c r="G173" s="85" t="e">
        <f t="shared" ca="1" si="34"/>
        <v>#VALUE!</v>
      </c>
      <c r="H173" s="40" t="e">
        <f t="shared" ca="1" si="35"/>
        <v>#VALUE!</v>
      </c>
      <c r="I173" s="43"/>
      <c r="J173" s="39" t="e">
        <f ca="1">IF(OR(WEEKDAY($A173)&lt;3,COUNTIF(Fériés,$A173)&gt;0),"",SUM($I$170:I173))</f>
        <v>#VALUE!</v>
      </c>
      <c r="K173" s="49" t="e">
        <f t="shared" ca="1" si="36"/>
        <v>#VALUE!</v>
      </c>
      <c r="L173" s="52" t="e">
        <f t="shared" ca="1" si="37"/>
        <v>#VALUE!</v>
      </c>
      <c r="M173" s="45"/>
      <c r="N173" s="39" t="e">
        <f ca="1">IF(OR(WEEKDAY($A173)&lt;3,COUNTIF(Fériés,$A173)&gt;0),"",SUM($M$170:M173))</f>
        <v>#VALUE!</v>
      </c>
      <c r="O173" s="42" t="e">
        <f t="shared" ca="1" si="38"/>
        <v>#VALUE!</v>
      </c>
    </row>
    <row r="174" spans="1:15" x14ac:dyDescent="0.2">
      <c r="A174" s="77" t="e">
        <f t="shared" ca="1" si="39"/>
        <v>#VALUE!</v>
      </c>
      <c r="B174" s="78" t="e">
        <f t="shared" ca="1" si="39"/>
        <v>#VALUE!</v>
      </c>
      <c r="C174" s="48" t="e">
        <f t="shared" ca="1" si="40"/>
        <v>#VALUE!</v>
      </c>
      <c r="D174" s="43"/>
      <c r="E174" s="44" t="e">
        <f ca="1">IF(OR(WEEKDAY($A174)&lt;3,COUNTIF(Fériés,$A174)&gt;0),"",SUM($D$170:D174))</f>
        <v>#VALUE!</v>
      </c>
      <c r="F174" s="39" t="e">
        <f t="shared" ca="1" si="33"/>
        <v>#VALUE!</v>
      </c>
      <c r="G174" s="85" t="e">
        <f t="shared" ca="1" si="34"/>
        <v>#VALUE!</v>
      </c>
      <c r="H174" s="40" t="e">
        <f t="shared" ca="1" si="35"/>
        <v>#VALUE!</v>
      </c>
      <c r="I174" s="43"/>
      <c r="J174" s="39" t="e">
        <f ca="1">IF(OR(WEEKDAY($A174)&lt;3,COUNTIF(Fériés,$A174)&gt;0),"",SUM($I$170:I174))</f>
        <v>#VALUE!</v>
      </c>
      <c r="K174" s="49" t="e">
        <f t="shared" ca="1" si="36"/>
        <v>#VALUE!</v>
      </c>
      <c r="L174" s="52" t="e">
        <f t="shared" ca="1" si="37"/>
        <v>#VALUE!</v>
      </c>
      <c r="M174" s="45"/>
      <c r="N174" s="39" t="e">
        <f ca="1">IF(OR(WEEKDAY($A174)&lt;3,COUNTIF(Fériés,$A174)&gt;0),"",SUM($M$170:M174))</f>
        <v>#VALUE!</v>
      </c>
      <c r="O174" s="42" t="e">
        <f t="shared" ca="1" si="38"/>
        <v>#VALUE!</v>
      </c>
    </row>
    <row r="175" spans="1:15" x14ac:dyDescent="0.2">
      <c r="A175" s="77" t="e">
        <f t="shared" ca="1" si="39"/>
        <v>#VALUE!</v>
      </c>
      <c r="B175" s="78" t="e">
        <f t="shared" ca="1" si="39"/>
        <v>#VALUE!</v>
      </c>
      <c r="C175" s="48" t="e">
        <f t="shared" ca="1" si="40"/>
        <v>#VALUE!</v>
      </c>
      <c r="D175" s="43"/>
      <c r="E175" s="44" t="e">
        <f ca="1">IF(OR(WEEKDAY($A175)&lt;3,COUNTIF(Fériés,$A175)&gt;0),"",SUM($D$170:D175))</f>
        <v>#VALUE!</v>
      </c>
      <c r="F175" s="39" t="e">
        <f t="shared" ca="1" si="33"/>
        <v>#VALUE!</v>
      </c>
      <c r="G175" s="85" t="e">
        <f t="shared" ca="1" si="34"/>
        <v>#VALUE!</v>
      </c>
      <c r="H175" s="40" t="e">
        <f t="shared" ca="1" si="35"/>
        <v>#VALUE!</v>
      </c>
      <c r="I175" s="43"/>
      <c r="J175" s="39" t="e">
        <f ca="1">IF(OR(WEEKDAY($A175)&lt;3,COUNTIF(Fériés,$A175)&gt;0),"",SUM($I$170:I175))</f>
        <v>#VALUE!</v>
      </c>
      <c r="K175" s="49" t="e">
        <f t="shared" ca="1" si="36"/>
        <v>#VALUE!</v>
      </c>
      <c r="L175" s="52" t="e">
        <f t="shared" ca="1" si="37"/>
        <v>#VALUE!</v>
      </c>
      <c r="M175" s="45"/>
      <c r="N175" s="39" t="e">
        <f ca="1">IF(OR(WEEKDAY($A175)&lt;3,COUNTIF(Fériés,$A175)&gt;0),"",SUM($M$170:M175))</f>
        <v>#VALUE!</v>
      </c>
      <c r="O175" s="42" t="e">
        <f t="shared" ca="1" si="38"/>
        <v>#VALUE!</v>
      </c>
    </row>
    <row r="176" spans="1:15" x14ac:dyDescent="0.2">
      <c r="A176" s="77" t="e">
        <f t="shared" ca="1" si="39"/>
        <v>#VALUE!</v>
      </c>
      <c r="B176" s="78" t="e">
        <f t="shared" ca="1" si="39"/>
        <v>#VALUE!</v>
      </c>
      <c r="C176" s="48" t="e">
        <f t="shared" ca="1" si="40"/>
        <v>#VALUE!</v>
      </c>
      <c r="D176" s="43"/>
      <c r="E176" s="44" t="e">
        <f ca="1">IF(OR(WEEKDAY($A176)&lt;3,COUNTIF(Fériés,$A176)&gt;0),"",SUM($D$170:D176))</f>
        <v>#VALUE!</v>
      </c>
      <c r="F176" s="39" t="e">
        <f t="shared" ca="1" si="33"/>
        <v>#VALUE!</v>
      </c>
      <c r="G176" s="85" t="e">
        <f t="shared" ca="1" si="34"/>
        <v>#VALUE!</v>
      </c>
      <c r="H176" s="40" t="e">
        <f t="shared" ca="1" si="35"/>
        <v>#VALUE!</v>
      </c>
      <c r="I176" s="43"/>
      <c r="J176" s="39" t="e">
        <f ca="1">IF(OR(WEEKDAY($A176)&lt;3,COUNTIF(Fériés,$A176)&gt;0),"",SUM($I$170:I176))</f>
        <v>#VALUE!</v>
      </c>
      <c r="K176" s="49" t="e">
        <f t="shared" ca="1" si="36"/>
        <v>#VALUE!</v>
      </c>
      <c r="L176" s="52" t="e">
        <f t="shared" ca="1" si="37"/>
        <v>#VALUE!</v>
      </c>
      <c r="M176" s="45"/>
      <c r="N176" s="39" t="e">
        <f ca="1">IF(OR(WEEKDAY($A176)&lt;3,COUNTIF(Fériés,$A176)&gt;0),"",SUM($M$170:M176))</f>
        <v>#VALUE!</v>
      </c>
      <c r="O176" s="42" t="e">
        <f t="shared" ca="1" si="38"/>
        <v>#VALUE!</v>
      </c>
    </row>
    <row r="177" spans="1:15" x14ac:dyDescent="0.2">
      <c r="A177" s="77" t="e">
        <f t="shared" ca="1" si="39"/>
        <v>#VALUE!</v>
      </c>
      <c r="B177" s="78" t="e">
        <f t="shared" ca="1" si="39"/>
        <v>#VALUE!</v>
      </c>
      <c r="C177" s="48" t="e">
        <f t="shared" ca="1" si="40"/>
        <v>#VALUE!</v>
      </c>
      <c r="D177" s="43"/>
      <c r="E177" s="44" t="e">
        <f ca="1">IF(OR(WEEKDAY($A177)&lt;3,COUNTIF(Fériés,$A177)&gt;0),"",SUM($D$170:D177))</f>
        <v>#VALUE!</v>
      </c>
      <c r="F177" s="39" t="e">
        <f t="shared" ca="1" si="33"/>
        <v>#VALUE!</v>
      </c>
      <c r="G177" s="85" t="e">
        <f t="shared" ca="1" si="34"/>
        <v>#VALUE!</v>
      </c>
      <c r="H177" s="40" t="e">
        <f t="shared" ca="1" si="35"/>
        <v>#VALUE!</v>
      </c>
      <c r="I177" s="43"/>
      <c r="J177" s="39" t="e">
        <f ca="1">IF(OR(WEEKDAY($A177)&lt;3,COUNTIF(Fériés,$A177)&gt;0),"",SUM($I$170:I177))</f>
        <v>#VALUE!</v>
      </c>
      <c r="K177" s="49" t="e">
        <f t="shared" ca="1" si="36"/>
        <v>#VALUE!</v>
      </c>
      <c r="L177" s="52" t="e">
        <f t="shared" ca="1" si="37"/>
        <v>#VALUE!</v>
      </c>
      <c r="M177" s="45"/>
      <c r="N177" s="39" t="e">
        <f ca="1">IF(OR(WEEKDAY($A177)&lt;3,COUNTIF(Fériés,$A177)&gt;0),"",SUM($M$170:M177))</f>
        <v>#VALUE!</v>
      </c>
      <c r="O177" s="42" t="e">
        <f t="shared" ca="1" si="38"/>
        <v>#VALUE!</v>
      </c>
    </row>
    <row r="178" spans="1:15" x14ac:dyDescent="0.2">
      <c r="A178" s="77" t="e">
        <f t="shared" ca="1" si="39"/>
        <v>#VALUE!</v>
      </c>
      <c r="B178" s="78" t="e">
        <f t="shared" ca="1" si="39"/>
        <v>#VALUE!</v>
      </c>
      <c r="C178" s="48" t="e">
        <f t="shared" ca="1" si="40"/>
        <v>#VALUE!</v>
      </c>
      <c r="D178" s="43"/>
      <c r="E178" s="44" t="e">
        <f ca="1">IF(OR(WEEKDAY($A178)&lt;3,COUNTIF(Fériés,$A178)&gt;0),"",SUM($D$170:D178))</f>
        <v>#VALUE!</v>
      </c>
      <c r="F178" s="39" t="e">
        <f t="shared" ca="1" si="33"/>
        <v>#VALUE!</v>
      </c>
      <c r="G178" s="85" t="e">
        <f t="shared" ca="1" si="34"/>
        <v>#VALUE!</v>
      </c>
      <c r="H178" s="40" t="e">
        <f t="shared" ca="1" si="35"/>
        <v>#VALUE!</v>
      </c>
      <c r="I178" s="43"/>
      <c r="J178" s="39" t="e">
        <f ca="1">IF(OR(WEEKDAY($A178)&lt;3,COUNTIF(Fériés,$A178)&gt;0),"",SUM($I$170:I178))</f>
        <v>#VALUE!</v>
      </c>
      <c r="K178" s="49" t="e">
        <f t="shared" ca="1" si="36"/>
        <v>#VALUE!</v>
      </c>
      <c r="L178" s="52" t="e">
        <f t="shared" ca="1" si="37"/>
        <v>#VALUE!</v>
      </c>
      <c r="M178" s="45"/>
      <c r="N178" s="39" t="e">
        <f ca="1">IF(OR(WEEKDAY($A178)&lt;3,COUNTIF(Fériés,$A178)&gt;0),"",SUM($M$170:M178))</f>
        <v>#VALUE!</v>
      </c>
      <c r="O178" s="42" t="e">
        <f t="shared" ca="1" si="38"/>
        <v>#VALUE!</v>
      </c>
    </row>
    <row r="179" spans="1:15" x14ac:dyDescent="0.2">
      <c r="A179" s="77" t="e">
        <f t="shared" ca="1" si="39"/>
        <v>#VALUE!</v>
      </c>
      <c r="B179" s="78" t="e">
        <f t="shared" ca="1" si="39"/>
        <v>#VALUE!</v>
      </c>
      <c r="C179" s="48" t="e">
        <f t="shared" ca="1" si="40"/>
        <v>#VALUE!</v>
      </c>
      <c r="D179" s="43"/>
      <c r="E179" s="44" t="e">
        <f ca="1">IF(OR(WEEKDAY($A179)&lt;3,COUNTIF(Fériés,$A179)&gt;0),"",SUM($D$170:D179))</f>
        <v>#VALUE!</v>
      </c>
      <c r="F179" s="39" t="e">
        <f t="shared" ca="1" si="33"/>
        <v>#VALUE!</v>
      </c>
      <c r="G179" s="85" t="e">
        <f t="shared" ca="1" si="34"/>
        <v>#VALUE!</v>
      </c>
      <c r="H179" s="40" t="e">
        <f t="shared" ca="1" si="35"/>
        <v>#VALUE!</v>
      </c>
      <c r="I179" s="43"/>
      <c r="J179" s="39" t="e">
        <f ca="1">IF(OR(WEEKDAY($A179)&lt;3,COUNTIF(Fériés,$A179)&gt;0),"",SUM($I$170:I179))</f>
        <v>#VALUE!</v>
      </c>
      <c r="K179" s="49" t="e">
        <f t="shared" ca="1" si="36"/>
        <v>#VALUE!</v>
      </c>
      <c r="L179" s="52" t="e">
        <f t="shared" ca="1" si="37"/>
        <v>#VALUE!</v>
      </c>
      <c r="M179" s="45"/>
      <c r="N179" s="39" t="e">
        <f ca="1">IF(OR(WEEKDAY($A179)&lt;3,COUNTIF(Fériés,$A179)&gt;0),"",SUM($M$170:M179))</f>
        <v>#VALUE!</v>
      </c>
      <c r="O179" s="42" t="e">
        <f t="shared" ca="1" si="38"/>
        <v>#VALUE!</v>
      </c>
    </row>
    <row r="180" spans="1:15" x14ac:dyDescent="0.2">
      <c r="A180" s="77" t="e">
        <f t="shared" ca="1" si="39"/>
        <v>#VALUE!</v>
      </c>
      <c r="B180" s="78" t="e">
        <f t="shared" ca="1" si="39"/>
        <v>#VALUE!</v>
      </c>
      <c r="C180" s="48" t="e">
        <f t="shared" ca="1" si="40"/>
        <v>#VALUE!</v>
      </c>
      <c r="D180" s="43"/>
      <c r="E180" s="44" t="e">
        <f ca="1">IF(OR(WEEKDAY($A180)&lt;3,COUNTIF(Fériés,$A180)&gt;0),"",SUM($D$170:D180))</f>
        <v>#VALUE!</v>
      </c>
      <c r="F180" s="39" t="e">
        <f t="shared" ca="1" si="33"/>
        <v>#VALUE!</v>
      </c>
      <c r="G180" s="85" t="e">
        <f t="shared" ca="1" si="34"/>
        <v>#VALUE!</v>
      </c>
      <c r="H180" s="40" t="e">
        <f t="shared" ca="1" si="35"/>
        <v>#VALUE!</v>
      </c>
      <c r="I180" s="43"/>
      <c r="J180" s="39" t="e">
        <f ca="1">IF(OR(WEEKDAY($A180)&lt;3,COUNTIF(Fériés,$A180)&gt;0),"",SUM($I$170:I180))</f>
        <v>#VALUE!</v>
      </c>
      <c r="K180" s="49" t="e">
        <f t="shared" ca="1" si="36"/>
        <v>#VALUE!</v>
      </c>
      <c r="L180" s="52" t="e">
        <f t="shared" ca="1" si="37"/>
        <v>#VALUE!</v>
      </c>
      <c r="M180" s="45"/>
      <c r="N180" s="39" t="e">
        <f ca="1">IF(OR(WEEKDAY($A180)&lt;3,COUNTIF(Fériés,$A180)&gt;0),"",SUM($M$170:M180))</f>
        <v>#VALUE!</v>
      </c>
      <c r="O180" s="42" t="e">
        <f t="shared" ca="1" si="38"/>
        <v>#VALUE!</v>
      </c>
    </row>
    <row r="181" spans="1:15" x14ac:dyDescent="0.2">
      <c r="A181" s="77" t="e">
        <f t="shared" ca="1" si="39"/>
        <v>#VALUE!</v>
      </c>
      <c r="B181" s="78" t="e">
        <f t="shared" ca="1" si="39"/>
        <v>#VALUE!</v>
      </c>
      <c r="C181" s="48" t="e">
        <f t="shared" ca="1" si="40"/>
        <v>#VALUE!</v>
      </c>
      <c r="D181" s="43"/>
      <c r="E181" s="44" t="e">
        <f ca="1">IF(OR(WEEKDAY($A181)&lt;3,COUNTIF(Fériés,$A181)&gt;0),"",SUM($D$170:D181))</f>
        <v>#VALUE!</v>
      </c>
      <c r="F181" s="39" t="e">
        <f t="shared" ca="1" si="33"/>
        <v>#VALUE!</v>
      </c>
      <c r="G181" s="85" t="e">
        <f t="shared" ca="1" si="34"/>
        <v>#VALUE!</v>
      </c>
      <c r="H181" s="40" t="e">
        <f t="shared" ca="1" si="35"/>
        <v>#VALUE!</v>
      </c>
      <c r="I181" s="43"/>
      <c r="J181" s="39" t="e">
        <f ca="1">IF(OR(WEEKDAY($A181)&lt;3,COUNTIF(Fériés,$A181)&gt;0),"",SUM($I$170:I181))</f>
        <v>#VALUE!</v>
      </c>
      <c r="K181" s="49" t="e">
        <f t="shared" ca="1" si="36"/>
        <v>#VALUE!</v>
      </c>
      <c r="L181" s="52" t="e">
        <f t="shared" ca="1" si="37"/>
        <v>#VALUE!</v>
      </c>
      <c r="M181" s="45"/>
      <c r="N181" s="39" t="e">
        <f ca="1">IF(OR(WEEKDAY($A181)&lt;3,COUNTIF(Fériés,$A181)&gt;0),"",SUM($M$170:M181))</f>
        <v>#VALUE!</v>
      </c>
      <c r="O181" s="42" t="e">
        <f t="shared" ca="1" si="38"/>
        <v>#VALUE!</v>
      </c>
    </row>
    <row r="182" spans="1:15" x14ac:dyDescent="0.2">
      <c r="A182" s="77" t="e">
        <f t="shared" ca="1" si="39"/>
        <v>#VALUE!</v>
      </c>
      <c r="B182" s="78" t="e">
        <f t="shared" ca="1" si="39"/>
        <v>#VALUE!</v>
      </c>
      <c r="C182" s="48" t="e">
        <f t="shared" ca="1" si="40"/>
        <v>#VALUE!</v>
      </c>
      <c r="D182" s="43"/>
      <c r="E182" s="44" t="e">
        <f ca="1">IF(OR(WEEKDAY($A182)&lt;3,COUNTIF(Fériés,$A182)&gt;0),"",SUM($D$170:D182))</f>
        <v>#VALUE!</v>
      </c>
      <c r="F182" s="39" t="e">
        <f t="shared" ca="1" si="33"/>
        <v>#VALUE!</v>
      </c>
      <c r="G182" s="85" t="e">
        <f t="shared" ca="1" si="34"/>
        <v>#VALUE!</v>
      </c>
      <c r="H182" s="40" t="e">
        <f t="shared" ca="1" si="35"/>
        <v>#VALUE!</v>
      </c>
      <c r="I182" s="43"/>
      <c r="J182" s="39" t="e">
        <f ca="1">IF(OR(WEEKDAY($A182)&lt;3,COUNTIF(Fériés,$A182)&gt;0),"",SUM($I$170:I182))</f>
        <v>#VALUE!</v>
      </c>
      <c r="K182" s="49" t="e">
        <f t="shared" ca="1" si="36"/>
        <v>#VALUE!</v>
      </c>
      <c r="L182" s="52" t="e">
        <f t="shared" ca="1" si="37"/>
        <v>#VALUE!</v>
      </c>
      <c r="M182" s="45"/>
      <c r="N182" s="39" t="e">
        <f ca="1">IF(OR(WEEKDAY($A182)&lt;3,COUNTIF(Fériés,$A182)&gt;0),"",SUM($M$170:M182))</f>
        <v>#VALUE!</v>
      </c>
      <c r="O182" s="42" t="e">
        <f t="shared" ca="1" si="38"/>
        <v>#VALUE!</v>
      </c>
    </row>
    <row r="183" spans="1:15" x14ac:dyDescent="0.2">
      <c r="A183" s="77" t="e">
        <f t="shared" ca="1" si="39"/>
        <v>#VALUE!</v>
      </c>
      <c r="B183" s="78" t="e">
        <f t="shared" ca="1" si="39"/>
        <v>#VALUE!</v>
      </c>
      <c r="C183" s="48" t="e">
        <f t="shared" ca="1" si="40"/>
        <v>#VALUE!</v>
      </c>
      <c r="D183" s="43"/>
      <c r="E183" s="44" t="e">
        <f ca="1">IF(OR(WEEKDAY($A183)&lt;3,COUNTIF(Fériés,$A183)&gt;0),"",SUM($D$170:D183))</f>
        <v>#VALUE!</v>
      </c>
      <c r="F183" s="39" t="e">
        <f t="shared" ca="1" si="33"/>
        <v>#VALUE!</v>
      </c>
      <c r="G183" s="85" t="e">
        <f t="shared" ca="1" si="34"/>
        <v>#VALUE!</v>
      </c>
      <c r="H183" s="40" t="e">
        <f t="shared" ca="1" si="35"/>
        <v>#VALUE!</v>
      </c>
      <c r="I183" s="43"/>
      <c r="J183" s="39" t="e">
        <f ca="1">IF(OR(WEEKDAY($A183)&lt;3,COUNTIF(Fériés,$A183)&gt;0),"",SUM($I$170:I183))</f>
        <v>#VALUE!</v>
      </c>
      <c r="K183" s="49" t="e">
        <f t="shared" ca="1" si="36"/>
        <v>#VALUE!</v>
      </c>
      <c r="L183" s="52" t="e">
        <f t="shared" ca="1" si="37"/>
        <v>#VALUE!</v>
      </c>
      <c r="M183" s="45"/>
      <c r="N183" s="39" t="e">
        <f ca="1">IF(OR(WEEKDAY($A183)&lt;3,COUNTIF(Fériés,$A183)&gt;0),"",SUM($M$170:M183))</f>
        <v>#VALUE!</v>
      </c>
      <c r="O183" s="42" t="e">
        <f t="shared" ca="1" si="38"/>
        <v>#VALUE!</v>
      </c>
    </row>
    <row r="184" spans="1:15" x14ac:dyDescent="0.2">
      <c r="A184" s="77" t="e">
        <f t="shared" ca="1" si="39"/>
        <v>#VALUE!</v>
      </c>
      <c r="B184" s="78" t="e">
        <f t="shared" ca="1" si="39"/>
        <v>#VALUE!</v>
      </c>
      <c r="C184" s="48" t="e">
        <f t="shared" ca="1" si="40"/>
        <v>#VALUE!</v>
      </c>
      <c r="D184" s="43"/>
      <c r="E184" s="44" t="e">
        <f ca="1">IF(OR(WEEKDAY($A184)&lt;3,COUNTIF(Fériés,$A184)&gt;0),"",SUM($D$170:D184))</f>
        <v>#VALUE!</v>
      </c>
      <c r="F184" s="39" t="e">
        <f t="shared" ca="1" si="33"/>
        <v>#VALUE!</v>
      </c>
      <c r="G184" s="85" t="e">
        <f t="shared" ca="1" si="34"/>
        <v>#VALUE!</v>
      </c>
      <c r="H184" s="40" t="e">
        <f t="shared" ca="1" si="35"/>
        <v>#VALUE!</v>
      </c>
      <c r="I184" s="43"/>
      <c r="J184" s="39" t="e">
        <f ca="1">IF(OR(WEEKDAY($A184)&lt;3,COUNTIF(Fériés,$A184)&gt;0),"",SUM($I$170:I184))</f>
        <v>#VALUE!</v>
      </c>
      <c r="K184" s="49" t="e">
        <f t="shared" ca="1" si="36"/>
        <v>#VALUE!</v>
      </c>
      <c r="L184" s="52" t="e">
        <f t="shared" ca="1" si="37"/>
        <v>#VALUE!</v>
      </c>
      <c r="M184" s="45"/>
      <c r="N184" s="39" t="e">
        <f ca="1">IF(OR(WEEKDAY($A184)&lt;3,COUNTIF(Fériés,$A184)&gt;0),"",SUM($M$170:M184))</f>
        <v>#VALUE!</v>
      </c>
      <c r="O184" s="42" t="e">
        <f t="shared" ca="1" si="38"/>
        <v>#VALUE!</v>
      </c>
    </row>
    <row r="185" spans="1:15" x14ac:dyDescent="0.2">
      <c r="A185" s="77" t="e">
        <f t="shared" ca="1" si="39"/>
        <v>#VALUE!</v>
      </c>
      <c r="B185" s="78" t="e">
        <f t="shared" ca="1" si="39"/>
        <v>#VALUE!</v>
      </c>
      <c r="C185" s="48" t="e">
        <f t="shared" ca="1" si="40"/>
        <v>#VALUE!</v>
      </c>
      <c r="D185" s="43"/>
      <c r="E185" s="44" t="e">
        <f ca="1">IF(OR(WEEKDAY($A185)&lt;3,COUNTIF(Fériés,$A185)&gt;0),"",SUM($D$170:D185))</f>
        <v>#VALUE!</v>
      </c>
      <c r="F185" s="39" t="e">
        <f t="shared" ca="1" si="33"/>
        <v>#VALUE!</v>
      </c>
      <c r="G185" s="85" t="e">
        <f t="shared" ca="1" si="34"/>
        <v>#VALUE!</v>
      </c>
      <c r="H185" s="40" t="e">
        <f t="shared" ca="1" si="35"/>
        <v>#VALUE!</v>
      </c>
      <c r="I185" s="43"/>
      <c r="J185" s="39" t="e">
        <f ca="1">IF(OR(WEEKDAY($A185)&lt;3,COUNTIF(Fériés,$A185)&gt;0),"",SUM($I$170:I185))</f>
        <v>#VALUE!</v>
      </c>
      <c r="K185" s="49" t="e">
        <f t="shared" ca="1" si="36"/>
        <v>#VALUE!</v>
      </c>
      <c r="L185" s="52" t="e">
        <f t="shared" ca="1" si="37"/>
        <v>#VALUE!</v>
      </c>
      <c r="M185" s="45"/>
      <c r="N185" s="39" t="e">
        <f ca="1">IF(OR(WEEKDAY($A185)&lt;3,COUNTIF(Fériés,$A185)&gt;0),"",SUM($M$170:M185))</f>
        <v>#VALUE!</v>
      </c>
      <c r="O185" s="42" t="e">
        <f t="shared" ca="1" si="38"/>
        <v>#VALUE!</v>
      </c>
    </row>
    <row r="186" spans="1:15" x14ac:dyDescent="0.2">
      <c r="A186" s="77" t="e">
        <f t="shared" ca="1" si="39"/>
        <v>#VALUE!</v>
      </c>
      <c r="B186" s="78" t="e">
        <f t="shared" ca="1" si="39"/>
        <v>#VALUE!</v>
      </c>
      <c r="C186" s="48" t="e">
        <f t="shared" ca="1" si="40"/>
        <v>#VALUE!</v>
      </c>
      <c r="D186" s="43"/>
      <c r="E186" s="44" t="e">
        <f ca="1">IF(OR(WEEKDAY($A186)&lt;3,COUNTIF(Fériés,$A186)&gt;0),"",SUM($D$170:D186))</f>
        <v>#VALUE!</v>
      </c>
      <c r="F186" s="39" t="e">
        <f t="shared" ca="1" si="33"/>
        <v>#VALUE!</v>
      </c>
      <c r="G186" s="85" t="e">
        <f t="shared" ca="1" si="34"/>
        <v>#VALUE!</v>
      </c>
      <c r="H186" s="40" t="e">
        <f t="shared" ca="1" si="35"/>
        <v>#VALUE!</v>
      </c>
      <c r="I186" s="43"/>
      <c r="J186" s="39" t="e">
        <f ca="1">IF(OR(WEEKDAY($A186)&lt;3,COUNTIF(Fériés,$A186)&gt;0),"",SUM($I$170:I186))</f>
        <v>#VALUE!</v>
      </c>
      <c r="K186" s="49" t="e">
        <f t="shared" ca="1" si="36"/>
        <v>#VALUE!</v>
      </c>
      <c r="L186" s="52" t="e">
        <f t="shared" ca="1" si="37"/>
        <v>#VALUE!</v>
      </c>
      <c r="M186" s="45"/>
      <c r="N186" s="39" t="e">
        <f ca="1">IF(OR(WEEKDAY($A186)&lt;3,COUNTIF(Fériés,$A186)&gt;0),"",SUM($M$170:M186))</f>
        <v>#VALUE!</v>
      </c>
      <c r="O186" s="42" t="e">
        <f t="shared" ca="1" si="38"/>
        <v>#VALUE!</v>
      </c>
    </row>
    <row r="187" spans="1:15" x14ac:dyDescent="0.2">
      <c r="A187" s="77" t="e">
        <f t="shared" ca="1" si="39"/>
        <v>#VALUE!</v>
      </c>
      <c r="B187" s="78" t="e">
        <f t="shared" ca="1" si="39"/>
        <v>#VALUE!</v>
      </c>
      <c r="C187" s="48" t="e">
        <f t="shared" ca="1" si="40"/>
        <v>#VALUE!</v>
      </c>
      <c r="D187" s="43"/>
      <c r="E187" s="44" t="e">
        <f ca="1">IF(OR(WEEKDAY($A187)&lt;3,COUNTIF(Fériés,$A187)&gt;0),"",SUM($D$170:D187))</f>
        <v>#VALUE!</v>
      </c>
      <c r="F187" s="39" t="e">
        <f t="shared" ca="1" si="33"/>
        <v>#VALUE!</v>
      </c>
      <c r="G187" s="85" t="e">
        <f t="shared" ca="1" si="34"/>
        <v>#VALUE!</v>
      </c>
      <c r="H187" s="40" t="e">
        <f t="shared" ca="1" si="35"/>
        <v>#VALUE!</v>
      </c>
      <c r="I187" s="43"/>
      <c r="J187" s="39" t="e">
        <f ca="1">IF(OR(WEEKDAY($A187)&lt;3,COUNTIF(Fériés,$A187)&gt;0),"",SUM($I$170:I187))</f>
        <v>#VALUE!</v>
      </c>
      <c r="K187" s="49" t="e">
        <f t="shared" ca="1" si="36"/>
        <v>#VALUE!</v>
      </c>
      <c r="L187" s="52" t="e">
        <f t="shared" ca="1" si="37"/>
        <v>#VALUE!</v>
      </c>
      <c r="M187" s="45"/>
      <c r="N187" s="39" t="e">
        <f ca="1">IF(OR(WEEKDAY($A187)&lt;3,COUNTIF(Fériés,$A187)&gt;0),"",SUM($M$170:M187))</f>
        <v>#VALUE!</v>
      </c>
      <c r="O187" s="42" t="e">
        <f t="shared" ca="1" si="38"/>
        <v>#VALUE!</v>
      </c>
    </row>
    <row r="188" spans="1:15" x14ac:dyDescent="0.2">
      <c r="A188" s="77" t="e">
        <f t="shared" ca="1" si="39"/>
        <v>#VALUE!</v>
      </c>
      <c r="B188" s="78" t="e">
        <f t="shared" ca="1" si="39"/>
        <v>#VALUE!</v>
      </c>
      <c r="C188" s="48" t="e">
        <f t="shared" ca="1" si="40"/>
        <v>#VALUE!</v>
      </c>
      <c r="D188" s="43"/>
      <c r="E188" s="44" t="e">
        <f ca="1">IF(OR(WEEKDAY($A188)&lt;3,COUNTIF(Fériés,$A188)&gt;0),"",SUM($D$170:D188))</f>
        <v>#VALUE!</v>
      </c>
      <c r="F188" s="39" t="e">
        <f t="shared" ca="1" si="33"/>
        <v>#VALUE!</v>
      </c>
      <c r="G188" s="85" t="e">
        <f t="shared" ca="1" si="34"/>
        <v>#VALUE!</v>
      </c>
      <c r="H188" s="40" t="e">
        <f t="shared" ca="1" si="35"/>
        <v>#VALUE!</v>
      </c>
      <c r="I188" s="43"/>
      <c r="J188" s="39" t="e">
        <f ca="1">IF(OR(WEEKDAY($A188)&lt;3,COUNTIF(Fériés,$A188)&gt;0),"",SUM($I$170:I188))</f>
        <v>#VALUE!</v>
      </c>
      <c r="K188" s="49" t="e">
        <f t="shared" ca="1" si="36"/>
        <v>#VALUE!</v>
      </c>
      <c r="L188" s="52" t="e">
        <f t="shared" ca="1" si="37"/>
        <v>#VALUE!</v>
      </c>
      <c r="M188" s="45"/>
      <c r="N188" s="39" t="e">
        <f ca="1">IF(OR(WEEKDAY($A188)&lt;3,COUNTIF(Fériés,$A188)&gt;0),"",SUM($M$170:M188))</f>
        <v>#VALUE!</v>
      </c>
      <c r="O188" s="42" t="e">
        <f t="shared" ca="1" si="38"/>
        <v>#VALUE!</v>
      </c>
    </row>
    <row r="189" spans="1:15" x14ac:dyDescent="0.2">
      <c r="A189" s="77" t="e">
        <f t="shared" ca="1" si="39"/>
        <v>#VALUE!</v>
      </c>
      <c r="B189" s="78" t="e">
        <f t="shared" ca="1" si="39"/>
        <v>#VALUE!</v>
      </c>
      <c r="C189" s="48" t="e">
        <f t="shared" ca="1" si="40"/>
        <v>#VALUE!</v>
      </c>
      <c r="D189" s="43"/>
      <c r="E189" s="44" t="e">
        <f ca="1">IF(OR(WEEKDAY($A189)&lt;3,COUNTIF(Fériés,$A189)&gt;0),"",SUM($D$170:D189))</f>
        <v>#VALUE!</v>
      </c>
      <c r="F189" s="39" t="e">
        <f t="shared" ca="1" si="33"/>
        <v>#VALUE!</v>
      </c>
      <c r="G189" s="85" t="e">
        <f t="shared" ca="1" si="34"/>
        <v>#VALUE!</v>
      </c>
      <c r="H189" s="40" t="e">
        <f t="shared" ca="1" si="35"/>
        <v>#VALUE!</v>
      </c>
      <c r="I189" s="43"/>
      <c r="J189" s="39" t="e">
        <f ca="1">IF(OR(WEEKDAY($A189)&lt;3,COUNTIF(Fériés,$A189)&gt;0),"",SUM($I$170:I189))</f>
        <v>#VALUE!</v>
      </c>
      <c r="K189" s="49" t="e">
        <f t="shared" ca="1" si="36"/>
        <v>#VALUE!</v>
      </c>
      <c r="L189" s="52" t="e">
        <f t="shared" ca="1" si="37"/>
        <v>#VALUE!</v>
      </c>
      <c r="M189" s="45"/>
      <c r="N189" s="39" t="e">
        <f ca="1">IF(OR(WEEKDAY($A189)&lt;3,COUNTIF(Fériés,$A189)&gt;0),"",SUM($M$170:M189))</f>
        <v>#VALUE!</v>
      </c>
      <c r="O189" s="42" t="e">
        <f t="shared" ca="1" si="38"/>
        <v>#VALUE!</v>
      </c>
    </row>
    <row r="190" spans="1:15" x14ac:dyDescent="0.2">
      <c r="A190" s="77" t="e">
        <f t="shared" ca="1" si="39"/>
        <v>#VALUE!</v>
      </c>
      <c r="B190" s="78" t="e">
        <f t="shared" ca="1" si="39"/>
        <v>#VALUE!</v>
      </c>
      <c r="C190" s="48" t="e">
        <f t="shared" ca="1" si="40"/>
        <v>#VALUE!</v>
      </c>
      <c r="D190" s="43"/>
      <c r="E190" s="44" t="e">
        <f ca="1">IF(OR(WEEKDAY($A190)&lt;3,COUNTIF(Fériés,$A190)&gt;0),"",SUM($D$170:D190))</f>
        <v>#VALUE!</v>
      </c>
      <c r="F190" s="39" t="e">
        <f t="shared" ca="1" si="33"/>
        <v>#VALUE!</v>
      </c>
      <c r="G190" s="85" t="e">
        <f t="shared" ca="1" si="34"/>
        <v>#VALUE!</v>
      </c>
      <c r="H190" s="40" t="e">
        <f t="shared" ca="1" si="35"/>
        <v>#VALUE!</v>
      </c>
      <c r="I190" s="43"/>
      <c r="J190" s="39" t="e">
        <f ca="1">IF(OR(WEEKDAY($A190)&lt;3,COUNTIF(Fériés,$A190)&gt;0),"",SUM($I$170:I190))</f>
        <v>#VALUE!</v>
      </c>
      <c r="K190" s="49" t="e">
        <f t="shared" ca="1" si="36"/>
        <v>#VALUE!</v>
      </c>
      <c r="L190" s="52" t="e">
        <f t="shared" ca="1" si="37"/>
        <v>#VALUE!</v>
      </c>
      <c r="M190" s="45"/>
      <c r="N190" s="39" t="e">
        <f ca="1">IF(OR(WEEKDAY($A190)&lt;3,COUNTIF(Fériés,$A190)&gt;0),"",SUM($M$170:M190))</f>
        <v>#VALUE!</v>
      </c>
      <c r="O190" s="42" t="e">
        <f t="shared" ca="1" si="38"/>
        <v>#VALUE!</v>
      </c>
    </row>
    <row r="191" spans="1:15" x14ac:dyDescent="0.2">
      <c r="A191" s="77" t="e">
        <f t="shared" ca="1" si="39"/>
        <v>#VALUE!</v>
      </c>
      <c r="B191" s="78" t="e">
        <f t="shared" ca="1" si="39"/>
        <v>#VALUE!</v>
      </c>
      <c r="C191" s="48" t="e">
        <f t="shared" ca="1" si="40"/>
        <v>#VALUE!</v>
      </c>
      <c r="D191" s="43"/>
      <c r="E191" s="44" t="e">
        <f ca="1">IF(OR(WEEKDAY($A191)&lt;3,COUNTIF(Fériés,$A191)&gt;0),"",SUM($D$170:D191))</f>
        <v>#VALUE!</v>
      </c>
      <c r="F191" s="39" t="e">
        <f t="shared" ca="1" si="33"/>
        <v>#VALUE!</v>
      </c>
      <c r="G191" s="85" t="e">
        <f t="shared" ca="1" si="34"/>
        <v>#VALUE!</v>
      </c>
      <c r="H191" s="40" t="e">
        <f t="shared" ca="1" si="35"/>
        <v>#VALUE!</v>
      </c>
      <c r="I191" s="43"/>
      <c r="J191" s="39" t="e">
        <f ca="1">IF(OR(WEEKDAY($A191)&lt;3,COUNTIF(Fériés,$A191)&gt;0),"",SUM($I$170:I191))</f>
        <v>#VALUE!</v>
      </c>
      <c r="K191" s="49" t="e">
        <f t="shared" ca="1" si="36"/>
        <v>#VALUE!</v>
      </c>
      <c r="L191" s="52" t="e">
        <f t="shared" ca="1" si="37"/>
        <v>#VALUE!</v>
      </c>
      <c r="M191" s="45"/>
      <c r="N191" s="39" t="e">
        <f ca="1">IF(OR(WEEKDAY($A191)&lt;3,COUNTIF(Fériés,$A191)&gt;0),"",SUM($M$170:M191))</f>
        <v>#VALUE!</v>
      </c>
      <c r="O191" s="42" t="e">
        <f t="shared" ca="1" si="38"/>
        <v>#VALUE!</v>
      </c>
    </row>
    <row r="192" spans="1:15" x14ac:dyDescent="0.2">
      <c r="A192" s="77" t="e">
        <f t="shared" ca="1" si="39"/>
        <v>#VALUE!</v>
      </c>
      <c r="B192" s="78" t="e">
        <f t="shared" ca="1" si="39"/>
        <v>#VALUE!</v>
      </c>
      <c r="C192" s="48" t="e">
        <f t="shared" ca="1" si="40"/>
        <v>#VALUE!</v>
      </c>
      <c r="D192" s="43"/>
      <c r="E192" s="44" t="e">
        <f ca="1">IF(OR(WEEKDAY($A192)&lt;3,COUNTIF(Fériés,$A192)&gt;0),"",SUM($D$170:D192))</f>
        <v>#VALUE!</v>
      </c>
      <c r="F192" s="39" t="e">
        <f t="shared" ca="1" si="33"/>
        <v>#VALUE!</v>
      </c>
      <c r="G192" s="85" t="e">
        <f t="shared" ca="1" si="34"/>
        <v>#VALUE!</v>
      </c>
      <c r="H192" s="40" t="e">
        <f t="shared" ca="1" si="35"/>
        <v>#VALUE!</v>
      </c>
      <c r="I192" s="43"/>
      <c r="J192" s="39" t="e">
        <f ca="1">IF(OR(WEEKDAY($A192)&lt;3,COUNTIF(Fériés,$A192)&gt;0),"",SUM($I$170:I192))</f>
        <v>#VALUE!</v>
      </c>
      <c r="K192" s="49" t="e">
        <f t="shared" ca="1" si="36"/>
        <v>#VALUE!</v>
      </c>
      <c r="L192" s="52" t="e">
        <f t="shared" ca="1" si="37"/>
        <v>#VALUE!</v>
      </c>
      <c r="M192" s="45"/>
      <c r="N192" s="39" t="e">
        <f ca="1">IF(OR(WEEKDAY($A192)&lt;3,COUNTIF(Fériés,$A192)&gt;0),"",SUM($M$170:M192))</f>
        <v>#VALUE!</v>
      </c>
      <c r="O192" s="42" t="e">
        <f t="shared" ca="1" si="38"/>
        <v>#VALUE!</v>
      </c>
    </row>
    <row r="193" spans="1:15" x14ac:dyDescent="0.2">
      <c r="A193" s="77" t="e">
        <f t="shared" ca="1" si="39"/>
        <v>#VALUE!</v>
      </c>
      <c r="B193" s="78" t="e">
        <f t="shared" ca="1" si="39"/>
        <v>#VALUE!</v>
      </c>
      <c r="C193" s="48" t="e">
        <f t="shared" ca="1" si="40"/>
        <v>#VALUE!</v>
      </c>
      <c r="D193" s="43"/>
      <c r="E193" s="44" t="e">
        <f ca="1">IF(OR(WEEKDAY($A193)&lt;3,COUNTIF(Fériés,$A193)&gt;0),"",SUM($D$170:D193))</f>
        <v>#VALUE!</v>
      </c>
      <c r="F193" s="39" t="e">
        <f t="shared" ca="1" si="33"/>
        <v>#VALUE!</v>
      </c>
      <c r="G193" s="85" t="e">
        <f t="shared" ca="1" si="34"/>
        <v>#VALUE!</v>
      </c>
      <c r="H193" s="40" t="e">
        <f t="shared" ca="1" si="35"/>
        <v>#VALUE!</v>
      </c>
      <c r="I193" s="43"/>
      <c r="J193" s="39" t="e">
        <f ca="1">IF(OR(WEEKDAY($A193)&lt;3,COUNTIF(Fériés,$A193)&gt;0),"",SUM($I$170:I193))</f>
        <v>#VALUE!</v>
      </c>
      <c r="K193" s="49" t="e">
        <f t="shared" ca="1" si="36"/>
        <v>#VALUE!</v>
      </c>
      <c r="L193" s="52" t="e">
        <f t="shared" ca="1" si="37"/>
        <v>#VALUE!</v>
      </c>
      <c r="M193" s="45"/>
      <c r="N193" s="39" t="e">
        <f ca="1">IF(OR(WEEKDAY($A193)&lt;3,COUNTIF(Fériés,$A193)&gt;0),"",SUM($M$170:M193))</f>
        <v>#VALUE!</v>
      </c>
      <c r="O193" s="42" t="e">
        <f t="shared" ca="1" si="38"/>
        <v>#VALUE!</v>
      </c>
    </row>
    <row r="194" spans="1:15" x14ac:dyDescent="0.2">
      <c r="A194" s="77" t="e">
        <f t="shared" ca="1" si="39"/>
        <v>#VALUE!</v>
      </c>
      <c r="B194" s="78" t="e">
        <f t="shared" ca="1" si="39"/>
        <v>#VALUE!</v>
      </c>
      <c r="C194" s="48" t="e">
        <f t="shared" ca="1" si="40"/>
        <v>#VALUE!</v>
      </c>
      <c r="D194" s="43"/>
      <c r="E194" s="44" t="e">
        <f ca="1">IF(OR(WEEKDAY($A194)&lt;3,COUNTIF(Fériés,$A194)&gt;0),"",SUM($D$170:D194))</f>
        <v>#VALUE!</v>
      </c>
      <c r="F194" s="39" t="e">
        <f t="shared" ca="1" si="33"/>
        <v>#VALUE!</v>
      </c>
      <c r="G194" s="85" t="e">
        <f t="shared" ca="1" si="34"/>
        <v>#VALUE!</v>
      </c>
      <c r="H194" s="40" t="e">
        <f t="shared" ca="1" si="35"/>
        <v>#VALUE!</v>
      </c>
      <c r="I194" s="43"/>
      <c r="J194" s="39" t="e">
        <f ca="1">IF(OR(WEEKDAY($A194)&lt;3,COUNTIF(Fériés,$A194)&gt;0),"",SUM($I$170:I194))</f>
        <v>#VALUE!</v>
      </c>
      <c r="K194" s="49" t="e">
        <f t="shared" ca="1" si="36"/>
        <v>#VALUE!</v>
      </c>
      <c r="L194" s="52" t="e">
        <f t="shared" ca="1" si="37"/>
        <v>#VALUE!</v>
      </c>
      <c r="M194" s="45"/>
      <c r="N194" s="39" t="e">
        <f ca="1">IF(OR(WEEKDAY($A194)&lt;3,COUNTIF(Fériés,$A194)&gt;0),"",SUM($M$170:M194))</f>
        <v>#VALUE!</v>
      </c>
      <c r="O194" s="42" t="e">
        <f t="shared" ca="1" si="38"/>
        <v>#VALUE!</v>
      </c>
    </row>
    <row r="195" spans="1:15" x14ac:dyDescent="0.2">
      <c r="A195" s="77" t="e">
        <f t="shared" ca="1" si="39"/>
        <v>#VALUE!</v>
      </c>
      <c r="B195" s="78" t="e">
        <f t="shared" ca="1" si="39"/>
        <v>#VALUE!</v>
      </c>
      <c r="C195" s="48" t="e">
        <f t="shared" ca="1" si="40"/>
        <v>#VALUE!</v>
      </c>
      <c r="D195" s="43"/>
      <c r="E195" s="44" t="e">
        <f ca="1">IF(OR(WEEKDAY($A195)&lt;3,COUNTIF(Fériés,$A195)&gt;0),"",SUM($D$170:D195))</f>
        <v>#VALUE!</v>
      </c>
      <c r="F195" s="39" t="e">
        <f t="shared" ca="1" si="33"/>
        <v>#VALUE!</v>
      </c>
      <c r="G195" s="85" t="e">
        <f t="shared" ca="1" si="34"/>
        <v>#VALUE!</v>
      </c>
      <c r="H195" s="40" t="e">
        <f t="shared" ca="1" si="35"/>
        <v>#VALUE!</v>
      </c>
      <c r="I195" s="43"/>
      <c r="J195" s="39" t="e">
        <f ca="1">IF(OR(WEEKDAY($A195)&lt;3,COUNTIF(Fériés,$A195)&gt;0),"",SUM($I$170:I195))</f>
        <v>#VALUE!</v>
      </c>
      <c r="K195" s="49" t="e">
        <f t="shared" ca="1" si="36"/>
        <v>#VALUE!</v>
      </c>
      <c r="L195" s="52" t="e">
        <f t="shared" ca="1" si="37"/>
        <v>#VALUE!</v>
      </c>
      <c r="M195" s="45"/>
      <c r="N195" s="39" t="e">
        <f ca="1">IF(OR(WEEKDAY($A195)&lt;3,COUNTIF(Fériés,$A195)&gt;0),"",SUM($M$170:M195))</f>
        <v>#VALUE!</v>
      </c>
      <c r="O195" s="42" t="e">
        <f t="shared" ca="1" si="38"/>
        <v>#VALUE!</v>
      </c>
    </row>
    <row r="196" spans="1:15" x14ac:dyDescent="0.2">
      <c r="A196" s="77" t="e">
        <f t="shared" ca="1" si="39"/>
        <v>#VALUE!</v>
      </c>
      <c r="B196" s="78" t="e">
        <f t="shared" ca="1" si="39"/>
        <v>#VALUE!</v>
      </c>
      <c r="C196" s="48" t="e">
        <f t="shared" ca="1" si="40"/>
        <v>#VALUE!</v>
      </c>
      <c r="D196" s="43"/>
      <c r="E196" s="44" t="e">
        <f ca="1">IF(OR(WEEKDAY($A196)&lt;3,COUNTIF(Fériés,$A196)&gt;0),"",SUM($D$170:D196))</f>
        <v>#VALUE!</v>
      </c>
      <c r="F196" s="39" t="e">
        <f t="shared" ca="1" si="33"/>
        <v>#VALUE!</v>
      </c>
      <c r="G196" s="85" t="e">
        <f t="shared" ca="1" si="34"/>
        <v>#VALUE!</v>
      </c>
      <c r="H196" s="40" t="e">
        <f t="shared" ca="1" si="35"/>
        <v>#VALUE!</v>
      </c>
      <c r="I196" s="43"/>
      <c r="J196" s="39" t="e">
        <f ca="1">IF(OR(WEEKDAY($A196)&lt;3,COUNTIF(Fériés,$A196)&gt;0),"",SUM($I$170:I196))</f>
        <v>#VALUE!</v>
      </c>
      <c r="K196" s="49" t="e">
        <f t="shared" ca="1" si="36"/>
        <v>#VALUE!</v>
      </c>
      <c r="L196" s="52" t="e">
        <f t="shared" ca="1" si="37"/>
        <v>#VALUE!</v>
      </c>
      <c r="M196" s="45"/>
      <c r="N196" s="39" t="e">
        <f ca="1">IF(OR(WEEKDAY($A196)&lt;3,COUNTIF(Fériés,$A196)&gt;0),"",SUM($M$170:M196))</f>
        <v>#VALUE!</v>
      </c>
      <c r="O196" s="42" t="e">
        <f t="shared" ca="1" si="38"/>
        <v>#VALUE!</v>
      </c>
    </row>
    <row r="197" spans="1:15" x14ac:dyDescent="0.2">
      <c r="A197" s="77" t="e">
        <f t="shared" ca="1" si="39"/>
        <v>#VALUE!</v>
      </c>
      <c r="B197" s="78" t="e">
        <f t="shared" ca="1" si="39"/>
        <v>#VALUE!</v>
      </c>
      <c r="C197" s="48" t="e">
        <f t="shared" ca="1" si="40"/>
        <v>#VALUE!</v>
      </c>
      <c r="D197" s="43"/>
      <c r="E197" s="44" t="e">
        <f ca="1">IF(OR(WEEKDAY($A197)&lt;3,COUNTIF(Fériés,$A197)&gt;0),"",SUM($D$170:D197))</f>
        <v>#VALUE!</v>
      </c>
      <c r="F197" s="39" t="e">
        <f t="shared" ca="1" si="33"/>
        <v>#VALUE!</v>
      </c>
      <c r="G197" s="85" t="e">
        <f t="shared" ca="1" si="34"/>
        <v>#VALUE!</v>
      </c>
      <c r="H197" s="40" t="e">
        <f t="shared" ca="1" si="35"/>
        <v>#VALUE!</v>
      </c>
      <c r="I197" s="43"/>
      <c r="J197" s="39" t="e">
        <f ca="1">IF(OR(WEEKDAY($A197)&lt;3,COUNTIF(Fériés,$A197)&gt;0),"",SUM($I$170:I197))</f>
        <v>#VALUE!</v>
      </c>
      <c r="K197" s="49" t="e">
        <f t="shared" ca="1" si="36"/>
        <v>#VALUE!</v>
      </c>
      <c r="L197" s="52" t="e">
        <f t="shared" ca="1" si="37"/>
        <v>#VALUE!</v>
      </c>
      <c r="M197" s="45"/>
      <c r="N197" s="39" t="e">
        <f ca="1">IF(OR(WEEKDAY($A197)&lt;3,COUNTIF(Fériés,$A197)&gt;0),"",SUM($M$170:M197))</f>
        <v>#VALUE!</v>
      </c>
      <c r="O197" s="42" t="e">
        <f t="shared" ca="1" si="38"/>
        <v>#VALUE!</v>
      </c>
    </row>
    <row r="198" spans="1:15" x14ac:dyDescent="0.2">
      <c r="A198" s="77" t="e">
        <f t="shared" ca="1" si="39"/>
        <v>#VALUE!</v>
      </c>
      <c r="B198" s="78" t="e">
        <f t="shared" ca="1" si="39"/>
        <v>#VALUE!</v>
      </c>
      <c r="C198" s="48" t="e">
        <f ca="1">IF(B198="","",IF(OR(WEEKDAY($A198)&lt;3,COUNTIF(Fériés,$A198)&gt;0),"",SUMPRODUCT((WEEKDAY(ROW(INDIRECT($A$8&amp;":"&amp;A198)))&gt;2)*(COUNTIF(Fériés,ROW(INDIRECT($A$8&amp;":"&amp;A198)))=0))*$C$166))</f>
        <v>#VALUE!</v>
      </c>
      <c r="D198" s="43"/>
      <c r="E198" s="39" t="e">
        <f ca="1">IF(B198="","",IF(OR(WEEKDAY($A198)&lt;3,COUNTIF(Fériés,$A198)&gt;0),"",SUM($D$170:D198)))</f>
        <v>#VALUE!</v>
      </c>
      <c r="F198" s="39" t="e">
        <f ca="1">IF(B198="","",IF(OR(WEEKDAY($A198)&lt;3,COUNTIF(Fériés,$A198)&gt;0),"",E198-C198))</f>
        <v>#VALUE!</v>
      </c>
      <c r="G198" s="85" t="e">
        <f ca="1">IF(B198="","",IF(OR(WEEKDAY($A198)&lt;3,COUNTIF(Fériés,$A198)&gt;0),"",E198+J198))</f>
        <v>#VALUE!</v>
      </c>
      <c r="H198" s="40" t="e">
        <f ca="1">IF(B198="","",IF(OR(WEEKDAY($A198)&lt;3,COUNTIF(Fériés,$A198)&gt;0),"",G198*10/100))</f>
        <v>#VALUE!</v>
      </c>
      <c r="I198" s="43"/>
      <c r="J198" s="39" t="e">
        <f ca="1">IF(B198="","",IF(OR(WEEKDAY($A198)&lt;3,COUNTIF(Fériés,$A198)&gt;0),"",SUM($I$170:I198)))</f>
        <v>#VALUE!</v>
      </c>
      <c r="K198" s="49" t="e">
        <f ca="1">IF(B198="","",IF(OR(WEEKDAY($A198)&lt;3,COUNTIF(Fériés,$A198)&gt;0),"",J198-H198))</f>
        <v>#VALUE!</v>
      </c>
      <c r="L198" s="52" t="e">
        <f ca="1">IF(B198="","",IF(OR(WEEKDAY($A198)&lt;3,COUNTIF(Fériés,$A198)&gt;0),"",J198/G198))</f>
        <v>#VALUE!</v>
      </c>
      <c r="M198" s="45"/>
      <c r="N198" s="39" t="e">
        <f ca="1">IF(B198="","",IF(OR(WEEKDAY($A198)&lt;3,COUNTIF(Fériés,$A198)&gt;0),"",SUM($M$170:M198)))</f>
        <v>#VALUE!</v>
      </c>
      <c r="O198" s="42" t="e">
        <f ca="1">IF(B198="","",IF(OR(WEEKDAY($A198)&lt;3,COUNTIF(Fériés,$A198)&gt;0,M198=0),"",D198/M198))</f>
        <v>#VALUE!</v>
      </c>
    </row>
    <row r="199" spans="1:15" x14ac:dyDescent="0.2">
      <c r="A199" s="77" t="e">
        <f t="shared" ca="1" si="39"/>
        <v>#VALUE!</v>
      </c>
      <c r="B199" s="78" t="e">
        <f t="shared" ca="1" si="39"/>
        <v>#VALUE!</v>
      </c>
      <c r="C199" s="48" t="e">
        <f ca="1">IF(B199="","",IF(OR(WEEKDAY($A199)&lt;3,COUNTIF(Fériés,$A199)&gt;0),"",SUMPRODUCT((WEEKDAY(ROW(INDIRECT($A$8&amp;":"&amp;A199)))&gt;2)*(COUNTIF(Fériés,ROW(INDIRECT($A$8&amp;":"&amp;A199)))=0))*$C$166))</f>
        <v>#VALUE!</v>
      </c>
      <c r="D199" s="43"/>
      <c r="E199" s="39" t="e">
        <f ca="1">IF(B199="","",IF(OR(WEEKDAY($A199)&lt;3,COUNTIF(Fériés,$A199)&gt;0),"",SUM($D$170:D199)))</f>
        <v>#VALUE!</v>
      </c>
      <c r="F199" s="39" t="e">
        <f ca="1">IF(B199="","",IF(OR(WEEKDAY($A199)&lt;3,COUNTIF(Fériés,$A199)&gt;0),"",E199-C199))</f>
        <v>#VALUE!</v>
      </c>
      <c r="G199" s="85" t="e">
        <f ca="1">IF(B199="","",IF(OR(WEEKDAY($A199)&lt;3,COUNTIF(Fériés,$A199)&gt;0),"",E199+J199))</f>
        <v>#VALUE!</v>
      </c>
      <c r="H199" s="40" t="e">
        <f ca="1">IF(B199="","",IF(OR(WEEKDAY($A199)&lt;3,COUNTIF(Fériés,$A199)&gt;0),"",G199*10/100))</f>
        <v>#VALUE!</v>
      </c>
      <c r="I199" s="43"/>
      <c r="J199" s="39" t="e">
        <f ca="1">IF(B199="","",IF(OR(WEEKDAY($A199)&lt;3,COUNTIF(Fériés,$A199)&gt;0),"",SUM($I$170:I199)))</f>
        <v>#VALUE!</v>
      </c>
      <c r="K199" s="49" t="e">
        <f ca="1">IF(B199="","",IF(OR(WEEKDAY($A199)&lt;3,COUNTIF(Fériés,$A199)&gt;0),"",J199-H199))</f>
        <v>#VALUE!</v>
      </c>
      <c r="L199" s="52" t="e">
        <f ca="1">IF(B199="","",IF(OR(WEEKDAY($A199)&lt;3,COUNTIF(Fériés,$A199)&gt;0),"",J199/G199))</f>
        <v>#VALUE!</v>
      </c>
      <c r="M199" s="45"/>
      <c r="N199" s="39" t="e">
        <f ca="1">IF(B199="","",IF(OR(WEEKDAY($A199)&lt;3,COUNTIF(Fériés,$A199)&gt;0),"",SUM($M$170:M199)))</f>
        <v>#VALUE!</v>
      </c>
      <c r="O199" s="42" t="e">
        <f ca="1">IF(B199="","",IF(OR(WEEKDAY($A199)&lt;3,COUNTIF(Fériés,$A199)&gt;0,M199=0),"",D199/M199))</f>
        <v>#VALUE!</v>
      </c>
    </row>
    <row r="200" spans="1:15" x14ac:dyDescent="0.2">
      <c r="A200" s="77" t="e">
        <f t="shared" ca="1" si="39"/>
        <v>#VALUE!</v>
      </c>
      <c r="B200" s="78" t="e">
        <f t="shared" ca="1" si="39"/>
        <v>#VALUE!</v>
      </c>
      <c r="C200" s="48" t="e">
        <f ca="1">IF(B200="","",IF(OR(WEEKDAY($A200)&lt;3,COUNTIF(Fériés,$A200)&gt;0),"",SUMPRODUCT((WEEKDAY(ROW(INDIRECT($A$8&amp;":"&amp;A200)))&gt;2)*(COUNTIF(Fériés,ROW(INDIRECT($A$8&amp;":"&amp;A200)))=0))*$C$166))</f>
        <v>#VALUE!</v>
      </c>
      <c r="D200" s="43"/>
      <c r="E200" s="39" t="e">
        <f ca="1">IF(B200="","",IF(OR(WEEKDAY($A200)&lt;3,COUNTIF(Fériés,$A200)&gt;0),"",SUM($D$170:D200)))</f>
        <v>#VALUE!</v>
      </c>
      <c r="F200" s="39" t="e">
        <f ca="1">IF(B200="","",IF(OR(WEEKDAY($A200)&lt;3,COUNTIF(Fériés,$A200)&gt;0),"",E200-C200))</f>
        <v>#VALUE!</v>
      </c>
      <c r="G200" s="85" t="e">
        <f ca="1">IF(B200="","",IF(OR(WEEKDAY($A200)&lt;3,COUNTIF(Fériés,$A200)&gt;0),"",E200+J200))</f>
        <v>#VALUE!</v>
      </c>
      <c r="H200" s="40" t="e">
        <f ca="1">IF(B200="","",IF(OR(WEEKDAY($A200)&lt;3,COUNTIF(Fériés,$A200)&gt;0),"",G200*10/100))</f>
        <v>#VALUE!</v>
      </c>
      <c r="I200" s="43"/>
      <c r="J200" s="39" t="e">
        <f ca="1">IF(B200="","",IF(OR(WEEKDAY($A200)&lt;3,COUNTIF(Fériés,$A200)&gt;0),"",SUM($I$170:I200)))</f>
        <v>#VALUE!</v>
      </c>
      <c r="K200" s="49" t="e">
        <f ca="1">IF(B200="","",IF(OR(WEEKDAY($A200)&lt;3,COUNTIF(Fériés,$A200)&gt;0),"",J200-H200))</f>
        <v>#VALUE!</v>
      </c>
      <c r="L200" s="52" t="e">
        <f ca="1">IF(B200="","",IF(OR(WEEKDAY($A200)&lt;3,COUNTIF(Fériés,$A200)&gt;0),"",J200/G200))</f>
        <v>#VALUE!</v>
      </c>
      <c r="M200" s="45"/>
      <c r="N200" s="39" t="e">
        <f ca="1">IF(B200="","",IF(OR(WEEKDAY($A200)&lt;3,COUNTIF(Fériés,$A200)&gt;0),"",SUM($M$170:M200)))</f>
        <v>#VALUE!</v>
      </c>
      <c r="O200" s="42" t="e">
        <f ca="1">IF(B200="","",IF(OR(WEEKDAY($A200)&lt;3,COUNTIF(Fériés,$A200)&gt;0,M200=0),"",E200/N200))</f>
        <v>#VALUE!</v>
      </c>
    </row>
    <row r="201" spans="1:15" x14ac:dyDescent="0.2">
      <c r="A201" s="167"/>
      <c r="B201" s="168"/>
      <c r="C201" s="169"/>
      <c r="D201" s="170"/>
      <c r="E201" s="47"/>
      <c r="F201" s="47"/>
      <c r="G201" s="171"/>
      <c r="H201" s="172"/>
      <c r="I201" s="170"/>
      <c r="J201" s="47"/>
      <c r="K201" s="173"/>
      <c r="L201" s="174"/>
      <c r="M201" s="175"/>
      <c r="N201" s="47"/>
      <c r="O201" s="176"/>
    </row>
    <row r="202" spans="1:15" x14ac:dyDescent="0.2">
      <c r="A202" s="167"/>
      <c r="B202" s="168"/>
      <c r="C202" s="169"/>
      <c r="D202" s="170"/>
      <c r="E202" s="47"/>
      <c r="F202" s="47"/>
      <c r="G202" s="171"/>
      <c r="H202" s="172"/>
      <c r="I202" s="170"/>
      <c r="J202" s="47"/>
      <c r="K202" s="173"/>
      <c r="L202" s="174"/>
      <c r="M202" s="175"/>
      <c r="N202" s="47"/>
      <c r="O202" s="176"/>
    </row>
  </sheetData>
  <phoneticPr fontId="0" type="noConversion"/>
  <conditionalFormatting sqref="A8:O38 A47:O79 A90:O120 A129:O161 A170:O202">
    <cfRule type="expression" dxfId="3" priority="1" stopIfTrue="1">
      <formula>WEEKDAY($A8)&lt;3</formula>
    </cfRule>
    <cfRule type="expression" dxfId="2" priority="2" stopIfTrue="1">
      <formula>COUNTIF(Fériés,$A8)&gt;0</formula>
    </cfRule>
  </conditionalFormatting>
  <pageMargins left="0.15748031496062992" right="0.15748031496062992" top="1.1811023622047245" bottom="0.98425196850393704" header="0.51181102362204722" footer="0.51181102362204722"/>
  <pageSetup paperSize="9" scale="85" orientation="landscape" r:id="rId1"/>
  <headerFooter alignWithMargins="0">
    <oddHeader>&amp;C&amp;"Arial,Gras"&amp;14&amp;K09-049Salon de coiffure EVA CARLE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AE53"/>
  <sheetViews>
    <sheetView workbookViewId="0">
      <selection activeCell="B25" sqref="B25"/>
    </sheetView>
  </sheetViews>
  <sheetFormatPr baseColWidth="10" defaultRowHeight="12.75" x14ac:dyDescent="0.2"/>
  <cols>
    <col min="1" max="1" width="10.140625" customWidth="1"/>
    <col min="3" max="3" width="7.42578125" customWidth="1"/>
    <col min="4" max="4" width="9" customWidth="1"/>
    <col min="6" max="6" width="11.140625" customWidth="1"/>
    <col min="16" max="16" width="9.42578125" customWidth="1"/>
    <col min="17" max="17" width="10.85546875" customWidth="1"/>
    <col min="18" max="18" width="9.140625" customWidth="1"/>
    <col min="19" max="19" width="9" customWidth="1"/>
  </cols>
  <sheetData>
    <row r="2" spans="1:19" ht="13.5" thickBot="1" x14ac:dyDescent="0.25">
      <c r="A2" s="119"/>
      <c r="B2" s="119"/>
      <c r="C2" s="119"/>
      <c r="F2" s="179" t="s">
        <v>102</v>
      </c>
      <c r="J2" s="179" t="s">
        <v>103</v>
      </c>
      <c r="L2" s="179" t="s">
        <v>101</v>
      </c>
      <c r="M2" t="s">
        <v>112</v>
      </c>
      <c r="P2" s="179" t="s">
        <v>104</v>
      </c>
    </row>
    <row r="3" spans="1:19" ht="13.5" thickBot="1" x14ac:dyDescent="0.25">
      <c r="A3" s="209" t="s">
        <v>39</v>
      </c>
      <c r="B3" s="210"/>
      <c r="C3" s="210"/>
      <c r="D3" s="210"/>
      <c r="E3" s="211"/>
      <c r="F3" s="110">
        <v>2013</v>
      </c>
    </row>
    <row r="4" spans="1:19" ht="13.5" thickBot="1" x14ac:dyDescent="0.25">
      <c r="A4" s="87"/>
      <c r="B4" s="218" t="s">
        <v>40</v>
      </c>
      <c r="C4" s="219"/>
      <c r="D4" s="88" t="s">
        <v>41</v>
      </c>
      <c r="E4" s="89" t="s">
        <v>42</v>
      </c>
      <c r="F4" s="90" t="s">
        <v>43</v>
      </c>
      <c r="G4" s="91" t="s">
        <v>44</v>
      </c>
      <c r="H4" s="92" t="s">
        <v>45</v>
      </c>
      <c r="I4" s="93" t="s">
        <v>46</v>
      </c>
      <c r="J4" s="155" t="s">
        <v>47</v>
      </c>
      <c r="K4" s="94" t="s">
        <v>48</v>
      </c>
      <c r="L4" s="95" t="s">
        <v>49</v>
      </c>
      <c r="M4" s="96" t="s">
        <v>50</v>
      </c>
      <c r="N4" s="97" t="s">
        <v>12</v>
      </c>
      <c r="O4" s="98" t="s">
        <v>51</v>
      </c>
      <c r="P4" s="87" t="s">
        <v>52</v>
      </c>
      <c r="Q4" s="108" t="s">
        <v>53</v>
      </c>
    </row>
    <row r="5" spans="1:19" ht="15" x14ac:dyDescent="0.2">
      <c r="A5" s="59" t="s">
        <v>54</v>
      </c>
      <c r="B5" s="196">
        <f>B17*E5</f>
        <v>1274.0000000000002</v>
      </c>
      <c r="C5" s="196"/>
      <c r="D5" s="150">
        <v>10556</v>
      </c>
      <c r="E5" s="151">
        <v>7.0000000000000007E-2</v>
      </c>
      <c r="F5" s="127" t="e">
        <f ca="1">SUM(B24+H24+N24+T24+Z24)</f>
        <v>#VALUE!</v>
      </c>
      <c r="G5" s="192" t="e">
        <f ca="1">F5</f>
        <v>#VALUE!</v>
      </c>
      <c r="H5" s="163" t="e">
        <f>J5-B5</f>
        <v>#REF!</v>
      </c>
      <c r="I5" s="163" t="e">
        <f>H5</f>
        <v>#REF!</v>
      </c>
      <c r="J5" s="165" t="e">
        <f>Janvier!#REF!</f>
        <v>#REF!</v>
      </c>
      <c r="K5" s="164" t="e">
        <f>J5*10%</f>
        <v>#REF!</v>
      </c>
      <c r="L5" s="194" t="e">
        <f>Janvier!#REF!</f>
        <v>#REF!</v>
      </c>
      <c r="M5" s="152" t="e">
        <f>L5-K5</f>
        <v>#REF!</v>
      </c>
      <c r="N5" s="152" t="e">
        <f>M5</f>
        <v>#REF!</v>
      </c>
      <c r="O5" s="153" t="e">
        <f>L5/J5%</f>
        <v>#REF!</v>
      </c>
      <c r="P5" s="165" t="e">
        <f>Janvier!#REF!</f>
        <v>#REF!</v>
      </c>
      <c r="Q5" s="154" t="e">
        <f>J5/P5</f>
        <v>#REF!</v>
      </c>
    </row>
    <row r="6" spans="1:19" ht="15" x14ac:dyDescent="0.2">
      <c r="A6" s="1" t="s">
        <v>55</v>
      </c>
      <c r="B6" s="196">
        <f>B17*E6</f>
        <v>1326.7800000000002</v>
      </c>
      <c r="C6" s="196"/>
      <c r="D6" s="147">
        <v>12904</v>
      </c>
      <c r="E6" s="148">
        <v>7.2900000000000006E-2</v>
      </c>
      <c r="F6" s="127" t="e">
        <f t="shared" ref="F6:F16" si="0">SUM(B25+H25+N25+T25+Z25)</f>
        <v>#REF!</v>
      </c>
      <c r="G6" s="192" t="e">
        <f ca="1">G5+F6</f>
        <v>#VALUE!</v>
      </c>
      <c r="H6" s="163" t="e">
        <f t="shared" ref="H6:H16" si="1">J6-B6</f>
        <v>#REF!</v>
      </c>
      <c r="I6" s="163" t="e">
        <f>H5+H6</f>
        <v>#REF!</v>
      </c>
      <c r="J6" s="165" t="e">
        <f>#REF!</f>
        <v>#REF!</v>
      </c>
      <c r="K6" s="164" t="e">
        <f t="shared" ref="K6:K16" si="2">J6*10%</f>
        <v>#REF!</v>
      </c>
      <c r="L6" s="194" t="e">
        <f>#REF!</f>
        <v>#REF!</v>
      </c>
      <c r="M6" s="152" t="e">
        <f t="shared" ref="M6:M16" si="3">L6-K6</f>
        <v>#REF!</v>
      </c>
      <c r="N6" s="152" t="e">
        <f>N5+M6</f>
        <v>#REF!</v>
      </c>
      <c r="O6" s="153" t="e">
        <f t="shared" ref="O6:O16" si="4">L6/J6%</f>
        <v>#REF!</v>
      </c>
      <c r="P6" s="165" t="e">
        <f>#REF!</f>
        <v>#REF!</v>
      </c>
      <c r="Q6" s="154" t="e">
        <f t="shared" ref="Q6:Q16" si="5">J6/P6</f>
        <v>#REF!</v>
      </c>
    </row>
    <row r="7" spans="1:19" ht="15" x14ac:dyDescent="0.2">
      <c r="A7" s="1" t="s">
        <v>56</v>
      </c>
      <c r="B7" s="196">
        <f>B17*E7</f>
        <v>1348.62</v>
      </c>
      <c r="C7" s="196"/>
      <c r="D7" s="147">
        <v>12121</v>
      </c>
      <c r="E7" s="148">
        <v>7.4099999999999999E-2</v>
      </c>
      <c r="F7" s="127" t="e">
        <f t="shared" si="0"/>
        <v>#REF!</v>
      </c>
      <c r="G7" s="192" t="e">
        <f t="shared" ref="G7:G16" ca="1" si="6">G6+F7</f>
        <v>#VALUE!</v>
      </c>
      <c r="H7" s="163" t="e">
        <f t="shared" si="1"/>
        <v>#REF!</v>
      </c>
      <c r="I7" s="163" t="e">
        <f t="shared" ref="I7:I16" si="7">H6+H7</f>
        <v>#REF!</v>
      </c>
      <c r="J7" s="165" t="e">
        <f>#REF!</f>
        <v>#REF!</v>
      </c>
      <c r="K7" s="164" t="e">
        <f t="shared" si="2"/>
        <v>#REF!</v>
      </c>
      <c r="L7" s="194" t="e">
        <f>#REF!</f>
        <v>#REF!</v>
      </c>
      <c r="M7" s="152" t="e">
        <f t="shared" si="3"/>
        <v>#REF!</v>
      </c>
      <c r="N7" s="152" t="e">
        <f t="shared" ref="N7:N16" si="8">N6+M7</f>
        <v>#REF!</v>
      </c>
      <c r="O7" s="153" t="e">
        <f t="shared" si="4"/>
        <v>#REF!</v>
      </c>
      <c r="P7" s="165" t="e">
        <f>#REF!</f>
        <v>#REF!</v>
      </c>
      <c r="Q7" s="154" t="e">
        <f t="shared" si="5"/>
        <v>#REF!</v>
      </c>
    </row>
    <row r="8" spans="1:19" ht="15" x14ac:dyDescent="0.2">
      <c r="A8" s="1" t="s">
        <v>57</v>
      </c>
      <c r="B8" s="196">
        <f>B17*E8</f>
        <v>1612.52</v>
      </c>
      <c r="C8" s="196"/>
      <c r="D8" s="147">
        <v>15124</v>
      </c>
      <c r="E8" s="148">
        <v>8.8599999999999998E-2</v>
      </c>
      <c r="F8" s="127" t="e">
        <f t="shared" si="0"/>
        <v>#REF!</v>
      </c>
      <c r="G8" s="192" t="e">
        <f t="shared" ca="1" si="6"/>
        <v>#VALUE!</v>
      </c>
      <c r="H8" s="163" t="e">
        <f t="shared" si="1"/>
        <v>#REF!</v>
      </c>
      <c r="I8" s="163" t="e">
        <f t="shared" si="7"/>
        <v>#REF!</v>
      </c>
      <c r="J8" s="165" t="e">
        <f>#REF!</f>
        <v>#REF!</v>
      </c>
      <c r="K8" s="164" t="e">
        <f t="shared" si="2"/>
        <v>#REF!</v>
      </c>
      <c r="L8" s="194" t="e">
        <f>#REF!</f>
        <v>#REF!</v>
      </c>
      <c r="M8" s="152" t="e">
        <f t="shared" si="3"/>
        <v>#REF!</v>
      </c>
      <c r="N8" s="152" t="e">
        <f t="shared" si="8"/>
        <v>#REF!</v>
      </c>
      <c r="O8" s="153" t="e">
        <f t="shared" si="4"/>
        <v>#REF!</v>
      </c>
      <c r="P8" s="165" t="e">
        <f>#REF!</f>
        <v>#REF!</v>
      </c>
      <c r="Q8" s="154" t="e">
        <f t="shared" si="5"/>
        <v>#REF!</v>
      </c>
    </row>
    <row r="9" spans="1:19" ht="15" x14ac:dyDescent="0.2">
      <c r="A9" s="1" t="s">
        <v>58</v>
      </c>
      <c r="B9" s="196">
        <f>B17*E9</f>
        <v>1233.96</v>
      </c>
      <c r="C9" s="196"/>
      <c r="D9" s="147">
        <v>15215</v>
      </c>
      <c r="E9" s="148">
        <v>6.7799999999999999E-2</v>
      </c>
      <c r="F9" s="127" t="e">
        <f t="shared" si="0"/>
        <v>#REF!</v>
      </c>
      <c r="G9" s="192" t="e">
        <f t="shared" ca="1" si="6"/>
        <v>#VALUE!</v>
      </c>
      <c r="H9" s="163" t="e">
        <f t="shared" si="1"/>
        <v>#REF!</v>
      </c>
      <c r="I9" s="163" t="e">
        <f t="shared" si="7"/>
        <v>#REF!</v>
      </c>
      <c r="J9" s="165" t="e">
        <f>#REF!</f>
        <v>#REF!</v>
      </c>
      <c r="K9" s="164" t="e">
        <f t="shared" si="2"/>
        <v>#REF!</v>
      </c>
      <c r="L9" s="194" t="e">
        <f>#REF!</f>
        <v>#REF!</v>
      </c>
      <c r="M9" s="152" t="e">
        <f t="shared" si="3"/>
        <v>#REF!</v>
      </c>
      <c r="N9" s="152" t="e">
        <f t="shared" si="8"/>
        <v>#REF!</v>
      </c>
      <c r="O9" s="153" t="e">
        <f t="shared" si="4"/>
        <v>#REF!</v>
      </c>
      <c r="P9" s="165" t="e">
        <f>#REF!</f>
        <v>#REF!</v>
      </c>
      <c r="Q9" s="154" t="e">
        <f t="shared" si="5"/>
        <v>#REF!</v>
      </c>
    </row>
    <row r="10" spans="1:19" ht="15" x14ac:dyDescent="0.2">
      <c r="A10" s="1" t="s">
        <v>59</v>
      </c>
      <c r="B10" s="196">
        <f>B17*E10</f>
        <v>1579.76</v>
      </c>
      <c r="C10" s="196"/>
      <c r="D10" s="147">
        <v>14706</v>
      </c>
      <c r="E10" s="148">
        <v>8.6800000000000002E-2</v>
      </c>
      <c r="F10" s="127" t="e">
        <f t="shared" si="0"/>
        <v>#REF!</v>
      </c>
      <c r="G10" s="192" t="e">
        <f t="shared" ca="1" si="6"/>
        <v>#VALUE!</v>
      </c>
      <c r="H10" s="163" t="e">
        <f t="shared" si="1"/>
        <v>#REF!</v>
      </c>
      <c r="I10" s="163" t="e">
        <f t="shared" si="7"/>
        <v>#REF!</v>
      </c>
      <c r="J10" s="165" t="e">
        <f>#REF!</f>
        <v>#REF!</v>
      </c>
      <c r="K10" s="164" t="e">
        <f t="shared" si="2"/>
        <v>#REF!</v>
      </c>
      <c r="L10" s="194" t="e">
        <f>#REF!</f>
        <v>#REF!</v>
      </c>
      <c r="M10" s="152" t="e">
        <f t="shared" si="3"/>
        <v>#REF!</v>
      </c>
      <c r="N10" s="152" t="e">
        <f t="shared" si="8"/>
        <v>#REF!</v>
      </c>
      <c r="O10" s="153" t="e">
        <f t="shared" si="4"/>
        <v>#REF!</v>
      </c>
      <c r="P10" s="165" t="e">
        <f>#REF!</f>
        <v>#REF!</v>
      </c>
      <c r="Q10" s="154" t="e">
        <f t="shared" si="5"/>
        <v>#REF!</v>
      </c>
    </row>
    <row r="11" spans="1:19" ht="15" x14ac:dyDescent="0.2">
      <c r="A11" s="1" t="s">
        <v>60</v>
      </c>
      <c r="B11" s="196">
        <f>B17*E11</f>
        <v>1448.72</v>
      </c>
      <c r="C11" s="196"/>
      <c r="D11" s="147">
        <v>13814</v>
      </c>
      <c r="E11" s="148">
        <v>7.9600000000000004E-2</v>
      </c>
      <c r="F11" s="127" t="e">
        <f t="shared" si="0"/>
        <v>#REF!</v>
      </c>
      <c r="G11" s="192" t="e">
        <f t="shared" ca="1" si="6"/>
        <v>#VALUE!</v>
      </c>
      <c r="H11" s="163" t="e">
        <f t="shared" si="1"/>
        <v>#REF!</v>
      </c>
      <c r="I11" s="163" t="e">
        <f t="shared" si="7"/>
        <v>#REF!</v>
      </c>
      <c r="J11" s="165" t="e">
        <f>#REF!</f>
        <v>#REF!</v>
      </c>
      <c r="K11" s="164" t="e">
        <f t="shared" si="2"/>
        <v>#REF!</v>
      </c>
      <c r="L11" s="194" t="e">
        <f>#REF!</f>
        <v>#REF!</v>
      </c>
      <c r="M11" s="152" t="e">
        <f t="shared" si="3"/>
        <v>#REF!</v>
      </c>
      <c r="N11" s="152" t="e">
        <f t="shared" si="8"/>
        <v>#REF!</v>
      </c>
      <c r="O11" s="153" t="e">
        <f t="shared" si="4"/>
        <v>#REF!</v>
      </c>
      <c r="P11" s="165" t="e">
        <f>#REF!</f>
        <v>#REF!</v>
      </c>
      <c r="Q11" s="154" t="e">
        <f t="shared" si="5"/>
        <v>#REF!</v>
      </c>
    </row>
    <row r="12" spans="1:19" ht="15" x14ac:dyDescent="0.2">
      <c r="A12" s="1" t="s">
        <v>61</v>
      </c>
      <c r="B12" s="196">
        <f>B17*E12</f>
        <v>1179.3599999999999</v>
      </c>
      <c r="C12" s="196"/>
      <c r="D12" s="147">
        <v>13359</v>
      </c>
      <c r="E12" s="148">
        <v>6.4799999999999996E-2</v>
      </c>
      <c r="F12" s="127" t="e">
        <f t="shared" si="0"/>
        <v>#REF!</v>
      </c>
      <c r="G12" s="192" t="e">
        <f t="shared" ca="1" si="6"/>
        <v>#VALUE!</v>
      </c>
      <c r="H12" s="163" t="e">
        <f t="shared" si="1"/>
        <v>#REF!</v>
      </c>
      <c r="I12" s="163" t="e">
        <f t="shared" si="7"/>
        <v>#REF!</v>
      </c>
      <c r="J12" s="165" t="e">
        <f>#REF!</f>
        <v>#REF!</v>
      </c>
      <c r="K12" s="164" t="e">
        <f t="shared" si="2"/>
        <v>#REF!</v>
      </c>
      <c r="L12" s="194" t="e">
        <f>#REF!</f>
        <v>#REF!</v>
      </c>
      <c r="M12" s="152" t="e">
        <f t="shared" si="3"/>
        <v>#REF!</v>
      </c>
      <c r="N12" s="152" t="e">
        <f t="shared" si="8"/>
        <v>#REF!</v>
      </c>
      <c r="O12" s="153" t="e">
        <f t="shared" si="4"/>
        <v>#REF!</v>
      </c>
      <c r="P12" s="165" t="e">
        <f>#REF!</f>
        <v>#REF!</v>
      </c>
      <c r="Q12" s="154" t="e">
        <f t="shared" si="5"/>
        <v>#REF!</v>
      </c>
    </row>
    <row r="13" spans="1:19" ht="15" x14ac:dyDescent="0.2">
      <c r="A13" s="1" t="s">
        <v>62</v>
      </c>
      <c r="B13" s="196">
        <f>B17*E13</f>
        <v>1712.6200000000001</v>
      </c>
      <c r="C13" s="196"/>
      <c r="D13" s="147">
        <v>16489</v>
      </c>
      <c r="E13" s="148">
        <v>9.4100000000000003E-2</v>
      </c>
      <c r="F13" s="127" t="e">
        <f t="shared" si="0"/>
        <v>#REF!</v>
      </c>
      <c r="G13" s="192" t="e">
        <f t="shared" ca="1" si="6"/>
        <v>#VALUE!</v>
      </c>
      <c r="H13" s="163" t="e">
        <f t="shared" si="1"/>
        <v>#REF!</v>
      </c>
      <c r="I13" s="163" t="e">
        <f t="shared" si="7"/>
        <v>#REF!</v>
      </c>
      <c r="J13" s="165" t="e">
        <f>#REF!</f>
        <v>#REF!</v>
      </c>
      <c r="K13" s="164" t="e">
        <f t="shared" si="2"/>
        <v>#REF!</v>
      </c>
      <c r="L13" s="194" t="e">
        <f>#REF!</f>
        <v>#REF!</v>
      </c>
      <c r="M13" s="152" t="e">
        <f t="shared" si="3"/>
        <v>#REF!</v>
      </c>
      <c r="N13" s="152" t="e">
        <f t="shared" si="8"/>
        <v>#REF!</v>
      </c>
      <c r="O13" s="153" t="e">
        <f t="shared" si="4"/>
        <v>#REF!</v>
      </c>
      <c r="P13" s="165" t="e">
        <f>#REF!</f>
        <v>#REF!</v>
      </c>
      <c r="Q13" s="154" t="e">
        <f t="shared" si="5"/>
        <v>#REF!</v>
      </c>
      <c r="S13" t="s">
        <v>63</v>
      </c>
    </row>
    <row r="14" spans="1:19" ht="15" x14ac:dyDescent="0.2">
      <c r="A14" s="1" t="s">
        <v>64</v>
      </c>
      <c r="B14" s="196">
        <f>B17*E14</f>
        <v>1681.6799999999998</v>
      </c>
      <c r="C14" s="196"/>
      <c r="D14" s="147">
        <v>19383</v>
      </c>
      <c r="E14" s="149">
        <v>9.2399999999999996E-2</v>
      </c>
      <c r="F14" s="127" t="e">
        <f t="shared" si="0"/>
        <v>#REF!</v>
      </c>
      <c r="G14" s="192" t="e">
        <f t="shared" ca="1" si="6"/>
        <v>#VALUE!</v>
      </c>
      <c r="H14" s="163" t="e">
        <f t="shared" si="1"/>
        <v>#REF!</v>
      </c>
      <c r="I14" s="163" t="e">
        <f t="shared" si="7"/>
        <v>#REF!</v>
      </c>
      <c r="J14" s="165" t="e">
        <f>#REF!</f>
        <v>#REF!</v>
      </c>
      <c r="K14" s="164" t="e">
        <f t="shared" si="2"/>
        <v>#REF!</v>
      </c>
      <c r="L14" s="194" t="e">
        <f>#REF!</f>
        <v>#REF!</v>
      </c>
      <c r="M14" s="152" t="e">
        <f t="shared" si="3"/>
        <v>#REF!</v>
      </c>
      <c r="N14" s="152" t="e">
        <f t="shared" si="8"/>
        <v>#REF!</v>
      </c>
      <c r="O14" s="153" t="e">
        <f t="shared" si="4"/>
        <v>#REF!</v>
      </c>
      <c r="P14" s="165" t="e">
        <f>#REF!</f>
        <v>#REF!</v>
      </c>
      <c r="Q14" s="154" t="e">
        <f t="shared" si="5"/>
        <v>#REF!</v>
      </c>
    </row>
    <row r="15" spans="1:19" ht="15" x14ac:dyDescent="0.2">
      <c r="A15" s="1" t="s">
        <v>65</v>
      </c>
      <c r="B15" s="196">
        <f>B17*E15</f>
        <v>1550.6399999999999</v>
      </c>
      <c r="C15" s="196"/>
      <c r="D15" s="147">
        <v>15925</v>
      </c>
      <c r="E15" s="148">
        <v>8.5199999999999998E-2</v>
      </c>
      <c r="F15" s="127" t="e">
        <f t="shared" si="0"/>
        <v>#REF!</v>
      </c>
      <c r="G15" s="192" t="e">
        <f t="shared" ca="1" si="6"/>
        <v>#VALUE!</v>
      </c>
      <c r="H15" s="163" t="e">
        <f t="shared" si="1"/>
        <v>#REF!</v>
      </c>
      <c r="I15" s="163" t="e">
        <f t="shared" si="7"/>
        <v>#REF!</v>
      </c>
      <c r="J15" s="165" t="e">
        <f>#REF!</f>
        <v>#REF!</v>
      </c>
      <c r="K15" s="164" t="e">
        <f t="shared" si="2"/>
        <v>#REF!</v>
      </c>
      <c r="L15" s="194" t="e">
        <f>#REF!</f>
        <v>#REF!</v>
      </c>
      <c r="M15" s="152" t="e">
        <f t="shared" si="3"/>
        <v>#REF!</v>
      </c>
      <c r="N15" s="152" t="e">
        <f t="shared" si="8"/>
        <v>#REF!</v>
      </c>
      <c r="O15" s="153" t="e">
        <f t="shared" si="4"/>
        <v>#REF!</v>
      </c>
      <c r="P15" s="165" t="e">
        <f>#REF!</f>
        <v>#REF!</v>
      </c>
      <c r="Q15" s="154" t="e">
        <f t="shared" si="5"/>
        <v>#REF!</v>
      </c>
    </row>
    <row r="16" spans="1:19" ht="15.75" thickBot="1" x14ac:dyDescent="0.25">
      <c r="A16" s="156" t="s">
        <v>66</v>
      </c>
      <c r="B16" s="196">
        <f>B17*E16</f>
        <v>2251.34</v>
      </c>
      <c r="C16" s="196"/>
      <c r="D16" s="157">
        <v>22259</v>
      </c>
      <c r="E16" s="158">
        <v>0.1237</v>
      </c>
      <c r="F16" s="127" t="e">
        <f t="shared" si="0"/>
        <v>#REF!</v>
      </c>
      <c r="G16" s="192" t="e">
        <f t="shared" ca="1" si="6"/>
        <v>#VALUE!</v>
      </c>
      <c r="H16" s="163" t="e">
        <f t="shared" si="1"/>
        <v>#REF!</v>
      </c>
      <c r="I16" s="163" t="e">
        <f t="shared" si="7"/>
        <v>#REF!</v>
      </c>
      <c r="J16" s="165" t="e">
        <f>#REF!</f>
        <v>#REF!</v>
      </c>
      <c r="K16" s="164" t="e">
        <f t="shared" si="2"/>
        <v>#REF!</v>
      </c>
      <c r="L16" s="194" t="e">
        <f>#REF!</f>
        <v>#REF!</v>
      </c>
      <c r="M16" s="152" t="e">
        <f t="shared" si="3"/>
        <v>#REF!</v>
      </c>
      <c r="N16" s="152" t="e">
        <f t="shared" si="8"/>
        <v>#REF!</v>
      </c>
      <c r="O16" s="153" t="e">
        <f t="shared" si="4"/>
        <v>#REF!</v>
      </c>
      <c r="P16" s="165" t="e">
        <f>#REF!</f>
        <v>#REF!</v>
      </c>
      <c r="Q16" s="154" t="e">
        <f t="shared" si="5"/>
        <v>#REF!</v>
      </c>
    </row>
    <row r="17" spans="1:31" ht="15.75" thickBot="1" x14ac:dyDescent="0.25">
      <c r="A17" s="107" t="s">
        <v>67</v>
      </c>
      <c r="B17" s="216">
        <v>18200</v>
      </c>
      <c r="C17" s="217"/>
      <c r="D17" s="101"/>
      <c r="E17" s="193">
        <f>SUM(E5:E16)</f>
        <v>1</v>
      </c>
      <c r="F17" s="102" t="e">
        <f ca="1">SUM(F5:F16)</f>
        <v>#VALUE!</v>
      </c>
      <c r="G17" s="102"/>
      <c r="H17" s="103" t="e">
        <f t="shared" ref="H17:P17" si="9">SUM(H5:H16)</f>
        <v>#REF!</v>
      </c>
      <c r="I17" s="103" t="e">
        <f t="shared" si="9"/>
        <v>#REF!</v>
      </c>
      <c r="J17" s="104" t="e">
        <f t="shared" si="9"/>
        <v>#REF!</v>
      </c>
      <c r="K17" s="105" t="e">
        <f t="shared" si="9"/>
        <v>#REF!</v>
      </c>
      <c r="L17" s="106" t="e">
        <f t="shared" si="9"/>
        <v>#REF!</v>
      </c>
      <c r="M17" s="106" t="e">
        <f t="shared" si="9"/>
        <v>#REF!</v>
      </c>
      <c r="N17" s="120" t="e">
        <f t="shared" si="9"/>
        <v>#REF!</v>
      </c>
      <c r="O17" s="121" t="e">
        <f t="shared" si="9"/>
        <v>#REF!</v>
      </c>
      <c r="P17" s="195" t="e">
        <f t="shared" si="9"/>
        <v>#REF!</v>
      </c>
      <c r="Q17" s="183" t="e">
        <f>SUM(Q5:Q16)</f>
        <v>#REF!</v>
      </c>
    </row>
    <row r="18" spans="1:31" ht="15" x14ac:dyDescent="0.2">
      <c r="A18" s="99"/>
      <c r="B18" s="16"/>
      <c r="C18" s="16"/>
      <c r="D18" s="159"/>
      <c r="E18" s="160"/>
      <c r="F18" s="161"/>
      <c r="G18" s="161"/>
      <c r="H18" s="161"/>
      <c r="I18" s="161"/>
      <c r="J18" s="161"/>
      <c r="K18" s="161"/>
      <c r="L18" s="161"/>
      <c r="M18" s="161"/>
      <c r="N18" s="161"/>
      <c r="O18" s="142"/>
      <c r="P18" s="162"/>
      <c r="Q18" s="162"/>
    </row>
    <row r="19" spans="1:31" ht="15" x14ac:dyDescent="0.2">
      <c r="A19" s="99"/>
      <c r="B19" s="16" t="s">
        <v>68</v>
      </c>
      <c r="C19" s="16"/>
      <c r="D19" s="159"/>
      <c r="E19" s="160"/>
      <c r="F19" s="161"/>
      <c r="G19" s="161"/>
      <c r="H19" s="161"/>
      <c r="I19" s="161"/>
      <c r="J19" s="161"/>
      <c r="K19" s="161"/>
      <c r="L19" s="161"/>
      <c r="M19" s="161"/>
      <c r="N19" s="161"/>
      <c r="O19" s="142"/>
      <c r="P19" s="162"/>
      <c r="Q19" s="162"/>
    </row>
    <row r="20" spans="1:31" ht="15" x14ac:dyDescent="0.2">
      <c r="A20" s="99"/>
      <c r="B20" s="16"/>
      <c r="C20" s="16"/>
      <c r="D20" s="159"/>
      <c r="E20" s="160"/>
      <c r="F20" s="161"/>
      <c r="G20" s="161"/>
      <c r="H20" s="161"/>
      <c r="I20" s="161"/>
      <c r="J20" s="161"/>
      <c r="K20" s="161"/>
      <c r="L20" s="161"/>
      <c r="M20" s="161"/>
      <c r="N20" s="161"/>
      <c r="O20" s="142"/>
      <c r="P20" s="162"/>
      <c r="Q20" s="162"/>
    </row>
    <row r="21" spans="1:31" ht="15.75" thickBot="1" x14ac:dyDescent="0.25">
      <c r="A21" s="99"/>
      <c r="B21" s="178" t="s">
        <v>102</v>
      </c>
      <c r="C21" s="178" t="s">
        <v>101</v>
      </c>
      <c r="D21" s="159"/>
      <c r="E21" s="160"/>
      <c r="F21" s="161"/>
      <c r="G21" s="161"/>
      <c r="H21" s="177" t="s">
        <v>102</v>
      </c>
      <c r="I21" s="177" t="s">
        <v>101</v>
      </c>
      <c r="J21" s="161"/>
      <c r="K21" s="161" t="s">
        <v>104</v>
      </c>
      <c r="L21" s="161"/>
      <c r="M21" s="161"/>
      <c r="N21" s="161" t="s">
        <v>102</v>
      </c>
      <c r="O21" s="142" t="s">
        <v>101</v>
      </c>
      <c r="P21" s="162"/>
      <c r="Q21" s="162" t="s">
        <v>104</v>
      </c>
      <c r="T21" t="s">
        <v>102</v>
      </c>
      <c r="U21" t="s">
        <v>101</v>
      </c>
      <c r="W21" t="s">
        <v>104</v>
      </c>
      <c r="Z21" t="s">
        <v>102</v>
      </c>
      <c r="AA21" t="s">
        <v>111</v>
      </c>
      <c r="AC21" t="s">
        <v>104</v>
      </c>
    </row>
    <row r="22" spans="1:31" ht="13.5" thickBot="1" x14ac:dyDescent="0.25">
      <c r="B22" s="199" t="s">
        <v>69</v>
      </c>
      <c r="C22" s="200"/>
      <c r="D22" s="200"/>
      <c r="E22" s="200"/>
      <c r="F22" s="200"/>
      <c r="G22" s="201"/>
      <c r="H22" s="199" t="s">
        <v>107</v>
      </c>
      <c r="I22" s="200"/>
      <c r="J22" s="200"/>
      <c r="K22" s="200"/>
      <c r="L22" s="200"/>
      <c r="M22" s="122"/>
      <c r="N22" s="199" t="s">
        <v>23</v>
      </c>
      <c r="O22" s="200"/>
      <c r="P22" s="200"/>
      <c r="Q22" s="200"/>
      <c r="R22" s="200"/>
      <c r="S22" s="201"/>
      <c r="T22" s="199" t="s">
        <v>108</v>
      </c>
      <c r="U22" s="200"/>
      <c r="V22" s="200"/>
      <c r="W22" s="200"/>
      <c r="X22" s="200"/>
      <c r="Y22" s="201"/>
      <c r="Z22" s="199" t="s">
        <v>109</v>
      </c>
      <c r="AA22" s="200"/>
      <c r="AB22" s="200"/>
      <c r="AC22" s="200"/>
      <c r="AD22" s="200"/>
      <c r="AE22" s="201"/>
    </row>
    <row r="23" spans="1:31" x14ac:dyDescent="0.2">
      <c r="A23" s="180">
        <v>2012</v>
      </c>
      <c r="B23" s="181" t="s">
        <v>105</v>
      </c>
      <c r="C23" s="182" t="s">
        <v>106</v>
      </c>
      <c r="D23" s="113" t="s">
        <v>70</v>
      </c>
      <c r="E23" s="123" t="s">
        <v>71</v>
      </c>
      <c r="F23" s="118" t="s">
        <v>72</v>
      </c>
      <c r="G23" s="124" t="s">
        <v>73</v>
      </c>
      <c r="H23" s="181" t="s">
        <v>105</v>
      </c>
      <c r="I23" s="182" t="s">
        <v>106</v>
      </c>
      <c r="J23" s="113" t="s">
        <v>70</v>
      </c>
      <c r="K23" s="113" t="s">
        <v>71</v>
      </c>
      <c r="L23" s="113" t="s">
        <v>72</v>
      </c>
      <c r="M23" s="124" t="s">
        <v>74</v>
      </c>
      <c r="N23" s="181" t="s">
        <v>105</v>
      </c>
      <c r="O23" s="182" t="s">
        <v>106</v>
      </c>
      <c r="P23" s="113" t="s">
        <v>70</v>
      </c>
      <c r="Q23" s="113" t="s">
        <v>71</v>
      </c>
      <c r="R23" s="113" t="s">
        <v>72</v>
      </c>
      <c r="S23" s="125" t="s">
        <v>73</v>
      </c>
      <c r="T23" s="181" t="s">
        <v>105</v>
      </c>
      <c r="U23" s="182" t="s">
        <v>106</v>
      </c>
      <c r="V23" s="113" t="s">
        <v>70</v>
      </c>
      <c r="W23" s="123" t="s">
        <v>71</v>
      </c>
      <c r="X23" s="118" t="s">
        <v>72</v>
      </c>
      <c r="Y23" s="124" t="s">
        <v>73</v>
      </c>
      <c r="Z23" s="181" t="s">
        <v>105</v>
      </c>
      <c r="AA23" s="182" t="s">
        <v>106</v>
      </c>
      <c r="AB23" s="113" t="s">
        <v>70</v>
      </c>
      <c r="AC23" s="123" t="s">
        <v>71</v>
      </c>
      <c r="AD23" s="118" t="s">
        <v>72</v>
      </c>
      <c r="AE23" s="124" t="s">
        <v>73</v>
      </c>
    </row>
    <row r="24" spans="1:31" x14ac:dyDescent="0.2">
      <c r="A24" s="126" t="s">
        <v>75</v>
      </c>
      <c r="B24" s="127" t="str">
        <f ca="1">Janvier!E38</f>
        <v/>
      </c>
      <c r="C24" s="128" t="str">
        <f ca="1">Janvier!J38</f>
        <v/>
      </c>
      <c r="D24" s="129">
        <f ca="1">SUM(B24:C24)</f>
        <v>0</v>
      </c>
      <c r="E24" s="127" t="str">
        <f ca="1">Janvier!N38</f>
        <v/>
      </c>
      <c r="F24" s="130" t="e">
        <f ca="1">B24/E24</f>
        <v>#VALUE!</v>
      </c>
      <c r="G24" s="131" t="e">
        <f ca="1">C24/D24*100</f>
        <v>#VALUE!</v>
      </c>
      <c r="H24" s="127" t="str">
        <f ca="1">Janvier!E77</f>
        <v/>
      </c>
      <c r="I24" s="127" t="str">
        <f ca="1">Janvier!J77</f>
        <v/>
      </c>
      <c r="J24" s="129">
        <f ca="1">SUM(H24:I24)</f>
        <v>0</v>
      </c>
      <c r="K24" s="127" t="str">
        <f ca="1">Janvier!N77</f>
        <v/>
      </c>
      <c r="L24" s="130" t="e">
        <f ca="1">H24/K24</f>
        <v>#VALUE!</v>
      </c>
      <c r="M24" s="131" t="e">
        <f ca="1">I24/J24*100</f>
        <v>#VALUE!</v>
      </c>
      <c r="N24" s="127" t="e">
        <f>Janvier!#REF!</f>
        <v>#REF!</v>
      </c>
      <c r="O24" s="127" t="e">
        <f>Janvier!#REF!</f>
        <v>#REF!</v>
      </c>
      <c r="P24" s="129" t="e">
        <f>SUM(N24:O24)</f>
        <v>#REF!</v>
      </c>
      <c r="Q24" s="127" t="e">
        <f>Janvier!#REF!</f>
        <v>#REF!</v>
      </c>
      <c r="R24" s="130" t="e">
        <f>N24/Q24</f>
        <v>#REF!</v>
      </c>
      <c r="S24" s="132" t="e">
        <f>Q24/P24*100</f>
        <v>#REF!</v>
      </c>
      <c r="T24" s="127" t="e">
        <f>Janvier!#REF!</f>
        <v>#REF!</v>
      </c>
      <c r="U24" s="127" t="e">
        <f>Janvier!#REF!</f>
        <v>#REF!</v>
      </c>
      <c r="V24" s="129" t="e">
        <f>SUM(T24:U24)</f>
        <v>#REF!</v>
      </c>
      <c r="W24" s="127" t="e">
        <f>Janvier!#REF!</f>
        <v>#REF!</v>
      </c>
      <c r="X24" s="130" t="e">
        <f>T24/W24</f>
        <v>#REF!</v>
      </c>
      <c r="Y24" s="131" t="e">
        <f>U24/V24*100</f>
        <v>#REF!</v>
      </c>
      <c r="Z24" s="127" t="e">
        <f>Janvier!#REF!</f>
        <v>#REF!</v>
      </c>
      <c r="AA24" s="127" t="e">
        <f>Janvier!#REF!</f>
        <v>#REF!</v>
      </c>
      <c r="AB24" s="129" t="e">
        <f>SUM(Z24:AA24)</f>
        <v>#REF!</v>
      </c>
      <c r="AC24" s="127" t="e">
        <f>Janvier!#REF!</f>
        <v>#REF!</v>
      </c>
      <c r="AD24" s="130" t="e">
        <f>Z24/AC24</f>
        <v>#REF!</v>
      </c>
      <c r="AE24" s="131" t="e">
        <f>AA24/AB24*100</f>
        <v>#REF!</v>
      </c>
    </row>
    <row r="25" spans="1:31" x14ac:dyDescent="0.2">
      <c r="A25" s="126" t="s">
        <v>76</v>
      </c>
      <c r="B25" s="127" t="e">
        <f>#REF!</f>
        <v>#REF!</v>
      </c>
      <c r="C25" s="127" t="e">
        <f>#REF!</f>
        <v>#REF!</v>
      </c>
      <c r="D25" s="129" t="e">
        <f>SUM(B25:C25)</f>
        <v>#REF!</v>
      </c>
      <c r="E25" s="127" t="e">
        <f>#REF!</f>
        <v>#REF!</v>
      </c>
      <c r="F25" s="130" t="e">
        <f t="shared" ref="F25:F35" si="10">B25/E25</f>
        <v>#REF!</v>
      </c>
      <c r="G25" s="131" t="e">
        <f t="shared" ref="G25:G35" si="11">C25/D25*100</f>
        <v>#REF!</v>
      </c>
      <c r="H25" s="127" t="e">
        <f>#REF!</f>
        <v>#REF!</v>
      </c>
      <c r="I25" s="127" t="e">
        <f>#REF!</f>
        <v>#REF!</v>
      </c>
      <c r="J25" s="129" t="e">
        <f t="shared" ref="J25:J35" si="12">SUM(H25:I25)</f>
        <v>#REF!</v>
      </c>
      <c r="K25" s="127" t="e">
        <f>#REF!</f>
        <v>#REF!</v>
      </c>
      <c r="L25" s="130" t="e">
        <f t="shared" ref="L25:L36" si="13">H25/K25</f>
        <v>#REF!</v>
      </c>
      <c r="M25" s="131" t="e">
        <f t="shared" ref="M25:M36" si="14">I25/J25*100</f>
        <v>#REF!</v>
      </c>
      <c r="N25" s="127" t="e">
        <f>#REF!</f>
        <v>#REF!</v>
      </c>
      <c r="O25" s="127" t="e">
        <f>#REF!</f>
        <v>#REF!</v>
      </c>
      <c r="P25" s="129" t="e">
        <f>N25+O25</f>
        <v>#REF!</v>
      </c>
      <c r="Q25" s="127" t="e">
        <f>#REF!</f>
        <v>#REF!</v>
      </c>
      <c r="R25" s="130" t="e">
        <f t="shared" ref="R25:R35" si="15">N25/Q25</f>
        <v>#REF!</v>
      </c>
      <c r="S25" s="132" t="e">
        <f t="shared" ref="S25:S35" si="16">Q25/P25*100</f>
        <v>#REF!</v>
      </c>
      <c r="T25" s="127" t="e">
        <f>#REF!</f>
        <v>#REF!</v>
      </c>
      <c r="U25" s="127" t="e">
        <f>#REF!</f>
        <v>#REF!</v>
      </c>
      <c r="V25" s="129" t="e">
        <f>SUM(T25:U25)</f>
        <v>#REF!</v>
      </c>
      <c r="W25" s="127" t="e">
        <f>#REF!</f>
        <v>#REF!</v>
      </c>
      <c r="X25" s="130" t="e">
        <f t="shared" ref="X25:X36" si="17">T25/W25</f>
        <v>#REF!</v>
      </c>
      <c r="Y25" s="131" t="e">
        <f t="shared" ref="Y25:Y36" si="18">U25/V25*100</f>
        <v>#REF!</v>
      </c>
      <c r="Z25" s="127" t="e">
        <f>#REF!</f>
        <v>#REF!</v>
      </c>
      <c r="AA25" s="127" t="e">
        <f>#REF!</f>
        <v>#REF!</v>
      </c>
      <c r="AB25" s="129" t="e">
        <f>SUM(Z25:AA25)</f>
        <v>#REF!</v>
      </c>
      <c r="AC25" s="127" t="e">
        <f>#REF!</f>
        <v>#REF!</v>
      </c>
      <c r="AD25" s="130" t="e">
        <f t="shared" ref="AD25:AD36" si="19">Z25/AC25</f>
        <v>#REF!</v>
      </c>
      <c r="AE25" s="131" t="e">
        <f t="shared" ref="AE25:AE36" si="20">AA25/AB25*100</f>
        <v>#REF!</v>
      </c>
    </row>
    <row r="26" spans="1:31" x14ac:dyDescent="0.2">
      <c r="A26" s="126" t="s">
        <v>77</v>
      </c>
      <c r="B26" s="127" t="e">
        <f>#REF!</f>
        <v>#REF!</v>
      </c>
      <c r="C26" s="127" t="e">
        <f>#REF!</f>
        <v>#REF!</v>
      </c>
      <c r="D26" s="129" t="e">
        <f t="shared" ref="D26:D35" si="21">SUM(B26:C26)</f>
        <v>#REF!</v>
      </c>
      <c r="E26" s="127" t="e">
        <f>#REF!</f>
        <v>#REF!</v>
      </c>
      <c r="F26" s="130" t="e">
        <f t="shared" si="10"/>
        <v>#REF!</v>
      </c>
      <c r="G26" s="131" t="e">
        <f t="shared" si="11"/>
        <v>#REF!</v>
      </c>
      <c r="H26" s="127" t="e">
        <f>#REF!</f>
        <v>#REF!</v>
      </c>
      <c r="I26" s="127" t="e">
        <f>#REF!</f>
        <v>#REF!</v>
      </c>
      <c r="J26" s="129" t="e">
        <f t="shared" si="12"/>
        <v>#REF!</v>
      </c>
      <c r="K26" s="127" t="e">
        <f>#REF!</f>
        <v>#REF!</v>
      </c>
      <c r="L26" s="130" t="e">
        <f t="shared" si="13"/>
        <v>#REF!</v>
      </c>
      <c r="M26" s="131" t="e">
        <f t="shared" si="14"/>
        <v>#REF!</v>
      </c>
      <c r="N26" s="127" t="e">
        <f>#REF!</f>
        <v>#REF!</v>
      </c>
      <c r="O26" s="127" t="e">
        <f>#REF!</f>
        <v>#REF!</v>
      </c>
      <c r="P26" s="129" t="e">
        <f t="shared" ref="P26:P35" si="22">N26+O26</f>
        <v>#REF!</v>
      </c>
      <c r="Q26" s="127" t="e">
        <f>#REF!</f>
        <v>#REF!</v>
      </c>
      <c r="R26" s="130" t="e">
        <f t="shared" si="15"/>
        <v>#REF!</v>
      </c>
      <c r="S26" s="132" t="e">
        <f t="shared" si="16"/>
        <v>#REF!</v>
      </c>
      <c r="T26" s="127" t="e">
        <f>#REF!</f>
        <v>#REF!</v>
      </c>
      <c r="U26" s="127" t="e">
        <f>#REF!</f>
        <v>#REF!</v>
      </c>
      <c r="V26" s="129" t="e">
        <f t="shared" ref="V26:V35" si="23">SUM(T26:U26)</f>
        <v>#REF!</v>
      </c>
      <c r="W26" s="127" t="e">
        <f>#REF!</f>
        <v>#REF!</v>
      </c>
      <c r="X26" s="130" t="e">
        <f t="shared" si="17"/>
        <v>#REF!</v>
      </c>
      <c r="Y26" s="131" t="e">
        <f t="shared" si="18"/>
        <v>#REF!</v>
      </c>
      <c r="Z26" s="127" t="e">
        <f>#REF!</f>
        <v>#REF!</v>
      </c>
      <c r="AA26" s="127" t="e">
        <f>#REF!</f>
        <v>#REF!</v>
      </c>
      <c r="AB26" s="129" t="e">
        <f t="shared" ref="AB26:AB35" si="24">SUM(Z26:AA26)</f>
        <v>#REF!</v>
      </c>
      <c r="AC26" s="127" t="e">
        <f>#REF!</f>
        <v>#REF!</v>
      </c>
      <c r="AD26" s="130" t="e">
        <f t="shared" si="19"/>
        <v>#REF!</v>
      </c>
      <c r="AE26" s="131" t="e">
        <f t="shared" si="20"/>
        <v>#REF!</v>
      </c>
    </row>
    <row r="27" spans="1:31" x14ac:dyDescent="0.2">
      <c r="A27" s="126" t="s">
        <v>78</v>
      </c>
      <c r="B27" s="127" t="e">
        <f>#REF!</f>
        <v>#REF!</v>
      </c>
      <c r="C27" s="127" t="e">
        <f>#REF!</f>
        <v>#REF!</v>
      </c>
      <c r="D27" s="129" t="e">
        <f t="shared" si="21"/>
        <v>#REF!</v>
      </c>
      <c r="E27" s="127" t="e">
        <f>#REF!</f>
        <v>#REF!</v>
      </c>
      <c r="F27" s="130" t="e">
        <f t="shared" si="10"/>
        <v>#REF!</v>
      </c>
      <c r="G27" s="131" t="e">
        <f t="shared" si="11"/>
        <v>#REF!</v>
      </c>
      <c r="H27" s="127" t="e">
        <f>#REF!</f>
        <v>#REF!</v>
      </c>
      <c r="I27" s="127" t="e">
        <f>#REF!</f>
        <v>#REF!</v>
      </c>
      <c r="J27" s="129" t="e">
        <f t="shared" si="12"/>
        <v>#REF!</v>
      </c>
      <c r="K27" s="127" t="e">
        <f>#REF!</f>
        <v>#REF!</v>
      </c>
      <c r="L27" s="130" t="e">
        <f t="shared" si="13"/>
        <v>#REF!</v>
      </c>
      <c r="M27" s="131" t="e">
        <f t="shared" si="14"/>
        <v>#REF!</v>
      </c>
      <c r="N27" s="127" t="e">
        <f>#REF!</f>
        <v>#REF!</v>
      </c>
      <c r="O27" s="127" t="e">
        <f>#REF!</f>
        <v>#REF!</v>
      </c>
      <c r="P27" s="129" t="e">
        <f t="shared" si="22"/>
        <v>#REF!</v>
      </c>
      <c r="Q27" s="127" t="e">
        <f>#REF!</f>
        <v>#REF!</v>
      </c>
      <c r="R27" s="130" t="e">
        <f t="shared" si="15"/>
        <v>#REF!</v>
      </c>
      <c r="S27" s="132" t="e">
        <f t="shared" si="16"/>
        <v>#REF!</v>
      </c>
      <c r="T27" s="127" t="e">
        <f>#REF!</f>
        <v>#REF!</v>
      </c>
      <c r="U27" s="127" t="e">
        <f>#REF!</f>
        <v>#REF!</v>
      </c>
      <c r="V27" s="129" t="e">
        <f t="shared" si="23"/>
        <v>#REF!</v>
      </c>
      <c r="W27" s="127" t="e">
        <f>#REF!</f>
        <v>#REF!</v>
      </c>
      <c r="X27" s="130" t="e">
        <f t="shared" si="17"/>
        <v>#REF!</v>
      </c>
      <c r="Y27" s="131" t="e">
        <f t="shared" si="18"/>
        <v>#REF!</v>
      </c>
      <c r="Z27" s="127" t="e">
        <f>#REF!</f>
        <v>#REF!</v>
      </c>
      <c r="AA27" s="127" t="e">
        <f>#REF!</f>
        <v>#REF!</v>
      </c>
      <c r="AB27" s="129" t="e">
        <f t="shared" si="24"/>
        <v>#REF!</v>
      </c>
      <c r="AC27" s="127" t="e">
        <f>#REF!</f>
        <v>#REF!</v>
      </c>
      <c r="AD27" s="130" t="e">
        <f t="shared" si="19"/>
        <v>#REF!</v>
      </c>
      <c r="AE27" s="131" t="e">
        <f t="shared" si="20"/>
        <v>#REF!</v>
      </c>
    </row>
    <row r="28" spans="1:31" x14ac:dyDescent="0.2">
      <c r="A28" s="126" t="s">
        <v>79</v>
      </c>
      <c r="B28" s="127" t="e">
        <f>#REF!</f>
        <v>#REF!</v>
      </c>
      <c r="C28" s="127" t="e">
        <f>#REF!</f>
        <v>#REF!</v>
      </c>
      <c r="D28" s="129" t="e">
        <f t="shared" si="21"/>
        <v>#REF!</v>
      </c>
      <c r="E28" s="127" t="e">
        <f>#REF!</f>
        <v>#REF!</v>
      </c>
      <c r="F28" s="130" t="e">
        <f t="shared" si="10"/>
        <v>#REF!</v>
      </c>
      <c r="G28" s="131" t="e">
        <f t="shared" si="11"/>
        <v>#REF!</v>
      </c>
      <c r="H28" s="127" t="e">
        <f>#REF!</f>
        <v>#REF!</v>
      </c>
      <c r="I28" s="127" t="e">
        <f>#REF!</f>
        <v>#REF!</v>
      </c>
      <c r="J28" s="129" t="e">
        <f t="shared" si="12"/>
        <v>#REF!</v>
      </c>
      <c r="K28" s="127" t="e">
        <f>#REF!</f>
        <v>#REF!</v>
      </c>
      <c r="L28" s="130" t="e">
        <f t="shared" si="13"/>
        <v>#REF!</v>
      </c>
      <c r="M28" s="131" t="e">
        <f t="shared" si="14"/>
        <v>#REF!</v>
      </c>
      <c r="N28" s="127" t="e">
        <f>#REF!</f>
        <v>#REF!</v>
      </c>
      <c r="O28" s="127" t="e">
        <f>#REF!</f>
        <v>#REF!</v>
      </c>
      <c r="P28" s="129" t="e">
        <f t="shared" si="22"/>
        <v>#REF!</v>
      </c>
      <c r="Q28" s="127" t="e">
        <f>#REF!</f>
        <v>#REF!</v>
      </c>
      <c r="R28" s="130" t="e">
        <f t="shared" si="15"/>
        <v>#REF!</v>
      </c>
      <c r="S28" s="132" t="e">
        <f t="shared" si="16"/>
        <v>#REF!</v>
      </c>
      <c r="T28" s="127" t="e">
        <f>#REF!</f>
        <v>#REF!</v>
      </c>
      <c r="U28" s="127" t="e">
        <f>#REF!</f>
        <v>#REF!</v>
      </c>
      <c r="V28" s="129" t="e">
        <f t="shared" si="23"/>
        <v>#REF!</v>
      </c>
      <c r="W28" s="127" t="e">
        <f>#REF!</f>
        <v>#REF!</v>
      </c>
      <c r="X28" s="130" t="e">
        <f t="shared" si="17"/>
        <v>#REF!</v>
      </c>
      <c r="Y28" s="131" t="e">
        <f t="shared" si="18"/>
        <v>#REF!</v>
      </c>
      <c r="Z28" s="127" t="e">
        <f>#REF!</f>
        <v>#REF!</v>
      </c>
      <c r="AA28" s="127" t="e">
        <f>#REF!</f>
        <v>#REF!</v>
      </c>
      <c r="AB28" s="129" t="e">
        <f t="shared" si="24"/>
        <v>#REF!</v>
      </c>
      <c r="AC28" s="127" t="e">
        <f>#REF!</f>
        <v>#REF!</v>
      </c>
      <c r="AD28" s="130" t="e">
        <f t="shared" si="19"/>
        <v>#REF!</v>
      </c>
      <c r="AE28" s="131" t="e">
        <f t="shared" si="20"/>
        <v>#REF!</v>
      </c>
    </row>
    <row r="29" spans="1:31" x14ac:dyDescent="0.2">
      <c r="A29" s="126" t="s">
        <v>80</v>
      </c>
      <c r="B29" s="127" t="e">
        <f>#REF!</f>
        <v>#REF!</v>
      </c>
      <c r="C29" s="127" t="e">
        <f>#REF!</f>
        <v>#REF!</v>
      </c>
      <c r="D29" s="129" t="e">
        <f t="shared" si="21"/>
        <v>#REF!</v>
      </c>
      <c r="E29" s="127" t="e">
        <f>#REF!</f>
        <v>#REF!</v>
      </c>
      <c r="F29" s="130" t="e">
        <f t="shared" si="10"/>
        <v>#REF!</v>
      </c>
      <c r="G29" s="131" t="e">
        <f t="shared" si="11"/>
        <v>#REF!</v>
      </c>
      <c r="H29" s="127" t="e">
        <f>#REF!</f>
        <v>#REF!</v>
      </c>
      <c r="I29" s="127" t="e">
        <f>#REF!</f>
        <v>#REF!</v>
      </c>
      <c r="J29" s="129" t="e">
        <f t="shared" si="12"/>
        <v>#REF!</v>
      </c>
      <c r="K29" s="127" t="e">
        <f>#REF!</f>
        <v>#REF!</v>
      </c>
      <c r="L29" s="130" t="e">
        <f t="shared" si="13"/>
        <v>#REF!</v>
      </c>
      <c r="M29" s="131" t="e">
        <f t="shared" si="14"/>
        <v>#REF!</v>
      </c>
      <c r="N29" s="127" t="e">
        <f>#REF!</f>
        <v>#REF!</v>
      </c>
      <c r="O29" s="127" t="e">
        <f>#REF!</f>
        <v>#REF!</v>
      </c>
      <c r="P29" s="129" t="e">
        <f t="shared" si="22"/>
        <v>#REF!</v>
      </c>
      <c r="Q29" s="127" t="e">
        <f>#REF!</f>
        <v>#REF!</v>
      </c>
      <c r="R29" s="130" t="e">
        <f t="shared" si="15"/>
        <v>#REF!</v>
      </c>
      <c r="S29" s="132" t="e">
        <f t="shared" si="16"/>
        <v>#REF!</v>
      </c>
      <c r="T29" s="127" t="e">
        <f>#REF!</f>
        <v>#REF!</v>
      </c>
      <c r="U29" s="127" t="e">
        <f>#REF!</f>
        <v>#REF!</v>
      </c>
      <c r="V29" s="129" t="e">
        <f t="shared" si="23"/>
        <v>#REF!</v>
      </c>
      <c r="W29" s="127" t="e">
        <f>#REF!</f>
        <v>#REF!</v>
      </c>
      <c r="X29" s="130" t="e">
        <f t="shared" si="17"/>
        <v>#REF!</v>
      </c>
      <c r="Y29" s="131" t="e">
        <f t="shared" si="18"/>
        <v>#REF!</v>
      </c>
      <c r="Z29" s="127" t="e">
        <f>#REF!</f>
        <v>#REF!</v>
      </c>
      <c r="AA29" s="127" t="e">
        <f>#REF!</f>
        <v>#REF!</v>
      </c>
      <c r="AB29" s="129" t="e">
        <f t="shared" si="24"/>
        <v>#REF!</v>
      </c>
      <c r="AC29" s="127" t="e">
        <f>#REF!</f>
        <v>#REF!</v>
      </c>
      <c r="AD29" s="130" t="e">
        <f t="shared" si="19"/>
        <v>#REF!</v>
      </c>
      <c r="AE29" s="131" t="e">
        <f t="shared" si="20"/>
        <v>#REF!</v>
      </c>
    </row>
    <row r="30" spans="1:31" x14ac:dyDescent="0.2">
      <c r="A30" s="126" t="s">
        <v>81</v>
      </c>
      <c r="B30" s="127" t="e">
        <f>#REF!</f>
        <v>#REF!</v>
      </c>
      <c r="C30" s="127" t="e">
        <f>#REF!</f>
        <v>#REF!</v>
      </c>
      <c r="D30" s="129" t="e">
        <f t="shared" si="21"/>
        <v>#REF!</v>
      </c>
      <c r="E30" s="127" t="e">
        <f>#REF!</f>
        <v>#REF!</v>
      </c>
      <c r="F30" s="130" t="e">
        <f t="shared" si="10"/>
        <v>#REF!</v>
      </c>
      <c r="G30" s="131" t="e">
        <f t="shared" si="11"/>
        <v>#REF!</v>
      </c>
      <c r="H30" s="127" t="e">
        <f>#REF!</f>
        <v>#REF!</v>
      </c>
      <c r="I30" s="127" t="e">
        <f>#REF!</f>
        <v>#REF!</v>
      </c>
      <c r="J30" s="129" t="e">
        <f t="shared" si="12"/>
        <v>#REF!</v>
      </c>
      <c r="K30" s="127" t="e">
        <f>#REF!</f>
        <v>#REF!</v>
      </c>
      <c r="L30" s="130" t="e">
        <f t="shared" si="13"/>
        <v>#REF!</v>
      </c>
      <c r="M30" s="131" t="e">
        <f t="shared" si="14"/>
        <v>#REF!</v>
      </c>
      <c r="N30" s="127" t="e">
        <f>#REF!</f>
        <v>#REF!</v>
      </c>
      <c r="O30" s="127" t="e">
        <f>#REF!</f>
        <v>#REF!</v>
      </c>
      <c r="P30" s="129" t="e">
        <f t="shared" si="22"/>
        <v>#REF!</v>
      </c>
      <c r="Q30" s="127" t="e">
        <f>#REF!</f>
        <v>#REF!</v>
      </c>
      <c r="R30" s="130" t="e">
        <f t="shared" si="15"/>
        <v>#REF!</v>
      </c>
      <c r="S30" s="132" t="e">
        <f t="shared" si="16"/>
        <v>#REF!</v>
      </c>
      <c r="T30" s="127" t="e">
        <f>#REF!</f>
        <v>#REF!</v>
      </c>
      <c r="U30" s="127" t="e">
        <f>#REF!</f>
        <v>#REF!</v>
      </c>
      <c r="V30" s="129" t="e">
        <f t="shared" si="23"/>
        <v>#REF!</v>
      </c>
      <c r="W30" s="127" t="e">
        <f>#REF!</f>
        <v>#REF!</v>
      </c>
      <c r="X30" s="130" t="e">
        <f t="shared" si="17"/>
        <v>#REF!</v>
      </c>
      <c r="Y30" s="131" t="e">
        <f t="shared" si="18"/>
        <v>#REF!</v>
      </c>
      <c r="Z30" s="127" t="e">
        <f>#REF!</f>
        <v>#REF!</v>
      </c>
      <c r="AA30" s="127" t="e">
        <f>#REF!</f>
        <v>#REF!</v>
      </c>
      <c r="AB30" s="129" t="e">
        <f t="shared" si="24"/>
        <v>#REF!</v>
      </c>
      <c r="AC30" s="127" t="e">
        <f>#REF!</f>
        <v>#REF!</v>
      </c>
      <c r="AD30" s="130" t="e">
        <f t="shared" si="19"/>
        <v>#REF!</v>
      </c>
      <c r="AE30" s="131" t="e">
        <f t="shared" si="20"/>
        <v>#REF!</v>
      </c>
    </row>
    <row r="31" spans="1:31" x14ac:dyDescent="0.2">
      <c r="A31" s="126" t="s">
        <v>82</v>
      </c>
      <c r="B31" s="127" t="e">
        <f>#REF!</f>
        <v>#REF!</v>
      </c>
      <c r="C31" s="127" t="e">
        <f>#REF!</f>
        <v>#REF!</v>
      </c>
      <c r="D31" s="129" t="e">
        <f t="shared" si="21"/>
        <v>#REF!</v>
      </c>
      <c r="E31" s="127" t="e">
        <f>#REF!</f>
        <v>#REF!</v>
      </c>
      <c r="F31" s="130" t="e">
        <f t="shared" si="10"/>
        <v>#REF!</v>
      </c>
      <c r="G31" s="131" t="e">
        <f t="shared" si="11"/>
        <v>#REF!</v>
      </c>
      <c r="H31" s="127" t="e">
        <f>#REF!</f>
        <v>#REF!</v>
      </c>
      <c r="I31" s="127" t="e">
        <f>#REF!</f>
        <v>#REF!</v>
      </c>
      <c r="J31" s="129" t="e">
        <f t="shared" si="12"/>
        <v>#REF!</v>
      </c>
      <c r="K31" s="127" t="e">
        <f>#REF!</f>
        <v>#REF!</v>
      </c>
      <c r="L31" s="130" t="e">
        <f t="shared" si="13"/>
        <v>#REF!</v>
      </c>
      <c r="M31" s="131" t="e">
        <f t="shared" si="14"/>
        <v>#REF!</v>
      </c>
      <c r="N31" s="127" t="e">
        <f>#REF!</f>
        <v>#REF!</v>
      </c>
      <c r="O31" s="127" t="e">
        <f>#REF!</f>
        <v>#REF!</v>
      </c>
      <c r="P31" s="129" t="e">
        <f t="shared" si="22"/>
        <v>#REF!</v>
      </c>
      <c r="Q31" s="127" t="e">
        <f>#REF!</f>
        <v>#REF!</v>
      </c>
      <c r="R31" s="130" t="e">
        <f t="shared" si="15"/>
        <v>#REF!</v>
      </c>
      <c r="S31" s="132" t="e">
        <f t="shared" si="16"/>
        <v>#REF!</v>
      </c>
      <c r="T31" s="127" t="e">
        <f>#REF!</f>
        <v>#REF!</v>
      </c>
      <c r="U31" s="127" t="e">
        <f>#REF!</f>
        <v>#REF!</v>
      </c>
      <c r="V31" s="129" t="e">
        <f t="shared" si="23"/>
        <v>#REF!</v>
      </c>
      <c r="W31" s="127" t="e">
        <f>#REF!</f>
        <v>#REF!</v>
      </c>
      <c r="X31" s="130" t="e">
        <f t="shared" si="17"/>
        <v>#REF!</v>
      </c>
      <c r="Y31" s="131" t="e">
        <f t="shared" si="18"/>
        <v>#REF!</v>
      </c>
      <c r="Z31" s="127" t="e">
        <f>#REF!</f>
        <v>#REF!</v>
      </c>
      <c r="AA31" s="127" t="e">
        <f>#REF!</f>
        <v>#REF!</v>
      </c>
      <c r="AB31" s="129" t="e">
        <f t="shared" si="24"/>
        <v>#REF!</v>
      </c>
      <c r="AC31" s="127" t="e">
        <f>#REF!</f>
        <v>#REF!</v>
      </c>
      <c r="AD31" s="130" t="e">
        <f t="shared" si="19"/>
        <v>#REF!</v>
      </c>
      <c r="AE31" s="131" t="e">
        <f t="shared" si="20"/>
        <v>#REF!</v>
      </c>
    </row>
    <row r="32" spans="1:31" x14ac:dyDescent="0.2">
      <c r="A32" s="126" t="s">
        <v>83</v>
      </c>
      <c r="B32" s="127" t="e">
        <f>#REF!</f>
        <v>#REF!</v>
      </c>
      <c r="C32" s="127" t="e">
        <f>#REF!</f>
        <v>#REF!</v>
      </c>
      <c r="D32" s="129" t="e">
        <f t="shared" si="21"/>
        <v>#REF!</v>
      </c>
      <c r="E32" s="127" t="e">
        <f>#REF!</f>
        <v>#REF!</v>
      </c>
      <c r="F32" s="130" t="e">
        <f t="shared" si="10"/>
        <v>#REF!</v>
      </c>
      <c r="G32" s="131" t="e">
        <f t="shared" si="11"/>
        <v>#REF!</v>
      </c>
      <c r="H32" s="127" t="e">
        <f>#REF!</f>
        <v>#REF!</v>
      </c>
      <c r="I32" s="127" t="e">
        <f>#REF!</f>
        <v>#REF!</v>
      </c>
      <c r="J32" s="129" t="e">
        <f t="shared" si="12"/>
        <v>#REF!</v>
      </c>
      <c r="K32" s="127" t="e">
        <f>#REF!</f>
        <v>#REF!</v>
      </c>
      <c r="L32" s="130" t="e">
        <f t="shared" si="13"/>
        <v>#REF!</v>
      </c>
      <c r="M32" s="131" t="e">
        <f t="shared" si="14"/>
        <v>#REF!</v>
      </c>
      <c r="N32" s="127" t="e">
        <f>#REF!</f>
        <v>#REF!</v>
      </c>
      <c r="O32" s="127" t="e">
        <f>#REF!</f>
        <v>#REF!</v>
      </c>
      <c r="P32" s="129" t="e">
        <f t="shared" si="22"/>
        <v>#REF!</v>
      </c>
      <c r="Q32" s="127" t="e">
        <f>#REF!</f>
        <v>#REF!</v>
      </c>
      <c r="R32" s="130" t="e">
        <f t="shared" si="15"/>
        <v>#REF!</v>
      </c>
      <c r="S32" s="132" t="e">
        <f t="shared" si="16"/>
        <v>#REF!</v>
      </c>
      <c r="T32" s="127" t="e">
        <f>#REF!</f>
        <v>#REF!</v>
      </c>
      <c r="U32" s="127" t="e">
        <f>#REF!</f>
        <v>#REF!</v>
      </c>
      <c r="V32" s="129" t="e">
        <f t="shared" si="23"/>
        <v>#REF!</v>
      </c>
      <c r="W32" s="127" t="e">
        <f>#REF!</f>
        <v>#REF!</v>
      </c>
      <c r="X32" s="130" t="e">
        <f t="shared" si="17"/>
        <v>#REF!</v>
      </c>
      <c r="Y32" s="131" t="e">
        <f t="shared" si="18"/>
        <v>#REF!</v>
      </c>
      <c r="Z32" s="127" t="e">
        <f>#REF!</f>
        <v>#REF!</v>
      </c>
      <c r="AA32" s="127" t="e">
        <f>#REF!</f>
        <v>#REF!</v>
      </c>
      <c r="AB32" s="129" t="e">
        <f t="shared" si="24"/>
        <v>#REF!</v>
      </c>
      <c r="AC32" s="127" t="e">
        <f>#REF!</f>
        <v>#REF!</v>
      </c>
      <c r="AD32" s="130" t="e">
        <f t="shared" si="19"/>
        <v>#REF!</v>
      </c>
      <c r="AE32" s="131" t="e">
        <f t="shared" si="20"/>
        <v>#REF!</v>
      </c>
    </row>
    <row r="33" spans="1:31" x14ac:dyDescent="0.2">
      <c r="A33" s="126" t="s">
        <v>84</v>
      </c>
      <c r="B33" s="127" t="e">
        <f>#REF!</f>
        <v>#REF!</v>
      </c>
      <c r="C33" s="127" t="e">
        <f>#REF!</f>
        <v>#REF!</v>
      </c>
      <c r="D33" s="129" t="e">
        <f t="shared" si="21"/>
        <v>#REF!</v>
      </c>
      <c r="E33" s="127" t="e">
        <f>#REF!</f>
        <v>#REF!</v>
      </c>
      <c r="F33" s="130" t="e">
        <f t="shared" si="10"/>
        <v>#REF!</v>
      </c>
      <c r="G33" s="131" t="e">
        <f t="shared" si="11"/>
        <v>#REF!</v>
      </c>
      <c r="H33" s="127" t="e">
        <f>#REF!</f>
        <v>#REF!</v>
      </c>
      <c r="I33" s="127" t="e">
        <f>#REF!</f>
        <v>#REF!</v>
      </c>
      <c r="J33" s="129" t="e">
        <f t="shared" si="12"/>
        <v>#REF!</v>
      </c>
      <c r="K33" s="127" t="e">
        <f>#REF!</f>
        <v>#REF!</v>
      </c>
      <c r="L33" s="130" t="e">
        <f t="shared" si="13"/>
        <v>#REF!</v>
      </c>
      <c r="M33" s="131" t="e">
        <f t="shared" si="14"/>
        <v>#REF!</v>
      </c>
      <c r="N33" s="127" t="e">
        <f>#REF!</f>
        <v>#REF!</v>
      </c>
      <c r="O33" s="127" t="e">
        <f>#REF!</f>
        <v>#REF!</v>
      </c>
      <c r="P33" s="129" t="e">
        <f t="shared" si="22"/>
        <v>#REF!</v>
      </c>
      <c r="Q33" s="127" t="e">
        <f>#REF!</f>
        <v>#REF!</v>
      </c>
      <c r="R33" s="130" t="e">
        <f t="shared" si="15"/>
        <v>#REF!</v>
      </c>
      <c r="S33" s="132" t="e">
        <f t="shared" si="16"/>
        <v>#REF!</v>
      </c>
      <c r="T33" s="127" t="e">
        <f>#REF!</f>
        <v>#REF!</v>
      </c>
      <c r="U33" s="127" t="e">
        <f>#REF!</f>
        <v>#REF!</v>
      </c>
      <c r="V33" s="129" t="e">
        <f t="shared" si="23"/>
        <v>#REF!</v>
      </c>
      <c r="W33" s="127" t="e">
        <f>#REF!</f>
        <v>#REF!</v>
      </c>
      <c r="X33" s="130" t="e">
        <f t="shared" si="17"/>
        <v>#REF!</v>
      </c>
      <c r="Y33" s="131" t="e">
        <f t="shared" si="18"/>
        <v>#REF!</v>
      </c>
      <c r="Z33" s="127" t="e">
        <f>#REF!</f>
        <v>#REF!</v>
      </c>
      <c r="AA33" s="127" t="e">
        <f>#REF!</f>
        <v>#REF!</v>
      </c>
      <c r="AB33" s="129" t="e">
        <f t="shared" si="24"/>
        <v>#REF!</v>
      </c>
      <c r="AC33" s="127" t="e">
        <f>#REF!</f>
        <v>#REF!</v>
      </c>
      <c r="AD33" s="130" t="e">
        <f t="shared" si="19"/>
        <v>#REF!</v>
      </c>
      <c r="AE33" s="131" t="e">
        <f t="shared" si="20"/>
        <v>#REF!</v>
      </c>
    </row>
    <row r="34" spans="1:31" x14ac:dyDescent="0.2">
      <c r="A34" s="126" t="s">
        <v>85</v>
      </c>
      <c r="B34" s="127" t="e">
        <f>#REF!</f>
        <v>#REF!</v>
      </c>
      <c r="C34" s="127" t="e">
        <f>#REF!</f>
        <v>#REF!</v>
      </c>
      <c r="D34" s="129" t="e">
        <f t="shared" si="21"/>
        <v>#REF!</v>
      </c>
      <c r="E34" s="127" t="e">
        <f>#REF!</f>
        <v>#REF!</v>
      </c>
      <c r="F34" s="130" t="e">
        <f t="shared" si="10"/>
        <v>#REF!</v>
      </c>
      <c r="G34" s="131" t="e">
        <f t="shared" si="11"/>
        <v>#REF!</v>
      </c>
      <c r="H34" s="127" t="e">
        <f>#REF!</f>
        <v>#REF!</v>
      </c>
      <c r="I34" s="127" t="e">
        <f>#REF!</f>
        <v>#REF!</v>
      </c>
      <c r="J34" s="129" t="e">
        <f t="shared" si="12"/>
        <v>#REF!</v>
      </c>
      <c r="K34" s="127" t="e">
        <f>#REF!</f>
        <v>#REF!</v>
      </c>
      <c r="L34" s="130" t="e">
        <f t="shared" si="13"/>
        <v>#REF!</v>
      </c>
      <c r="M34" s="131" t="e">
        <f t="shared" si="14"/>
        <v>#REF!</v>
      </c>
      <c r="N34" s="127" t="e">
        <f>#REF!</f>
        <v>#REF!</v>
      </c>
      <c r="O34" s="127" t="e">
        <f>#REF!</f>
        <v>#REF!</v>
      </c>
      <c r="P34" s="129" t="e">
        <f t="shared" si="22"/>
        <v>#REF!</v>
      </c>
      <c r="Q34" s="127" t="e">
        <f>#REF!</f>
        <v>#REF!</v>
      </c>
      <c r="R34" s="130" t="e">
        <f t="shared" si="15"/>
        <v>#REF!</v>
      </c>
      <c r="S34" s="132" t="e">
        <f t="shared" si="16"/>
        <v>#REF!</v>
      </c>
      <c r="T34" s="127" t="e">
        <f>#REF!</f>
        <v>#REF!</v>
      </c>
      <c r="U34" s="127" t="e">
        <f>#REF!</f>
        <v>#REF!</v>
      </c>
      <c r="V34" s="129" t="e">
        <f t="shared" si="23"/>
        <v>#REF!</v>
      </c>
      <c r="W34" s="127" t="e">
        <f>#REF!</f>
        <v>#REF!</v>
      </c>
      <c r="X34" s="130" t="e">
        <f t="shared" si="17"/>
        <v>#REF!</v>
      </c>
      <c r="Y34" s="131" t="e">
        <f t="shared" si="18"/>
        <v>#REF!</v>
      </c>
      <c r="Z34" s="127" t="e">
        <f>#REF!</f>
        <v>#REF!</v>
      </c>
      <c r="AA34" s="127" t="e">
        <f>#REF!</f>
        <v>#REF!</v>
      </c>
      <c r="AB34" s="129" t="e">
        <f t="shared" si="24"/>
        <v>#REF!</v>
      </c>
      <c r="AC34" s="127" t="e">
        <f>#REF!</f>
        <v>#REF!</v>
      </c>
      <c r="AD34" s="130" t="e">
        <f t="shared" si="19"/>
        <v>#REF!</v>
      </c>
      <c r="AE34" s="131" t="e">
        <f t="shared" si="20"/>
        <v>#REF!</v>
      </c>
    </row>
    <row r="35" spans="1:31" ht="13.5" thickBot="1" x14ac:dyDescent="0.25">
      <c r="A35" s="133" t="s">
        <v>86</v>
      </c>
      <c r="B35" s="127" t="e">
        <f>#REF!</f>
        <v>#REF!</v>
      </c>
      <c r="C35" s="127" t="e">
        <f>#REF!</f>
        <v>#REF!</v>
      </c>
      <c r="D35" s="129" t="e">
        <f t="shared" si="21"/>
        <v>#REF!</v>
      </c>
      <c r="E35" s="127" t="e">
        <f>#REF!</f>
        <v>#REF!</v>
      </c>
      <c r="F35" s="130" t="e">
        <f t="shared" si="10"/>
        <v>#REF!</v>
      </c>
      <c r="G35" s="131" t="e">
        <f t="shared" si="11"/>
        <v>#REF!</v>
      </c>
      <c r="H35" s="127" t="e">
        <f>#REF!</f>
        <v>#REF!</v>
      </c>
      <c r="I35" s="127" t="e">
        <f>#REF!</f>
        <v>#REF!</v>
      </c>
      <c r="J35" s="129" t="e">
        <f t="shared" si="12"/>
        <v>#REF!</v>
      </c>
      <c r="K35" s="127" t="e">
        <f>#REF!</f>
        <v>#REF!</v>
      </c>
      <c r="L35" s="130" t="e">
        <f t="shared" si="13"/>
        <v>#REF!</v>
      </c>
      <c r="M35" s="131" t="e">
        <f t="shared" si="14"/>
        <v>#REF!</v>
      </c>
      <c r="N35" s="127" t="e">
        <f>#REF!</f>
        <v>#REF!</v>
      </c>
      <c r="O35" s="127" t="e">
        <f>#REF!</f>
        <v>#REF!</v>
      </c>
      <c r="P35" s="129" t="e">
        <f t="shared" si="22"/>
        <v>#REF!</v>
      </c>
      <c r="Q35" s="127" t="e">
        <f>#REF!</f>
        <v>#REF!</v>
      </c>
      <c r="R35" s="130" t="e">
        <f t="shared" si="15"/>
        <v>#REF!</v>
      </c>
      <c r="S35" s="132" t="e">
        <f t="shared" si="16"/>
        <v>#REF!</v>
      </c>
      <c r="T35" s="127" t="e">
        <f>#REF!</f>
        <v>#REF!</v>
      </c>
      <c r="U35" s="127" t="e">
        <f>#REF!</f>
        <v>#REF!</v>
      </c>
      <c r="V35" s="129" t="e">
        <f t="shared" si="23"/>
        <v>#REF!</v>
      </c>
      <c r="W35" s="127" t="e">
        <f>#REF!</f>
        <v>#REF!</v>
      </c>
      <c r="X35" s="130" t="e">
        <f t="shared" si="17"/>
        <v>#REF!</v>
      </c>
      <c r="Y35" s="131" t="e">
        <f t="shared" si="18"/>
        <v>#REF!</v>
      </c>
      <c r="Z35" s="127" t="e">
        <f>#REF!</f>
        <v>#REF!</v>
      </c>
      <c r="AA35" s="127" t="e">
        <f>#REF!</f>
        <v>#REF!</v>
      </c>
      <c r="AB35" s="129" t="e">
        <f t="shared" si="24"/>
        <v>#REF!</v>
      </c>
      <c r="AC35" s="127" t="e">
        <f>#REF!</f>
        <v>#REF!</v>
      </c>
      <c r="AD35" s="130" t="e">
        <f t="shared" si="19"/>
        <v>#REF!</v>
      </c>
      <c r="AE35" s="131" t="e">
        <f t="shared" si="20"/>
        <v>#REF!</v>
      </c>
    </row>
    <row r="36" spans="1:31" x14ac:dyDescent="0.2">
      <c r="A36" s="30" t="s">
        <v>87</v>
      </c>
      <c r="B36" s="134" t="e">
        <f ca="1">SUM(B24:B35)</f>
        <v>#REF!</v>
      </c>
      <c r="C36" s="134" t="e">
        <f ca="1">SUM(C24:C35)</f>
        <v>#REF!</v>
      </c>
      <c r="D36" s="134" t="e">
        <f ca="1">SUM(D24:D35)</f>
        <v>#REF!</v>
      </c>
      <c r="E36" s="135" t="e">
        <f ca="1">SUM(E24:E35)</f>
        <v>#REF!</v>
      </c>
      <c r="F36" s="136" t="e">
        <f ca="1">B36/E36</f>
        <v>#REF!</v>
      </c>
      <c r="G36" s="137">
        <v>6.027306027306027</v>
      </c>
      <c r="H36" s="134" t="e">
        <f ca="1">SUM(H24:H35)</f>
        <v>#REF!</v>
      </c>
      <c r="I36" s="134" t="e">
        <f ca="1">SUM(I24:I35)</f>
        <v>#REF!</v>
      </c>
      <c r="J36" s="134" t="e">
        <f ca="1">SUM(J24:J35)</f>
        <v>#REF!</v>
      </c>
      <c r="K36" s="134" t="e">
        <f ca="1">SUM(K24:K35)</f>
        <v>#REF!</v>
      </c>
      <c r="L36" s="130" t="e">
        <f t="shared" ca="1" si="13"/>
        <v>#REF!</v>
      </c>
      <c r="M36" s="131" t="e">
        <f t="shared" ca="1" si="14"/>
        <v>#REF!</v>
      </c>
      <c r="N36" s="134" t="e">
        <f>SUM(N24:N35)</f>
        <v>#REF!</v>
      </c>
      <c r="O36" s="135" t="e">
        <f>SUM(O24:O35)</f>
        <v>#REF!</v>
      </c>
      <c r="P36" s="135" t="e">
        <f>SUM(P24:P35)</f>
        <v>#REF!</v>
      </c>
      <c r="Q36" s="135" t="e">
        <f>SUM(Q24:Q35)</f>
        <v>#REF!</v>
      </c>
      <c r="R36" s="136" t="e">
        <f>N36/Q36</f>
        <v>#REF!</v>
      </c>
      <c r="S36" s="138" t="e">
        <f>Q36/P36*100</f>
        <v>#REF!</v>
      </c>
      <c r="T36" s="134" t="e">
        <f>SUM(T24:T35)</f>
        <v>#REF!</v>
      </c>
      <c r="U36" s="134" t="e">
        <f>SUM(U24:U35)</f>
        <v>#REF!</v>
      </c>
      <c r="V36" s="134" t="e">
        <f>SUM(V24:V35)</f>
        <v>#REF!</v>
      </c>
      <c r="W36" s="135" t="e">
        <f>SUM(W24:W35)</f>
        <v>#REF!</v>
      </c>
      <c r="X36" s="130" t="e">
        <f t="shared" si="17"/>
        <v>#REF!</v>
      </c>
      <c r="Y36" s="131" t="e">
        <f t="shared" si="18"/>
        <v>#REF!</v>
      </c>
      <c r="Z36" s="134" t="e">
        <f>SUM(Z24:Z35)</f>
        <v>#REF!</v>
      </c>
      <c r="AA36" s="134" t="e">
        <f>SUM(AA24:AA35)</f>
        <v>#REF!</v>
      </c>
      <c r="AB36" s="134" t="e">
        <f>SUM(AB24:AB35)</f>
        <v>#REF!</v>
      </c>
      <c r="AC36" s="135" t="e">
        <f>SUM(AC24:AC35)</f>
        <v>#REF!</v>
      </c>
      <c r="AD36" s="130" t="e">
        <f t="shared" si="19"/>
        <v>#REF!</v>
      </c>
      <c r="AE36" s="131" t="e">
        <f t="shared" si="20"/>
        <v>#REF!</v>
      </c>
    </row>
    <row r="37" spans="1:31" ht="13.5" thickBot="1" x14ac:dyDescent="0.25">
      <c r="A37" s="117" t="s">
        <v>88</v>
      </c>
      <c r="B37" s="139"/>
      <c r="C37" s="139"/>
      <c r="D37" s="139"/>
      <c r="E37" s="139"/>
      <c r="F37" s="140"/>
      <c r="G37" s="140"/>
      <c r="H37" s="139"/>
      <c r="I37" s="139"/>
      <c r="J37" s="139"/>
      <c r="K37" s="139"/>
      <c r="L37" s="139"/>
      <c r="M37" s="140"/>
      <c r="N37" s="139"/>
      <c r="O37" s="139"/>
      <c r="P37" s="139"/>
      <c r="Q37" s="139"/>
      <c r="R37" s="140"/>
      <c r="S37" s="166"/>
      <c r="T37" s="139"/>
      <c r="U37" s="139"/>
      <c r="V37" s="139"/>
      <c r="W37" s="139"/>
      <c r="X37" s="140"/>
      <c r="Y37" s="140"/>
      <c r="Z37" s="139"/>
      <c r="AA37" s="139"/>
      <c r="AB37" s="139"/>
      <c r="AC37" s="139"/>
      <c r="AD37" s="140"/>
      <c r="AE37" s="140"/>
    </row>
    <row r="38" spans="1:31" x14ac:dyDescent="0.2">
      <c r="A38" s="51"/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</row>
    <row r="39" spans="1:31" ht="13.5" thickBot="1" x14ac:dyDescent="0.25">
      <c r="A39" s="51"/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</row>
    <row r="40" spans="1:31" ht="13.5" thickBot="1" x14ac:dyDescent="0.25">
      <c r="A40" s="114" t="s">
        <v>89</v>
      </c>
      <c r="B40" s="116"/>
      <c r="C40" s="116"/>
      <c r="D40" s="115"/>
      <c r="E40" s="100"/>
      <c r="F40" s="100"/>
      <c r="G40" s="100"/>
      <c r="H40" s="110"/>
      <c r="I40" s="110"/>
      <c r="J40" s="110"/>
      <c r="K40" s="110"/>
      <c r="L40" s="110"/>
      <c r="M40" s="110"/>
      <c r="N40" s="51"/>
      <c r="O40" s="51"/>
      <c r="P40" s="51"/>
      <c r="Q40" s="51"/>
    </row>
    <row r="41" spans="1:31" x14ac:dyDescent="0.2">
      <c r="A41" s="59" t="s">
        <v>90</v>
      </c>
      <c r="B41" s="143" t="s">
        <v>91</v>
      </c>
      <c r="C41" s="214" t="s">
        <v>92</v>
      </c>
      <c r="D41" s="215"/>
      <c r="E41" s="202" t="s">
        <v>93</v>
      </c>
      <c r="F41" s="203"/>
      <c r="G41" s="204"/>
      <c r="H41" s="205" t="s">
        <v>94</v>
      </c>
      <c r="I41" s="206"/>
      <c r="J41" s="207" t="s">
        <v>95</v>
      </c>
      <c r="K41" s="208"/>
      <c r="L41" s="207" t="s">
        <v>96</v>
      </c>
      <c r="M41" s="208"/>
      <c r="N41" s="51"/>
      <c r="O41" s="51"/>
      <c r="P41" s="51"/>
      <c r="Q41" s="51"/>
    </row>
    <row r="42" spans="1:31" x14ac:dyDescent="0.2">
      <c r="A42" s="112">
        <v>140</v>
      </c>
      <c r="B42" s="144">
        <v>151.66999999999999</v>
      </c>
      <c r="C42" s="197" t="s">
        <v>38</v>
      </c>
      <c r="D42" s="198"/>
      <c r="E42" s="202" t="s">
        <v>97</v>
      </c>
      <c r="F42" s="203"/>
      <c r="G42" s="204"/>
      <c r="H42" s="197">
        <v>1405</v>
      </c>
      <c r="I42" s="198"/>
      <c r="J42" s="225">
        <v>1967</v>
      </c>
      <c r="K42" s="226"/>
      <c r="L42" s="227">
        <v>4777</v>
      </c>
      <c r="M42" s="228"/>
      <c r="N42" s="51"/>
      <c r="O42" s="51"/>
      <c r="P42" s="51"/>
      <c r="Q42" s="51"/>
    </row>
    <row r="43" spans="1:31" x14ac:dyDescent="0.2">
      <c r="A43" s="112">
        <v>140</v>
      </c>
      <c r="B43" s="144">
        <v>151.66999999999999</v>
      </c>
      <c r="C43" s="197" t="s">
        <v>107</v>
      </c>
      <c r="D43" s="198"/>
      <c r="E43" s="202" t="s">
        <v>98</v>
      </c>
      <c r="F43" s="203"/>
      <c r="G43" s="204"/>
      <c r="H43" s="197">
        <v>1405</v>
      </c>
      <c r="I43" s="198"/>
      <c r="J43" s="225">
        <v>1967</v>
      </c>
      <c r="K43" s="226"/>
      <c r="L43" s="227">
        <v>4777</v>
      </c>
      <c r="M43" s="228"/>
      <c r="N43" s="51"/>
      <c r="O43" s="51"/>
      <c r="P43" s="51"/>
      <c r="Q43" s="51"/>
    </row>
    <row r="44" spans="1:31" x14ac:dyDescent="0.2">
      <c r="A44" s="112"/>
      <c r="B44" s="144">
        <v>151</v>
      </c>
      <c r="C44" s="197" t="s">
        <v>108</v>
      </c>
      <c r="D44" s="198"/>
      <c r="E44" s="184"/>
      <c r="F44" s="185" t="s">
        <v>113</v>
      </c>
      <c r="G44" s="3"/>
      <c r="H44" s="186"/>
      <c r="I44" s="187"/>
      <c r="J44" s="190"/>
      <c r="K44" s="191"/>
      <c r="L44" s="188"/>
      <c r="M44" s="189"/>
      <c r="N44" s="51"/>
      <c r="O44" s="51"/>
      <c r="P44" s="51"/>
      <c r="Q44" s="51"/>
    </row>
    <row r="45" spans="1:31" x14ac:dyDescent="0.2">
      <c r="A45" s="112"/>
      <c r="B45" s="144"/>
      <c r="C45" s="197" t="s">
        <v>109</v>
      </c>
      <c r="D45" s="198"/>
      <c r="E45" s="184"/>
      <c r="F45" s="185" t="s">
        <v>113</v>
      </c>
      <c r="G45" s="3"/>
      <c r="H45" s="186"/>
      <c r="I45" s="187"/>
      <c r="J45" s="190"/>
      <c r="K45" s="191"/>
      <c r="L45" s="188"/>
      <c r="M45" s="189"/>
      <c r="N45" s="51"/>
      <c r="O45" s="51"/>
      <c r="P45" s="51"/>
      <c r="Q45" s="51"/>
    </row>
    <row r="46" spans="1:31" x14ac:dyDescent="0.2">
      <c r="A46" s="145"/>
      <c r="B46" s="146"/>
      <c r="C46" s="212" t="s">
        <v>99</v>
      </c>
      <c r="D46" s="213"/>
      <c r="E46" s="212"/>
      <c r="F46" s="222"/>
      <c r="G46" s="213"/>
      <c r="H46" s="212"/>
      <c r="I46" s="213"/>
      <c r="J46" s="223">
        <v>0</v>
      </c>
      <c r="K46" s="224"/>
      <c r="L46" s="220">
        <v>0</v>
      </c>
      <c r="M46" s="221"/>
      <c r="N46" s="51"/>
      <c r="O46" s="51"/>
      <c r="P46" s="51"/>
      <c r="Q46" s="51"/>
    </row>
    <row r="47" spans="1:31" x14ac:dyDescent="0.2">
      <c r="A47" s="51"/>
      <c r="B47" s="51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  <c r="O47" s="51"/>
      <c r="P47" s="51"/>
      <c r="Q47" s="51"/>
    </row>
    <row r="48" spans="1:31" x14ac:dyDescent="0.2">
      <c r="A48" s="51"/>
      <c r="B48" s="51"/>
      <c r="C48" s="51"/>
      <c r="D48" s="51"/>
      <c r="E48" s="51"/>
      <c r="F48" s="51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</row>
    <row r="50" spans="2:19" x14ac:dyDescent="0.2">
      <c r="B50" s="141"/>
      <c r="C50" s="141"/>
      <c r="D50" s="141"/>
      <c r="E50" s="141"/>
      <c r="F50" s="142"/>
      <c r="G50" s="141"/>
      <c r="H50" s="141"/>
      <c r="I50" s="141"/>
      <c r="J50" s="141"/>
      <c r="K50" s="141"/>
      <c r="L50" s="142"/>
      <c r="M50" s="141"/>
      <c r="N50" s="141"/>
      <c r="O50" s="141"/>
      <c r="P50" s="141"/>
      <c r="Q50" s="141"/>
      <c r="R50" s="142"/>
      <c r="S50" s="141"/>
    </row>
    <row r="52" spans="2:19" ht="15.75" x14ac:dyDescent="0.25">
      <c r="E52" s="111" t="s">
        <v>100</v>
      </c>
      <c r="G52" s="109"/>
    </row>
    <row r="53" spans="2:19" x14ac:dyDescent="0.2">
      <c r="G53" s="109"/>
    </row>
  </sheetData>
  <mergeCells count="42">
    <mergeCell ref="J43:K43"/>
    <mergeCell ref="L43:M43"/>
    <mergeCell ref="B10:C10"/>
    <mergeCell ref="B14:C14"/>
    <mergeCell ref="B15:C15"/>
    <mergeCell ref="L46:M46"/>
    <mergeCell ref="E46:G46"/>
    <mergeCell ref="H46:I46"/>
    <mergeCell ref="J46:K46"/>
    <mergeCell ref="C43:D43"/>
    <mergeCell ref="H42:I42"/>
    <mergeCell ref="J42:K42"/>
    <mergeCell ref="C42:D42"/>
    <mergeCell ref="L42:M42"/>
    <mergeCell ref="H43:I43"/>
    <mergeCell ref="A3:E3"/>
    <mergeCell ref="C46:D46"/>
    <mergeCell ref="B8:C8"/>
    <mergeCell ref="C41:D41"/>
    <mergeCell ref="B16:C16"/>
    <mergeCell ref="B17:C17"/>
    <mergeCell ref="B4:C4"/>
    <mergeCell ref="E43:G43"/>
    <mergeCell ref="E42:G42"/>
    <mergeCell ref="B7:C7"/>
    <mergeCell ref="T22:Y22"/>
    <mergeCell ref="Z22:AE22"/>
    <mergeCell ref="N22:S22"/>
    <mergeCell ref="E41:G41"/>
    <mergeCell ref="H41:I41"/>
    <mergeCell ref="J41:K41"/>
    <mergeCell ref="B22:G22"/>
    <mergeCell ref="L41:M41"/>
    <mergeCell ref="H22:L22"/>
    <mergeCell ref="B5:C5"/>
    <mergeCell ref="B6:C6"/>
    <mergeCell ref="C44:D44"/>
    <mergeCell ref="C45:D45"/>
    <mergeCell ref="B12:C12"/>
    <mergeCell ref="B13:C13"/>
    <mergeCell ref="B9:C9"/>
    <mergeCell ref="B11:C11"/>
  </mergeCells>
  <phoneticPr fontId="14" type="noConversion"/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GW86"/>
  <sheetViews>
    <sheetView topLeftCell="A66" zoomScaleNormal="100" workbookViewId="0">
      <selection activeCell="A87" sqref="A87"/>
    </sheetView>
  </sheetViews>
  <sheetFormatPr baseColWidth="10" defaultRowHeight="12.75" x14ac:dyDescent="0.2"/>
  <sheetData>
    <row r="2" spans="1:33" ht="15" x14ac:dyDescent="0.2">
      <c r="A2" s="1" t="s">
        <v>0</v>
      </c>
      <c r="B2" s="1"/>
      <c r="C2" s="2" t="str">
        <f ca="1">MID(CELL("nomfichier",$A$1),FIND("]",CELL("nomfichier",$A$1))+1,32)</f>
        <v>Janvier</v>
      </c>
      <c r="D2" s="3" t="s">
        <v>1</v>
      </c>
      <c r="E2" s="4">
        <f ca="1">SUMPRODUCT((WEEKDAY(ROW(INDIRECT(A8&amp;":"&amp;MAX(A35:A38))))&gt;2)*(COUNTIF(Fériés,ROW(INDIRECT(A8&amp;":"&amp;MAX(A35:A38))))=0))</f>
        <v>21</v>
      </c>
      <c r="F2" s="5"/>
      <c r="G2" s="6"/>
      <c r="H2" s="7" t="s">
        <v>2</v>
      </c>
      <c r="I2" s="8">
        <v>0.1</v>
      </c>
      <c r="J2" s="9"/>
      <c r="K2" s="10" t="s">
        <v>3</v>
      </c>
      <c r="L2" s="11"/>
      <c r="M2" s="5"/>
      <c r="N2" s="5"/>
      <c r="O2" s="5"/>
    </row>
    <row r="3" spans="1:33" ht="15" x14ac:dyDescent="0.2">
      <c r="A3" s="1" t="s">
        <v>4</v>
      </c>
      <c r="B3" s="1"/>
      <c r="C3" s="38"/>
      <c r="D3" s="12"/>
      <c r="E3" s="6"/>
      <c r="F3" s="5"/>
      <c r="G3" s="6"/>
      <c r="H3" s="13" t="s">
        <v>5</v>
      </c>
      <c r="I3" s="14">
        <v>140</v>
      </c>
      <c r="J3" s="14"/>
      <c r="K3" s="15">
        <v>39</v>
      </c>
      <c r="L3" s="16"/>
      <c r="M3" s="5"/>
      <c r="N3" s="5"/>
      <c r="O3" s="5"/>
    </row>
    <row r="4" spans="1:33" x14ac:dyDescent="0.2">
      <c r="A4" s="1" t="s">
        <v>6</v>
      </c>
      <c r="B4" s="1"/>
      <c r="C4" s="4">
        <f ca="1">C3/E2</f>
        <v>0</v>
      </c>
      <c r="D4" s="17"/>
      <c r="E4" s="18"/>
      <c r="F4" s="17"/>
      <c r="G4" s="19"/>
      <c r="H4" s="5"/>
      <c r="I4" s="5"/>
      <c r="J4" s="5"/>
      <c r="K4" s="5"/>
      <c r="L4" s="5"/>
      <c r="M4" s="5"/>
      <c r="N4" s="5"/>
      <c r="O4" s="5"/>
    </row>
    <row r="5" spans="1:33" ht="16.5" thickBot="1" x14ac:dyDescent="0.3">
      <c r="A5" s="20" t="s">
        <v>7</v>
      </c>
      <c r="B5" s="21" t="s">
        <v>38</v>
      </c>
      <c r="C5" s="5"/>
      <c r="D5" s="5"/>
      <c r="E5" s="62"/>
      <c r="F5" s="5"/>
      <c r="G5" s="6"/>
      <c r="H5" s="5"/>
      <c r="I5" s="5"/>
      <c r="J5" s="5"/>
      <c r="K5" s="5"/>
      <c r="L5" s="5"/>
      <c r="M5" s="5"/>
      <c r="N5" s="5"/>
      <c r="O5" s="5"/>
    </row>
    <row r="6" spans="1:33" ht="13.5" thickBot="1" x14ac:dyDescent="0.25">
      <c r="A6" s="22" t="s">
        <v>8</v>
      </c>
      <c r="B6" s="23"/>
      <c r="C6" s="56" t="s">
        <v>24</v>
      </c>
      <c r="D6" s="57" t="s">
        <v>21</v>
      </c>
      <c r="E6" s="58" t="s">
        <v>11</v>
      </c>
      <c r="F6" s="57" t="s">
        <v>12</v>
      </c>
      <c r="G6" s="58" t="s">
        <v>13</v>
      </c>
      <c r="H6" s="57" t="s">
        <v>14</v>
      </c>
      <c r="I6" s="57" t="s">
        <v>20</v>
      </c>
      <c r="J6" s="57" t="s">
        <v>22</v>
      </c>
      <c r="K6" s="57" t="s">
        <v>12</v>
      </c>
      <c r="L6" s="57" t="s">
        <v>19</v>
      </c>
      <c r="M6" s="57" t="s">
        <v>15</v>
      </c>
      <c r="N6" s="57" t="s">
        <v>17</v>
      </c>
      <c r="O6" s="29" t="s">
        <v>18</v>
      </c>
    </row>
    <row r="7" spans="1:33" x14ac:dyDescent="0.2">
      <c r="A7" s="23"/>
      <c r="B7" s="23"/>
      <c r="C7" s="79"/>
      <c r="D7" s="80"/>
      <c r="E7" s="81"/>
      <c r="F7" s="81"/>
      <c r="G7" s="82"/>
      <c r="H7" s="80"/>
      <c r="I7" s="80"/>
      <c r="J7" s="80"/>
      <c r="K7" s="83"/>
      <c r="L7" s="83"/>
      <c r="M7" s="81"/>
      <c r="N7" s="47"/>
      <c r="O7" s="80"/>
    </row>
    <row r="8" spans="1:33" s="50" customFormat="1" x14ac:dyDescent="0.2">
      <c r="A8" s="77">
        <f ca="1">DATE(An,MONTH("1/"&amp;C2),1)</f>
        <v>42370</v>
      </c>
      <c r="B8" s="84">
        <f t="shared" ref="B8:B35" ca="1" si="0">A8</f>
        <v>42370</v>
      </c>
      <c r="C8" s="48" t="str">
        <f t="shared" ref="C8:C35" ca="1" si="1">IF(OR(WEEKDAY($A8)&lt;3,COUNTIF(Fériés,$A8)&gt;0),"",SUMPRODUCT((WEEKDAY(ROW(INDIRECT($A$8&amp;":"&amp;A8)))&gt;2)*(COUNTIF(Fériés,ROW(INDIRECT($A$8&amp;":"&amp;A8)))=0))*$C$4)</f>
        <v/>
      </c>
      <c r="D8" s="38"/>
      <c r="E8" s="39" t="str">
        <f ca="1">IF(OR(WEEKDAY($A8)&lt;3,COUNTIF(Fériés,$A8)&gt;0),"",SUM($D$8:D8))</f>
        <v/>
      </c>
      <c r="F8" s="39" t="str">
        <f t="shared" ref="F8:F35" ca="1" si="2">IF(OR(WEEKDAY($A8)&lt;3,COUNTIF(Fériés,$A8)&gt;0),"",E8-C8)</f>
        <v/>
      </c>
      <c r="G8" s="85" t="str">
        <f t="shared" ref="G8:G35" ca="1" si="3">IF(OR(WEEKDAY($A8)&lt;3,COUNTIF(Fériés,$A8)&gt;0),"",E8+J8)</f>
        <v/>
      </c>
      <c r="H8" s="40" t="str">
        <f t="shared" ref="H8:H35" ca="1" si="4">IF(OR(WEEKDAY($A8)&lt;3,COUNTIF(Fériés,$A8)&gt;0),"",G8*10/100)</f>
        <v/>
      </c>
      <c r="I8" s="38"/>
      <c r="J8" s="39" t="str">
        <f ca="1">IF(OR(WEEKDAY($A8)&lt;3,COUNTIF(Fériés,$A8)&gt;0),"",SUM($I$8:I8))</f>
        <v/>
      </c>
      <c r="K8" s="49" t="str">
        <f t="shared" ref="K8:K35" ca="1" si="5">IF(OR(WEEKDAY($A8)&lt;3,COUNTIF(Fériés,$A8)&gt;0),"",J8-H8)</f>
        <v/>
      </c>
      <c r="L8" s="52" t="str">
        <f t="shared" ref="L8:L35" ca="1" si="6">IF(OR(WEEKDAY($A8)&lt;3,COUNTIF(Fériés,$A8)&gt;0),"",J8/G8)</f>
        <v/>
      </c>
      <c r="M8" s="41"/>
      <c r="N8" s="39" t="str">
        <f ca="1">IF(OR(WEEKDAY($A8)&lt;3,COUNTIF(Fériés,$A8)&gt;0),"",SUM($M$8:M8))</f>
        <v/>
      </c>
      <c r="O8" s="42" t="str">
        <f t="shared" ref="O8:O35" ca="1" si="7">IF(OR(WEEKDAY($A8)&lt;3,COUNTIF(Fériés,$A8)&gt;0,M8=0),"",D8/M8)</f>
        <v/>
      </c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</row>
    <row r="9" spans="1:33" x14ac:dyDescent="0.2">
      <c r="A9" s="77">
        <f t="shared" ref="A9:A35" ca="1" si="8">A8+1</f>
        <v>42371</v>
      </c>
      <c r="B9" s="78">
        <f t="shared" ca="1" si="0"/>
        <v>42371</v>
      </c>
      <c r="C9" s="48">
        <f t="shared" ca="1" si="1"/>
        <v>0</v>
      </c>
      <c r="D9" s="43"/>
      <c r="E9" s="39">
        <f ca="1">IF(OR(WEEKDAY($A9)&lt;3,COUNTIF(Fériés,$A9)&gt;0),"",SUM($D$8:D9))</f>
        <v>0</v>
      </c>
      <c r="F9" s="39">
        <f t="shared" ca="1" si="2"/>
        <v>0</v>
      </c>
      <c r="G9" s="85">
        <f t="shared" ca="1" si="3"/>
        <v>0</v>
      </c>
      <c r="H9" s="40">
        <f t="shared" ca="1" si="4"/>
        <v>0</v>
      </c>
      <c r="I9" s="43"/>
      <c r="J9" s="39">
        <f ca="1">IF(OR(WEEKDAY($A9)&lt;3,COUNTIF(Fériés,$A9)&gt;0),"",SUM($I$8:I9))</f>
        <v>0</v>
      </c>
      <c r="K9" s="49">
        <f t="shared" ca="1" si="5"/>
        <v>0</v>
      </c>
      <c r="L9" s="52" t="e">
        <f t="shared" ca="1" si="6"/>
        <v>#DIV/0!</v>
      </c>
      <c r="M9" s="45"/>
      <c r="N9" s="39">
        <f ca="1">IF(OR(WEEKDAY($A9)&lt;3,COUNTIF(Fériés,$A9)&gt;0),"",SUM($M$8:M9))</f>
        <v>0</v>
      </c>
      <c r="O9" s="42" t="str">
        <f t="shared" ca="1" si="7"/>
        <v/>
      </c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1"/>
      <c r="AG9" s="51"/>
    </row>
    <row r="10" spans="1:33" x14ac:dyDescent="0.2">
      <c r="A10" s="77">
        <f t="shared" ca="1" si="8"/>
        <v>42372</v>
      </c>
      <c r="B10" s="78">
        <f t="shared" ca="1" si="0"/>
        <v>42372</v>
      </c>
      <c r="C10" s="48" t="str">
        <f t="shared" ca="1" si="1"/>
        <v/>
      </c>
      <c r="D10" s="43"/>
      <c r="E10" s="39" t="str">
        <f ca="1">IF(OR(WEEKDAY($A10)&lt;3,COUNTIF(Fériés,$A10)&gt;0),"",SUM($D$8:D10))</f>
        <v/>
      </c>
      <c r="F10" s="39" t="str">
        <f t="shared" ca="1" si="2"/>
        <v/>
      </c>
      <c r="G10" s="85" t="str">
        <f t="shared" ca="1" si="3"/>
        <v/>
      </c>
      <c r="H10" s="40" t="str">
        <f t="shared" ca="1" si="4"/>
        <v/>
      </c>
      <c r="I10" s="43"/>
      <c r="J10" s="39" t="str">
        <f ca="1">IF(OR(WEEKDAY($A10)&lt;3,COUNTIF(Fériés,$A10)&gt;0),"",SUM($I$8:I10))</f>
        <v/>
      </c>
      <c r="K10" s="49" t="str">
        <f t="shared" ca="1" si="5"/>
        <v/>
      </c>
      <c r="L10" s="52" t="str">
        <f t="shared" ca="1" si="6"/>
        <v/>
      </c>
      <c r="M10" s="45"/>
      <c r="N10" s="39" t="str">
        <f ca="1">IF(OR(WEEKDAY($A10)&lt;3,COUNTIF(Fériés,$A10)&gt;0),"",SUM($M$8:M10))</f>
        <v/>
      </c>
      <c r="O10" s="42" t="str">
        <f t="shared" ca="1" si="7"/>
        <v/>
      </c>
    </row>
    <row r="11" spans="1:33" x14ac:dyDescent="0.2">
      <c r="A11" s="77">
        <f t="shared" ca="1" si="8"/>
        <v>42373</v>
      </c>
      <c r="B11" s="78">
        <f t="shared" ca="1" si="0"/>
        <v>42373</v>
      </c>
      <c r="C11" s="48" t="str">
        <f t="shared" ca="1" si="1"/>
        <v/>
      </c>
      <c r="D11" s="43"/>
      <c r="E11" s="39" t="str">
        <f ca="1">IF(OR(WEEKDAY($A11)&lt;3,COUNTIF(Fériés,$A11)&gt;0),"",SUM($D$8:D11))</f>
        <v/>
      </c>
      <c r="F11" s="39" t="str">
        <f t="shared" ca="1" si="2"/>
        <v/>
      </c>
      <c r="G11" s="85" t="str">
        <f t="shared" ca="1" si="3"/>
        <v/>
      </c>
      <c r="H11" s="40" t="str">
        <f t="shared" ca="1" si="4"/>
        <v/>
      </c>
      <c r="I11" s="43"/>
      <c r="J11" s="39" t="str">
        <f ca="1">IF(OR(WEEKDAY($A11)&lt;3,COUNTIF(Fériés,$A11)&gt;0),"",SUM($I$8:I11))</f>
        <v/>
      </c>
      <c r="K11" s="49" t="str">
        <f t="shared" ca="1" si="5"/>
        <v/>
      </c>
      <c r="L11" s="52" t="str">
        <f t="shared" ca="1" si="6"/>
        <v/>
      </c>
      <c r="M11" s="45"/>
      <c r="N11" s="39" t="str">
        <f ca="1">IF(OR(WEEKDAY($A11)&lt;3,COUNTIF(Fériés,$A11)&gt;0),"",SUM($M$8:M11))</f>
        <v/>
      </c>
      <c r="O11" s="42" t="str">
        <f t="shared" ca="1" si="7"/>
        <v/>
      </c>
    </row>
    <row r="12" spans="1:33" x14ac:dyDescent="0.2">
      <c r="A12" s="77">
        <f t="shared" ca="1" si="8"/>
        <v>42374</v>
      </c>
      <c r="B12" s="78">
        <f t="shared" ca="1" si="0"/>
        <v>42374</v>
      </c>
      <c r="C12" s="48">
        <f t="shared" ca="1" si="1"/>
        <v>0</v>
      </c>
      <c r="D12" s="43"/>
      <c r="E12" s="39">
        <f ca="1">IF(OR(WEEKDAY($A12)&lt;3,COUNTIF(Fériés,$A12)&gt;0),"",SUM($D$8:D12))</f>
        <v>0</v>
      </c>
      <c r="F12" s="39">
        <f t="shared" ca="1" si="2"/>
        <v>0</v>
      </c>
      <c r="G12" s="85">
        <f t="shared" ca="1" si="3"/>
        <v>0</v>
      </c>
      <c r="H12" s="40">
        <f t="shared" ca="1" si="4"/>
        <v>0</v>
      </c>
      <c r="I12" s="43"/>
      <c r="J12" s="39">
        <f ca="1">IF(OR(WEEKDAY($A12)&lt;3,COUNTIF(Fériés,$A12)&gt;0),"",SUM($I$8:I12))</f>
        <v>0</v>
      </c>
      <c r="K12" s="49">
        <f t="shared" ca="1" si="5"/>
        <v>0</v>
      </c>
      <c r="L12" s="52" t="e">
        <f t="shared" ca="1" si="6"/>
        <v>#DIV/0!</v>
      </c>
      <c r="M12" s="45"/>
      <c r="N12" s="39">
        <f ca="1">IF(OR(WEEKDAY($A12)&lt;3,COUNTIF(Fériés,$A12)&gt;0),"",SUM($M$8:M12))</f>
        <v>0</v>
      </c>
      <c r="O12" s="42" t="str">
        <f t="shared" ca="1" si="7"/>
        <v/>
      </c>
    </row>
    <row r="13" spans="1:33" x14ac:dyDescent="0.2">
      <c r="A13" s="77">
        <f t="shared" ca="1" si="8"/>
        <v>42375</v>
      </c>
      <c r="B13" s="78">
        <f t="shared" ca="1" si="0"/>
        <v>42375</v>
      </c>
      <c r="C13" s="48">
        <f t="shared" ca="1" si="1"/>
        <v>0</v>
      </c>
      <c r="D13" s="43"/>
      <c r="E13" s="39">
        <f ca="1">IF(OR(WEEKDAY($A13)&lt;3,COUNTIF(Fériés,$A13)&gt;0),"",SUM($D$8:D13))</f>
        <v>0</v>
      </c>
      <c r="F13" s="39">
        <f t="shared" ca="1" si="2"/>
        <v>0</v>
      </c>
      <c r="G13" s="85">
        <f t="shared" ca="1" si="3"/>
        <v>0</v>
      </c>
      <c r="H13" s="40">
        <f t="shared" ca="1" si="4"/>
        <v>0</v>
      </c>
      <c r="I13" s="43"/>
      <c r="J13" s="39">
        <f ca="1">IF(OR(WEEKDAY($A13)&lt;3,COUNTIF(Fériés,$A13)&gt;0),"",SUM($I$8:I13))</f>
        <v>0</v>
      </c>
      <c r="K13" s="49">
        <f t="shared" ca="1" si="5"/>
        <v>0</v>
      </c>
      <c r="L13" s="52" t="e">
        <f t="shared" ca="1" si="6"/>
        <v>#DIV/0!</v>
      </c>
      <c r="M13" s="45"/>
      <c r="N13" s="39">
        <f ca="1">IF(OR(WEEKDAY($A13)&lt;3,COUNTIF(Fériés,$A13)&gt;0),"",SUM($M$8:M13))</f>
        <v>0</v>
      </c>
      <c r="O13" s="42" t="str">
        <f t="shared" ca="1" si="7"/>
        <v/>
      </c>
    </row>
    <row r="14" spans="1:33" x14ac:dyDescent="0.2">
      <c r="A14" s="77">
        <f t="shared" ca="1" si="8"/>
        <v>42376</v>
      </c>
      <c r="B14" s="78">
        <f t="shared" ca="1" si="0"/>
        <v>42376</v>
      </c>
      <c r="C14" s="48">
        <f t="shared" ca="1" si="1"/>
        <v>0</v>
      </c>
      <c r="D14" s="43"/>
      <c r="E14" s="39">
        <f ca="1">IF(OR(WEEKDAY($A14)&lt;3,COUNTIF(Fériés,$A14)&gt;0),"",SUM($D$8:D14))</f>
        <v>0</v>
      </c>
      <c r="F14" s="39">
        <f t="shared" ca="1" si="2"/>
        <v>0</v>
      </c>
      <c r="G14" s="85">
        <f t="shared" ca="1" si="3"/>
        <v>0</v>
      </c>
      <c r="H14" s="40">
        <f t="shared" ca="1" si="4"/>
        <v>0</v>
      </c>
      <c r="I14" s="43"/>
      <c r="J14" s="39">
        <f ca="1">IF(OR(WEEKDAY($A14)&lt;3,COUNTIF(Fériés,$A14)&gt;0),"",SUM($I$8:I14))</f>
        <v>0</v>
      </c>
      <c r="K14" s="49">
        <f t="shared" ca="1" si="5"/>
        <v>0</v>
      </c>
      <c r="L14" s="52" t="e">
        <f t="shared" ca="1" si="6"/>
        <v>#DIV/0!</v>
      </c>
      <c r="M14" s="45"/>
      <c r="N14" s="39">
        <f ca="1">IF(OR(WEEKDAY($A14)&lt;3,COUNTIF(Fériés,$A14)&gt;0),"",SUM($M$8:M14))</f>
        <v>0</v>
      </c>
      <c r="O14" s="42" t="str">
        <f t="shared" ca="1" si="7"/>
        <v/>
      </c>
    </row>
    <row r="15" spans="1:33" x14ac:dyDescent="0.2">
      <c r="A15" s="77">
        <f t="shared" ca="1" si="8"/>
        <v>42377</v>
      </c>
      <c r="B15" s="78">
        <f t="shared" ca="1" si="0"/>
        <v>42377</v>
      </c>
      <c r="C15" s="48">
        <f t="shared" ca="1" si="1"/>
        <v>0</v>
      </c>
      <c r="D15" s="43"/>
      <c r="E15" s="39">
        <f ca="1">IF(OR(WEEKDAY($A15)&lt;3,COUNTIF(Fériés,$A15)&gt;0),"",SUM($D$8:D15))</f>
        <v>0</v>
      </c>
      <c r="F15" s="39">
        <f t="shared" ca="1" si="2"/>
        <v>0</v>
      </c>
      <c r="G15" s="85">
        <f t="shared" ca="1" si="3"/>
        <v>0</v>
      </c>
      <c r="H15" s="40">
        <f t="shared" ca="1" si="4"/>
        <v>0</v>
      </c>
      <c r="I15" s="43"/>
      <c r="J15" s="39">
        <f ca="1">IF(OR(WEEKDAY($A15)&lt;3,COUNTIF(Fériés,$A15)&gt;0),"",SUM($I$8:I15))</f>
        <v>0</v>
      </c>
      <c r="K15" s="49">
        <f t="shared" ca="1" si="5"/>
        <v>0</v>
      </c>
      <c r="L15" s="52" t="e">
        <f t="shared" ca="1" si="6"/>
        <v>#DIV/0!</v>
      </c>
      <c r="M15" s="45"/>
      <c r="N15" s="39">
        <f ca="1">IF(OR(WEEKDAY($A15)&lt;3,COUNTIF(Fériés,$A15)&gt;0),"",SUM($M$8:M15))</f>
        <v>0</v>
      </c>
      <c r="O15" s="42" t="str">
        <f t="shared" ca="1" si="7"/>
        <v/>
      </c>
    </row>
    <row r="16" spans="1:33" x14ac:dyDescent="0.2">
      <c r="A16" s="77">
        <f t="shared" ca="1" si="8"/>
        <v>42378</v>
      </c>
      <c r="B16" s="78">
        <f t="shared" ca="1" si="0"/>
        <v>42378</v>
      </c>
      <c r="C16" s="48">
        <f t="shared" ca="1" si="1"/>
        <v>0</v>
      </c>
      <c r="D16" s="43"/>
      <c r="E16" s="39">
        <f ca="1">IF(OR(WEEKDAY($A16)&lt;3,COUNTIF(Fériés,$A16)&gt;0),"",SUM($D$8:D16))</f>
        <v>0</v>
      </c>
      <c r="F16" s="39">
        <f t="shared" ca="1" si="2"/>
        <v>0</v>
      </c>
      <c r="G16" s="85">
        <f t="shared" ca="1" si="3"/>
        <v>0</v>
      </c>
      <c r="H16" s="40">
        <f t="shared" ca="1" si="4"/>
        <v>0</v>
      </c>
      <c r="I16" s="43"/>
      <c r="J16" s="39">
        <f ca="1">IF(OR(WEEKDAY($A16)&lt;3,COUNTIF(Fériés,$A16)&gt;0),"",SUM($I$8:I16))</f>
        <v>0</v>
      </c>
      <c r="K16" s="49">
        <f t="shared" ca="1" si="5"/>
        <v>0</v>
      </c>
      <c r="L16" s="52" t="e">
        <f t="shared" ca="1" si="6"/>
        <v>#DIV/0!</v>
      </c>
      <c r="M16" s="45"/>
      <c r="N16" s="39">
        <f ca="1">IF(OR(WEEKDAY($A16)&lt;3,COUNTIF(Fériés,$A16)&gt;0),"",SUM($M$8:M16))</f>
        <v>0</v>
      </c>
      <c r="O16" s="42" t="str">
        <f t="shared" ca="1" si="7"/>
        <v/>
      </c>
    </row>
    <row r="17" spans="1:15" x14ac:dyDescent="0.2">
      <c r="A17" s="77">
        <f t="shared" ca="1" si="8"/>
        <v>42379</v>
      </c>
      <c r="B17" s="78">
        <f t="shared" ca="1" si="0"/>
        <v>42379</v>
      </c>
      <c r="C17" s="48" t="str">
        <f t="shared" ca="1" si="1"/>
        <v/>
      </c>
      <c r="D17" s="43"/>
      <c r="E17" s="39" t="str">
        <f ca="1">IF(OR(WEEKDAY($A17)&lt;3,COUNTIF(Fériés,$A17)&gt;0),"",SUM($D$8:D17))</f>
        <v/>
      </c>
      <c r="F17" s="39" t="str">
        <f t="shared" ca="1" si="2"/>
        <v/>
      </c>
      <c r="G17" s="85" t="str">
        <f t="shared" ca="1" si="3"/>
        <v/>
      </c>
      <c r="H17" s="40" t="str">
        <f t="shared" ca="1" si="4"/>
        <v/>
      </c>
      <c r="I17" s="43"/>
      <c r="J17" s="39" t="str">
        <f ca="1">IF(OR(WEEKDAY($A17)&lt;3,COUNTIF(Fériés,$A17)&gt;0),"",SUM($I$8:I17))</f>
        <v/>
      </c>
      <c r="K17" s="49" t="str">
        <f t="shared" ca="1" si="5"/>
        <v/>
      </c>
      <c r="L17" s="52" t="str">
        <f t="shared" ca="1" si="6"/>
        <v/>
      </c>
      <c r="M17" s="45"/>
      <c r="N17" s="39" t="str">
        <f ca="1">IF(OR(WEEKDAY($A17)&lt;3,COUNTIF(Fériés,$A17)&gt;0),"",SUM($M$8:M17))</f>
        <v/>
      </c>
      <c r="O17" s="42" t="str">
        <f t="shared" ca="1" si="7"/>
        <v/>
      </c>
    </row>
    <row r="18" spans="1:15" x14ac:dyDescent="0.2">
      <c r="A18" s="77">
        <f t="shared" ca="1" si="8"/>
        <v>42380</v>
      </c>
      <c r="B18" s="78">
        <f t="shared" ca="1" si="0"/>
        <v>42380</v>
      </c>
      <c r="C18" s="48" t="str">
        <f t="shared" ca="1" si="1"/>
        <v/>
      </c>
      <c r="D18" s="43"/>
      <c r="E18" s="39" t="str">
        <f ca="1">IF(OR(WEEKDAY($A18)&lt;3,COUNTIF(Fériés,$A18)&gt;0),"",SUM($D$8:D18))</f>
        <v/>
      </c>
      <c r="F18" s="39" t="str">
        <f t="shared" ca="1" si="2"/>
        <v/>
      </c>
      <c r="G18" s="85" t="str">
        <f t="shared" ca="1" si="3"/>
        <v/>
      </c>
      <c r="H18" s="40" t="str">
        <f t="shared" ca="1" si="4"/>
        <v/>
      </c>
      <c r="I18" s="43"/>
      <c r="J18" s="39" t="str">
        <f ca="1">IF(OR(WEEKDAY($A18)&lt;3,COUNTIF(Fériés,$A18)&gt;0),"",SUM($I$8:I18))</f>
        <v/>
      </c>
      <c r="K18" s="49" t="str">
        <f t="shared" ca="1" si="5"/>
        <v/>
      </c>
      <c r="L18" s="52" t="str">
        <f t="shared" ca="1" si="6"/>
        <v/>
      </c>
      <c r="M18" s="45"/>
      <c r="N18" s="39" t="str">
        <f ca="1">IF(OR(WEEKDAY($A18)&lt;3,COUNTIF(Fériés,$A18)&gt;0),"",SUM($M$8:M18))</f>
        <v/>
      </c>
      <c r="O18" s="42" t="str">
        <f t="shared" ca="1" si="7"/>
        <v/>
      </c>
    </row>
    <row r="19" spans="1:15" x14ac:dyDescent="0.2">
      <c r="A19" s="77">
        <f t="shared" ca="1" si="8"/>
        <v>42381</v>
      </c>
      <c r="B19" s="78">
        <f t="shared" ca="1" si="0"/>
        <v>42381</v>
      </c>
      <c r="C19" s="48">
        <f t="shared" ca="1" si="1"/>
        <v>0</v>
      </c>
      <c r="D19" s="43"/>
      <c r="E19" s="39">
        <f ca="1">IF(OR(WEEKDAY($A19)&lt;3,COUNTIF(Fériés,$A19)&gt;0),"",SUM($D$8:D19))</f>
        <v>0</v>
      </c>
      <c r="F19" s="39">
        <f t="shared" ca="1" si="2"/>
        <v>0</v>
      </c>
      <c r="G19" s="85">
        <f t="shared" ca="1" si="3"/>
        <v>0</v>
      </c>
      <c r="H19" s="40">
        <f t="shared" ca="1" si="4"/>
        <v>0</v>
      </c>
      <c r="I19" s="43"/>
      <c r="J19" s="39">
        <f ca="1">IF(OR(WEEKDAY($A19)&lt;3,COUNTIF(Fériés,$A19)&gt;0),"",SUM($I$8:I19))</f>
        <v>0</v>
      </c>
      <c r="K19" s="49">
        <f t="shared" ca="1" si="5"/>
        <v>0</v>
      </c>
      <c r="L19" s="52" t="e">
        <f t="shared" ca="1" si="6"/>
        <v>#DIV/0!</v>
      </c>
      <c r="M19" s="45"/>
      <c r="N19" s="39">
        <f ca="1">IF(OR(WEEKDAY($A19)&lt;3,COUNTIF(Fériés,$A19)&gt;0),"",SUM($M$8:M19))</f>
        <v>0</v>
      </c>
      <c r="O19" s="42" t="str">
        <f t="shared" ca="1" si="7"/>
        <v/>
      </c>
    </row>
    <row r="20" spans="1:15" x14ac:dyDescent="0.2">
      <c r="A20" s="77">
        <f t="shared" ca="1" si="8"/>
        <v>42382</v>
      </c>
      <c r="B20" s="78">
        <f t="shared" ca="1" si="0"/>
        <v>42382</v>
      </c>
      <c r="C20" s="48">
        <f t="shared" ca="1" si="1"/>
        <v>0</v>
      </c>
      <c r="D20" s="43"/>
      <c r="E20" s="39">
        <f ca="1">IF(OR(WEEKDAY($A20)&lt;3,COUNTIF(Fériés,$A20)&gt;0),"",SUM($D$8:D20))</f>
        <v>0</v>
      </c>
      <c r="F20" s="39">
        <f t="shared" ca="1" si="2"/>
        <v>0</v>
      </c>
      <c r="G20" s="85">
        <f t="shared" ca="1" si="3"/>
        <v>0</v>
      </c>
      <c r="H20" s="40">
        <f t="shared" ca="1" si="4"/>
        <v>0</v>
      </c>
      <c r="I20" s="43"/>
      <c r="J20" s="39">
        <f ca="1">IF(OR(WEEKDAY($A20)&lt;3,COUNTIF(Fériés,$A20)&gt;0),"",SUM($I$8:I20))</f>
        <v>0</v>
      </c>
      <c r="K20" s="49">
        <f t="shared" ca="1" si="5"/>
        <v>0</v>
      </c>
      <c r="L20" s="52" t="e">
        <f t="shared" ca="1" si="6"/>
        <v>#DIV/0!</v>
      </c>
      <c r="M20" s="45"/>
      <c r="N20" s="39">
        <f ca="1">IF(OR(WEEKDAY($A20)&lt;3,COUNTIF(Fériés,$A20)&gt;0),"",SUM($M$8:M20))</f>
        <v>0</v>
      </c>
      <c r="O20" s="42" t="str">
        <f t="shared" ca="1" si="7"/>
        <v/>
      </c>
    </row>
    <row r="21" spans="1:15" x14ac:dyDescent="0.2">
      <c r="A21" s="77">
        <f t="shared" ca="1" si="8"/>
        <v>42383</v>
      </c>
      <c r="B21" s="78">
        <f t="shared" ca="1" si="0"/>
        <v>42383</v>
      </c>
      <c r="C21" s="48">
        <f t="shared" ca="1" si="1"/>
        <v>0</v>
      </c>
      <c r="D21" s="43"/>
      <c r="E21" s="39">
        <f ca="1">IF(OR(WEEKDAY($A21)&lt;3,COUNTIF(Fériés,$A21)&gt;0),"",SUM($D$8:D21))</f>
        <v>0</v>
      </c>
      <c r="F21" s="39">
        <f t="shared" ca="1" si="2"/>
        <v>0</v>
      </c>
      <c r="G21" s="85">
        <f t="shared" ca="1" si="3"/>
        <v>0</v>
      </c>
      <c r="H21" s="40">
        <f t="shared" ca="1" si="4"/>
        <v>0</v>
      </c>
      <c r="I21" s="43"/>
      <c r="J21" s="39">
        <f ca="1">IF(OR(WEEKDAY($A21)&lt;3,COUNTIF(Fériés,$A21)&gt;0),"",SUM($I$8:I21))</f>
        <v>0</v>
      </c>
      <c r="K21" s="49">
        <f t="shared" ca="1" si="5"/>
        <v>0</v>
      </c>
      <c r="L21" s="52" t="e">
        <f t="shared" ca="1" si="6"/>
        <v>#DIV/0!</v>
      </c>
      <c r="M21" s="45"/>
      <c r="N21" s="39">
        <f ca="1">IF(OR(WEEKDAY($A21)&lt;3,COUNTIF(Fériés,$A21)&gt;0),"",SUM($M$8:M21))</f>
        <v>0</v>
      </c>
      <c r="O21" s="42" t="str">
        <f t="shared" ca="1" si="7"/>
        <v/>
      </c>
    </row>
    <row r="22" spans="1:15" x14ac:dyDescent="0.2">
      <c r="A22" s="77">
        <f t="shared" ca="1" si="8"/>
        <v>42384</v>
      </c>
      <c r="B22" s="78">
        <f t="shared" ca="1" si="0"/>
        <v>42384</v>
      </c>
      <c r="C22" s="48">
        <f t="shared" ca="1" si="1"/>
        <v>0</v>
      </c>
      <c r="D22" s="43"/>
      <c r="E22" s="39">
        <f ca="1">IF(OR(WEEKDAY($A22)&lt;3,COUNTIF(Fériés,$A22)&gt;0),"",SUM($D$8:D22))</f>
        <v>0</v>
      </c>
      <c r="F22" s="39">
        <f t="shared" ca="1" si="2"/>
        <v>0</v>
      </c>
      <c r="G22" s="85">
        <f t="shared" ca="1" si="3"/>
        <v>0</v>
      </c>
      <c r="H22" s="40">
        <f t="shared" ca="1" si="4"/>
        <v>0</v>
      </c>
      <c r="I22" s="43"/>
      <c r="J22" s="39">
        <f ca="1">IF(OR(WEEKDAY($A22)&lt;3,COUNTIF(Fériés,$A22)&gt;0),"",SUM($I$8:I22))</f>
        <v>0</v>
      </c>
      <c r="K22" s="49">
        <f t="shared" ca="1" si="5"/>
        <v>0</v>
      </c>
      <c r="L22" s="52" t="e">
        <f t="shared" ca="1" si="6"/>
        <v>#DIV/0!</v>
      </c>
      <c r="M22" s="45"/>
      <c r="N22" s="39">
        <f ca="1">IF(OR(WEEKDAY($A22)&lt;3,COUNTIF(Fériés,$A22)&gt;0),"",SUM($M$8:M22))</f>
        <v>0</v>
      </c>
      <c r="O22" s="42" t="str">
        <f t="shared" ca="1" si="7"/>
        <v/>
      </c>
    </row>
    <row r="23" spans="1:15" x14ac:dyDescent="0.2">
      <c r="A23" s="77">
        <f t="shared" ca="1" si="8"/>
        <v>42385</v>
      </c>
      <c r="B23" s="78">
        <f t="shared" ca="1" si="0"/>
        <v>42385</v>
      </c>
      <c r="C23" s="48">
        <f t="shared" ca="1" si="1"/>
        <v>0</v>
      </c>
      <c r="D23" s="43"/>
      <c r="E23" s="39">
        <f ca="1">IF(OR(WEEKDAY($A23)&lt;3,COUNTIF(Fériés,$A23)&gt;0),"",SUM($D$8:D23))</f>
        <v>0</v>
      </c>
      <c r="F23" s="39">
        <f t="shared" ca="1" si="2"/>
        <v>0</v>
      </c>
      <c r="G23" s="85">
        <f t="shared" ca="1" si="3"/>
        <v>0</v>
      </c>
      <c r="H23" s="40">
        <f t="shared" ca="1" si="4"/>
        <v>0</v>
      </c>
      <c r="I23" s="43"/>
      <c r="J23" s="39">
        <f ca="1">IF(OR(WEEKDAY($A23)&lt;3,COUNTIF(Fériés,$A23)&gt;0),"",SUM($I$8:I23))</f>
        <v>0</v>
      </c>
      <c r="K23" s="49">
        <f t="shared" ca="1" si="5"/>
        <v>0</v>
      </c>
      <c r="L23" s="52" t="e">
        <f t="shared" ca="1" si="6"/>
        <v>#DIV/0!</v>
      </c>
      <c r="M23" s="45"/>
      <c r="N23" s="39">
        <f ca="1">IF(OR(WEEKDAY($A23)&lt;3,COUNTIF(Fériés,$A23)&gt;0),"",SUM($M$8:M23))</f>
        <v>0</v>
      </c>
      <c r="O23" s="42" t="str">
        <f t="shared" ca="1" si="7"/>
        <v/>
      </c>
    </row>
    <row r="24" spans="1:15" x14ac:dyDescent="0.2">
      <c r="A24" s="77">
        <f t="shared" ca="1" si="8"/>
        <v>42386</v>
      </c>
      <c r="B24" s="78">
        <f t="shared" ca="1" si="0"/>
        <v>42386</v>
      </c>
      <c r="C24" s="48" t="str">
        <f t="shared" ca="1" si="1"/>
        <v/>
      </c>
      <c r="D24" s="43"/>
      <c r="E24" s="39" t="str">
        <f ca="1">IF(OR(WEEKDAY($A24)&lt;3,COUNTIF(Fériés,$A24)&gt;0),"",SUM($D$8:D24))</f>
        <v/>
      </c>
      <c r="F24" s="39" t="str">
        <f t="shared" ca="1" si="2"/>
        <v/>
      </c>
      <c r="G24" s="85" t="str">
        <f t="shared" ca="1" si="3"/>
        <v/>
      </c>
      <c r="H24" s="40" t="str">
        <f t="shared" ca="1" si="4"/>
        <v/>
      </c>
      <c r="I24" s="43"/>
      <c r="J24" s="39" t="str">
        <f ca="1">IF(OR(WEEKDAY($A24)&lt;3,COUNTIF(Fériés,$A24)&gt;0),"",SUM($I$8:I24))</f>
        <v/>
      </c>
      <c r="K24" s="49" t="str">
        <f t="shared" ca="1" si="5"/>
        <v/>
      </c>
      <c r="L24" s="52" t="str">
        <f t="shared" ca="1" si="6"/>
        <v/>
      </c>
      <c r="M24" s="45"/>
      <c r="N24" s="39" t="str">
        <f ca="1">IF(OR(WEEKDAY($A24)&lt;3,COUNTIF(Fériés,$A24)&gt;0),"",SUM($M$8:M24))</f>
        <v/>
      </c>
      <c r="O24" s="42" t="str">
        <f t="shared" ca="1" si="7"/>
        <v/>
      </c>
    </row>
    <row r="25" spans="1:15" x14ac:dyDescent="0.2">
      <c r="A25" s="77">
        <f t="shared" ca="1" si="8"/>
        <v>42387</v>
      </c>
      <c r="B25" s="78">
        <f t="shared" ca="1" si="0"/>
        <v>42387</v>
      </c>
      <c r="C25" s="48" t="str">
        <f t="shared" ca="1" si="1"/>
        <v/>
      </c>
      <c r="D25" s="43"/>
      <c r="E25" s="39" t="str">
        <f ca="1">IF(OR(WEEKDAY($A25)&lt;3,COUNTIF(Fériés,$A25)&gt;0),"",SUM($D$8:D25))</f>
        <v/>
      </c>
      <c r="F25" s="39" t="str">
        <f t="shared" ca="1" si="2"/>
        <v/>
      </c>
      <c r="G25" s="85" t="str">
        <f t="shared" ca="1" si="3"/>
        <v/>
      </c>
      <c r="H25" s="40" t="str">
        <f t="shared" ca="1" si="4"/>
        <v/>
      </c>
      <c r="I25" s="43"/>
      <c r="J25" s="39" t="str">
        <f ca="1">IF(OR(WEEKDAY($A25)&lt;3,COUNTIF(Fériés,$A25)&gt;0),"",SUM($I$8:I25))</f>
        <v/>
      </c>
      <c r="K25" s="49" t="str">
        <f t="shared" ca="1" si="5"/>
        <v/>
      </c>
      <c r="L25" s="52" t="str">
        <f t="shared" ca="1" si="6"/>
        <v/>
      </c>
      <c r="M25" s="45"/>
      <c r="N25" s="39" t="str">
        <f ca="1">IF(OR(WEEKDAY($A25)&lt;3,COUNTIF(Fériés,$A25)&gt;0),"",SUM($M$8:M25))</f>
        <v/>
      </c>
      <c r="O25" s="42" t="str">
        <f t="shared" ca="1" si="7"/>
        <v/>
      </c>
    </row>
    <row r="26" spans="1:15" x14ac:dyDescent="0.2">
      <c r="A26" s="77">
        <f t="shared" ca="1" si="8"/>
        <v>42388</v>
      </c>
      <c r="B26" s="78">
        <f t="shared" ca="1" si="0"/>
        <v>42388</v>
      </c>
      <c r="C26" s="48">
        <f t="shared" ca="1" si="1"/>
        <v>0</v>
      </c>
      <c r="D26" s="43"/>
      <c r="E26" s="39">
        <f ca="1">IF(OR(WEEKDAY($A26)&lt;3,COUNTIF(Fériés,$A26)&gt;0),"",SUM($D$8:D26))</f>
        <v>0</v>
      </c>
      <c r="F26" s="39">
        <f t="shared" ca="1" si="2"/>
        <v>0</v>
      </c>
      <c r="G26" s="85">
        <f t="shared" ca="1" si="3"/>
        <v>0</v>
      </c>
      <c r="H26" s="40">
        <f t="shared" ca="1" si="4"/>
        <v>0</v>
      </c>
      <c r="I26" s="43"/>
      <c r="J26" s="39">
        <f ca="1">IF(OR(WEEKDAY($A26)&lt;3,COUNTIF(Fériés,$A26)&gt;0),"",SUM($I$8:I26))</f>
        <v>0</v>
      </c>
      <c r="K26" s="49">
        <f t="shared" ca="1" si="5"/>
        <v>0</v>
      </c>
      <c r="L26" s="52" t="e">
        <f t="shared" ca="1" si="6"/>
        <v>#DIV/0!</v>
      </c>
      <c r="M26" s="45"/>
      <c r="N26" s="39">
        <f ca="1">IF(OR(WEEKDAY($A26)&lt;3,COUNTIF(Fériés,$A26)&gt;0),"",SUM($M$8:M26))</f>
        <v>0</v>
      </c>
      <c r="O26" s="42" t="str">
        <f t="shared" ca="1" si="7"/>
        <v/>
      </c>
    </row>
    <row r="27" spans="1:15" x14ac:dyDescent="0.2">
      <c r="A27" s="77">
        <f t="shared" ca="1" si="8"/>
        <v>42389</v>
      </c>
      <c r="B27" s="78">
        <f t="shared" ca="1" si="0"/>
        <v>42389</v>
      </c>
      <c r="C27" s="48">
        <f t="shared" ca="1" si="1"/>
        <v>0</v>
      </c>
      <c r="D27" s="43"/>
      <c r="E27" s="39">
        <f ca="1">IF(OR(WEEKDAY($A27)&lt;3,COUNTIF(Fériés,$A27)&gt;0),"",SUM($D$8:D27))</f>
        <v>0</v>
      </c>
      <c r="F27" s="39">
        <f t="shared" ca="1" si="2"/>
        <v>0</v>
      </c>
      <c r="G27" s="85">
        <f t="shared" ca="1" si="3"/>
        <v>0</v>
      </c>
      <c r="H27" s="40">
        <f t="shared" ca="1" si="4"/>
        <v>0</v>
      </c>
      <c r="I27" s="43"/>
      <c r="J27" s="39">
        <f ca="1">IF(OR(WEEKDAY($A27)&lt;3,COUNTIF(Fériés,$A27)&gt;0),"",SUM($I$8:I27))</f>
        <v>0</v>
      </c>
      <c r="K27" s="49">
        <f t="shared" ca="1" si="5"/>
        <v>0</v>
      </c>
      <c r="L27" s="52" t="e">
        <f t="shared" ca="1" si="6"/>
        <v>#DIV/0!</v>
      </c>
      <c r="M27" s="45"/>
      <c r="N27" s="39">
        <f ca="1">IF(OR(WEEKDAY($A27)&lt;3,COUNTIF(Fériés,$A27)&gt;0),"",SUM($M$8:M27))</f>
        <v>0</v>
      </c>
      <c r="O27" s="42" t="str">
        <f t="shared" ca="1" si="7"/>
        <v/>
      </c>
    </row>
    <row r="28" spans="1:15" x14ac:dyDescent="0.2">
      <c r="A28" s="77">
        <f t="shared" ca="1" si="8"/>
        <v>42390</v>
      </c>
      <c r="B28" s="78">
        <f t="shared" ca="1" si="0"/>
        <v>42390</v>
      </c>
      <c r="C28" s="48">
        <f t="shared" ca="1" si="1"/>
        <v>0</v>
      </c>
      <c r="D28" s="43"/>
      <c r="E28" s="39">
        <f ca="1">IF(OR(WEEKDAY($A28)&lt;3,COUNTIF(Fériés,$A28)&gt;0),"",SUM($D$8:D28))</f>
        <v>0</v>
      </c>
      <c r="F28" s="39">
        <f t="shared" ca="1" si="2"/>
        <v>0</v>
      </c>
      <c r="G28" s="85">
        <f t="shared" ca="1" si="3"/>
        <v>0</v>
      </c>
      <c r="H28" s="40">
        <f t="shared" ca="1" si="4"/>
        <v>0</v>
      </c>
      <c r="I28" s="43"/>
      <c r="J28" s="39">
        <f ca="1">IF(OR(WEEKDAY($A28)&lt;3,COUNTIF(Fériés,$A28)&gt;0),"",SUM($I$8:I28))</f>
        <v>0</v>
      </c>
      <c r="K28" s="49">
        <f t="shared" ca="1" si="5"/>
        <v>0</v>
      </c>
      <c r="L28" s="52" t="e">
        <f t="shared" ca="1" si="6"/>
        <v>#DIV/0!</v>
      </c>
      <c r="M28" s="45"/>
      <c r="N28" s="39">
        <f ca="1">IF(OR(WEEKDAY($A28)&lt;3,COUNTIF(Fériés,$A28)&gt;0),"",SUM($M$8:M28))</f>
        <v>0</v>
      </c>
      <c r="O28" s="42" t="str">
        <f t="shared" ca="1" si="7"/>
        <v/>
      </c>
    </row>
    <row r="29" spans="1:15" x14ac:dyDescent="0.2">
      <c r="A29" s="77">
        <f t="shared" ca="1" si="8"/>
        <v>42391</v>
      </c>
      <c r="B29" s="78">
        <f t="shared" ca="1" si="0"/>
        <v>42391</v>
      </c>
      <c r="C29" s="48">
        <f t="shared" ca="1" si="1"/>
        <v>0</v>
      </c>
      <c r="D29" s="43"/>
      <c r="E29" s="39">
        <f ca="1">IF(OR(WEEKDAY($A29)&lt;3,COUNTIF(Fériés,$A29)&gt;0),"",SUM($D$8:D29))</f>
        <v>0</v>
      </c>
      <c r="F29" s="39">
        <f t="shared" ca="1" si="2"/>
        <v>0</v>
      </c>
      <c r="G29" s="85">
        <f t="shared" ca="1" si="3"/>
        <v>0</v>
      </c>
      <c r="H29" s="40">
        <f t="shared" ca="1" si="4"/>
        <v>0</v>
      </c>
      <c r="I29" s="43"/>
      <c r="J29" s="39">
        <f ca="1">IF(OR(WEEKDAY($A29)&lt;3,COUNTIF(Fériés,$A29)&gt;0),"",SUM($I$8:I29))</f>
        <v>0</v>
      </c>
      <c r="K29" s="49">
        <f t="shared" ca="1" si="5"/>
        <v>0</v>
      </c>
      <c r="L29" s="52" t="e">
        <f t="shared" ca="1" si="6"/>
        <v>#DIV/0!</v>
      </c>
      <c r="M29" s="45"/>
      <c r="N29" s="39">
        <f ca="1">IF(OR(WEEKDAY($A29)&lt;3,COUNTIF(Fériés,$A29)&gt;0),"",SUM($M$8:M29))</f>
        <v>0</v>
      </c>
      <c r="O29" s="42" t="str">
        <f t="shared" ca="1" si="7"/>
        <v/>
      </c>
    </row>
    <row r="30" spans="1:15" x14ac:dyDescent="0.2">
      <c r="A30" s="77">
        <f t="shared" ca="1" si="8"/>
        <v>42392</v>
      </c>
      <c r="B30" s="78">
        <f t="shared" ca="1" si="0"/>
        <v>42392</v>
      </c>
      <c r="C30" s="48">
        <f t="shared" ca="1" si="1"/>
        <v>0</v>
      </c>
      <c r="D30" s="43"/>
      <c r="E30" s="39">
        <f ca="1">IF(OR(WEEKDAY($A30)&lt;3,COUNTIF(Fériés,$A30)&gt;0),"",SUM($D$8:D30))</f>
        <v>0</v>
      </c>
      <c r="F30" s="39">
        <f t="shared" ca="1" si="2"/>
        <v>0</v>
      </c>
      <c r="G30" s="85">
        <f t="shared" ca="1" si="3"/>
        <v>0</v>
      </c>
      <c r="H30" s="40">
        <f t="shared" ca="1" si="4"/>
        <v>0</v>
      </c>
      <c r="I30" s="43"/>
      <c r="J30" s="39">
        <f ca="1">IF(OR(WEEKDAY($A30)&lt;3,COUNTIF(Fériés,$A30)&gt;0),"",SUM($I$8:I30))</f>
        <v>0</v>
      </c>
      <c r="K30" s="49">
        <f t="shared" ca="1" si="5"/>
        <v>0</v>
      </c>
      <c r="L30" s="52" t="e">
        <f t="shared" ca="1" si="6"/>
        <v>#DIV/0!</v>
      </c>
      <c r="M30" s="45"/>
      <c r="N30" s="39">
        <f ca="1">IF(OR(WEEKDAY($A30)&lt;3,COUNTIF(Fériés,$A30)&gt;0),"",SUM($M$8:M30))</f>
        <v>0</v>
      </c>
      <c r="O30" s="42" t="str">
        <f t="shared" ca="1" si="7"/>
        <v/>
      </c>
    </row>
    <row r="31" spans="1:15" x14ac:dyDescent="0.2">
      <c r="A31" s="77">
        <f t="shared" ca="1" si="8"/>
        <v>42393</v>
      </c>
      <c r="B31" s="78">
        <f t="shared" ca="1" si="0"/>
        <v>42393</v>
      </c>
      <c r="C31" s="48" t="str">
        <f t="shared" ca="1" si="1"/>
        <v/>
      </c>
      <c r="D31" s="43"/>
      <c r="E31" s="39" t="str">
        <f ca="1">IF(OR(WEEKDAY($A31)&lt;3,COUNTIF(Fériés,$A31)&gt;0),"",SUM($D$8:D31))</f>
        <v/>
      </c>
      <c r="F31" s="39" t="str">
        <f t="shared" ca="1" si="2"/>
        <v/>
      </c>
      <c r="G31" s="85" t="str">
        <f t="shared" ca="1" si="3"/>
        <v/>
      </c>
      <c r="H31" s="40" t="str">
        <f t="shared" ca="1" si="4"/>
        <v/>
      </c>
      <c r="I31" s="43"/>
      <c r="J31" s="39" t="str">
        <f ca="1">IF(OR(WEEKDAY($A31)&lt;3,COUNTIF(Fériés,$A31)&gt;0),"",SUM($I$8:I31))</f>
        <v/>
      </c>
      <c r="K31" s="49" t="str">
        <f t="shared" ca="1" si="5"/>
        <v/>
      </c>
      <c r="L31" s="52" t="str">
        <f t="shared" ca="1" si="6"/>
        <v/>
      </c>
      <c r="M31" s="45"/>
      <c r="N31" s="39" t="str">
        <f ca="1">IF(OR(WEEKDAY($A31)&lt;3,COUNTIF(Fériés,$A31)&gt;0),"",SUM($M$8:M31))</f>
        <v/>
      </c>
      <c r="O31" s="42" t="str">
        <f t="shared" ca="1" si="7"/>
        <v/>
      </c>
    </row>
    <row r="32" spans="1:15" x14ac:dyDescent="0.2">
      <c r="A32" s="77">
        <f t="shared" ca="1" si="8"/>
        <v>42394</v>
      </c>
      <c r="B32" s="78">
        <f t="shared" ca="1" si="0"/>
        <v>42394</v>
      </c>
      <c r="C32" s="48" t="str">
        <f t="shared" ca="1" si="1"/>
        <v/>
      </c>
      <c r="D32" s="43"/>
      <c r="E32" s="39" t="str">
        <f ca="1">IF(OR(WEEKDAY($A32)&lt;3,COUNTIF(Fériés,$A32)&gt;0),"",SUM($D$8:D32))</f>
        <v/>
      </c>
      <c r="F32" s="39" t="str">
        <f t="shared" ca="1" si="2"/>
        <v/>
      </c>
      <c r="G32" s="85" t="str">
        <f t="shared" ca="1" si="3"/>
        <v/>
      </c>
      <c r="H32" s="40" t="str">
        <f t="shared" ca="1" si="4"/>
        <v/>
      </c>
      <c r="I32" s="43"/>
      <c r="J32" s="39" t="str">
        <f ca="1">IF(OR(WEEKDAY($A32)&lt;3,COUNTIF(Fériés,$A32)&gt;0),"",SUM($I$8:I32))</f>
        <v/>
      </c>
      <c r="K32" s="49" t="str">
        <f t="shared" ca="1" si="5"/>
        <v/>
      </c>
      <c r="L32" s="52" t="str">
        <f t="shared" ca="1" si="6"/>
        <v/>
      </c>
      <c r="M32" s="45"/>
      <c r="N32" s="39" t="str">
        <f ca="1">IF(OR(WEEKDAY($A32)&lt;3,COUNTIF(Fériés,$A32)&gt;0),"",SUM($M$8:M32))</f>
        <v/>
      </c>
      <c r="O32" s="42" t="str">
        <f t="shared" ca="1" si="7"/>
        <v/>
      </c>
    </row>
    <row r="33" spans="1:205" x14ac:dyDescent="0.2">
      <c r="A33" s="77">
        <f t="shared" ca="1" si="8"/>
        <v>42395</v>
      </c>
      <c r="B33" s="78">
        <f t="shared" ca="1" si="0"/>
        <v>42395</v>
      </c>
      <c r="C33" s="48">
        <f t="shared" ca="1" si="1"/>
        <v>0</v>
      </c>
      <c r="D33" s="43"/>
      <c r="E33" s="39">
        <f ca="1">IF(OR(WEEKDAY($A33)&lt;3,COUNTIF(Fériés,$A33)&gt;0),"",SUM($D$8:D33))</f>
        <v>0</v>
      </c>
      <c r="F33" s="39">
        <f t="shared" ca="1" si="2"/>
        <v>0</v>
      </c>
      <c r="G33" s="85">
        <f t="shared" ca="1" si="3"/>
        <v>0</v>
      </c>
      <c r="H33" s="40">
        <f t="shared" ca="1" si="4"/>
        <v>0</v>
      </c>
      <c r="I33" s="43"/>
      <c r="J33" s="39">
        <f ca="1">IF(OR(WEEKDAY($A33)&lt;3,COUNTIF(Fériés,$A33)&gt;0),"",SUM($I$8:I33))</f>
        <v>0</v>
      </c>
      <c r="K33" s="49">
        <f t="shared" ca="1" si="5"/>
        <v>0</v>
      </c>
      <c r="L33" s="52" t="e">
        <f t="shared" ca="1" si="6"/>
        <v>#DIV/0!</v>
      </c>
      <c r="M33" s="45"/>
      <c r="N33" s="39">
        <f ca="1">IF(OR(WEEKDAY($A33)&lt;3,COUNTIF(Fériés,$A33)&gt;0),"",SUM($M$8:M33))</f>
        <v>0</v>
      </c>
      <c r="O33" s="42" t="str">
        <f t="shared" ca="1" si="7"/>
        <v/>
      </c>
    </row>
    <row r="34" spans="1:205" x14ac:dyDescent="0.2">
      <c r="A34" s="77">
        <f t="shared" ca="1" si="8"/>
        <v>42396</v>
      </c>
      <c r="B34" s="78">
        <f t="shared" ca="1" si="0"/>
        <v>42396</v>
      </c>
      <c r="C34" s="48">
        <f t="shared" ca="1" si="1"/>
        <v>0</v>
      </c>
      <c r="D34" s="43"/>
      <c r="E34" s="39">
        <f ca="1">IF(OR(WEEKDAY($A34)&lt;3,COUNTIF(Fériés,$A34)&gt;0),"",SUM($D$8:D34))</f>
        <v>0</v>
      </c>
      <c r="F34" s="39">
        <f t="shared" ca="1" si="2"/>
        <v>0</v>
      </c>
      <c r="G34" s="85">
        <f t="shared" ca="1" si="3"/>
        <v>0</v>
      </c>
      <c r="H34" s="40">
        <f t="shared" ca="1" si="4"/>
        <v>0</v>
      </c>
      <c r="I34" s="43"/>
      <c r="J34" s="39">
        <f ca="1">IF(OR(WEEKDAY($A34)&lt;3,COUNTIF(Fériés,$A34)&gt;0),"",SUM($I$8:I34))</f>
        <v>0</v>
      </c>
      <c r="K34" s="49">
        <f t="shared" ca="1" si="5"/>
        <v>0</v>
      </c>
      <c r="L34" s="52" t="e">
        <f t="shared" ca="1" si="6"/>
        <v>#DIV/0!</v>
      </c>
      <c r="M34" s="45"/>
      <c r="N34" s="39">
        <f ca="1">IF(OR(WEEKDAY($A34)&lt;3,COUNTIF(Fériés,$A34)&gt;0),"",SUM($M$8:M34))</f>
        <v>0</v>
      </c>
      <c r="O34" s="42" t="str">
        <f t="shared" ca="1" si="7"/>
        <v/>
      </c>
    </row>
    <row r="35" spans="1:205" x14ac:dyDescent="0.2">
      <c r="A35" s="77">
        <f t="shared" ca="1" si="8"/>
        <v>42397</v>
      </c>
      <c r="B35" s="78">
        <f t="shared" ca="1" si="0"/>
        <v>42397</v>
      </c>
      <c r="C35" s="48">
        <f t="shared" ca="1" si="1"/>
        <v>0</v>
      </c>
      <c r="D35" s="43"/>
      <c r="E35" s="39">
        <f ca="1">IF(OR(WEEKDAY($A35)&lt;3,COUNTIF(Fériés,$A35)&gt;0),"",SUM($D$8:D35))</f>
        <v>0</v>
      </c>
      <c r="F35" s="39">
        <f t="shared" ca="1" si="2"/>
        <v>0</v>
      </c>
      <c r="G35" s="85">
        <f t="shared" ca="1" si="3"/>
        <v>0</v>
      </c>
      <c r="H35" s="40">
        <f t="shared" ca="1" si="4"/>
        <v>0</v>
      </c>
      <c r="I35" s="43"/>
      <c r="J35" s="39">
        <f ca="1">IF(OR(WEEKDAY($A35)&lt;3,COUNTIF(Fériés,$A35)&gt;0),"",SUM($I$8:I35))</f>
        <v>0</v>
      </c>
      <c r="K35" s="49">
        <f t="shared" ca="1" si="5"/>
        <v>0</v>
      </c>
      <c r="L35" s="52" t="e">
        <f t="shared" ca="1" si="6"/>
        <v>#DIV/0!</v>
      </c>
      <c r="M35" s="45"/>
      <c r="N35" s="39">
        <f ca="1">IF(OR(WEEKDAY($A35)&lt;3,COUNTIF(Fériés,$A35)&gt;0),"",SUM($M$8:M35))</f>
        <v>0</v>
      </c>
      <c r="O35" s="42" t="str">
        <f t="shared" ca="1" si="7"/>
        <v/>
      </c>
    </row>
    <row r="36" spans="1:205" x14ac:dyDescent="0.2">
      <c r="A36" s="77">
        <f ca="1">IF(MONTH($A$35+1)=MONTH($A$35),$A$35+1,"")</f>
        <v>42398</v>
      </c>
      <c r="B36" s="78">
        <f ca="1">IF(A36="","",A36)</f>
        <v>42398</v>
      </c>
      <c r="C36" s="48">
        <f ca="1">IF(B36="","",IF(OR(WEEKDAY($A36)&lt;3,COUNTIF(Fériés,$A36)&gt;0),"",SUMPRODUCT((WEEKDAY(ROW(INDIRECT($A$8&amp;":"&amp;A36)))&gt;2)*(COUNTIF(Fériés,ROW(INDIRECT($A$8&amp;":"&amp;A36)))=0))*$C$4))</f>
        <v>0</v>
      </c>
      <c r="D36" s="43"/>
      <c r="E36" s="39">
        <f ca="1">IF(B36="","",IF(OR(WEEKDAY($A36)&lt;3,COUNTIF(Fériés,$A36)&gt;0),"",SUM($D$8:D36)))</f>
        <v>0</v>
      </c>
      <c r="F36" s="39">
        <f ca="1">IF(B36="","",IF(OR(WEEKDAY($A36)&lt;3,COUNTIF(Fériés,$A36)&gt;0),"",E36-C36))</f>
        <v>0</v>
      </c>
      <c r="G36" s="85">
        <f ca="1">IF(B36="","",IF(OR(WEEKDAY($A36)&lt;3,COUNTIF(Fériés,$A36)&gt;0),"",E36+J36))</f>
        <v>0</v>
      </c>
      <c r="H36" s="40">
        <f ca="1">IF(B36="","",IF(OR(WEEKDAY($A36)&lt;3,COUNTIF(Fériés,$A36)&gt;0),"",G36*10/100))</f>
        <v>0</v>
      </c>
      <c r="I36" s="43"/>
      <c r="J36" s="39">
        <f ca="1">IF(B36="","",IF(OR(WEEKDAY($A36)&lt;3,COUNTIF(Fériés,$A36)&gt;0),"",SUM($I$8:I36)))</f>
        <v>0</v>
      </c>
      <c r="K36" s="49">
        <f ca="1">IF(B36="","",IF(OR(WEEKDAY($A36)&lt;3,COUNTIF(Fériés,$A36)&gt;0),"",J36-H36))</f>
        <v>0</v>
      </c>
      <c r="L36" s="52" t="e">
        <f ca="1">IF(B36="","",IF(OR(WEEKDAY($A36)&lt;3,COUNTIF(Fériés,$A36)&gt;0),"",J36/G36))</f>
        <v>#DIV/0!</v>
      </c>
      <c r="M36" s="45"/>
      <c r="N36" s="39">
        <f ca="1">IF(B36="","",IF(OR(WEEKDAY($A36)&lt;3,COUNTIF(Fériés,$A36)&gt;0),"",SUM($M$8:M36)))</f>
        <v>0</v>
      </c>
      <c r="O36" s="42" t="str">
        <f ca="1">IF(B36="","",IF(OR(WEEKDAY($A36)&lt;3,COUNTIF(Fériés,$A36)&gt;0,M36=0),"",D36/M36))</f>
        <v/>
      </c>
    </row>
    <row r="37" spans="1:205" x14ac:dyDescent="0.2">
      <c r="A37" s="77">
        <f ca="1">IF(MONTH($A$35+2)=MONTH($A$35),$A$35+2,"")</f>
        <v>42399</v>
      </c>
      <c r="B37" s="78">
        <f ca="1">IF(A37="","",A37)</f>
        <v>42399</v>
      </c>
      <c r="C37" s="48">
        <f ca="1">IF(B37="","",IF(OR(WEEKDAY($A37)&lt;3,COUNTIF(Fériés,$A37)&gt;0),"",SUMPRODUCT((WEEKDAY(ROW(INDIRECT($A$8&amp;":"&amp;A37)))&gt;2)*(COUNTIF(Fériés,ROW(INDIRECT($A$8&amp;":"&amp;A37)))=0))*$C$4))</f>
        <v>0</v>
      </c>
      <c r="D37" s="43"/>
      <c r="E37" s="39">
        <f ca="1">IF(B37="","",IF(OR(WEEKDAY($A37)&lt;3,COUNTIF(Fériés,$A37)&gt;0),"",SUM($D$8:D37)))</f>
        <v>0</v>
      </c>
      <c r="F37" s="39">
        <f ca="1">IF(B37="","",IF(OR(WEEKDAY($A37)&lt;3,COUNTIF(Fériés,$A37)&gt;0),"",E37-C37))</f>
        <v>0</v>
      </c>
      <c r="G37" s="85">
        <f ca="1">IF(B37="","",IF(OR(WEEKDAY($A37)&lt;3,COUNTIF(Fériés,$A37)&gt;0),"",E37+J37))</f>
        <v>0</v>
      </c>
      <c r="H37" s="40">
        <f ca="1">IF(B37="","",IF(OR(WEEKDAY($A37)&lt;3,COUNTIF(Fériés,$A37)&gt;0),"",G37*10/100))</f>
        <v>0</v>
      </c>
      <c r="I37" s="43"/>
      <c r="J37" s="39">
        <f ca="1">IF(B37="","",IF(OR(WEEKDAY($A37)&lt;3,COUNTIF(Fériés,$A37)&gt;0),"",SUM($I$8:I37)))</f>
        <v>0</v>
      </c>
      <c r="K37" s="49">
        <f ca="1">IF(B37="","",IF(OR(WEEKDAY($A37)&lt;3,COUNTIF(Fériés,$A37)&gt;0),"",J37-H37))</f>
        <v>0</v>
      </c>
      <c r="L37" s="52" t="e">
        <f ca="1">IF(B37="","",IF(OR(WEEKDAY($A37)&lt;3,COUNTIF(Fériés,$A37)&gt;0),"",J37/G37))</f>
        <v>#DIV/0!</v>
      </c>
      <c r="M37" s="45"/>
      <c r="N37" s="39">
        <f ca="1">IF(B37="","",IF(OR(WEEKDAY($A37)&lt;3,COUNTIF(Fériés,$A37)&gt;0),"",SUM($M$8:M37)))</f>
        <v>0</v>
      </c>
      <c r="O37" s="42" t="str">
        <f ca="1">IF(B37="","",IF(OR(WEEKDAY($A37)&lt;3,COUNTIF(Fériés,$A37)&gt;0,M37=0),"",D37/M37))</f>
        <v/>
      </c>
    </row>
    <row r="38" spans="1:205" s="50" customFormat="1" x14ac:dyDescent="0.2">
      <c r="A38" s="77">
        <f ca="1">IF(MONTH($A$35+3)=MONTH($A$35),$A$35+3,"")</f>
        <v>42400</v>
      </c>
      <c r="B38" s="78">
        <f ca="1">IF(A38="","",A38)</f>
        <v>42400</v>
      </c>
      <c r="C38" s="48" t="str">
        <f ca="1">IF(B38="","",IF(OR(WEEKDAY($A38)&lt;3,COUNTIF(Fériés,$A38)&gt;0),"",SUMPRODUCT((WEEKDAY(ROW(INDIRECT($A$8&amp;":"&amp;A38)))&gt;2)*(COUNTIF(Fériés,ROW(INDIRECT($A$8&amp;":"&amp;A38)))=0))*$C$4))</f>
        <v/>
      </c>
      <c r="D38" s="43"/>
      <c r="E38" s="39" t="str">
        <f ca="1">IF(B38="","",IF(OR(WEEKDAY($A38)&lt;3,COUNTIF(Fériés,$A38)&gt;0),"",SUM($D$8:D38)))</f>
        <v/>
      </c>
      <c r="F38" s="39" t="str">
        <f ca="1">IF(B38="","",IF(OR(WEEKDAY($A38)&lt;3,COUNTIF(Fériés,$A38)&gt;0),"",E38-C38))</f>
        <v/>
      </c>
      <c r="G38" s="85" t="str">
        <f ca="1">IF(B38="","",IF(OR(WEEKDAY($A38)&lt;3,COUNTIF(Fériés,$A38)&gt;0),"",E38+J38))</f>
        <v/>
      </c>
      <c r="H38" s="40" t="str">
        <f ca="1">IF(B38="","",IF(OR(WEEKDAY($A38)&lt;3,COUNTIF(Fériés,$A38)&gt;0),"",G38*10/100))</f>
        <v/>
      </c>
      <c r="I38" s="43"/>
      <c r="J38" s="39" t="str">
        <f ca="1">IF(B38="","",IF(OR(WEEKDAY($A38)&lt;3,COUNTIF(Fériés,$A38)&gt;0),"",SUM($I$8:I38)))</f>
        <v/>
      </c>
      <c r="K38" s="49" t="str">
        <f ca="1">IF(B38="","",IF(OR(WEEKDAY($A38)&lt;3,COUNTIF(Fériés,$A38)&gt;0),"",J38-H38))</f>
        <v/>
      </c>
      <c r="L38" s="52" t="str">
        <f ca="1">IF(B38="","",IF(OR(WEEKDAY($A38)&lt;3,COUNTIF(Fériés,$A38)&gt;0),"",J38/G38))</f>
        <v/>
      </c>
      <c r="M38" s="45"/>
      <c r="N38" s="39" t="str">
        <f ca="1">IF(B38="","",IF(OR(WEEKDAY($A38)&lt;3,COUNTIF(Fériés,$A38)&gt;0),"",SUM($M$8:M38)))</f>
        <v/>
      </c>
      <c r="O38" s="42" t="str">
        <f ca="1">IF(B38="","",IF(OR(WEEKDAY($A38)&lt;3,COUNTIF(Fériés,$A38)&gt;0,M38=0),"",E38/N38))</f>
        <v/>
      </c>
      <c r="P38" s="51"/>
      <c r="Q38" s="51"/>
      <c r="R38" s="51"/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1"/>
      <c r="AL38" s="51"/>
      <c r="AM38" s="51"/>
      <c r="AN38" s="51"/>
      <c r="AO38" s="51"/>
      <c r="AP38" s="51"/>
      <c r="AQ38" s="51"/>
      <c r="AR38" s="51"/>
      <c r="AS38" s="51"/>
      <c r="AT38" s="51"/>
      <c r="AU38" s="51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  <c r="BH38" s="51"/>
      <c r="BI38" s="51"/>
      <c r="BJ38" s="51"/>
      <c r="BK38" s="51"/>
      <c r="BL38" s="51"/>
      <c r="BM38" s="51"/>
      <c r="BN38" s="51"/>
      <c r="BO38" s="51"/>
      <c r="BP38" s="51"/>
      <c r="BQ38" s="51"/>
      <c r="BR38" s="51"/>
      <c r="BS38" s="51"/>
      <c r="BT38" s="51"/>
      <c r="BU38" s="51"/>
      <c r="BV38" s="51"/>
      <c r="BW38" s="51"/>
      <c r="BX38" s="51"/>
      <c r="BY38" s="51"/>
      <c r="BZ38" s="51"/>
      <c r="CA38" s="51"/>
      <c r="CB38" s="51"/>
      <c r="CC38" s="51"/>
      <c r="CD38" s="51"/>
      <c r="CE38" s="51"/>
      <c r="CF38" s="51"/>
      <c r="CG38" s="51"/>
      <c r="CH38" s="51"/>
      <c r="CI38" s="51"/>
      <c r="CJ38" s="51"/>
      <c r="CK38" s="51"/>
      <c r="CL38" s="51"/>
      <c r="CM38" s="51"/>
      <c r="CN38" s="51"/>
      <c r="CO38" s="51"/>
      <c r="CP38" s="51"/>
      <c r="CQ38" s="51"/>
      <c r="CR38" s="51"/>
      <c r="CS38" s="51"/>
      <c r="CT38" s="51"/>
      <c r="CU38" s="51"/>
      <c r="CV38" s="51"/>
      <c r="CW38" s="51"/>
      <c r="CX38" s="51"/>
      <c r="CY38" s="51"/>
      <c r="CZ38" s="51"/>
      <c r="DA38" s="51"/>
      <c r="DB38" s="51"/>
      <c r="DC38" s="51"/>
      <c r="DD38" s="51"/>
      <c r="DE38" s="51"/>
      <c r="DF38" s="51"/>
      <c r="DG38" s="51"/>
      <c r="DH38" s="51"/>
      <c r="DI38" s="51"/>
      <c r="DJ38" s="51"/>
      <c r="DK38" s="51"/>
      <c r="DL38" s="51"/>
      <c r="DM38" s="51"/>
      <c r="DN38" s="51"/>
      <c r="DO38" s="51"/>
      <c r="DP38" s="51"/>
      <c r="DQ38" s="51"/>
      <c r="DR38" s="51"/>
      <c r="DS38" s="51"/>
      <c r="DT38" s="51"/>
      <c r="DU38" s="51"/>
      <c r="DV38" s="51"/>
      <c r="DW38" s="51"/>
      <c r="DX38" s="51"/>
      <c r="DY38" s="51"/>
      <c r="DZ38" s="51"/>
      <c r="EA38" s="51"/>
      <c r="EB38" s="51"/>
      <c r="EC38" s="51"/>
      <c r="ED38" s="51"/>
      <c r="EE38" s="51"/>
      <c r="EF38" s="51"/>
      <c r="EG38" s="51"/>
      <c r="EH38" s="51"/>
      <c r="EI38" s="51"/>
      <c r="EJ38" s="51"/>
      <c r="EK38" s="51"/>
      <c r="EL38" s="51"/>
      <c r="EM38" s="51"/>
      <c r="EN38" s="51"/>
      <c r="EO38" s="51"/>
      <c r="EP38" s="51"/>
      <c r="EQ38" s="51"/>
      <c r="ER38" s="51"/>
      <c r="ES38" s="51"/>
      <c r="ET38" s="51"/>
      <c r="EU38" s="51"/>
      <c r="EV38" s="51"/>
      <c r="EW38" s="51"/>
      <c r="EX38" s="51"/>
      <c r="EY38" s="51"/>
      <c r="EZ38" s="51"/>
      <c r="FA38" s="51"/>
      <c r="FB38" s="51"/>
      <c r="FC38" s="51"/>
      <c r="FD38" s="51"/>
      <c r="FE38" s="51"/>
      <c r="FF38" s="51"/>
      <c r="FG38" s="51"/>
      <c r="FH38" s="51"/>
      <c r="FI38" s="51"/>
      <c r="FJ38" s="51"/>
      <c r="FK38" s="51"/>
      <c r="FL38" s="51"/>
      <c r="FM38" s="51"/>
      <c r="FN38" s="51"/>
      <c r="FO38" s="51"/>
      <c r="FP38" s="51"/>
      <c r="FQ38" s="51"/>
      <c r="FR38" s="51"/>
      <c r="FS38" s="51"/>
      <c r="FT38" s="51"/>
      <c r="FU38" s="51"/>
      <c r="FV38" s="51"/>
      <c r="FW38" s="51"/>
      <c r="FX38" s="51"/>
      <c r="FY38" s="51"/>
      <c r="FZ38" s="51"/>
      <c r="GA38" s="51"/>
      <c r="GB38" s="51"/>
      <c r="GC38" s="51"/>
      <c r="GD38" s="51"/>
      <c r="GE38" s="51"/>
      <c r="GF38" s="51"/>
      <c r="GG38" s="51"/>
      <c r="GH38" s="51"/>
      <c r="GI38" s="51"/>
      <c r="GJ38" s="51"/>
      <c r="GK38" s="51"/>
      <c r="GL38" s="51"/>
      <c r="GM38" s="51"/>
      <c r="GN38" s="51"/>
      <c r="GO38" s="51"/>
      <c r="GP38" s="51"/>
      <c r="GQ38" s="51"/>
      <c r="GR38" s="51"/>
      <c r="GS38" s="51"/>
      <c r="GT38" s="51"/>
      <c r="GU38" s="51"/>
      <c r="GV38" s="51"/>
      <c r="GW38" s="51"/>
    </row>
    <row r="41" spans="1:205" ht="15" x14ac:dyDescent="0.2">
      <c r="A41" s="1" t="s">
        <v>0</v>
      </c>
      <c r="B41" s="1"/>
      <c r="C41" s="2" t="str">
        <f ca="1">C2</f>
        <v>Janvier</v>
      </c>
      <c r="D41" s="3" t="s">
        <v>1</v>
      </c>
      <c r="E41" s="4">
        <f ca="1">E2</f>
        <v>21</v>
      </c>
      <c r="F41" s="5"/>
      <c r="G41" s="6"/>
      <c r="H41" s="7" t="s">
        <v>2</v>
      </c>
      <c r="I41" s="8">
        <v>0.1</v>
      </c>
      <c r="J41" s="9"/>
      <c r="K41" s="10" t="s">
        <v>3</v>
      </c>
      <c r="L41" s="11"/>
      <c r="M41" s="5"/>
      <c r="N41" s="5"/>
      <c r="O41" s="5"/>
    </row>
    <row r="42" spans="1:205" ht="15" x14ac:dyDescent="0.2">
      <c r="A42" s="1" t="s">
        <v>4</v>
      </c>
      <c r="B42" s="1"/>
      <c r="C42" s="38"/>
      <c r="D42" s="12"/>
      <c r="E42" s="6"/>
      <c r="F42" s="5"/>
      <c r="G42" s="6"/>
      <c r="H42" s="13" t="s">
        <v>5</v>
      </c>
      <c r="I42" s="14">
        <v>140</v>
      </c>
      <c r="J42" s="14"/>
      <c r="K42" s="15">
        <v>39</v>
      </c>
      <c r="L42" s="16"/>
      <c r="M42" s="5"/>
      <c r="N42" s="5"/>
      <c r="O42" s="5"/>
    </row>
    <row r="43" spans="1:205" x14ac:dyDescent="0.2">
      <c r="A43" s="1" t="s">
        <v>6</v>
      </c>
      <c r="B43" s="1"/>
      <c r="C43" s="4">
        <f ca="1">C42/E41</f>
        <v>0</v>
      </c>
      <c r="D43" s="17"/>
      <c r="E43" s="18"/>
      <c r="F43" s="17"/>
      <c r="G43" s="19"/>
      <c r="H43" s="5"/>
      <c r="I43" s="5"/>
      <c r="J43" s="5"/>
      <c r="K43" s="5"/>
      <c r="L43" s="5"/>
      <c r="M43" s="5"/>
      <c r="N43" s="5"/>
      <c r="O43" s="5"/>
    </row>
    <row r="44" spans="1:205" ht="16.5" thickBot="1" x14ac:dyDescent="0.3">
      <c r="A44" s="20" t="s">
        <v>7</v>
      </c>
      <c r="B44" s="21" t="s">
        <v>107</v>
      </c>
      <c r="C44" s="5"/>
      <c r="D44" s="5"/>
      <c r="E44" s="6"/>
      <c r="F44" s="5"/>
      <c r="G44" s="6"/>
      <c r="H44" s="5"/>
      <c r="I44" s="5"/>
      <c r="J44" s="5"/>
      <c r="K44" s="5"/>
      <c r="L44" s="5"/>
      <c r="M44" s="5"/>
      <c r="N44" s="5"/>
      <c r="O44" s="5"/>
    </row>
    <row r="45" spans="1:205" ht="13.5" thickBot="1" x14ac:dyDescent="0.25">
      <c r="A45" s="22" t="s">
        <v>8</v>
      </c>
      <c r="B45" s="23"/>
      <c r="C45" s="24" t="s">
        <v>9</v>
      </c>
      <c r="D45" s="25" t="s">
        <v>10</v>
      </c>
      <c r="E45" s="26" t="s">
        <v>11</v>
      </c>
      <c r="F45" s="25" t="s">
        <v>12</v>
      </c>
      <c r="G45" s="27" t="s">
        <v>13</v>
      </c>
      <c r="H45" s="24" t="s">
        <v>14</v>
      </c>
      <c r="I45" s="57" t="s">
        <v>20</v>
      </c>
      <c r="J45" s="25" t="s">
        <v>16</v>
      </c>
      <c r="K45" s="25" t="s">
        <v>12</v>
      </c>
      <c r="L45" s="25"/>
      <c r="M45" s="25" t="s">
        <v>15</v>
      </c>
      <c r="N45" s="28" t="s">
        <v>17</v>
      </c>
      <c r="O45" s="29" t="s">
        <v>18</v>
      </c>
    </row>
    <row r="46" spans="1:205" x14ac:dyDescent="0.2">
      <c r="A46" s="30"/>
      <c r="B46" s="30"/>
      <c r="C46" s="31"/>
      <c r="D46" s="32"/>
      <c r="E46" s="33"/>
      <c r="F46" s="33"/>
      <c r="G46" s="34"/>
      <c r="H46" s="32"/>
      <c r="I46" s="32"/>
      <c r="J46" s="32"/>
      <c r="K46" s="35"/>
      <c r="L46" s="35"/>
      <c r="M46" s="33"/>
      <c r="N46" s="36"/>
      <c r="O46" s="37"/>
    </row>
    <row r="47" spans="1:205" x14ac:dyDescent="0.2">
      <c r="A47" s="77">
        <f t="shared" ref="A47:B77" ca="1" si="9">A8</f>
        <v>42370</v>
      </c>
      <c r="B47" s="78">
        <f t="shared" ca="1" si="9"/>
        <v>42370</v>
      </c>
      <c r="C47" s="48" t="str">
        <f t="shared" ref="C47:C74" ca="1" si="10">IF(OR(WEEKDAY($A47)&lt;3,COUNTIF(Fériés,$A47)&gt;0),"",SUMPRODUCT((WEEKDAY(ROW(INDIRECT($A$8&amp;":"&amp;A47)))&gt;2)*(COUNTIF(Fériés,ROW(INDIRECT($A$8&amp;":"&amp;A47)))=0))*$C$43)</f>
        <v/>
      </c>
      <c r="D47" s="43"/>
      <c r="E47" s="44" t="str">
        <f ca="1">IF(OR(WEEKDAY($A47)&lt;3,COUNTIF(Fériés,$A47)&gt;0),"",SUM($D$47:D47))</f>
        <v/>
      </c>
      <c r="F47" s="39" t="str">
        <f t="shared" ref="F47:F74" ca="1" si="11">IF(OR(WEEKDAY($A47)&lt;3,COUNTIF(Fériés,$A47)&gt;0),"",E47-C47)</f>
        <v/>
      </c>
      <c r="G47" s="85" t="str">
        <f t="shared" ref="G47:G74" ca="1" si="12">IF(OR(WEEKDAY($A47)&lt;3,COUNTIF(Fériés,$A47)&gt;0),"",E47+J47)</f>
        <v/>
      </c>
      <c r="H47" s="40" t="str">
        <f t="shared" ref="H47:H74" ca="1" si="13">IF(OR(WEEKDAY($A47)&lt;3,COUNTIF(Fériés,$A47)&gt;0),"",G47*10/100)</f>
        <v/>
      </c>
      <c r="I47" s="43"/>
      <c r="J47" s="39" t="str">
        <f ca="1">IF(OR(WEEKDAY($A47)&lt;3,COUNTIF(Fériés,$A47)&gt;0),"",SUM($I$47:I47))</f>
        <v/>
      </c>
      <c r="K47" s="49" t="str">
        <f t="shared" ref="K47:K74" ca="1" si="14">IF(OR(WEEKDAY($A47)&lt;3,COUNTIF(Fériés,$A47)&gt;0),"",J47-H47)</f>
        <v/>
      </c>
      <c r="L47" s="52" t="str">
        <f t="shared" ref="L47:L74" ca="1" si="15">IF(OR(WEEKDAY($A47)&lt;3,COUNTIF(Fériés,$A47)&gt;0),"",J47/G47)</f>
        <v/>
      </c>
      <c r="M47" s="45"/>
      <c r="N47" s="39" t="str">
        <f ca="1">IF(OR(WEEKDAY($A47)&lt;3,COUNTIF(Fériés,$A47)&gt;0),"",SUM($M$47:M47))</f>
        <v/>
      </c>
      <c r="O47" s="42" t="str">
        <f t="shared" ref="O47:O74" ca="1" si="16">IF(OR(WEEKDAY($A47)&lt;3,COUNTIF(Fériés,$A47)&gt;0,M47=0),"",D47/M47)</f>
        <v/>
      </c>
    </row>
    <row r="48" spans="1:205" x14ac:dyDescent="0.2">
      <c r="A48" s="77">
        <f t="shared" ca="1" si="9"/>
        <v>42371</v>
      </c>
      <c r="B48" s="78">
        <f t="shared" ca="1" si="9"/>
        <v>42371</v>
      </c>
      <c r="C48" s="48">
        <f t="shared" ca="1" si="10"/>
        <v>0</v>
      </c>
      <c r="D48" s="43"/>
      <c r="E48" s="44">
        <f ca="1">IF(OR(WEEKDAY($A48)&lt;3,COUNTIF(Fériés,$A48)&gt;0),"",SUM($D$47:D48))</f>
        <v>0</v>
      </c>
      <c r="F48" s="39">
        <f t="shared" ca="1" si="11"/>
        <v>0</v>
      </c>
      <c r="G48" s="85">
        <f t="shared" ca="1" si="12"/>
        <v>0</v>
      </c>
      <c r="H48" s="40">
        <f t="shared" ca="1" si="13"/>
        <v>0</v>
      </c>
      <c r="I48" s="43"/>
      <c r="J48" s="39">
        <f ca="1">IF(OR(WEEKDAY($A48)&lt;3,COUNTIF(Fériés,$A48)&gt;0),"",SUM($I$47:I48))</f>
        <v>0</v>
      </c>
      <c r="K48" s="49">
        <f t="shared" ca="1" si="14"/>
        <v>0</v>
      </c>
      <c r="L48" s="52" t="e">
        <f t="shared" ca="1" si="15"/>
        <v>#DIV/0!</v>
      </c>
      <c r="M48" s="45"/>
      <c r="N48" s="39">
        <f ca="1">IF(OR(WEEKDAY($A48)&lt;3,COUNTIF(Fériés,$A48)&gt;0),"",SUM($M$47:M48))</f>
        <v>0</v>
      </c>
      <c r="O48" s="42" t="str">
        <f t="shared" ca="1" si="16"/>
        <v/>
      </c>
    </row>
    <row r="49" spans="1:16" x14ac:dyDescent="0.2">
      <c r="A49" s="77">
        <f t="shared" ca="1" si="9"/>
        <v>42372</v>
      </c>
      <c r="B49" s="78">
        <f t="shared" ca="1" si="9"/>
        <v>42372</v>
      </c>
      <c r="C49" s="48" t="str">
        <f t="shared" ca="1" si="10"/>
        <v/>
      </c>
      <c r="D49" s="43"/>
      <c r="E49" s="44" t="str">
        <f ca="1">IF(OR(WEEKDAY($A49)&lt;3,COUNTIF(Fériés,$A49)&gt;0),"",SUM($D$47:D49))</f>
        <v/>
      </c>
      <c r="F49" s="39" t="str">
        <f t="shared" ca="1" si="11"/>
        <v/>
      </c>
      <c r="G49" s="85" t="str">
        <f t="shared" ca="1" si="12"/>
        <v/>
      </c>
      <c r="H49" s="40" t="str">
        <f t="shared" ca="1" si="13"/>
        <v/>
      </c>
      <c r="I49" s="43">
        <v>10</v>
      </c>
      <c r="J49" s="39" t="str">
        <f ca="1">IF(OR(WEEKDAY($A49)&lt;3,COUNTIF(Fériés,$A49)&gt;0),"",SUM($I$47:I49))</f>
        <v/>
      </c>
      <c r="K49" s="49" t="str">
        <f t="shared" ca="1" si="14"/>
        <v/>
      </c>
      <c r="L49" s="52" t="str">
        <f t="shared" ca="1" si="15"/>
        <v/>
      </c>
      <c r="M49" s="45">
        <v>5</v>
      </c>
      <c r="N49" s="39" t="str">
        <f ca="1">IF(OR(WEEKDAY($A49)&lt;3,COUNTIF(Fériés,$A49)&gt;0),"",SUM($M$47:M49))</f>
        <v/>
      </c>
      <c r="O49" s="42" t="str">
        <f t="shared" ca="1" si="16"/>
        <v/>
      </c>
    </row>
    <row r="50" spans="1:16" x14ac:dyDescent="0.2">
      <c r="A50" s="77">
        <f t="shared" ca="1" si="9"/>
        <v>42373</v>
      </c>
      <c r="B50" s="78">
        <f t="shared" ca="1" si="9"/>
        <v>42373</v>
      </c>
      <c r="C50" s="48" t="str">
        <f t="shared" ca="1" si="10"/>
        <v/>
      </c>
      <c r="D50" s="43"/>
      <c r="E50" s="44" t="str">
        <f ca="1">IF(OR(WEEKDAY($A50)&lt;3,COUNTIF(Fériés,$A50)&gt;0),"",SUM($D$47:D50))</f>
        <v/>
      </c>
      <c r="F50" s="39" t="str">
        <f t="shared" ca="1" si="11"/>
        <v/>
      </c>
      <c r="G50" s="85" t="str">
        <f t="shared" ca="1" si="12"/>
        <v/>
      </c>
      <c r="H50" s="40" t="str">
        <f t="shared" ca="1" si="13"/>
        <v/>
      </c>
      <c r="I50" s="43"/>
      <c r="J50" s="39" t="str">
        <f ca="1">IF(OR(WEEKDAY($A50)&lt;3,COUNTIF(Fériés,$A50)&gt;0),"",SUM($I$47:I50))</f>
        <v/>
      </c>
      <c r="K50" s="49" t="str">
        <f t="shared" ca="1" si="14"/>
        <v/>
      </c>
      <c r="L50" s="52" t="str">
        <f t="shared" ca="1" si="15"/>
        <v/>
      </c>
      <c r="M50" s="45"/>
      <c r="N50" s="39" t="str">
        <f ca="1">IF(OR(WEEKDAY($A50)&lt;3,COUNTIF(Fériés,$A50)&gt;0),"",SUM($M$47:M50))</f>
        <v/>
      </c>
      <c r="O50" s="42" t="str">
        <f t="shared" ca="1" si="16"/>
        <v/>
      </c>
    </row>
    <row r="51" spans="1:16" x14ac:dyDescent="0.2">
      <c r="A51" s="77">
        <f t="shared" ca="1" si="9"/>
        <v>42374</v>
      </c>
      <c r="B51" s="78">
        <f t="shared" ca="1" si="9"/>
        <v>42374</v>
      </c>
      <c r="C51" s="48">
        <f t="shared" ca="1" si="10"/>
        <v>0</v>
      </c>
      <c r="D51" s="43"/>
      <c r="E51" s="44">
        <f ca="1">IF(OR(WEEKDAY($A51)&lt;3,COUNTIF(Fériés,$A51)&gt;0),"",SUM($D$47:D51))</f>
        <v>0</v>
      </c>
      <c r="F51" s="39">
        <f t="shared" ca="1" si="11"/>
        <v>0</v>
      </c>
      <c r="G51" s="85">
        <f t="shared" ca="1" si="12"/>
        <v>10</v>
      </c>
      <c r="H51" s="40">
        <f t="shared" ca="1" si="13"/>
        <v>1</v>
      </c>
      <c r="I51" s="43"/>
      <c r="J51" s="39">
        <f ca="1">IF(OR(WEEKDAY($A51)&lt;3,COUNTIF(Fériés,$A51)&gt;0),"",SUM($I$47:I51))</f>
        <v>10</v>
      </c>
      <c r="K51" s="49">
        <f t="shared" ca="1" si="14"/>
        <v>9</v>
      </c>
      <c r="L51" s="52">
        <f t="shared" ca="1" si="15"/>
        <v>1</v>
      </c>
      <c r="M51" s="45"/>
      <c r="N51" s="39">
        <f ca="1">IF(OR(WEEKDAY($A51)&lt;3,COUNTIF(Fériés,$A51)&gt;0),"",SUM($M$47:M51))</f>
        <v>5</v>
      </c>
      <c r="O51" s="42" t="str">
        <f t="shared" ca="1" si="16"/>
        <v/>
      </c>
    </row>
    <row r="52" spans="1:16" x14ac:dyDescent="0.2">
      <c r="A52" s="77">
        <f t="shared" ca="1" si="9"/>
        <v>42375</v>
      </c>
      <c r="B52" s="78">
        <f t="shared" ca="1" si="9"/>
        <v>42375</v>
      </c>
      <c r="C52" s="48">
        <f t="shared" ca="1" si="10"/>
        <v>0</v>
      </c>
      <c r="D52" s="43"/>
      <c r="E52" s="44">
        <f ca="1">IF(OR(WEEKDAY($A52)&lt;3,COUNTIF(Fériés,$A52)&gt;0),"",SUM($D$47:D52))</f>
        <v>0</v>
      </c>
      <c r="F52" s="39">
        <f t="shared" ca="1" si="11"/>
        <v>0</v>
      </c>
      <c r="G52" s="85">
        <f t="shared" ca="1" si="12"/>
        <v>10</v>
      </c>
      <c r="H52" s="40">
        <f t="shared" ca="1" si="13"/>
        <v>1</v>
      </c>
      <c r="I52" s="43"/>
      <c r="J52" s="39">
        <f ca="1">IF(OR(WEEKDAY($A52)&lt;3,COUNTIF(Fériés,$A52)&gt;0),"",SUM($I$47:I52))</f>
        <v>10</v>
      </c>
      <c r="K52" s="49">
        <f t="shared" ca="1" si="14"/>
        <v>9</v>
      </c>
      <c r="L52" s="52">
        <f t="shared" ca="1" si="15"/>
        <v>1</v>
      </c>
      <c r="M52" s="45"/>
      <c r="N52" s="39">
        <f ca="1">IF(OR(WEEKDAY($A52)&lt;3,COUNTIF(Fériés,$A52)&gt;0),"",SUM($M$47:M52))</f>
        <v>5</v>
      </c>
      <c r="O52" s="42" t="str">
        <f t="shared" ca="1" si="16"/>
        <v/>
      </c>
    </row>
    <row r="53" spans="1:16" x14ac:dyDescent="0.2">
      <c r="A53" s="77">
        <f t="shared" ca="1" si="9"/>
        <v>42376</v>
      </c>
      <c r="B53" s="78">
        <f t="shared" ca="1" si="9"/>
        <v>42376</v>
      </c>
      <c r="C53" s="48">
        <f t="shared" ca="1" si="10"/>
        <v>0</v>
      </c>
      <c r="D53" s="43"/>
      <c r="E53" s="44">
        <f ca="1">IF(OR(WEEKDAY($A53)&lt;3,COUNTIF(Fériés,$A53)&gt;0),"",SUM($D$47:D53))</f>
        <v>0</v>
      </c>
      <c r="F53" s="39">
        <f t="shared" ca="1" si="11"/>
        <v>0</v>
      </c>
      <c r="G53" s="85">
        <f t="shared" ca="1" si="12"/>
        <v>10</v>
      </c>
      <c r="H53" s="40">
        <f t="shared" ca="1" si="13"/>
        <v>1</v>
      </c>
      <c r="I53" s="43"/>
      <c r="J53" s="39">
        <f ca="1">IF(OR(WEEKDAY($A53)&lt;3,COUNTIF(Fériés,$A53)&gt;0),"",SUM($I$47:I53))</f>
        <v>10</v>
      </c>
      <c r="K53" s="49">
        <f t="shared" ca="1" si="14"/>
        <v>9</v>
      </c>
      <c r="L53" s="52">
        <f t="shared" ca="1" si="15"/>
        <v>1</v>
      </c>
      <c r="M53" s="45"/>
      <c r="N53" s="39">
        <f ca="1">IF(OR(WEEKDAY($A53)&lt;3,COUNTIF(Fériés,$A53)&gt;0),"",SUM($M$47:M53))</f>
        <v>5</v>
      </c>
      <c r="O53" s="42" t="str">
        <f t="shared" ca="1" si="16"/>
        <v/>
      </c>
    </row>
    <row r="54" spans="1:16" x14ac:dyDescent="0.2">
      <c r="A54" s="77">
        <f t="shared" ca="1" si="9"/>
        <v>42377</v>
      </c>
      <c r="B54" s="78">
        <f t="shared" ca="1" si="9"/>
        <v>42377</v>
      </c>
      <c r="C54" s="48">
        <f t="shared" ca="1" si="10"/>
        <v>0</v>
      </c>
      <c r="D54" s="43"/>
      <c r="E54" s="44">
        <f ca="1">IF(OR(WEEKDAY($A54)&lt;3,COUNTIF(Fériés,$A54)&gt;0),"",SUM($D$47:D54))</f>
        <v>0</v>
      </c>
      <c r="F54" s="39">
        <f t="shared" ca="1" si="11"/>
        <v>0</v>
      </c>
      <c r="G54" s="85">
        <f t="shared" ca="1" si="12"/>
        <v>10</v>
      </c>
      <c r="H54" s="40">
        <f t="shared" ca="1" si="13"/>
        <v>1</v>
      </c>
      <c r="I54" s="43"/>
      <c r="J54" s="39">
        <f ca="1">IF(OR(WEEKDAY($A54)&lt;3,COUNTIF(Fériés,$A54)&gt;0),"",SUM($I$47:I54))</f>
        <v>10</v>
      </c>
      <c r="K54" s="49">
        <f t="shared" ca="1" si="14"/>
        <v>9</v>
      </c>
      <c r="L54" s="52">
        <f t="shared" ca="1" si="15"/>
        <v>1</v>
      </c>
      <c r="M54" s="45"/>
      <c r="N54" s="39">
        <f ca="1">IF(OR(WEEKDAY($A54)&lt;3,COUNTIF(Fériés,$A54)&gt;0),"",SUM($M$47:M54))</f>
        <v>5</v>
      </c>
      <c r="O54" s="42" t="str">
        <f t="shared" ca="1" si="16"/>
        <v/>
      </c>
    </row>
    <row r="55" spans="1:16" x14ac:dyDescent="0.2">
      <c r="A55" s="77">
        <f t="shared" ca="1" si="9"/>
        <v>42378</v>
      </c>
      <c r="B55" s="78">
        <f t="shared" ca="1" si="9"/>
        <v>42378</v>
      </c>
      <c r="C55" s="48">
        <f t="shared" ca="1" si="10"/>
        <v>0</v>
      </c>
      <c r="D55" s="43"/>
      <c r="E55" s="44">
        <f ca="1">IF(OR(WEEKDAY($A55)&lt;3,COUNTIF(Fériés,$A55)&gt;0),"",SUM($D$47:D55))</f>
        <v>0</v>
      </c>
      <c r="F55" s="39">
        <f t="shared" ca="1" si="11"/>
        <v>0</v>
      </c>
      <c r="G55" s="85">
        <f t="shared" ca="1" si="12"/>
        <v>10</v>
      </c>
      <c r="H55" s="40">
        <f t="shared" ca="1" si="13"/>
        <v>1</v>
      </c>
      <c r="I55" s="43"/>
      <c r="J55" s="39">
        <f ca="1">IF(OR(WEEKDAY($A55)&lt;3,COUNTIF(Fériés,$A55)&gt;0),"",SUM($I$47:I55))</f>
        <v>10</v>
      </c>
      <c r="K55" s="49">
        <f t="shared" ca="1" si="14"/>
        <v>9</v>
      </c>
      <c r="L55" s="52">
        <f t="shared" ca="1" si="15"/>
        <v>1</v>
      </c>
      <c r="M55" s="45"/>
      <c r="N55" s="39">
        <f ca="1">IF(OR(WEEKDAY($A55)&lt;3,COUNTIF(Fériés,$A55)&gt;0),"",SUM($M$47:M55))</f>
        <v>5</v>
      </c>
      <c r="O55" s="42" t="str">
        <f t="shared" ca="1" si="16"/>
        <v/>
      </c>
    </row>
    <row r="56" spans="1:16" x14ac:dyDescent="0.2">
      <c r="A56" s="77">
        <f t="shared" ca="1" si="9"/>
        <v>42379</v>
      </c>
      <c r="B56" s="78">
        <f t="shared" ca="1" si="9"/>
        <v>42379</v>
      </c>
      <c r="C56" s="48" t="str">
        <f t="shared" ca="1" si="10"/>
        <v/>
      </c>
      <c r="D56" s="43"/>
      <c r="E56" s="44" t="str">
        <f ca="1">IF(OR(WEEKDAY($A56)&lt;3,COUNTIF(Fériés,$A56)&gt;0),"",SUM($D$47:D56))</f>
        <v/>
      </c>
      <c r="F56" s="39" t="str">
        <f t="shared" ca="1" si="11"/>
        <v/>
      </c>
      <c r="G56" s="85" t="str">
        <f t="shared" ca="1" si="12"/>
        <v/>
      </c>
      <c r="H56" s="40" t="str">
        <f t="shared" ca="1" si="13"/>
        <v/>
      </c>
      <c r="I56" s="43"/>
      <c r="J56" s="39" t="str">
        <f ca="1">IF(OR(WEEKDAY($A56)&lt;3,COUNTIF(Fériés,$A56)&gt;0),"",SUM($I$47:I56))</f>
        <v/>
      </c>
      <c r="K56" s="49" t="str">
        <f t="shared" ca="1" si="14"/>
        <v/>
      </c>
      <c r="L56" s="52" t="str">
        <f t="shared" ca="1" si="15"/>
        <v/>
      </c>
      <c r="M56" s="45"/>
      <c r="N56" s="39" t="str">
        <f ca="1">IF(OR(WEEKDAY($A56)&lt;3,COUNTIF(Fériés,$A56)&gt;0),"",SUM($M$47:M56))</f>
        <v/>
      </c>
      <c r="O56" s="42" t="str">
        <f t="shared" ca="1" si="16"/>
        <v/>
      </c>
    </row>
    <row r="57" spans="1:16" x14ac:dyDescent="0.2">
      <c r="A57" s="77">
        <f t="shared" ca="1" si="9"/>
        <v>42380</v>
      </c>
      <c r="B57" s="78">
        <f t="shared" ca="1" si="9"/>
        <v>42380</v>
      </c>
      <c r="C57" s="48" t="str">
        <f t="shared" ca="1" si="10"/>
        <v/>
      </c>
      <c r="D57" s="43"/>
      <c r="E57" s="44" t="str">
        <f ca="1">IF(OR(WEEKDAY($A57)&lt;3,COUNTIF(Fériés,$A57)&gt;0),"",SUM($D$47:D57))</f>
        <v/>
      </c>
      <c r="F57" s="39" t="str">
        <f t="shared" ca="1" si="11"/>
        <v/>
      </c>
      <c r="G57" s="85" t="str">
        <f t="shared" ca="1" si="12"/>
        <v/>
      </c>
      <c r="H57" s="40" t="str">
        <f t="shared" ca="1" si="13"/>
        <v/>
      </c>
      <c r="I57" s="43"/>
      <c r="J57" s="39" t="str">
        <f ca="1">IF(OR(WEEKDAY($A57)&lt;3,COUNTIF(Fériés,$A57)&gt;0),"",SUM($I$47:I57))</f>
        <v/>
      </c>
      <c r="K57" s="49" t="str">
        <f t="shared" ca="1" si="14"/>
        <v/>
      </c>
      <c r="L57" s="52" t="str">
        <f t="shared" ca="1" si="15"/>
        <v/>
      </c>
      <c r="M57" s="45"/>
      <c r="N57" s="39" t="str">
        <f ca="1">IF(OR(WEEKDAY($A57)&lt;3,COUNTIF(Fériés,$A57)&gt;0),"",SUM($M$47:M57))</f>
        <v/>
      </c>
      <c r="O57" s="42" t="str">
        <f t="shared" ca="1" si="16"/>
        <v/>
      </c>
    </row>
    <row r="58" spans="1:16" x14ac:dyDescent="0.2">
      <c r="A58" s="77">
        <f t="shared" ca="1" si="9"/>
        <v>42381</v>
      </c>
      <c r="B58" s="78">
        <f t="shared" ca="1" si="9"/>
        <v>42381</v>
      </c>
      <c r="C58" s="48">
        <f t="shared" ca="1" si="10"/>
        <v>0</v>
      </c>
      <c r="D58" s="43"/>
      <c r="E58" s="44">
        <f ca="1">IF(OR(WEEKDAY($A58)&lt;3,COUNTIF(Fériés,$A58)&gt;0),"",SUM($D$47:D58))</f>
        <v>0</v>
      </c>
      <c r="F58" s="39">
        <f t="shared" ca="1" si="11"/>
        <v>0</v>
      </c>
      <c r="G58" s="85">
        <f t="shared" ca="1" si="12"/>
        <v>10</v>
      </c>
      <c r="H58" s="40">
        <f t="shared" ca="1" si="13"/>
        <v>1</v>
      </c>
      <c r="I58" s="43"/>
      <c r="J58" s="39">
        <f ca="1">IF(OR(WEEKDAY($A58)&lt;3,COUNTIF(Fériés,$A58)&gt;0),"",SUM($I$47:I58))</f>
        <v>10</v>
      </c>
      <c r="K58" s="49">
        <f t="shared" ca="1" si="14"/>
        <v>9</v>
      </c>
      <c r="L58" s="52">
        <f t="shared" ca="1" si="15"/>
        <v>1</v>
      </c>
      <c r="M58" s="45"/>
      <c r="N58" s="39">
        <f ca="1">IF(OR(WEEKDAY($A58)&lt;3,COUNTIF(Fériés,$A58)&gt;0),"",SUM($M$47:M58))</f>
        <v>5</v>
      </c>
      <c r="O58" s="42" t="str">
        <f t="shared" ca="1" si="16"/>
        <v/>
      </c>
    </row>
    <row r="59" spans="1:16" x14ac:dyDescent="0.2">
      <c r="A59" s="77">
        <f t="shared" ca="1" si="9"/>
        <v>42382</v>
      </c>
      <c r="B59" s="78">
        <f t="shared" ca="1" si="9"/>
        <v>42382</v>
      </c>
      <c r="C59" s="48">
        <f t="shared" ca="1" si="10"/>
        <v>0</v>
      </c>
      <c r="D59" s="43"/>
      <c r="E59" s="44">
        <f ca="1">IF(OR(WEEKDAY($A59)&lt;3,COUNTIF(Fériés,$A59)&gt;0),"",SUM($D$47:D59))</f>
        <v>0</v>
      </c>
      <c r="F59" s="39">
        <f t="shared" ca="1" si="11"/>
        <v>0</v>
      </c>
      <c r="G59" s="85">
        <f t="shared" ca="1" si="12"/>
        <v>10</v>
      </c>
      <c r="H59" s="40">
        <f t="shared" ca="1" si="13"/>
        <v>1</v>
      </c>
      <c r="I59" s="43"/>
      <c r="J59" s="39">
        <f ca="1">IF(OR(WEEKDAY($A59)&lt;3,COUNTIF(Fériés,$A59)&gt;0),"",SUM($I$47:I59))</f>
        <v>10</v>
      </c>
      <c r="K59" s="49">
        <f t="shared" ca="1" si="14"/>
        <v>9</v>
      </c>
      <c r="L59" s="52">
        <f t="shared" ca="1" si="15"/>
        <v>1</v>
      </c>
      <c r="M59" s="45"/>
      <c r="N59" s="39">
        <f ca="1">IF(OR(WEEKDAY($A59)&lt;3,COUNTIF(Fériés,$A59)&gt;0),"",SUM($M$47:M59))</f>
        <v>5</v>
      </c>
      <c r="O59" s="42" t="str">
        <f t="shared" ca="1" si="16"/>
        <v/>
      </c>
    </row>
    <row r="60" spans="1:16" x14ac:dyDescent="0.2">
      <c r="A60" s="77">
        <f t="shared" ca="1" si="9"/>
        <v>42383</v>
      </c>
      <c r="B60" s="78">
        <f t="shared" ca="1" si="9"/>
        <v>42383</v>
      </c>
      <c r="C60" s="48">
        <f t="shared" ca="1" si="10"/>
        <v>0</v>
      </c>
      <c r="D60" s="43"/>
      <c r="E60" s="44">
        <f ca="1">IF(OR(WEEKDAY($A60)&lt;3,COUNTIF(Fériés,$A60)&gt;0),"",SUM($D$47:D60))</f>
        <v>0</v>
      </c>
      <c r="F60" s="39">
        <f t="shared" ca="1" si="11"/>
        <v>0</v>
      </c>
      <c r="G60" s="85">
        <f t="shared" ca="1" si="12"/>
        <v>10</v>
      </c>
      <c r="H60" s="40">
        <f t="shared" ca="1" si="13"/>
        <v>1</v>
      </c>
      <c r="I60" s="43"/>
      <c r="J60" s="39">
        <f ca="1">IF(OR(WEEKDAY($A60)&lt;3,COUNTIF(Fériés,$A60)&gt;0),"",SUM($I$47:I60))</f>
        <v>10</v>
      </c>
      <c r="K60" s="49">
        <f t="shared" ca="1" si="14"/>
        <v>9</v>
      </c>
      <c r="L60" s="52">
        <f t="shared" ca="1" si="15"/>
        <v>1</v>
      </c>
      <c r="M60" s="45"/>
      <c r="N60" s="39">
        <f ca="1">IF(OR(WEEKDAY($A60)&lt;3,COUNTIF(Fériés,$A60)&gt;0),"",SUM($M$47:M60))</f>
        <v>5</v>
      </c>
      <c r="O60" s="42" t="str">
        <f t="shared" ca="1" si="16"/>
        <v/>
      </c>
    </row>
    <row r="61" spans="1:16" x14ac:dyDescent="0.2">
      <c r="A61" s="77">
        <f t="shared" ca="1" si="9"/>
        <v>42384</v>
      </c>
      <c r="B61" s="78">
        <f t="shared" ca="1" si="9"/>
        <v>42384</v>
      </c>
      <c r="C61" s="48">
        <f t="shared" ca="1" si="10"/>
        <v>0</v>
      </c>
      <c r="D61" s="43"/>
      <c r="E61" s="44">
        <f ca="1">IF(OR(WEEKDAY($A61)&lt;3,COUNTIF(Fériés,$A61)&gt;0),"",SUM($D$47:D61))</f>
        <v>0</v>
      </c>
      <c r="F61" s="39">
        <f t="shared" ca="1" si="11"/>
        <v>0</v>
      </c>
      <c r="G61" s="85">
        <f t="shared" ca="1" si="12"/>
        <v>10</v>
      </c>
      <c r="H61" s="40">
        <f t="shared" ca="1" si="13"/>
        <v>1</v>
      </c>
      <c r="I61" s="43"/>
      <c r="J61" s="39">
        <f ca="1">IF(OR(WEEKDAY($A61)&lt;3,COUNTIF(Fériés,$A61)&gt;0),"",SUM($I$47:I61))</f>
        <v>10</v>
      </c>
      <c r="K61" s="49">
        <f t="shared" ca="1" si="14"/>
        <v>9</v>
      </c>
      <c r="L61" s="52">
        <f t="shared" ca="1" si="15"/>
        <v>1</v>
      </c>
      <c r="M61" s="45"/>
      <c r="N61" s="39">
        <f ca="1">IF(OR(WEEKDAY($A61)&lt;3,COUNTIF(Fériés,$A61)&gt;0),"",SUM($M$47:M61))</f>
        <v>5</v>
      </c>
      <c r="O61" s="42" t="str">
        <f t="shared" ca="1" si="16"/>
        <v/>
      </c>
      <c r="P61" s="61"/>
    </row>
    <row r="62" spans="1:16" x14ac:dyDescent="0.2">
      <c r="A62" s="77">
        <f t="shared" ca="1" si="9"/>
        <v>42385</v>
      </c>
      <c r="B62" s="78">
        <f t="shared" ca="1" si="9"/>
        <v>42385</v>
      </c>
      <c r="C62" s="48">
        <f t="shared" ca="1" si="10"/>
        <v>0</v>
      </c>
      <c r="D62" s="43"/>
      <c r="E62" s="44">
        <f ca="1">IF(OR(WEEKDAY($A62)&lt;3,COUNTIF(Fériés,$A62)&gt;0),"",SUM($D$47:D62))</f>
        <v>0</v>
      </c>
      <c r="F62" s="39">
        <f t="shared" ca="1" si="11"/>
        <v>0</v>
      </c>
      <c r="G62" s="85">
        <f t="shared" ca="1" si="12"/>
        <v>10</v>
      </c>
      <c r="H62" s="40">
        <f t="shared" ca="1" si="13"/>
        <v>1</v>
      </c>
      <c r="I62" s="43"/>
      <c r="J62" s="39">
        <f ca="1">IF(OR(WEEKDAY($A62)&lt;3,COUNTIF(Fériés,$A62)&gt;0),"",SUM($I$47:I62))</f>
        <v>10</v>
      </c>
      <c r="K62" s="49">
        <f t="shared" ca="1" si="14"/>
        <v>9</v>
      </c>
      <c r="L62" s="52">
        <f t="shared" ca="1" si="15"/>
        <v>1</v>
      </c>
      <c r="M62" s="45"/>
      <c r="N62" s="39">
        <f ca="1">IF(OR(WEEKDAY($A62)&lt;3,COUNTIF(Fériés,$A62)&gt;0),"",SUM($M$47:M62))</f>
        <v>5</v>
      </c>
      <c r="O62" s="42" t="str">
        <f t="shared" ca="1" si="16"/>
        <v/>
      </c>
    </row>
    <row r="63" spans="1:16" x14ac:dyDescent="0.2">
      <c r="A63" s="77">
        <f t="shared" ca="1" si="9"/>
        <v>42386</v>
      </c>
      <c r="B63" s="78">
        <f t="shared" ca="1" si="9"/>
        <v>42386</v>
      </c>
      <c r="C63" s="48" t="str">
        <f t="shared" ca="1" si="10"/>
        <v/>
      </c>
      <c r="D63" s="43"/>
      <c r="E63" s="44" t="str">
        <f ca="1">IF(OR(WEEKDAY($A63)&lt;3,COUNTIF(Fériés,$A63)&gt;0),"",SUM($D$47:D63))</f>
        <v/>
      </c>
      <c r="F63" s="39" t="str">
        <f t="shared" ca="1" si="11"/>
        <v/>
      </c>
      <c r="G63" s="85" t="str">
        <f t="shared" ca="1" si="12"/>
        <v/>
      </c>
      <c r="H63" s="40" t="str">
        <f t="shared" ca="1" si="13"/>
        <v/>
      </c>
      <c r="I63" s="43"/>
      <c r="J63" s="39" t="str">
        <f ca="1">IF(OR(WEEKDAY($A63)&lt;3,COUNTIF(Fériés,$A63)&gt;0),"",SUM($I$47:I63))</f>
        <v/>
      </c>
      <c r="K63" s="49" t="str">
        <f t="shared" ca="1" si="14"/>
        <v/>
      </c>
      <c r="L63" s="52" t="str">
        <f t="shared" ca="1" si="15"/>
        <v/>
      </c>
      <c r="M63" s="45"/>
      <c r="N63" s="39" t="str">
        <f ca="1">IF(OR(WEEKDAY($A63)&lt;3,COUNTIF(Fériés,$A63)&gt;0),"",SUM($M$47:M63))</f>
        <v/>
      </c>
      <c r="O63" s="42" t="str">
        <f t="shared" ca="1" si="16"/>
        <v/>
      </c>
    </row>
    <row r="64" spans="1:16" x14ac:dyDescent="0.2">
      <c r="A64" s="77">
        <f t="shared" ca="1" si="9"/>
        <v>42387</v>
      </c>
      <c r="B64" s="78">
        <f t="shared" ca="1" si="9"/>
        <v>42387</v>
      </c>
      <c r="C64" s="48" t="str">
        <f t="shared" ca="1" si="10"/>
        <v/>
      </c>
      <c r="D64" s="43"/>
      <c r="E64" s="44" t="str">
        <f ca="1">IF(OR(WEEKDAY($A64)&lt;3,COUNTIF(Fériés,$A64)&gt;0),"",SUM($D$47:D64))</f>
        <v/>
      </c>
      <c r="F64" s="39" t="str">
        <f t="shared" ca="1" si="11"/>
        <v/>
      </c>
      <c r="G64" s="85" t="str">
        <f t="shared" ca="1" si="12"/>
        <v/>
      </c>
      <c r="H64" s="40" t="str">
        <f t="shared" ca="1" si="13"/>
        <v/>
      </c>
      <c r="I64" s="43"/>
      <c r="J64" s="39" t="str">
        <f ca="1">IF(OR(WEEKDAY($A64)&lt;3,COUNTIF(Fériés,$A64)&gt;0),"",SUM($I$47:I64))</f>
        <v/>
      </c>
      <c r="K64" s="49" t="str">
        <f t="shared" ca="1" si="14"/>
        <v/>
      </c>
      <c r="L64" s="52" t="str">
        <f t="shared" ca="1" si="15"/>
        <v/>
      </c>
      <c r="M64" s="45"/>
      <c r="N64" s="39" t="str">
        <f ca="1">IF(OR(WEEKDAY($A64)&lt;3,COUNTIF(Fériés,$A64)&gt;0),"",SUM($M$47:M64))</f>
        <v/>
      </c>
      <c r="O64" s="42" t="str">
        <f t="shared" ca="1" si="16"/>
        <v/>
      </c>
    </row>
    <row r="65" spans="1:15" x14ac:dyDescent="0.2">
      <c r="A65" s="77">
        <f t="shared" ca="1" si="9"/>
        <v>42388</v>
      </c>
      <c r="B65" s="78">
        <f t="shared" ca="1" si="9"/>
        <v>42388</v>
      </c>
      <c r="C65" s="48">
        <f t="shared" ca="1" si="10"/>
        <v>0</v>
      </c>
      <c r="D65" s="43"/>
      <c r="E65" s="44">
        <f ca="1">IF(OR(WEEKDAY($A65)&lt;3,COUNTIF(Fériés,$A65)&gt;0),"",SUM($D$47:D65))</f>
        <v>0</v>
      </c>
      <c r="F65" s="39">
        <f t="shared" ca="1" si="11"/>
        <v>0</v>
      </c>
      <c r="G65" s="85">
        <f t="shared" ca="1" si="12"/>
        <v>10</v>
      </c>
      <c r="H65" s="40">
        <f t="shared" ca="1" si="13"/>
        <v>1</v>
      </c>
      <c r="I65" s="43"/>
      <c r="J65" s="39">
        <f ca="1">IF(OR(WEEKDAY($A65)&lt;3,COUNTIF(Fériés,$A65)&gt;0),"",SUM($I$47:I65))</f>
        <v>10</v>
      </c>
      <c r="K65" s="49">
        <f t="shared" ca="1" si="14"/>
        <v>9</v>
      </c>
      <c r="L65" s="52">
        <f t="shared" ca="1" si="15"/>
        <v>1</v>
      </c>
      <c r="M65" s="45"/>
      <c r="N65" s="39">
        <f ca="1">IF(OR(WEEKDAY($A65)&lt;3,COUNTIF(Fériés,$A65)&gt;0),"",SUM($M$47:M65))</f>
        <v>5</v>
      </c>
      <c r="O65" s="42" t="str">
        <f t="shared" ca="1" si="16"/>
        <v/>
      </c>
    </row>
    <row r="66" spans="1:15" x14ac:dyDescent="0.2">
      <c r="A66" s="77">
        <f t="shared" ca="1" si="9"/>
        <v>42389</v>
      </c>
      <c r="B66" s="78">
        <f t="shared" ca="1" si="9"/>
        <v>42389</v>
      </c>
      <c r="C66" s="48">
        <f t="shared" ca="1" si="10"/>
        <v>0</v>
      </c>
      <c r="D66" s="43"/>
      <c r="E66" s="44">
        <f ca="1">IF(OR(WEEKDAY($A66)&lt;3,COUNTIF(Fériés,$A66)&gt;0),"",SUM($D$47:D66))</f>
        <v>0</v>
      </c>
      <c r="F66" s="39">
        <f t="shared" ca="1" si="11"/>
        <v>0</v>
      </c>
      <c r="G66" s="85">
        <f t="shared" ca="1" si="12"/>
        <v>10</v>
      </c>
      <c r="H66" s="40">
        <f t="shared" ca="1" si="13"/>
        <v>1</v>
      </c>
      <c r="I66" s="43"/>
      <c r="J66" s="39">
        <f ca="1">IF(OR(WEEKDAY($A66)&lt;3,COUNTIF(Fériés,$A66)&gt;0),"",SUM($I$47:I66))</f>
        <v>10</v>
      </c>
      <c r="K66" s="49">
        <f t="shared" ca="1" si="14"/>
        <v>9</v>
      </c>
      <c r="L66" s="52">
        <f t="shared" ca="1" si="15"/>
        <v>1</v>
      </c>
      <c r="M66" s="45"/>
      <c r="N66" s="39">
        <f ca="1">IF(OR(WEEKDAY($A66)&lt;3,COUNTIF(Fériés,$A66)&gt;0),"",SUM($M$47:M66))</f>
        <v>5</v>
      </c>
      <c r="O66" s="42" t="str">
        <f t="shared" ca="1" si="16"/>
        <v/>
      </c>
    </row>
    <row r="67" spans="1:15" x14ac:dyDescent="0.2">
      <c r="A67" s="77">
        <f t="shared" ca="1" si="9"/>
        <v>42390</v>
      </c>
      <c r="B67" s="78">
        <f t="shared" ca="1" si="9"/>
        <v>42390</v>
      </c>
      <c r="C67" s="48">
        <f t="shared" ca="1" si="10"/>
        <v>0</v>
      </c>
      <c r="D67" s="43"/>
      <c r="E67" s="44">
        <f ca="1">IF(OR(WEEKDAY($A67)&lt;3,COUNTIF(Fériés,$A67)&gt;0),"",SUM($D$47:D67))</f>
        <v>0</v>
      </c>
      <c r="F67" s="39">
        <f t="shared" ca="1" si="11"/>
        <v>0</v>
      </c>
      <c r="G67" s="85">
        <f t="shared" ca="1" si="12"/>
        <v>10</v>
      </c>
      <c r="H67" s="40">
        <f t="shared" ca="1" si="13"/>
        <v>1</v>
      </c>
      <c r="I67" s="43"/>
      <c r="J67" s="39">
        <f ca="1">IF(OR(WEEKDAY($A67)&lt;3,COUNTIF(Fériés,$A67)&gt;0),"",SUM($I$47:I67))</f>
        <v>10</v>
      </c>
      <c r="K67" s="49">
        <f t="shared" ca="1" si="14"/>
        <v>9</v>
      </c>
      <c r="L67" s="52">
        <f t="shared" ca="1" si="15"/>
        <v>1</v>
      </c>
      <c r="M67" s="45"/>
      <c r="N67" s="39">
        <f ca="1">IF(OR(WEEKDAY($A67)&lt;3,COUNTIF(Fériés,$A67)&gt;0),"",SUM($M$47:M67))</f>
        <v>5</v>
      </c>
      <c r="O67" s="42" t="str">
        <f t="shared" ca="1" si="16"/>
        <v/>
      </c>
    </row>
    <row r="68" spans="1:15" x14ac:dyDescent="0.2">
      <c r="A68" s="77">
        <f t="shared" ca="1" si="9"/>
        <v>42391</v>
      </c>
      <c r="B68" s="78">
        <f t="shared" ca="1" si="9"/>
        <v>42391</v>
      </c>
      <c r="C68" s="48">
        <f t="shared" ca="1" si="10"/>
        <v>0</v>
      </c>
      <c r="D68" s="43"/>
      <c r="E68" s="44">
        <f ca="1">IF(OR(WEEKDAY($A68)&lt;3,COUNTIF(Fériés,$A68)&gt;0),"",SUM($D$47:D68))</f>
        <v>0</v>
      </c>
      <c r="F68" s="39">
        <f t="shared" ca="1" si="11"/>
        <v>0</v>
      </c>
      <c r="G68" s="85">
        <f t="shared" ca="1" si="12"/>
        <v>10</v>
      </c>
      <c r="H68" s="40">
        <f t="shared" ca="1" si="13"/>
        <v>1</v>
      </c>
      <c r="I68" s="43"/>
      <c r="J68" s="39">
        <f ca="1">IF(OR(WEEKDAY($A68)&lt;3,COUNTIF(Fériés,$A68)&gt;0),"",SUM($I$47:I68))</f>
        <v>10</v>
      </c>
      <c r="K68" s="49">
        <f t="shared" ca="1" si="14"/>
        <v>9</v>
      </c>
      <c r="L68" s="52">
        <f t="shared" ca="1" si="15"/>
        <v>1</v>
      </c>
      <c r="M68" s="45"/>
      <c r="N68" s="39">
        <f ca="1">IF(OR(WEEKDAY($A68)&lt;3,COUNTIF(Fériés,$A68)&gt;0),"",SUM($M$47:M68))</f>
        <v>5</v>
      </c>
      <c r="O68" s="42" t="str">
        <f t="shared" ca="1" si="16"/>
        <v/>
      </c>
    </row>
    <row r="69" spans="1:15" x14ac:dyDescent="0.2">
      <c r="A69" s="77">
        <f t="shared" ca="1" si="9"/>
        <v>42392</v>
      </c>
      <c r="B69" s="78">
        <f t="shared" ca="1" si="9"/>
        <v>42392</v>
      </c>
      <c r="C69" s="48">
        <f t="shared" ca="1" si="10"/>
        <v>0</v>
      </c>
      <c r="D69" s="43"/>
      <c r="E69" s="44">
        <f ca="1">IF(OR(WEEKDAY($A69)&lt;3,COUNTIF(Fériés,$A69)&gt;0),"",SUM($D$47:D69))</f>
        <v>0</v>
      </c>
      <c r="F69" s="39">
        <f t="shared" ca="1" si="11"/>
        <v>0</v>
      </c>
      <c r="G69" s="85">
        <f t="shared" ca="1" si="12"/>
        <v>10</v>
      </c>
      <c r="H69" s="40">
        <f t="shared" ca="1" si="13"/>
        <v>1</v>
      </c>
      <c r="I69" s="43"/>
      <c r="J69" s="39">
        <f ca="1">IF(OR(WEEKDAY($A69)&lt;3,COUNTIF(Fériés,$A69)&gt;0),"",SUM($I$47:I69))</f>
        <v>10</v>
      </c>
      <c r="K69" s="49">
        <f t="shared" ca="1" si="14"/>
        <v>9</v>
      </c>
      <c r="L69" s="52">
        <f t="shared" ca="1" si="15"/>
        <v>1</v>
      </c>
      <c r="M69" s="45"/>
      <c r="N69" s="39">
        <f ca="1">IF(OR(WEEKDAY($A69)&lt;3,COUNTIF(Fériés,$A69)&gt;0),"",SUM($M$47:M69))</f>
        <v>5</v>
      </c>
      <c r="O69" s="42" t="str">
        <f t="shared" ca="1" si="16"/>
        <v/>
      </c>
    </row>
    <row r="70" spans="1:15" x14ac:dyDescent="0.2">
      <c r="A70" s="77">
        <f t="shared" ca="1" si="9"/>
        <v>42393</v>
      </c>
      <c r="B70" s="78">
        <f t="shared" ca="1" si="9"/>
        <v>42393</v>
      </c>
      <c r="C70" s="48" t="str">
        <f t="shared" ca="1" si="10"/>
        <v/>
      </c>
      <c r="D70" s="43"/>
      <c r="E70" s="44" t="str">
        <f ca="1">IF(OR(WEEKDAY($A70)&lt;3,COUNTIF(Fériés,$A70)&gt;0),"",SUM($D$47:D70))</f>
        <v/>
      </c>
      <c r="F70" s="39" t="str">
        <f t="shared" ca="1" si="11"/>
        <v/>
      </c>
      <c r="G70" s="85" t="str">
        <f t="shared" ca="1" si="12"/>
        <v/>
      </c>
      <c r="H70" s="40" t="str">
        <f t="shared" ca="1" si="13"/>
        <v/>
      </c>
      <c r="I70" s="43"/>
      <c r="J70" s="39" t="str">
        <f ca="1">IF(OR(WEEKDAY($A70)&lt;3,COUNTIF(Fériés,$A70)&gt;0),"",SUM($I$47:I70))</f>
        <v/>
      </c>
      <c r="K70" s="49" t="str">
        <f t="shared" ca="1" si="14"/>
        <v/>
      </c>
      <c r="L70" s="52" t="str">
        <f t="shared" ca="1" si="15"/>
        <v/>
      </c>
      <c r="M70" s="45"/>
      <c r="N70" s="39" t="str">
        <f ca="1">IF(OR(WEEKDAY($A70)&lt;3,COUNTIF(Fériés,$A70)&gt;0),"",SUM($M$47:M70))</f>
        <v/>
      </c>
      <c r="O70" s="42" t="str">
        <f t="shared" ca="1" si="16"/>
        <v/>
      </c>
    </row>
    <row r="71" spans="1:15" x14ac:dyDescent="0.2">
      <c r="A71" s="77">
        <f t="shared" ca="1" si="9"/>
        <v>42394</v>
      </c>
      <c r="B71" s="78">
        <f t="shared" ca="1" si="9"/>
        <v>42394</v>
      </c>
      <c r="C71" s="48" t="str">
        <f t="shared" ca="1" si="10"/>
        <v/>
      </c>
      <c r="D71" s="43"/>
      <c r="E71" s="44" t="str">
        <f ca="1">IF(OR(WEEKDAY($A71)&lt;3,COUNTIF(Fériés,$A71)&gt;0),"",SUM($D$47:D71))</f>
        <v/>
      </c>
      <c r="F71" s="39" t="str">
        <f t="shared" ca="1" si="11"/>
        <v/>
      </c>
      <c r="G71" s="85" t="str">
        <f t="shared" ca="1" si="12"/>
        <v/>
      </c>
      <c r="H71" s="40" t="str">
        <f t="shared" ca="1" si="13"/>
        <v/>
      </c>
      <c r="I71" s="43"/>
      <c r="J71" s="39" t="str">
        <f ca="1">IF(OR(WEEKDAY($A71)&lt;3,COUNTIF(Fériés,$A71)&gt;0),"",SUM($I$47:I71))</f>
        <v/>
      </c>
      <c r="K71" s="49" t="str">
        <f t="shared" ca="1" si="14"/>
        <v/>
      </c>
      <c r="L71" s="52" t="str">
        <f t="shared" ca="1" si="15"/>
        <v/>
      </c>
      <c r="M71" s="45"/>
      <c r="N71" s="39" t="str">
        <f ca="1">IF(OR(WEEKDAY($A71)&lt;3,COUNTIF(Fériés,$A71)&gt;0),"",SUM($M$47:M71))</f>
        <v/>
      </c>
      <c r="O71" s="42" t="str">
        <f t="shared" ca="1" si="16"/>
        <v/>
      </c>
    </row>
    <row r="72" spans="1:15" x14ac:dyDescent="0.2">
      <c r="A72" s="77">
        <f t="shared" ca="1" si="9"/>
        <v>42395</v>
      </c>
      <c r="B72" s="78">
        <f t="shared" ca="1" si="9"/>
        <v>42395</v>
      </c>
      <c r="C72" s="48">
        <f t="shared" ca="1" si="10"/>
        <v>0</v>
      </c>
      <c r="D72" s="43"/>
      <c r="E72" s="44">
        <f ca="1">IF(OR(WEEKDAY($A72)&lt;3,COUNTIF(Fériés,$A72)&gt;0),"",SUM($D$47:D72))</f>
        <v>0</v>
      </c>
      <c r="F72" s="39">
        <f t="shared" ca="1" si="11"/>
        <v>0</v>
      </c>
      <c r="G72" s="85">
        <f t="shared" ca="1" si="12"/>
        <v>10</v>
      </c>
      <c r="H72" s="40">
        <f t="shared" ca="1" si="13"/>
        <v>1</v>
      </c>
      <c r="I72" s="43"/>
      <c r="J72" s="39">
        <f ca="1">IF(OR(WEEKDAY($A72)&lt;3,COUNTIF(Fériés,$A72)&gt;0),"",SUM($I$47:I72))</f>
        <v>10</v>
      </c>
      <c r="K72" s="49">
        <f t="shared" ca="1" si="14"/>
        <v>9</v>
      </c>
      <c r="L72" s="52">
        <f t="shared" ca="1" si="15"/>
        <v>1</v>
      </c>
      <c r="M72" s="45"/>
      <c r="N72" s="39">
        <f ca="1">IF(OR(WEEKDAY($A72)&lt;3,COUNTIF(Fériés,$A72)&gt;0),"",SUM($M$47:M72))</f>
        <v>5</v>
      </c>
      <c r="O72" s="42" t="str">
        <f t="shared" ca="1" si="16"/>
        <v/>
      </c>
    </row>
    <row r="73" spans="1:15" x14ac:dyDescent="0.2">
      <c r="A73" s="77">
        <f t="shared" ca="1" si="9"/>
        <v>42396</v>
      </c>
      <c r="B73" s="78">
        <f t="shared" ca="1" si="9"/>
        <v>42396</v>
      </c>
      <c r="C73" s="48">
        <f t="shared" ca="1" si="10"/>
        <v>0</v>
      </c>
      <c r="D73" s="43"/>
      <c r="E73" s="44">
        <f ca="1">IF(OR(WEEKDAY($A73)&lt;3,COUNTIF(Fériés,$A73)&gt;0),"",SUM($D$47:D73))</f>
        <v>0</v>
      </c>
      <c r="F73" s="39">
        <f t="shared" ca="1" si="11"/>
        <v>0</v>
      </c>
      <c r="G73" s="85">
        <f t="shared" ca="1" si="12"/>
        <v>10</v>
      </c>
      <c r="H73" s="40">
        <f t="shared" ca="1" si="13"/>
        <v>1</v>
      </c>
      <c r="I73" s="43"/>
      <c r="J73" s="39">
        <f ca="1">IF(OR(WEEKDAY($A73)&lt;3,COUNTIF(Fériés,$A73)&gt;0),"",SUM($I$47:I73))</f>
        <v>10</v>
      </c>
      <c r="K73" s="49">
        <f t="shared" ca="1" si="14"/>
        <v>9</v>
      </c>
      <c r="L73" s="52">
        <f t="shared" ca="1" si="15"/>
        <v>1</v>
      </c>
      <c r="M73" s="45"/>
      <c r="N73" s="39">
        <f ca="1">IF(OR(WEEKDAY($A73)&lt;3,COUNTIF(Fériés,$A73)&gt;0),"",SUM($M$47:M73))</f>
        <v>5</v>
      </c>
      <c r="O73" s="42" t="str">
        <f t="shared" ca="1" si="16"/>
        <v/>
      </c>
    </row>
    <row r="74" spans="1:15" x14ac:dyDescent="0.2">
      <c r="A74" s="77">
        <f t="shared" ca="1" si="9"/>
        <v>42397</v>
      </c>
      <c r="B74" s="78">
        <f t="shared" ca="1" si="9"/>
        <v>42397</v>
      </c>
      <c r="C74" s="48">
        <f t="shared" ca="1" si="10"/>
        <v>0</v>
      </c>
      <c r="D74" s="43"/>
      <c r="E74" s="44">
        <f ca="1">IF(OR(WEEKDAY($A74)&lt;3,COUNTIF(Fériés,$A74)&gt;0),"",SUM($D$47:D74))</f>
        <v>0</v>
      </c>
      <c r="F74" s="39">
        <f t="shared" ca="1" si="11"/>
        <v>0</v>
      </c>
      <c r="G74" s="85">
        <f t="shared" ca="1" si="12"/>
        <v>10</v>
      </c>
      <c r="H74" s="40">
        <f t="shared" ca="1" si="13"/>
        <v>1</v>
      </c>
      <c r="I74" s="43"/>
      <c r="J74" s="39">
        <f ca="1">IF(OR(WEEKDAY($A74)&lt;3,COUNTIF(Fériés,$A74)&gt;0),"",SUM($I$47:I74))</f>
        <v>10</v>
      </c>
      <c r="K74" s="49">
        <f t="shared" ca="1" si="14"/>
        <v>9</v>
      </c>
      <c r="L74" s="52">
        <f t="shared" ca="1" si="15"/>
        <v>1</v>
      </c>
      <c r="M74" s="45"/>
      <c r="N74" s="39">
        <f ca="1">IF(OR(WEEKDAY($A74)&lt;3,COUNTIF(Fériés,$A74)&gt;0),"",SUM($M$47:M74))</f>
        <v>5</v>
      </c>
      <c r="O74" s="42" t="str">
        <f t="shared" ca="1" si="16"/>
        <v/>
      </c>
    </row>
    <row r="75" spans="1:15" x14ac:dyDescent="0.2">
      <c r="A75" s="77">
        <f t="shared" ca="1" si="9"/>
        <v>42398</v>
      </c>
      <c r="B75" s="78">
        <f t="shared" ca="1" si="9"/>
        <v>42398</v>
      </c>
      <c r="C75" s="48">
        <f ca="1">IF(B75="","",IF(OR(WEEKDAY($A75)&lt;3,COUNTIF(Fériés,$A75)&gt;0),"",SUMPRODUCT((WEEKDAY(ROW(INDIRECT($A$8&amp;":"&amp;A75)))&gt;2)*(COUNTIF(Fériés,ROW(INDIRECT($A$8&amp;":"&amp;A75)))=0))*$C$43))</f>
        <v>0</v>
      </c>
      <c r="D75" s="43"/>
      <c r="E75" s="39">
        <f ca="1">IF(B75="","",IF(OR(WEEKDAY($A75)&lt;3,COUNTIF(Fériés,$A75)&gt;0),"",SUM($D$47:D75)))</f>
        <v>0</v>
      </c>
      <c r="F75" s="39">
        <f ca="1">IF(B75="","",IF(OR(WEEKDAY($A75)&lt;3,COUNTIF(Fériés,$A75)&gt;0),"",E75-C75))</f>
        <v>0</v>
      </c>
      <c r="G75" s="85">
        <f ca="1">IF(B75="","",IF(OR(WEEKDAY($A75)&lt;3,COUNTIF(Fériés,$A75)&gt;0),"",E75+J75))</f>
        <v>10</v>
      </c>
      <c r="H75" s="40">
        <f ca="1">IF(B75="","",IF(OR(WEEKDAY($A75)&lt;3,COUNTIF(Fériés,$A75)&gt;0),"",G75*10/100))</f>
        <v>1</v>
      </c>
      <c r="I75" s="43"/>
      <c r="J75" s="39">
        <f ca="1">IF(B75="","",IF(OR(WEEKDAY($A75)&lt;3,COUNTIF(Fériés,$A75)&gt;0),"",SUM($I$47:I75)))</f>
        <v>10</v>
      </c>
      <c r="K75" s="49">
        <f ca="1">IF(B75="","",IF(OR(WEEKDAY($A75)&lt;3,COUNTIF(Fériés,$A75)&gt;0),"",J75-H75))</f>
        <v>9</v>
      </c>
      <c r="L75" s="52">
        <f ca="1">IF(B75="","",IF(OR(WEEKDAY($A75)&lt;3,COUNTIF(Fériés,$A75)&gt;0),"",J75/G75))</f>
        <v>1</v>
      </c>
      <c r="M75" s="45"/>
      <c r="N75" s="39">
        <f ca="1">IF(B75="","",IF(OR(WEEKDAY($A75)&lt;3,COUNTIF(Fériés,$A75)&gt;0),"",SUM($M$47:M75)))</f>
        <v>5</v>
      </c>
      <c r="O75" s="42" t="str">
        <f ca="1">IF(B75="","",IF(OR(WEEKDAY($A75)&lt;3,COUNTIF(Fériés,$A75)&gt;0,M75=0),"",D75/M75))</f>
        <v/>
      </c>
    </row>
    <row r="76" spans="1:15" x14ac:dyDescent="0.2">
      <c r="A76" s="77">
        <f t="shared" ca="1" si="9"/>
        <v>42399</v>
      </c>
      <c r="B76" s="78">
        <f t="shared" ca="1" si="9"/>
        <v>42399</v>
      </c>
      <c r="C76" s="48">
        <f ca="1">IF(B76="","",IF(OR(WEEKDAY($A76)&lt;3,COUNTIF(Fériés,$A76)&gt;0),"",SUMPRODUCT((WEEKDAY(ROW(INDIRECT($A$8&amp;":"&amp;A76)))&gt;2)*(COUNTIF(Fériés,ROW(INDIRECT($A$8&amp;":"&amp;A76)))=0))*$C$43))</f>
        <v>0</v>
      </c>
      <c r="D76" s="43"/>
      <c r="E76" s="39">
        <f ca="1">IF(B76="","",IF(OR(WEEKDAY($A76)&lt;3,COUNTIF(Fériés,$A76)&gt;0),"",SUM($D$47:D76)))</f>
        <v>0</v>
      </c>
      <c r="F76" s="39">
        <f ca="1">IF(B76="","",IF(OR(WEEKDAY($A76)&lt;3,COUNTIF(Fériés,$A76)&gt;0),"",E76-C76))</f>
        <v>0</v>
      </c>
      <c r="G76" s="85">
        <f ca="1">IF(B76="","",IF(OR(WEEKDAY($A76)&lt;3,COUNTIF(Fériés,$A76)&gt;0),"",E76+J76))</f>
        <v>10</v>
      </c>
      <c r="H76" s="40">
        <f ca="1">IF(B76="","",IF(OR(WEEKDAY($A76)&lt;3,COUNTIF(Fériés,$A76)&gt;0),"",G76*10/100))</f>
        <v>1</v>
      </c>
      <c r="I76" s="43"/>
      <c r="J76" s="39">
        <f ca="1">IF(B76="","",IF(OR(WEEKDAY($A76)&lt;3,COUNTIF(Fériés,$A76)&gt;0),"",SUM($I$47:I76)))</f>
        <v>10</v>
      </c>
      <c r="K76" s="49">
        <f ca="1">IF(B76="","",IF(OR(WEEKDAY($A76)&lt;3,COUNTIF(Fériés,$A76)&gt;0),"",J76-H76))</f>
        <v>9</v>
      </c>
      <c r="L76" s="52">
        <f ca="1">IF(B76="","",IF(OR(WEEKDAY($A76)&lt;3,COUNTIF(Fériés,$A76)&gt;0),"",J76/G76))</f>
        <v>1</v>
      </c>
      <c r="M76" s="45"/>
      <c r="N76" s="39">
        <f ca="1">IF(B76="","",IF(OR(WEEKDAY($A76)&lt;3,COUNTIF(Fériés,$A76)&gt;0),"",SUM($M$47:M76)))</f>
        <v>5</v>
      </c>
      <c r="O76" s="42" t="str">
        <f ca="1">IF(B76="","",IF(OR(WEEKDAY($A76)&lt;3,COUNTIF(Fériés,$A76)&gt;0,M76=0),"",D76/M76))</f>
        <v/>
      </c>
    </row>
    <row r="77" spans="1:15" x14ac:dyDescent="0.2">
      <c r="A77" s="77">
        <f t="shared" ca="1" si="9"/>
        <v>42400</v>
      </c>
      <c r="B77" s="78">
        <f t="shared" ca="1" si="9"/>
        <v>42400</v>
      </c>
      <c r="C77" s="48" t="str">
        <f ca="1">IF(B77="","",IF(OR(WEEKDAY($A77)&lt;3,COUNTIF(Fériés,$A77)&gt;0),"",SUMPRODUCT((WEEKDAY(ROW(INDIRECT($A$8&amp;":"&amp;A77)))&gt;2)*(COUNTIF(Fériés,ROW(INDIRECT($A$8&amp;":"&amp;A77)))=0))*$C$43))</f>
        <v/>
      </c>
      <c r="D77" s="43"/>
      <c r="E77" s="39" t="str">
        <f ca="1">IF(B77="","",IF(OR(WEEKDAY($A77)&lt;3,COUNTIF(Fériés,$A77)&gt;0),"",SUM($D$47:D77)))</f>
        <v/>
      </c>
      <c r="F77" s="39" t="str">
        <f ca="1">IF(B77="","",IF(OR(WEEKDAY($A77)&lt;3,COUNTIF(Fériés,$A77)&gt;0),"",E77-C77))</f>
        <v/>
      </c>
      <c r="G77" s="85" t="str">
        <f ca="1">IF(B77="","",IF(OR(WEEKDAY($A77)&lt;3,COUNTIF(Fériés,$A77)&gt;0),"",E77+J77))</f>
        <v/>
      </c>
      <c r="H77" s="40" t="str">
        <f ca="1">IF(B77="","",IF(OR(WEEKDAY($A77)&lt;3,COUNTIF(Fériés,$A77)&gt;0),"",G77*10/100))</f>
        <v/>
      </c>
      <c r="I77" s="43"/>
      <c r="J77" s="39" t="str">
        <f ca="1">IF(B77="","",IF(OR(WEEKDAY($A77)&lt;3,COUNTIF(Fériés,$A77)&gt;0),"",SUM($I$47:I77)))</f>
        <v/>
      </c>
      <c r="K77" s="49" t="str">
        <f ca="1">IF(B77="","",IF(OR(WEEKDAY($A77)&lt;3,COUNTIF(Fériés,$A77)&gt;0),"",J77-H77))</f>
        <v/>
      </c>
      <c r="L77" s="52" t="str">
        <f ca="1">IF(B77="","",IF(OR(WEEKDAY($A77)&lt;3,COUNTIF(Fériés,$A77)&gt;0),"",J77/G77))</f>
        <v/>
      </c>
      <c r="M77" s="45"/>
      <c r="N77" s="39" t="str">
        <f ca="1">IF(B77="","",IF(OR(WEEKDAY($A77)&lt;3,COUNTIF(Fériés,$A77)&gt;0),"",SUM($M$47:M77)))</f>
        <v/>
      </c>
      <c r="O77" s="42" t="str">
        <f ca="1">IF(B77="","",IF(OR(WEEKDAY($A77)&lt;3,COUNTIF(Fériés,$A77)&gt;0,M77=0),"",E77/N77))</f>
        <v/>
      </c>
    </row>
    <row r="78" spans="1:15" x14ac:dyDescent="0.2">
      <c r="A78" s="167"/>
      <c r="B78" s="168"/>
      <c r="C78" s="169"/>
      <c r="D78" s="170"/>
      <c r="E78" s="47"/>
      <c r="F78" s="47"/>
      <c r="G78" s="171"/>
      <c r="H78" s="172"/>
      <c r="I78" s="170"/>
      <c r="J78" s="47"/>
      <c r="K78" s="173"/>
      <c r="L78" s="174"/>
      <c r="M78" s="175"/>
      <c r="N78" s="47"/>
      <c r="O78" s="176"/>
    </row>
    <row r="79" spans="1:15" x14ac:dyDescent="0.2">
      <c r="A79" s="167"/>
      <c r="B79" s="168"/>
      <c r="C79" s="169"/>
      <c r="D79" s="170"/>
      <c r="E79" s="47"/>
      <c r="F79" s="47"/>
      <c r="G79" s="171"/>
      <c r="H79" s="172"/>
      <c r="I79" s="170"/>
      <c r="J79" s="47"/>
      <c r="K79" s="173"/>
      <c r="L79" s="174"/>
      <c r="M79" s="175"/>
      <c r="N79" s="47"/>
      <c r="O79" s="176"/>
    </row>
    <row r="81" spans="1:8" ht="13.5" thickBot="1" x14ac:dyDescent="0.25">
      <c r="H81" s="86"/>
    </row>
    <row r="82" spans="1:8" ht="13.5" thickBot="1" x14ac:dyDescent="0.25">
      <c r="A82" s="60" t="s">
        <v>23</v>
      </c>
    </row>
    <row r="83" spans="1:8" x14ac:dyDescent="0.2">
      <c r="A83" s="59" t="s">
        <v>0</v>
      </c>
      <c r="B83" s="1"/>
      <c r="C83" s="2" t="str">
        <f ca="1">C2</f>
        <v>Janvier</v>
      </c>
      <c r="D83" s="3" t="s">
        <v>1</v>
      </c>
      <c r="E83" s="4">
        <f ca="1">E2</f>
        <v>21</v>
      </c>
    </row>
    <row r="84" spans="1:8" x14ac:dyDescent="0.2">
      <c r="A84" s="1" t="s">
        <v>4</v>
      </c>
      <c r="B84" s="1"/>
      <c r="C84" s="38"/>
      <c r="D84" s="12"/>
      <c r="E84" s="6"/>
    </row>
    <row r="85" spans="1:8" x14ac:dyDescent="0.2">
      <c r="A85" s="1" t="s">
        <v>6</v>
      </c>
      <c r="B85" s="1"/>
      <c r="C85" s="4">
        <f ca="1">C84/E83</f>
        <v>0</v>
      </c>
      <c r="D85" s="17"/>
      <c r="E85" s="18"/>
    </row>
    <row r="86" spans="1:8" ht="15.75" x14ac:dyDescent="0.25">
      <c r="A86" s="20"/>
      <c r="B86" s="21"/>
      <c r="C86" s="5"/>
      <c r="D86" s="5"/>
      <c r="E86" s="6"/>
    </row>
  </sheetData>
  <phoneticPr fontId="0" type="noConversion"/>
  <conditionalFormatting sqref="A8:O38 A47:O79">
    <cfRule type="expression" dxfId="1" priority="1" stopIfTrue="1">
      <formula>WEEKDAY($A8)&lt;3</formula>
    </cfRule>
    <cfRule type="expression" dxfId="0" priority="2" stopIfTrue="1">
      <formula>COUNTIF(Fériés,$A8)&gt;0</formula>
    </cfRule>
  </conditionalFormatting>
  <pageMargins left="0.15748031496062992" right="0.15748031496062992" top="1.1811023622047245" bottom="0.98425196850393704" header="0.51181102362204722" footer="0.51181102362204722"/>
  <pageSetup paperSize="9" scale="85" orientation="landscape" r:id="rId1"/>
  <headerFooter alignWithMargins="0">
    <oddHeader>&amp;C&amp;"Arial,Gras"&amp;14&amp;K09-049Salon de coiffure EVA CARLE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Fériés</vt:lpstr>
      <vt:lpstr>Modèle</vt:lpstr>
      <vt:lpstr>Definition objectif</vt:lpstr>
      <vt:lpstr>Janvier</vt:lpstr>
      <vt:lpstr>An</vt:lpstr>
      <vt:lpstr>Fériés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coletti</dc:creator>
  <cp:lastModifiedBy>Michel Zombaï</cp:lastModifiedBy>
  <cp:lastPrinted>2011-02-16T11:26:26Z</cp:lastPrinted>
  <dcterms:created xsi:type="dcterms:W3CDTF">2009-11-16T20:27:42Z</dcterms:created>
  <dcterms:modified xsi:type="dcterms:W3CDTF">2016-01-11T13:28:07Z</dcterms:modified>
</cp:coreProperties>
</file>