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MAJ" sheetId="1" r:id="rId1"/>
    <sheet name="DATA" sheetId="2" r:id="rId2"/>
    <sheet name="Feuil3" sheetId="3" r:id="rId3"/>
  </sheets>
  <definedNames>
    <definedName name="Produits">OFFSET(DATA!$A$2:$G$2,,,COUNTA(DATA!$A$2:$A$65536))</definedName>
  </definedNames>
  <calcPr calcId="114210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</calcChain>
</file>

<file path=xl/sharedStrings.xml><?xml version="1.0" encoding="utf-8"?>
<sst xmlns="http://schemas.openxmlformats.org/spreadsheetml/2006/main" count="148" uniqueCount="51">
  <si>
    <t>Total Achat</t>
  </si>
  <si>
    <t>TTT</t>
  </si>
  <si>
    <t>Achat valeur</t>
  </si>
  <si>
    <t>piece</t>
  </si>
  <si>
    <t>valeur</t>
  </si>
  <si>
    <t>Colonne 1</t>
  </si>
  <si>
    <t>Colonne 2</t>
  </si>
  <si>
    <t>total</t>
  </si>
  <si>
    <t>BB</t>
  </si>
  <si>
    <t>A</t>
  </si>
  <si>
    <t>BJ</t>
  </si>
  <si>
    <t>BQ</t>
  </si>
  <si>
    <t>BOTTEMS</t>
  </si>
  <si>
    <t>OJ</t>
  </si>
  <si>
    <t>OUTERWEAR</t>
  </si>
  <si>
    <t>TE</t>
  </si>
  <si>
    <t>TH</t>
  </si>
  <si>
    <t>TP</t>
  </si>
  <si>
    <t>TT</t>
  </si>
  <si>
    <t>TV</t>
  </si>
  <si>
    <t>TW</t>
  </si>
  <si>
    <t>TOPS</t>
  </si>
  <si>
    <t>NN</t>
  </si>
  <si>
    <t>NU</t>
  </si>
  <si>
    <t>NIGHT UNDER</t>
  </si>
  <si>
    <t>UI</t>
  </si>
  <si>
    <t>UPPERWEAR</t>
  </si>
  <si>
    <t xml:space="preserve">A </t>
  </si>
  <si>
    <t>B</t>
  </si>
  <si>
    <t>R</t>
  </si>
  <si>
    <t>P</t>
  </si>
  <si>
    <t>ACCESSOIRES</t>
  </si>
  <si>
    <t>TOTAL</t>
  </si>
  <si>
    <t>productgroup</t>
  </si>
  <si>
    <t>qty</t>
  </si>
  <si>
    <t>cout</t>
  </si>
  <si>
    <t>xxx</t>
  </si>
  <si>
    <t>vente en val</t>
  </si>
  <si>
    <t>Marge %</t>
  </si>
  <si>
    <t>FA</t>
  </si>
  <si>
    <t>XB</t>
  </si>
  <si>
    <t>XR</t>
  </si>
  <si>
    <t>HA</t>
  </si>
  <si>
    <t>HM</t>
  </si>
  <si>
    <t>UA</t>
  </si>
  <si>
    <t>XL</t>
  </si>
  <si>
    <t>HUM</t>
  </si>
  <si>
    <t>Produits</t>
  </si>
  <si>
    <t>=DECALER(DATA!$A$2:$G$2;;;NBVAL(DATA!$A$2:$A$65536))</t>
  </si>
  <si>
    <t>Zone nommée</t>
  </si>
  <si>
    <t>http://forum.excel-pratique.com/excel/mise-a-jours-de-donnees-t20965.html</t>
  </si>
</sst>
</file>

<file path=xl/styles.xml><?xml version="1.0" encoding="utf-8"?>
<styleSheet xmlns="http://schemas.openxmlformats.org/spreadsheetml/2006/main">
  <numFmts count="3">
    <numFmt numFmtId="164" formatCode="[$-1010409]General"/>
    <numFmt numFmtId="165" formatCode="[$-1010409]0.00"/>
    <numFmt numFmtId="166" formatCode="[$-1010409]#,##0.00#%"/>
  </numFmts>
  <fonts count="8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sz val="10"/>
      <name val="Times New Roman"/>
      <family val="1"/>
    </font>
    <font>
      <b/>
      <i/>
      <sz val="10"/>
      <name val="Times New Roman"/>
      <family val="1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>
      <alignment wrapText="1"/>
    </xf>
    <xf numFmtId="0" fontId="4" fillId="0" borderId="0">
      <alignment wrapText="1"/>
    </xf>
  </cellStyleXfs>
  <cellXfs count="80">
    <xf numFmtId="0" fontId="0" fillId="0" borderId="0" xfId="0"/>
    <xf numFmtId="3" fontId="1" fillId="0" borderId="1" xfId="0" applyNumberFormat="1" applyFont="1" applyBorder="1"/>
    <xf numFmtId="3" fontId="1" fillId="0" borderId="2" xfId="0" applyNumberFormat="1" applyFont="1" applyBorder="1"/>
    <xf numFmtId="3" fontId="1" fillId="2" borderId="2" xfId="0" applyNumberFormat="1" applyFont="1" applyFill="1" applyBorder="1"/>
    <xf numFmtId="3" fontId="1" fillId="3" borderId="3" xfId="0" applyNumberFormat="1" applyFont="1" applyFill="1" applyBorder="1"/>
    <xf numFmtId="3" fontId="1" fillId="0" borderId="4" xfId="0" applyNumberFormat="1" applyFont="1" applyBorder="1"/>
    <xf numFmtId="3" fontId="1" fillId="0" borderId="5" xfId="0" applyNumberFormat="1" applyFont="1" applyBorder="1"/>
    <xf numFmtId="3" fontId="1" fillId="0" borderId="6" xfId="0" applyNumberFormat="1" applyFont="1" applyBorder="1"/>
    <xf numFmtId="3" fontId="1" fillId="0" borderId="7" xfId="0" applyNumberFormat="1" applyFont="1" applyBorder="1"/>
    <xf numFmtId="3" fontId="1" fillId="3" borderId="8" xfId="0" applyNumberFormat="1" applyFont="1" applyFill="1" applyBorder="1"/>
    <xf numFmtId="3" fontId="2" fillId="0" borderId="6" xfId="0" applyNumberFormat="1" applyFont="1" applyBorder="1"/>
    <xf numFmtId="3" fontId="2" fillId="0" borderId="0" xfId="0" applyNumberFormat="1" applyFont="1" applyBorder="1"/>
    <xf numFmtId="3" fontId="2" fillId="0" borderId="1" xfId="0" applyNumberFormat="1" applyFont="1" applyBorder="1"/>
    <xf numFmtId="3" fontId="2" fillId="0" borderId="9" xfId="0" applyNumberFormat="1" applyFont="1" applyBorder="1"/>
    <xf numFmtId="3" fontId="1" fillId="3" borderId="10" xfId="0" applyNumberFormat="1" applyFont="1" applyFill="1" applyBorder="1"/>
    <xf numFmtId="3" fontId="2" fillId="0" borderId="7" xfId="0" applyNumberFormat="1" applyFont="1" applyBorder="1"/>
    <xf numFmtId="3" fontId="2" fillId="0" borderId="4" xfId="0" applyNumberFormat="1" applyFont="1" applyBorder="1"/>
    <xf numFmtId="3" fontId="2" fillId="0" borderId="8" xfId="0" applyNumberFormat="1" applyFont="1" applyBorder="1"/>
    <xf numFmtId="3" fontId="1" fillId="2" borderId="11" xfId="0" applyNumberFormat="1" applyFont="1" applyFill="1" applyBorder="1"/>
    <xf numFmtId="3" fontId="1" fillId="2" borderId="12" xfId="0" applyNumberFormat="1" applyFont="1" applyFill="1" applyBorder="1"/>
    <xf numFmtId="3" fontId="1" fillId="2" borderId="13" xfId="0" applyNumberFormat="1" applyFont="1" applyFill="1" applyBorder="1"/>
    <xf numFmtId="3" fontId="1" fillId="3" borderId="12" xfId="0" applyNumberFormat="1" applyFont="1" applyFill="1" applyBorder="1"/>
    <xf numFmtId="3" fontId="2" fillId="0" borderId="11" xfId="0" applyNumberFormat="1" applyFont="1" applyBorder="1"/>
    <xf numFmtId="3" fontId="2" fillId="0" borderId="13" xfId="0" applyNumberFormat="1" applyFont="1" applyBorder="1"/>
    <xf numFmtId="3" fontId="1" fillId="2" borderId="1" xfId="0" applyNumberFormat="1" applyFont="1" applyFill="1" applyBorder="1"/>
    <xf numFmtId="3" fontId="1" fillId="3" borderId="2" xfId="0" applyNumberFormat="1" applyFont="1" applyFill="1" applyBorder="1"/>
    <xf numFmtId="3" fontId="3" fillId="2" borderId="14" xfId="0" applyNumberFormat="1" applyFont="1" applyFill="1" applyBorder="1"/>
    <xf numFmtId="3" fontId="3" fillId="2" borderId="12" xfId="0" applyNumberFormat="1" applyFont="1" applyFill="1" applyBorder="1"/>
    <xf numFmtId="3" fontId="3" fillId="3" borderId="12" xfId="0" applyNumberFormat="1" applyFont="1" applyFill="1" applyBorder="1"/>
    <xf numFmtId="0" fontId="5" fillId="0" borderId="15" xfId="2" applyFont="1" applyFill="1" applyBorder="1" applyAlignment="1">
      <alignment vertical="top" wrapText="1"/>
    </xf>
    <xf numFmtId="0" fontId="5" fillId="4" borderId="15" xfId="2" applyFont="1" applyFill="1" applyBorder="1" applyAlignment="1">
      <alignment horizontal="right" vertical="top" wrapText="1"/>
    </xf>
    <xf numFmtId="0" fontId="5" fillId="0" borderId="15" xfId="2" applyFont="1" applyFill="1" applyBorder="1" applyAlignment="1">
      <alignment horizontal="right" vertical="top" wrapText="1"/>
    </xf>
    <xf numFmtId="0" fontId="6" fillId="0" borderId="15" xfId="3" applyFont="1" applyFill="1" applyBorder="1" applyAlignment="1">
      <alignment vertical="top" wrapText="1"/>
    </xf>
    <xf numFmtId="164" fontId="6" fillId="4" borderId="15" xfId="3" applyNumberFormat="1" applyFont="1" applyFill="1" applyBorder="1" applyAlignment="1">
      <alignment horizontal="right" vertical="top" wrapText="1"/>
    </xf>
    <xf numFmtId="165" fontId="6" fillId="0" borderId="15" xfId="3" applyNumberFormat="1" applyFont="1" applyFill="1" applyBorder="1" applyAlignment="1">
      <alignment vertical="top" wrapText="1"/>
    </xf>
    <xf numFmtId="166" fontId="6" fillId="0" borderId="16" xfId="3" applyNumberFormat="1" applyFont="1" applyFill="1" applyBorder="1" applyAlignment="1">
      <alignment vertical="top" wrapText="1"/>
    </xf>
    <xf numFmtId="0" fontId="5" fillId="0" borderId="15" xfId="3" applyFont="1" applyFill="1" applyBorder="1" applyAlignment="1">
      <alignment vertical="top" wrapText="1"/>
    </xf>
    <xf numFmtId="164" fontId="5" fillId="4" borderId="15" xfId="3" applyNumberFormat="1" applyFont="1" applyFill="1" applyBorder="1" applyAlignment="1">
      <alignment horizontal="right" vertical="top" wrapText="1"/>
    </xf>
    <xf numFmtId="164" fontId="5" fillId="0" borderId="15" xfId="3" applyNumberFormat="1" applyFont="1" applyFill="1" applyBorder="1" applyAlignment="1">
      <alignment horizontal="right" vertical="top" wrapText="1"/>
    </xf>
    <xf numFmtId="0" fontId="5" fillId="0" borderId="16" xfId="3" applyFont="1" applyFill="1" applyBorder="1" applyAlignment="1">
      <alignment vertical="top" wrapText="1"/>
    </xf>
    <xf numFmtId="3" fontId="1" fillId="2" borderId="4" xfId="0" applyNumberFormat="1" applyFont="1" applyFill="1" applyBorder="1"/>
    <xf numFmtId="3" fontId="2" fillId="0" borderId="17" xfId="0" applyNumberFormat="1" applyFont="1" applyBorder="1"/>
    <xf numFmtId="3" fontId="2" fillId="0" borderId="18" xfId="0" applyNumberFormat="1" applyFont="1" applyBorder="1"/>
    <xf numFmtId="3" fontId="2" fillId="0" borderId="19" xfId="0" applyNumberFormat="1" applyFont="1" applyBorder="1"/>
    <xf numFmtId="3" fontId="2" fillId="2" borderId="20" xfId="0" applyNumberFormat="1" applyFont="1" applyFill="1" applyBorder="1"/>
    <xf numFmtId="3" fontId="1" fillId="0" borderId="10" xfId="0" applyNumberFormat="1" applyFont="1" applyBorder="1"/>
    <xf numFmtId="3" fontId="2" fillId="0" borderId="21" xfId="0" applyNumberFormat="1" applyFont="1" applyBorder="1"/>
    <xf numFmtId="3" fontId="2" fillId="0" borderId="22" xfId="0" applyNumberFormat="1" applyFont="1" applyBorder="1"/>
    <xf numFmtId="3" fontId="2" fillId="0" borderId="23" xfId="0" applyNumberFormat="1" applyFont="1" applyBorder="1"/>
    <xf numFmtId="3" fontId="1" fillId="3" borderId="24" xfId="0" applyNumberFormat="1" applyFont="1" applyFill="1" applyBorder="1"/>
    <xf numFmtId="3" fontId="1" fillId="2" borderId="24" xfId="0" applyNumberFormat="1" applyFont="1" applyFill="1" applyBorder="1"/>
    <xf numFmtId="3" fontId="3" fillId="3" borderId="25" xfId="0" applyNumberFormat="1" applyFont="1" applyFill="1" applyBorder="1"/>
    <xf numFmtId="3" fontId="2" fillId="5" borderId="26" xfId="0" applyNumberFormat="1" applyFont="1" applyFill="1" applyBorder="1"/>
    <xf numFmtId="3" fontId="2" fillId="5" borderId="27" xfId="0" applyNumberFormat="1" applyFont="1" applyFill="1" applyBorder="1"/>
    <xf numFmtId="3" fontId="2" fillId="5" borderId="28" xfId="0" applyNumberFormat="1" applyFont="1" applyFill="1" applyBorder="1"/>
    <xf numFmtId="3" fontId="2" fillId="5" borderId="29" xfId="0" applyNumberFormat="1" applyFont="1" applyFill="1" applyBorder="1"/>
    <xf numFmtId="3" fontId="2" fillId="5" borderId="30" xfId="0" applyNumberFormat="1" applyFont="1" applyFill="1" applyBorder="1"/>
    <xf numFmtId="3" fontId="2" fillId="5" borderId="31" xfId="0" applyNumberFormat="1" applyFont="1" applyFill="1" applyBorder="1"/>
    <xf numFmtId="3" fontId="2" fillId="5" borderId="32" xfId="0" applyNumberFormat="1" applyFont="1" applyFill="1" applyBorder="1"/>
    <xf numFmtId="3" fontId="2" fillId="5" borderId="13" xfId="0" applyNumberFormat="1" applyFont="1" applyFill="1" applyBorder="1"/>
    <xf numFmtId="3" fontId="1" fillId="0" borderId="33" xfId="0" applyNumberFormat="1" applyFont="1" applyFill="1" applyBorder="1"/>
    <xf numFmtId="3" fontId="1" fillId="0" borderId="10" xfId="0" applyNumberFormat="1" applyFont="1" applyFill="1" applyBorder="1"/>
    <xf numFmtId="3" fontId="2" fillId="0" borderId="34" xfId="0" applyNumberFormat="1" applyFont="1" applyFill="1" applyBorder="1"/>
    <xf numFmtId="3" fontId="2" fillId="0" borderId="35" xfId="0" applyNumberFormat="1" applyFont="1" applyFill="1" applyBorder="1"/>
    <xf numFmtId="3" fontId="2" fillId="0" borderId="17" xfId="0" applyNumberFormat="1" applyFont="1" applyFill="1" applyBorder="1"/>
    <xf numFmtId="3" fontId="2" fillId="0" borderId="21" xfId="0" applyNumberFormat="1" applyFont="1" applyFill="1" applyBorder="1"/>
    <xf numFmtId="3" fontId="2" fillId="0" borderId="18" xfId="0" applyNumberFormat="1" applyFont="1" applyFill="1" applyBorder="1"/>
    <xf numFmtId="3" fontId="2" fillId="0" borderId="22" xfId="0" applyNumberFormat="1" applyFont="1" applyFill="1" applyBorder="1"/>
    <xf numFmtId="3" fontId="2" fillId="0" borderId="19" xfId="0" applyNumberFormat="1" applyFont="1" applyFill="1" applyBorder="1"/>
    <xf numFmtId="3" fontId="2" fillId="0" borderId="23" xfId="0" applyNumberFormat="1" applyFont="1" applyFill="1" applyBorder="1"/>
    <xf numFmtId="3" fontId="1" fillId="0" borderId="4" xfId="0" applyNumberFormat="1" applyFont="1" applyFill="1" applyBorder="1"/>
    <xf numFmtId="3" fontId="1" fillId="0" borderId="36" xfId="0" applyNumberFormat="1" applyFont="1" applyFill="1" applyBorder="1"/>
    <xf numFmtId="3" fontId="1" fillId="0" borderId="11" xfId="0" applyNumberFormat="1" applyFont="1" applyFill="1" applyBorder="1"/>
    <xf numFmtId="3" fontId="1" fillId="0" borderId="35" xfId="0" applyNumberFormat="1" applyFont="1" applyFill="1" applyBorder="1"/>
    <xf numFmtId="3" fontId="1" fillId="0" borderId="37" xfId="0" applyNumberFormat="1" applyFont="1" applyFill="1" applyBorder="1"/>
    <xf numFmtId="3" fontId="1" fillId="0" borderId="38" xfId="0" applyNumberFormat="1" applyFont="1" applyFill="1" applyBorder="1"/>
    <xf numFmtId="0" fontId="0" fillId="6" borderId="0" xfId="0" applyFill="1"/>
    <xf numFmtId="0" fontId="0" fillId="7" borderId="0" xfId="0" applyNumberFormat="1" applyFill="1"/>
    <xf numFmtId="0" fontId="0" fillId="7" borderId="0" xfId="0" applyFill="1"/>
    <xf numFmtId="0" fontId="7" fillId="0" borderId="0" xfId="1" applyAlignment="1" applyProtection="1"/>
  </cellXfs>
  <cellStyles count="4">
    <cellStyle name="Lien hypertexte" xfId="1" builtinId="8"/>
    <cellStyle name="Normal" xfId="0" builtinId="0"/>
    <cellStyle name="Standaard 2" xfId="2"/>
    <cellStyle name="Standaard 7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31</xdr:row>
      <xdr:rowOff>0</xdr:rowOff>
    </xdr:from>
    <xdr:to>
      <xdr:col>3</xdr:col>
      <xdr:colOff>156883</xdr:colOff>
      <xdr:row>35</xdr:row>
      <xdr:rowOff>24653</xdr:rowOff>
    </xdr:to>
    <xdr:sp macro="" textlink="">
      <xdr:nvSpPr>
        <xdr:cNvPr id="2" name="Afgeronde rechthoek 1"/>
        <xdr:cNvSpPr/>
      </xdr:nvSpPr>
      <xdr:spPr>
        <a:xfrm>
          <a:off x="762000" y="5172075"/>
          <a:ext cx="1680883" cy="672353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nl-BE" sz="1800" b="1"/>
            <a:t>UPDATE</a:t>
          </a:r>
        </a:p>
      </xdr:txBody>
    </xdr:sp>
    <xdr:clientData/>
  </xdr:twoCellAnchor>
  <xdr:twoCellAnchor>
    <xdr:from>
      <xdr:col>5</xdr:col>
      <xdr:colOff>742950</xdr:colOff>
      <xdr:row>22</xdr:row>
      <xdr:rowOff>180975</xdr:rowOff>
    </xdr:from>
    <xdr:to>
      <xdr:col>11</xdr:col>
      <xdr:colOff>9525</xdr:colOff>
      <xdr:row>37</xdr:row>
      <xdr:rowOff>76200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552950" y="4486275"/>
          <a:ext cx="3838575" cy="2781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des formules dans les cellules en couleur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ne trouve pas les mêmes résultats que toi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Zone nommée qui s'adaptera en fonction des lignes que tu ajoutes ou enlèves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ise-a-jours-de-donnees-t2096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7"/>
  <sheetViews>
    <sheetView tabSelected="1" workbookViewId="0">
      <selection activeCell="M34" sqref="M34"/>
    </sheetView>
  </sheetViews>
  <sheetFormatPr baseColWidth="10" defaultRowHeight="15"/>
  <sheetData>
    <row r="1" spans="1:15">
      <c r="A1" s="1"/>
      <c r="B1" s="2"/>
      <c r="C1" s="3" t="s">
        <v>0</v>
      </c>
      <c r="D1" s="3"/>
      <c r="E1" s="3" t="s">
        <v>1</v>
      </c>
      <c r="F1" s="3"/>
      <c r="G1" s="75" t="s">
        <v>2</v>
      </c>
      <c r="I1" s="1"/>
      <c r="J1" s="2"/>
      <c r="K1" s="3" t="s">
        <v>0</v>
      </c>
      <c r="L1" s="3"/>
      <c r="M1" s="3" t="s">
        <v>1</v>
      </c>
      <c r="N1" s="3"/>
      <c r="O1" s="4" t="s">
        <v>2</v>
      </c>
    </row>
    <row r="2" spans="1:15" ht="15.75" thickBot="1">
      <c r="A2" s="5"/>
      <c r="B2" s="6"/>
      <c r="C2" s="7" t="s">
        <v>3</v>
      </c>
      <c r="D2" s="8" t="s">
        <v>4</v>
      </c>
      <c r="E2" s="7" t="s">
        <v>5</v>
      </c>
      <c r="F2" s="45" t="s">
        <v>6</v>
      </c>
      <c r="G2" s="74" t="s">
        <v>7</v>
      </c>
      <c r="I2" s="5"/>
      <c r="J2" s="6"/>
      <c r="K2" s="7" t="s">
        <v>3</v>
      </c>
      <c r="L2" s="8" t="s">
        <v>4</v>
      </c>
      <c r="M2" s="7" t="s">
        <v>5</v>
      </c>
      <c r="N2" s="8" t="s">
        <v>6</v>
      </c>
      <c r="O2" s="9" t="s">
        <v>7</v>
      </c>
    </row>
    <row r="3" spans="1:15">
      <c r="A3" s="10" t="s">
        <v>8</v>
      </c>
      <c r="B3" s="11" t="s">
        <v>9</v>
      </c>
      <c r="C3" s="52">
        <f ca="1">IF(ISNA(VLOOKUP(A3,Produits,2,FALSE)),"",VLOOKUP(A3,Produits,2,FALSE))</f>
        <v>1454</v>
      </c>
      <c r="D3" s="55">
        <f ca="1">IF(ISNA(VLOOKUP(A3,Produits,3,FALSE)),"",VLOOKUP(A3,Produits,3,FALSE))</f>
        <v>13525.872600000001</v>
      </c>
      <c r="E3" s="41">
        <v>0</v>
      </c>
      <c r="F3" s="46">
        <v>0</v>
      </c>
      <c r="G3" s="49">
        <f ca="1">IF(ISNA(VLOOKUP(A3,Produits,5,FALSE)),"",VLOOKUP(A3,Produits,5,FALSE))</f>
        <v>43989.599999999999</v>
      </c>
      <c r="I3" s="10" t="s">
        <v>8</v>
      </c>
      <c r="J3" s="11" t="s">
        <v>9</v>
      </c>
      <c r="K3" s="12">
        <v>1454</v>
      </c>
      <c r="L3" s="13">
        <v>13525.872600000001</v>
      </c>
      <c r="M3" s="12">
        <v>0</v>
      </c>
      <c r="N3" s="13">
        <v>0</v>
      </c>
      <c r="O3" s="14">
        <v>43989.599999999999</v>
      </c>
    </row>
    <row r="4" spans="1:15">
      <c r="A4" s="10" t="s">
        <v>10</v>
      </c>
      <c r="B4" s="11" t="s">
        <v>9</v>
      </c>
      <c r="C4" s="53">
        <f ca="1">IF(ISNA(VLOOKUP(A4,Produits,2,FALSE)),"",VLOOKUP(A4,Produits,2,FALSE))</f>
        <v>25933</v>
      </c>
      <c r="D4" s="56">
        <f ca="1">IF(ISNA(VLOOKUP(A4,Produits,3,FALSE)),"",VLOOKUP(A4,Produits,3,FALSE))</f>
        <v>257318.71549999999</v>
      </c>
      <c r="E4" s="42">
        <v>0</v>
      </c>
      <c r="F4" s="47">
        <v>0</v>
      </c>
      <c r="G4" s="49">
        <f ca="1">IF(ISNA(VLOOKUP(A4,Produits,5,FALSE)),"",VLOOKUP(A4,Produits,5,FALSE))</f>
        <v>891461.7</v>
      </c>
      <c r="I4" s="10" t="s">
        <v>10</v>
      </c>
      <c r="J4" s="11" t="s">
        <v>9</v>
      </c>
      <c r="K4" s="10">
        <v>25933</v>
      </c>
      <c r="L4" s="15">
        <v>257318.71549999999</v>
      </c>
      <c r="M4" s="10">
        <v>0</v>
      </c>
      <c r="N4" s="15">
        <v>0</v>
      </c>
      <c r="O4" s="14">
        <v>891461.7</v>
      </c>
    </row>
    <row r="5" spans="1:15" ht="15.75" thickBot="1">
      <c r="A5" s="10" t="s">
        <v>11</v>
      </c>
      <c r="B5" s="11" t="s">
        <v>9</v>
      </c>
      <c r="C5" s="54">
        <f ca="1">IF(ISNA(VLOOKUP(A5,Produits,2,FALSE)),"",VLOOKUP(A5,Produits,2,FALSE))</f>
        <v>27193</v>
      </c>
      <c r="D5" s="57">
        <f ca="1">IF(ISNA(VLOOKUP(A5,Produits,3,FALSE)),"",VLOOKUP(A5,Produits,3,FALSE))</f>
        <v>258643.27530000001</v>
      </c>
      <c r="E5" s="43">
        <v>0</v>
      </c>
      <c r="F5" s="48">
        <v>0</v>
      </c>
      <c r="G5" s="49">
        <f ca="1">IF(ISNA(VLOOKUP(A5,Produits,5,FALSE)),"",VLOOKUP(A5,Produits,5,FALSE))</f>
        <v>943845.7</v>
      </c>
      <c r="I5" s="10" t="s">
        <v>11</v>
      </c>
      <c r="J5" s="11" t="s">
        <v>9</v>
      </c>
      <c r="K5" s="16">
        <v>27193</v>
      </c>
      <c r="L5" s="17">
        <v>258643.27530000001</v>
      </c>
      <c r="M5" s="16">
        <v>0</v>
      </c>
      <c r="N5" s="17">
        <v>0</v>
      </c>
      <c r="O5" s="14">
        <v>943845.7</v>
      </c>
    </row>
    <row r="6" spans="1:15" ht="15.75" thickBot="1">
      <c r="A6" s="18" t="s">
        <v>12</v>
      </c>
      <c r="B6" s="19"/>
      <c r="C6" s="44">
        <f ca="1">SUM(C3:C5)</f>
        <v>54580</v>
      </c>
      <c r="D6" s="44">
        <f ca="1">SUM(D3:D5)</f>
        <v>529487.86340000003</v>
      </c>
      <c r="E6" s="60">
        <v>0</v>
      </c>
      <c r="F6" s="61">
        <v>0</v>
      </c>
      <c r="G6" s="50">
        <f ca="1">SUM(G3:G5)</f>
        <v>1879297</v>
      </c>
      <c r="I6" s="18" t="s">
        <v>12</v>
      </c>
      <c r="J6" s="19"/>
      <c r="K6" s="18">
        <v>54580</v>
      </c>
      <c r="L6" s="20">
        <v>529488</v>
      </c>
      <c r="M6" s="18">
        <v>0</v>
      </c>
      <c r="N6" s="20">
        <v>0</v>
      </c>
      <c r="O6" s="21">
        <v>1879298</v>
      </c>
    </row>
    <row r="7" spans="1:15" ht="15.75" thickBot="1">
      <c r="A7" s="10" t="s">
        <v>13</v>
      </c>
      <c r="B7" s="11" t="s">
        <v>9</v>
      </c>
      <c r="C7" s="58">
        <f ca="1">IF(ISNA(VLOOKUP(A7,Produits,2,FALSE)),"",VLOOKUP(A7,Produits,2,FALSE))</f>
        <v>11409</v>
      </c>
      <c r="D7" s="59">
        <f ca="1">IF(ISNA(VLOOKUP(A7,Produits,3,FALSE)),"",VLOOKUP(A7,Produits,3,FALSE))</f>
        <v>214754.27</v>
      </c>
      <c r="E7" s="62">
        <v>0</v>
      </c>
      <c r="F7" s="63">
        <v>0</v>
      </c>
      <c r="G7" s="49">
        <f ca="1">IF(ISNA(VLOOKUP(A7,Produits,5,FALSE)),"",VLOOKUP(A7,Produits,5,FALSE))</f>
        <v>641919.1</v>
      </c>
      <c r="I7" s="10" t="s">
        <v>13</v>
      </c>
      <c r="J7" s="11" t="s">
        <v>9</v>
      </c>
      <c r="K7" s="22">
        <v>11409</v>
      </c>
      <c r="L7" s="23">
        <v>214754.27</v>
      </c>
      <c r="M7" s="22">
        <v>0</v>
      </c>
      <c r="N7" s="23">
        <v>0</v>
      </c>
      <c r="O7" s="14">
        <v>641919.1</v>
      </c>
    </row>
    <row r="8" spans="1:15" ht="15.75" thickBot="1">
      <c r="A8" s="18" t="s">
        <v>14</v>
      </c>
      <c r="B8" s="19"/>
      <c r="C8" s="44">
        <f ca="1">SUM(C7)</f>
        <v>11409</v>
      </c>
      <c r="D8" s="44">
        <f ca="1">SUM(D7)</f>
        <v>214754.27</v>
      </c>
      <c r="E8" s="60">
        <v>0</v>
      </c>
      <c r="F8" s="61">
        <v>0</v>
      </c>
      <c r="G8" s="50">
        <f ca="1">SUM(G7)</f>
        <v>641919.1</v>
      </c>
      <c r="I8" s="18" t="s">
        <v>14</v>
      </c>
      <c r="J8" s="19"/>
      <c r="K8" s="18">
        <v>11409</v>
      </c>
      <c r="L8" s="20">
        <v>214754</v>
      </c>
      <c r="M8" s="18">
        <v>0</v>
      </c>
      <c r="N8" s="20">
        <v>0</v>
      </c>
      <c r="O8" s="21">
        <v>641919</v>
      </c>
    </row>
    <row r="9" spans="1:15">
      <c r="A9" s="10" t="s">
        <v>15</v>
      </c>
      <c r="B9" s="11" t="s">
        <v>9</v>
      </c>
      <c r="C9" s="52">
        <f t="shared" ref="C9:C14" ca="1" si="0">IF(ISNA(VLOOKUP(A9,Produits,2,FALSE)),"",VLOOKUP(A9,Produits,2,FALSE))</f>
        <v>34984</v>
      </c>
      <c r="D9" s="55">
        <f t="shared" ref="D9:D14" ca="1" si="1">IF(ISNA(VLOOKUP(A9,Produits,3,FALSE)),"",VLOOKUP(A9,Produits,3,FALSE))</f>
        <v>102875.47199999999</v>
      </c>
      <c r="E9" s="64">
        <v>0</v>
      </c>
      <c r="F9" s="65">
        <v>0</v>
      </c>
      <c r="G9" s="49">
        <f t="shared" ref="G9:G14" ca="1" si="2">IF(ISNA(VLOOKUP(A9,Produits,5,FALSE)),"",VLOOKUP(A9,Produits,5,FALSE))</f>
        <v>455942</v>
      </c>
      <c r="I9" s="10" t="s">
        <v>15</v>
      </c>
      <c r="J9" s="11" t="s">
        <v>9</v>
      </c>
      <c r="K9" s="12">
        <v>34984</v>
      </c>
      <c r="L9" s="13">
        <v>102875.47199999999</v>
      </c>
      <c r="M9" s="12">
        <v>0</v>
      </c>
      <c r="N9" s="13">
        <v>0</v>
      </c>
      <c r="O9" s="14">
        <v>455942</v>
      </c>
    </row>
    <row r="10" spans="1:15">
      <c r="A10" s="10" t="s">
        <v>16</v>
      </c>
      <c r="B10" s="11" t="s">
        <v>9</v>
      </c>
      <c r="C10" s="53">
        <f t="shared" ca="1" si="0"/>
        <v>11429</v>
      </c>
      <c r="D10" s="56">
        <f t="shared" ca="1" si="1"/>
        <v>87985.740900000004</v>
      </c>
      <c r="E10" s="66">
        <v>0</v>
      </c>
      <c r="F10" s="67">
        <v>0</v>
      </c>
      <c r="G10" s="49">
        <f t="shared" ca="1" si="2"/>
        <v>294972.09999999998</v>
      </c>
      <c r="I10" s="10" t="s">
        <v>16</v>
      </c>
      <c r="J10" s="11" t="s">
        <v>9</v>
      </c>
      <c r="K10" s="10">
        <v>11429</v>
      </c>
      <c r="L10" s="15">
        <v>87985.740900000004</v>
      </c>
      <c r="M10" s="10">
        <v>0</v>
      </c>
      <c r="N10" s="15">
        <v>0</v>
      </c>
      <c r="O10" s="14">
        <v>294972.09999999998</v>
      </c>
    </row>
    <row r="11" spans="1:15">
      <c r="A11" s="10" t="s">
        <v>17</v>
      </c>
      <c r="B11" s="11" t="s">
        <v>9</v>
      </c>
      <c r="C11" s="53">
        <f t="shared" ca="1" si="0"/>
        <v>4048</v>
      </c>
      <c r="D11" s="56">
        <f t="shared" ca="1" si="1"/>
        <v>21017.8838</v>
      </c>
      <c r="E11" s="66">
        <v>0</v>
      </c>
      <c r="F11" s="67">
        <v>0</v>
      </c>
      <c r="G11" s="49">
        <f t="shared" ca="1" si="2"/>
        <v>72874</v>
      </c>
      <c r="I11" s="10" t="s">
        <v>17</v>
      </c>
      <c r="J11" s="11" t="s">
        <v>9</v>
      </c>
      <c r="K11" s="10">
        <v>4048</v>
      </c>
      <c r="L11" s="15">
        <v>21017.8838</v>
      </c>
      <c r="M11" s="10">
        <v>0</v>
      </c>
      <c r="N11" s="15">
        <v>0</v>
      </c>
      <c r="O11" s="14">
        <v>72874</v>
      </c>
    </row>
    <row r="12" spans="1:15">
      <c r="A12" s="10" t="s">
        <v>18</v>
      </c>
      <c r="B12" s="11" t="s">
        <v>9</v>
      </c>
      <c r="C12" s="53">
        <f t="shared" ca="1" si="0"/>
        <v>23144</v>
      </c>
      <c r="D12" s="56">
        <f t="shared" ca="1" si="1"/>
        <v>169094.53049999999</v>
      </c>
      <c r="E12" s="66">
        <v>0</v>
      </c>
      <c r="F12" s="67">
        <v>0</v>
      </c>
      <c r="G12" s="49">
        <f t="shared" ca="1" si="2"/>
        <v>616795.6</v>
      </c>
      <c r="I12" s="10" t="s">
        <v>18</v>
      </c>
      <c r="J12" s="11" t="s">
        <v>9</v>
      </c>
      <c r="K12" s="10">
        <v>23144</v>
      </c>
      <c r="L12" s="15">
        <v>169094.53049999999</v>
      </c>
      <c r="M12" s="10">
        <v>0</v>
      </c>
      <c r="N12" s="15">
        <v>0</v>
      </c>
      <c r="O12" s="14">
        <v>616795.6</v>
      </c>
    </row>
    <row r="13" spans="1:15">
      <c r="A13" s="10" t="s">
        <v>19</v>
      </c>
      <c r="B13" s="11" t="s">
        <v>9</v>
      </c>
      <c r="C13" s="53">
        <f t="shared" ca="1" si="0"/>
        <v>7476</v>
      </c>
      <c r="D13" s="56">
        <f t="shared" ca="1" si="1"/>
        <v>89091.142800000001</v>
      </c>
      <c r="E13" s="66">
        <v>0</v>
      </c>
      <c r="F13" s="67">
        <v>0</v>
      </c>
      <c r="G13" s="49">
        <f t="shared" ca="1" si="2"/>
        <v>271292.40000000002</v>
      </c>
      <c r="I13" s="10" t="s">
        <v>19</v>
      </c>
      <c r="J13" s="11" t="s">
        <v>9</v>
      </c>
      <c r="K13" s="10">
        <v>7476</v>
      </c>
      <c r="L13" s="15">
        <v>89091.142800000001</v>
      </c>
      <c r="M13" s="10">
        <v>0</v>
      </c>
      <c r="N13" s="15">
        <v>0</v>
      </c>
      <c r="O13" s="14">
        <v>271292.40000000002</v>
      </c>
    </row>
    <row r="14" spans="1:15" ht="15.75" thickBot="1">
      <c r="A14" s="10" t="s">
        <v>20</v>
      </c>
      <c r="B14" s="11" t="s">
        <v>9</v>
      </c>
      <c r="C14" s="54">
        <f t="shared" ca="1" si="0"/>
        <v>7266</v>
      </c>
      <c r="D14" s="57">
        <f t="shared" ca="1" si="1"/>
        <v>64427.933400000002</v>
      </c>
      <c r="E14" s="68">
        <v>0</v>
      </c>
      <c r="F14" s="69">
        <v>0</v>
      </c>
      <c r="G14" s="49">
        <f t="shared" ca="1" si="2"/>
        <v>227633.4</v>
      </c>
      <c r="I14" s="10" t="s">
        <v>20</v>
      </c>
      <c r="J14" s="11" t="s">
        <v>9</v>
      </c>
      <c r="K14" s="16">
        <v>7266</v>
      </c>
      <c r="L14" s="17">
        <v>64427.933400000002</v>
      </c>
      <c r="M14" s="16">
        <v>0</v>
      </c>
      <c r="N14" s="17">
        <v>0</v>
      </c>
      <c r="O14" s="14">
        <v>227633.4</v>
      </c>
    </row>
    <row r="15" spans="1:15" ht="15.75" thickBot="1">
      <c r="A15" s="18" t="s">
        <v>21</v>
      </c>
      <c r="B15" s="19"/>
      <c r="C15" s="44">
        <f ca="1">SUM(C9:C14)</f>
        <v>88347</v>
      </c>
      <c r="D15" s="44">
        <f ca="1">SUM(D9:D14)</f>
        <v>534492.7034</v>
      </c>
      <c r="E15" s="60">
        <v>0</v>
      </c>
      <c r="F15" s="61">
        <v>0</v>
      </c>
      <c r="G15" s="50">
        <f ca="1">SUM(G9:G14)</f>
        <v>1939509.5</v>
      </c>
      <c r="I15" s="18" t="s">
        <v>21</v>
      </c>
      <c r="J15" s="19"/>
      <c r="K15" s="18">
        <v>88347</v>
      </c>
      <c r="L15" s="20">
        <v>534492</v>
      </c>
      <c r="M15" s="18">
        <v>0</v>
      </c>
      <c r="N15" s="20">
        <v>0</v>
      </c>
      <c r="O15" s="21">
        <v>1939509</v>
      </c>
    </row>
    <row r="16" spans="1:15" ht="15.75" thickBot="1">
      <c r="A16" s="10" t="s">
        <v>22</v>
      </c>
      <c r="B16" s="11"/>
      <c r="C16" s="52" t="str">
        <f ca="1">IF(ISNA(VLOOKUP(A16,Produits,2,FALSE)),"",VLOOKUP(A16,Produits,2,FALSE))</f>
        <v/>
      </c>
      <c r="D16" s="55" t="str">
        <f ca="1">IF(ISNA(VLOOKUP(A16,Produits,3,FALSE)),"",VLOOKUP(A16,Produits,3,FALSE))</f>
        <v/>
      </c>
      <c r="E16" s="64">
        <v>0</v>
      </c>
      <c r="F16" s="65">
        <v>0</v>
      </c>
      <c r="G16" s="49" t="str">
        <f ca="1">IF(ISNA(VLOOKUP(A16,Produits,5,FALSE)),"",VLOOKUP(A16,Produits,5,FALSE))</f>
        <v/>
      </c>
      <c r="I16" s="10" t="s">
        <v>22</v>
      </c>
      <c r="J16" s="11"/>
      <c r="K16" s="22"/>
      <c r="L16" s="23"/>
      <c r="M16" s="22">
        <v>0</v>
      </c>
      <c r="N16" s="23">
        <v>0</v>
      </c>
      <c r="O16" s="14"/>
    </row>
    <row r="17" spans="1:19" ht="15.75" thickBot="1">
      <c r="A17" s="10" t="s">
        <v>23</v>
      </c>
      <c r="B17" s="11"/>
      <c r="C17" s="54">
        <f ca="1">IF(ISNA(VLOOKUP(A17,Produits,2,FALSE)),"",VLOOKUP(A17,Produits,2,FALSE))</f>
        <v>5500</v>
      </c>
      <c r="D17" s="57">
        <f ca="1">IF(ISNA(VLOOKUP(A17,Produits,3,FALSE)),"",VLOOKUP(A17,Produits,3,FALSE))</f>
        <v>14520</v>
      </c>
      <c r="E17" s="68">
        <v>0</v>
      </c>
      <c r="F17" s="69">
        <v>0</v>
      </c>
      <c r="G17" s="49">
        <f ca="1">IF(ISNA(VLOOKUP(A17,Produits,5,FALSE)),"",VLOOKUP(A17,Produits,5,FALSE))</f>
        <v>54450</v>
      </c>
      <c r="I17" s="10" t="s">
        <v>23</v>
      </c>
      <c r="J17" s="11"/>
      <c r="K17" s="22">
        <v>5500</v>
      </c>
      <c r="L17" s="23">
        <v>14520</v>
      </c>
      <c r="M17" s="22">
        <v>0</v>
      </c>
      <c r="N17" s="23">
        <v>0</v>
      </c>
      <c r="O17" s="14">
        <v>54450</v>
      </c>
    </row>
    <row r="18" spans="1:19" ht="15.75" thickBot="1">
      <c r="A18" s="18" t="s">
        <v>24</v>
      </c>
      <c r="B18" s="19"/>
      <c r="C18" s="44">
        <f ca="1">SUM(C16:C17)</f>
        <v>5500</v>
      </c>
      <c r="D18" s="44">
        <f ca="1">SUM(D16:D17)</f>
        <v>14520</v>
      </c>
      <c r="E18" s="60">
        <v>0</v>
      </c>
      <c r="F18" s="61">
        <v>0</v>
      </c>
      <c r="G18" s="50">
        <f ca="1">SUM(G16:G17)</f>
        <v>54450</v>
      </c>
      <c r="I18" s="18" t="s">
        <v>24</v>
      </c>
      <c r="J18" s="19"/>
      <c r="K18" s="18">
        <v>5500</v>
      </c>
      <c r="L18" s="18">
        <v>14520</v>
      </c>
      <c r="M18" s="18">
        <v>0</v>
      </c>
      <c r="N18" s="18">
        <v>0</v>
      </c>
      <c r="O18" s="21">
        <v>54450</v>
      </c>
    </row>
    <row r="19" spans="1:19" ht="15.75" thickBot="1">
      <c r="A19" s="10" t="s">
        <v>25</v>
      </c>
      <c r="B19" s="11" t="s">
        <v>9</v>
      </c>
      <c r="C19" s="58">
        <f ca="1">IF(ISNA(VLOOKUP(A19,Produits,2,FALSE)),"",VLOOKUP(A19,Produits,2,FALSE))</f>
        <v>800</v>
      </c>
      <c r="D19" s="59">
        <f ca="1">IF(ISNA(VLOOKUP(A19,Produits,3,FALSE)),"",VLOOKUP(A19,Produits,3,FALSE))</f>
        <v>13331.12</v>
      </c>
      <c r="E19" s="62">
        <v>0</v>
      </c>
      <c r="F19" s="63">
        <v>0</v>
      </c>
      <c r="G19" s="49">
        <f ca="1">IF(ISNA(VLOOKUP(A19,Produits,5,FALSE)),"",VLOOKUP(A19,Produits,5,FALSE))</f>
        <v>47920</v>
      </c>
      <c r="I19" s="10" t="s">
        <v>25</v>
      </c>
      <c r="J19" s="11" t="s">
        <v>9</v>
      </c>
      <c r="K19" s="22">
        <v>0</v>
      </c>
      <c r="L19" s="23">
        <v>0</v>
      </c>
      <c r="M19" s="22">
        <v>0</v>
      </c>
      <c r="N19" s="23">
        <v>0</v>
      </c>
      <c r="O19" s="14">
        <v>0</v>
      </c>
    </row>
    <row r="20" spans="1:19" ht="15.75" thickBot="1">
      <c r="A20" s="18" t="s">
        <v>26</v>
      </c>
      <c r="B20" s="19"/>
      <c r="C20" s="44">
        <f ca="1">SUM(C19)</f>
        <v>800</v>
      </c>
      <c r="D20" s="44">
        <f ca="1">SUM(D19)</f>
        <v>13331.12</v>
      </c>
      <c r="E20" s="60">
        <v>0</v>
      </c>
      <c r="F20" s="61">
        <v>0</v>
      </c>
      <c r="G20" s="50">
        <f ca="1">SUM(G19)</f>
        <v>47920</v>
      </c>
      <c r="I20" s="18" t="s">
        <v>26</v>
      </c>
      <c r="J20" s="19"/>
      <c r="K20" s="18">
        <v>0</v>
      </c>
      <c r="L20" s="20">
        <v>0</v>
      </c>
      <c r="M20" s="18">
        <v>0</v>
      </c>
      <c r="N20" s="20">
        <v>0</v>
      </c>
      <c r="O20" s="21">
        <v>0</v>
      </c>
    </row>
    <row r="21" spans="1:19">
      <c r="A21" s="10" t="s">
        <v>27</v>
      </c>
      <c r="B21" s="11" t="s">
        <v>9</v>
      </c>
      <c r="C21" s="52" t="str">
        <f ca="1">IF(ISNA(VLOOKUP(A21,Produits,2,FALSE)),"",VLOOKUP(A21,Produits,2,FALSE))</f>
        <v/>
      </c>
      <c r="D21" s="55" t="str">
        <f ca="1">IF(ISNA(VLOOKUP(A21,Produits,3,FALSE)),"",VLOOKUP(A21,Produits,3,FALSE))</f>
        <v/>
      </c>
      <c r="E21" s="64">
        <v>0</v>
      </c>
      <c r="F21" s="65">
        <v>0</v>
      </c>
      <c r="G21" s="49" t="str">
        <f ca="1">IF(ISNA(VLOOKUP(A21,Produits,5,FALSE)),"",VLOOKUP(A21,Produits,5,FALSE))</f>
        <v/>
      </c>
      <c r="I21" s="10" t="s">
        <v>27</v>
      </c>
      <c r="J21" s="11" t="s">
        <v>9</v>
      </c>
      <c r="K21" s="12">
        <v>0</v>
      </c>
      <c r="L21" s="13">
        <v>0</v>
      </c>
      <c r="M21" s="12">
        <v>0</v>
      </c>
      <c r="N21" s="13">
        <v>0</v>
      </c>
      <c r="O21" s="14">
        <v>0</v>
      </c>
    </row>
    <row r="22" spans="1:19">
      <c r="A22" s="10" t="s">
        <v>28</v>
      </c>
      <c r="B22" s="11" t="s">
        <v>9</v>
      </c>
      <c r="C22" s="53" t="str">
        <f ca="1">IF(ISNA(VLOOKUP(A22,Produits,2,FALSE)),"",VLOOKUP(A22,Produits,2,FALSE))</f>
        <v/>
      </c>
      <c r="D22" s="56" t="str">
        <f ca="1">IF(ISNA(VLOOKUP(A22,Produits,3,FALSE)),"",VLOOKUP(A22,Produits,3,FALSE))</f>
        <v/>
      </c>
      <c r="E22" s="66">
        <v>0</v>
      </c>
      <c r="F22" s="67">
        <v>0</v>
      </c>
      <c r="G22" s="49" t="str">
        <f ca="1">IF(ISNA(VLOOKUP(A22,Produits,5,FALSE)),"",VLOOKUP(A22,Produits,5,FALSE))</f>
        <v/>
      </c>
      <c r="I22" s="10" t="s">
        <v>28</v>
      </c>
      <c r="J22" s="11" t="s">
        <v>9</v>
      </c>
      <c r="K22" s="10">
        <v>2000</v>
      </c>
      <c r="L22" s="15">
        <v>5625</v>
      </c>
      <c r="M22" s="10">
        <v>0</v>
      </c>
      <c r="N22" s="15">
        <v>0</v>
      </c>
      <c r="O22" s="14">
        <v>19800</v>
      </c>
    </row>
    <row r="23" spans="1:19">
      <c r="A23" s="10" t="s">
        <v>29</v>
      </c>
      <c r="B23" s="11" t="s">
        <v>9</v>
      </c>
      <c r="C23" s="53" t="str">
        <f ca="1">IF(ISNA(VLOOKUP(A23,Produits,2,FALSE)),"",VLOOKUP(A23,Produits,2,FALSE))</f>
        <v/>
      </c>
      <c r="D23" s="56" t="str">
        <f ca="1">IF(ISNA(VLOOKUP(A23,Produits,3,FALSE)),"",VLOOKUP(A23,Produits,3,FALSE))</f>
        <v/>
      </c>
      <c r="E23" s="66">
        <v>0</v>
      </c>
      <c r="F23" s="67">
        <v>0</v>
      </c>
      <c r="G23" s="49" t="str">
        <f ca="1">IF(ISNA(VLOOKUP(A23,Produits,5,FALSE)),"",VLOOKUP(A23,Produits,5,FALSE))</f>
        <v/>
      </c>
      <c r="I23" s="10" t="s">
        <v>29</v>
      </c>
      <c r="J23" s="11" t="s">
        <v>9</v>
      </c>
      <c r="K23" s="10">
        <v>4000</v>
      </c>
      <c r="L23" s="15">
        <v>10050</v>
      </c>
      <c r="M23" s="10">
        <v>0</v>
      </c>
      <c r="N23" s="15">
        <v>0</v>
      </c>
      <c r="O23" s="14">
        <v>35000</v>
      </c>
    </row>
    <row r="24" spans="1:19" ht="15.75" thickBot="1">
      <c r="A24" s="10" t="s">
        <v>30</v>
      </c>
      <c r="B24" s="11" t="s">
        <v>9</v>
      </c>
      <c r="C24" s="54" t="str">
        <f ca="1">IF(ISNA(VLOOKUP(A24,Produits,2,FALSE)),"",VLOOKUP(A24,Produits,2,FALSE))</f>
        <v/>
      </c>
      <c r="D24" s="57" t="str">
        <f ca="1">IF(ISNA(VLOOKUP(A24,Produits,3,FALSE)),"",VLOOKUP(A24,Produits,3,FALSE))</f>
        <v/>
      </c>
      <c r="E24" s="68">
        <v>0</v>
      </c>
      <c r="F24" s="69">
        <v>0</v>
      </c>
      <c r="G24" s="49" t="str">
        <f ca="1">IF(ISNA(VLOOKUP(A24,Produits,5,FALSE)),"",VLOOKUP(A24,Produits,5,FALSE))</f>
        <v/>
      </c>
      <c r="I24" s="10" t="s">
        <v>30</v>
      </c>
      <c r="J24" s="11" t="s">
        <v>9</v>
      </c>
      <c r="K24" s="16">
        <v>0</v>
      </c>
      <c r="L24" s="17">
        <v>0</v>
      </c>
      <c r="M24" s="16">
        <v>0</v>
      </c>
      <c r="N24" s="17">
        <v>0</v>
      </c>
      <c r="O24" s="14">
        <v>0</v>
      </c>
    </row>
    <row r="25" spans="1:19" ht="15.75" thickBot="1">
      <c r="A25" s="24" t="s">
        <v>31</v>
      </c>
      <c r="B25" s="3"/>
      <c r="C25" s="40">
        <f ca="1">SUM(C21:C24)</f>
        <v>0</v>
      </c>
      <c r="D25" s="40">
        <f ca="1">SUM(D21:D24)</f>
        <v>0</v>
      </c>
      <c r="E25" s="70">
        <v>0</v>
      </c>
      <c r="F25" s="71">
        <v>0</v>
      </c>
      <c r="G25" s="50">
        <f ca="1">SUM(G21:G24)</f>
        <v>0</v>
      </c>
      <c r="I25" s="24" t="s">
        <v>31</v>
      </c>
      <c r="J25" s="3"/>
      <c r="K25" s="18">
        <v>6000</v>
      </c>
      <c r="L25" s="20">
        <v>15675</v>
      </c>
      <c r="M25" s="18">
        <v>0</v>
      </c>
      <c r="N25" s="20">
        <v>0</v>
      </c>
      <c r="O25" s="25">
        <v>54800</v>
      </c>
    </row>
    <row r="26" spans="1:19" ht="15.75" thickBot="1">
      <c r="A26" s="26" t="s">
        <v>32</v>
      </c>
      <c r="B26" s="27"/>
      <c r="C26" s="18">
        <f ca="1">SUM(C6,C8,C15,C18,C20,C25)</f>
        <v>160636</v>
      </c>
      <c r="D26" s="18">
        <f ca="1">SUM(D6,D8,D15,D18,D20,D25)</f>
        <v>1306585.9568000003</v>
      </c>
      <c r="E26" s="72">
        <v>0</v>
      </c>
      <c r="F26" s="73">
        <v>0</v>
      </c>
      <c r="G26" s="51">
        <f ca="1">SUM(G6,G8,G15,G18,G20,G25)</f>
        <v>4563095.5999999996</v>
      </c>
      <c r="I26" s="26" t="s">
        <v>32</v>
      </c>
      <c r="J26" s="27"/>
      <c r="K26" s="18">
        <v>165836</v>
      </c>
      <c r="L26" s="20">
        <v>1308929</v>
      </c>
      <c r="M26" s="18">
        <v>0</v>
      </c>
      <c r="N26" s="20">
        <v>0</v>
      </c>
      <c r="O26" s="28">
        <v>4569976</v>
      </c>
    </row>
    <row r="29" spans="1:19">
      <c r="N29" s="76" t="s">
        <v>49</v>
      </c>
      <c r="O29" s="76"/>
      <c r="P29" s="76"/>
      <c r="Q29" s="76"/>
      <c r="R29" s="76"/>
      <c r="S29" s="76"/>
    </row>
    <row r="30" spans="1:19">
      <c r="N30" s="77" t="s">
        <v>47</v>
      </c>
      <c r="O30" s="77" t="s">
        <v>48</v>
      </c>
      <c r="P30" s="78"/>
      <c r="Q30" s="78"/>
      <c r="R30" s="78"/>
      <c r="S30" s="78"/>
    </row>
    <row r="37" spans="14:14">
      <c r="N37" s="79" t="s">
        <v>50</v>
      </c>
    </row>
  </sheetData>
  <phoneticPr fontId="0" type="noConversion"/>
  <hyperlinks>
    <hyperlink ref="N3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45"/>
  <sheetViews>
    <sheetView topLeftCell="A10" workbookViewId="0">
      <selection activeCell="B25" sqref="B25"/>
    </sheetView>
  </sheetViews>
  <sheetFormatPr baseColWidth="10" defaultRowHeight="15"/>
  <sheetData>
    <row r="1" spans="1:7" ht="26.25" thickBot="1">
      <c r="A1" s="29" t="s">
        <v>33</v>
      </c>
      <c r="B1" s="30" t="s">
        <v>34</v>
      </c>
      <c r="C1" s="30" t="s">
        <v>35</v>
      </c>
      <c r="D1" s="31" t="s">
        <v>36</v>
      </c>
      <c r="E1" s="30" t="s">
        <v>37</v>
      </c>
      <c r="F1" s="31"/>
      <c r="G1" s="31" t="s">
        <v>38</v>
      </c>
    </row>
    <row r="2" spans="1:7" ht="15.75" thickBot="1">
      <c r="A2" s="32" t="s">
        <v>39</v>
      </c>
      <c r="B2" s="33">
        <v>165836</v>
      </c>
      <c r="C2" s="33">
        <v>1308929.8367999999</v>
      </c>
      <c r="D2" s="34">
        <v>7.8929173207265002</v>
      </c>
      <c r="E2" s="33">
        <v>4569975.5999999996</v>
      </c>
      <c r="F2" s="34">
        <v>27.557198678212206</v>
      </c>
      <c r="G2" s="35">
        <v>0.6534324816683923</v>
      </c>
    </row>
    <row r="3" spans="1:7" ht="15.75" thickBot="1">
      <c r="A3" s="36" t="s">
        <v>8</v>
      </c>
      <c r="B3" s="37">
        <v>1454</v>
      </c>
      <c r="C3" s="37">
        <v>13525.872600000001</v>
      </c>
      <c r="D3" s="38">
        <v>9.3025000000000002</v>
      </c>
      <c r="E3" s="37">
        <v>43989.599999999999</v>
      </c>
      <c r="F3" s="38">
        <v>30.254100000000001</v>
      </c>
      <c r="G3" s="39"/>
    </row>
    <row r="4" spans="1:7" ht="15.75" thickBot="1">
      <c r="A4" s="36" t="s">
        <v>10</v>
      </c>
      <c r="B4" s="37">
        <v>25933</v>
      </c>
      <c r="C4" s="37">
        <v>257318.71549999999</v>
      </c>
      <c r="D4" s="38">
        <v>9.9289000000000005</v>
      </c>
      <c r="E4" s="37">
        <v>891461.7</v>
      </c>
      <c r="F4" s="38">
        <v>34.398099999999999</v>
      </c>
      <c r="G4" s="39"/>
    </row>
    <row r="5" spans="1:7" ht="15.75" thickBot="1">
      <c r="A5" s="36" t="s">
        <v>11</v>
      </c>
      <c r="B5" s="37">
        <v>27193</v>
      </c>
      <c r="C5" s="37">
        <v>258643.27530000001</v>
      </c>
      <c r="D5" s="38">
        <v>9.5159000000000002</v>
      </c>
      <c r="E5" s="37">
        <v>943845.7</v>
      </c>
      <c r="F5" s="38">
        <v>34.725700000000003</v>
      </c>
      <c r="G5" s="39"/>
    </row>
    <row r="6" spans="1:7" ht="15.75" thickBot="1">
      <c r="A6" s="36" t="s">
        <v>23</v>
      </c>
      <c r="B6" s="37">
        <v>5500</v>
      </c>
      <c r="C6" s="37">
        <v>14520</v>
      </c>
      <c r="D6" s="38">
        <v>2.64</v>
      </c>
      <c r="E6" s="37">
        <v>54450</v>
      </c>
      <c r="F6" s="38">
        <v>9.9</v>
      </c>
      <c r="G6" s="39"/>
    </row>
    <row r="7" spans="1:7" ht="15.75" thickBot="1">
      <c r="A7" s="36" t="s">
        <v>13</v>
      </c>
      <c r="B7" s="37">
        <v>11409</v>
      </c>
      <c r="C7" s="37">
        <v>214754.27</v>
      </c>
      <c r="D7" s="38">
        <v>18.826499999999999</v>
      </c>
      <c r="E7" s="37">
        <v>641919.1</v>
      </c>
      <c r="F7" s="38">
        <v>56.274099999999997</v>
      </c>
      <c r="G7" s="39"/>
    </row>
    <row r="8" spans="1:7" ht="15.75" thickBot="1">
      <c r="A8" s="36" t="s">
        <v>15</v>
      </c>
      <c r="B8" s="37">
        <v>34984</v>
      </c>
      <c r="C8" s="37">
        <v>102875.47199999999</v>
      </c>
      <c r="D8" s="38">
        <v>2.9432999999999998</v>
      </c>
      <c r="E8" s="37">
        <v>455942</v>
      </c>
      <c r="F8" s="38">
        <v>13.0448</v>
      </c>
      <c r="G8" s="39"/>
    </row>
    <row r="9" spans="1:7" ht="15.75" thickBot="1">
      <c r="A9" s="36" t="s">
        <v>16</v>
      </c>
      <c r="B9" s="37">
        <v>11429</v>
      </c>
      <c r="C9" s="37">
        <v>87985.740900000004</v>
      </c>
      <c r="D9" s="38">
        <v>7.6984000000000004</v>
      </c>
      <c r="E9" s="37">
        <v>294972.09999999998</v>
      </c>
      <c r="F9" s="38">
        <v>25.809000000000001</v>
      </c>
      <c r="G9" s="39"/>
    </row>
    <row r="10" spans="1:7" ht="15.75" thickBot="1">
      <c r="A10" s="36" t="s">
        <v>17</v>
      </c>
      <c r="B10" s="37">
        <v>4048</v>
      </c>
      <c r="C10" s="37">
        <v>21017.8838</v>
      </c>
      <c r="D10" s="38">
        <v>5.1920999999999999</v>
      </c>
      <c r="E10" s="37">
        <v>72874</v>
      </c>
      <c r="F10" s="38">
        <v>18.002400000000002</v>
      </c>
      <c r="G10" s="39"/>
    </row>
    <row r="11" spans="1:7" ht="15.75" thickBot="1">
      <c r="A11" s="36" t="s">
        <v>18</v>
      </c>
      <c r="B11" s="37">
        <v>23144</v>
      </c>
      <c r="C11" s="37">
        <v>169094.53049999999</v>
      </c>
      <c r="D11" s="38">
        <v>7.3083999999999998</v>
      </c>
      <c r="E11" s="37">
        <v>616795.6</v>
      </c>
      <c r="F11" s="38">
        <v>26.6584</v>
      </c>
      <c r="G11" s="39"/>
    </row>
    <row r="12" spans="1:7" ht="15.75" thickBot="1">
      <c r="A12" s="36" t="s">
        <v>19</v>
      </c>
      <c r="B12" s="37">
        <v>7476</v>
      </c>
      <c r="C12" s="37">
        <v>89091.142800000001</v>
      </c>
      <c r="D12" s="38">
        <v>11.923299999999999</v>
      </c>
      <c r="E12" s="37">
        <v>271292.40000000002</v>
      </c>
      <c r="F12" s="38">
        <v>36.3078</v>
      </c>
      <c r="G12" s="39"/>
    </row>
    <row r="13" spans="1:7" ht="15.75" thickBot="1">
      <c r="A13" s="36" t="s">
        <v>20</v>
      </c>
      <c r="B13" s="37">
        <v>7266</v>
      </c>
      <c r="C13" s="37">
        <v>64427.933400000002</v>
      </c>
      <c r="D13" s="38">
        <v>8.8670000000000009</v>
      </c>
      <c r="E13" s="37">
        <v>227633.4</v>
      </c>
      <c r="F13" s="38">
        <v>31.328499999999998</v>
      </c>
      <c r="G13" s="39"/>
    </row>
    <row r="14" spans="1:7" ht="15.75" thickBot="1">
      <c r="A14" s="36" t="s">
        <v>40</v>
      </c>
      <c r="B14" s="37">
        <v>2000</v>
      </c>
      <c r="C14" s="37">
        <v>5625</v>
      </c>
      <c r="D14" s="38">
        <v>2.8125</v>
      </c>
      <c r="E14" s="37">
        <v>19800</v>
      </c>
      <c r="F14" s="38">
        <v>9.9</v>
      </c>
      <c r="G14" s="39"/>
    </row>
    <row r="15" spans="1:7" ht="15.75" thickBot="1">
      <c r="A15" s="36" t="s">
        <v>41</v>
      </c>
      <c r="B15" s="37">
        <v>4000</v>
      </c>
      <c r="C15" s="37">
        <v>10050</v>
      </c>
      <c r="D15" s="38">
        <v>2.5125000000000002</v>
      </c>
      <c r="E15" s="37">
        <v>35000</v>
      </c>
      <c r="F15" s="38">
        <v>8.75</v>
      </c>
      <c r="G15" s="39"/>
    </row>
    <row r="16" spans="1:7" ht="15.75" thickBot="1">
      <c r="A16" s="32" t="s">
        <v>42</v>
      </c>
      <c r="B16" s="33">
        <v>324265</v>
      </c>
      <c r="C16" s="33">
        <v>2630334.4547999999</v>
      </c>
      <c r="D16" s="34">
        <v>8.1116816640710532</v>
      </c>
      <c r="E16" s="33">
        <v>8980026.6999999993</v>
      </c>
      <c r="F16" s="34">
        <v>27.693481257613371</v>
      </c>
      <c r="G16" s="35">
        <v>0.64557959607091153</v>
      </c>
    </row>
    <row r="17" spans="1:7" ht="15.75" thickBot="1">
      <c r="A17" s="36" t="s">
        <v>8</v>
      </c>
      <c r="B17" s="37">
        <v>7901</v>
      </c>
      <c r="C17" s="37">
        <v>81505.8217</v>
      </c>
      <c r="D17" s="38">
        <v>10.3224</v>
      </c>
      <c r="E17" s="37">
        <v>284079.90000000002</v>
      </c>
      <c r="F17" s="38">
        <v>35.977600000000002</v>
      </c>
      <c r="G17" s="39"/>
    </row>
    <row r="18" spans="1:7" ht="15.75" thickBot="1">
      <c r="A18" s="36" t="s">
        <v>10</v>
      </c>
      <c r="B18" s="37">
        <v>87231</v>
      </c>
      <c r="C18" s="37">
        <v>839590.75520000001</v>
      </c>
      <c r="D18" s="38">
        <v>9.6272000000000002</v>
      </c>
      <c r="E18" s="37">
        <v>2771981.9</v>
      </c>
      <c r="F18" s="38">
        <v>31.7851</v>
      </c>
      <c r="G18" s="39"/>
    </row>
    <row r="19" spans="1:7" ht="15.75" thickBot="1">
      <c r="A19" s="36" t="s">
        <v>11</v>
      </c>
      <c r="B19" s="37">
        <v>40253</v>
      </c>
      <c r="C19" s="37">
        <v>432523.6336</v>
      </c>
      <c r="D19" s="38">
        <v>10.7453</v>
      </c>
      <c r="E19" s="37">
        <v>1441259.7</v>
      </c>
      <c r="F19" s="38">
        <v>35.805900000000001</v>
      </c>
      <c r="G19" s="39"/>
    </row>
    <row r="20" spans="1:7" ht="15.75" thickBot="1">
      <c r="A20" s="36" t="s">
        <v>13</v>
      </c>
      <c r="B20" s="37">
        <v>6600</v>
      </c>
      <c r="C20" s="37">
        <v>159040.3376</v>
      </c>
      <c r="D20" s="38">
        <v>24.097000000000001</v>
      </c>
      <c r="E20" s="37">
        <v>544440</v>
      </c>
      <c r="F20" s="38">
        <v>82.490899999999996</v>
      </c>
      <c r="G20" s="39"/>
    </row>
    <row r="21" spans="1:7" ht="15.75" thickBot="1">
      <c r="A21" s="36" t="s">
        <v>15</v>
      </c>
      <c r="B21" s="37">
        <v>69070</v>
      </c>
      <c r="C21" s="37">
        <v>191772.54800000001</v>
      </c>
      <c r="D21" s="38">
        <v>2.7770000000000001</v>
      </c>
      <c r="E21" s="37">
        <v>644646.19999999995</v>
      </c>
      <c r="F21" s="38">
        <v>9.3352000000000004</v>
      </c>
      <c r="G21" s="39"/>
    </row>
    <row r="22" spans="1:7" ht="15.75" thickBot="1">
      <c r="A22" s="36" t="s">
        <v>16</v>
      </c>
      <c r="B22" s="37">
        <v>49118</v>
      </c>
      <c r="C22" s="37">
        <v>413953.67349999998</v>
      </c>
      <c r="D22" s="38">
        <v>8.4300999999999995</v>
      </c>
      <c r="E22" s="37">
        <v>1474668.2</v>
      </c>
      <c r="F22" s="38">
        <v>30.031500000000001</v>
      </c>
      <c r="G22" s="39"/>
    </row>
    <row r="23" spans="1:7" ht="15.75" thickBot="1">
      <c r="A23" s="36" t="s">
        <v>17</v>
      </c>
      <c r="B23" s="37">
        <v>35960</v>
      </c>
      <c r="C23" s="37">
        <v>216573.6048</v>
      </c>
      <c r="D23" s="38">
        <v>6.0259</v>
      </c>
      <c r="E23" s="37">
        <v>769924</v>
      </c>
      <c r="F23" s="38">
        <v>21.4224</v>
      </c>
      <c r="G23" s="39"/>
    </row>
    <row r="24" spans="1:7" ht="15.75" thickBot="1">
      <c r="A24" s="36" t="s">
        <v>18</v>
      </c>
      <c r="B24" s="37">
        <v>13513</v>
      </c>
      <c r="C24" s="37">
        <v>126559.5514</v>
      </c>
      <c r="D24" s="38">
        <v>9.3664000000000005</v>
      </c>
      <c r="E24" s="37">
        <v>476768.7</v>
      </c>
      <c r="F24" s="38">
        <v>35.284799999999997</v>
      </c>
      <c r="G24" s="39"/>
    </row>
    <row r="25" spans="1:7" ht="15.75" thickBot="1">
      <c r="A25" s="36" t="s">
        <v>19</v>
      </c>
      <c r="B25" s="37">
        <v>11338</v>
      </c>
      <c r="C25" s="37">
        <v>142045.77040000001</v>
      </c>
      <c r="D25" s="38">
        <v>12.537100000000001</v>
      </c>
      <c r="E25" s="37">
        <v>479436.2</v>
      </c>
      <c r="F25" s="38">
        <v>42.315600000000003</v>
      </c>
      <c r="G25" s="39"/>
    </row>
    <row r="26" spans="1:7" ht="15.75" thickBot="1">
      <c r="A26" s="36" t="s">
        <v>20</v>
      </c>
      <c r="B26" s="37">
        <v>2081</v>
      </c>
      <c r="C26" s="37">
        <v>24188.758600000001</v>
      </c>
      <c r="D26" s="38">
        <v>11.629200000000001</v>
      </c>
      <c r="E26" s="37">
        <v>77821.899999999994</v>
      </c>
      <c r="F26" s="38">
        <v>37.414299999999997</v>
      </c>
      <c r="G26" s="39"/>
    </row>
    <row r="27" spans="1:7" ht="15.75" thickBot="1">
      <c r="A27" s="36" t="s">
        <v>40</v>
      </c>
      <c r="B27" s="37">
        <v>1200</v>
      </c>
      <c r="C27" s="37">
        <v>2580</v>
      </c>
      <c r="D27" s="38">
        <v>2.15</v>
      </c>
      <c r="E27" s="37">
        <v>15000</v>
      </c>
      <c r="F27" s="38">
        <v>12.5</v>
      </c>
      <c r="G27" s="39"/>
    </row>
    <row r="28" spans="1:7" ht="15.75" thickBot="1">
      <c r="A28" s="32" t="s">
        <v>43</v>
      </c>
      <c r="B28" s="33">
        <v>101</v>
      </c>
      <c r="C28" s="33">
        <v>0</v>
      </c>
      <c r="D28" s="34">
        <v>0</v>
      </c>
      <c r="E28" s="33">
        <v>10.1</v>
      </c>
      <c r="F28" s="34">
        <v>9.9999999999999992E-2</v>
      </c>
      <c r="G28" s="35">
        <v>1</v>
      </c>
    </row>
    <row r="29" spans="1:7" ht="15.75" thickBot="1">
      <c r="A29" s="36" t="s">
        <v>15</v>
      </c>
      <c r="B29" s="37">
        <v>101</v>
      </c>
      <c r="C29" s="37">
        <v>0</v>
      </c>
      <c r="D29" s="38">
        <v>0</v>
      </c>
      <c r="E29" s="37">
        <v>10.1</v>
      </c>
      <c r="F29" s="38">
        <v>0.1</v>
      </c>
      <c r="G29" s="39"/>
    </row>
    <row r="30" spans="1:7" ht="15.75" thickBot="1">
      <c r="A30" s="32" t="s">
        <v>44</v>
      </c>
      <c r="B30" s="33">
        <v>362247</v>
      </c>
      <c r="C30" s="33">
        <v>2653878.6093000001</v>
      </c>
      <c r="D30" s="34">
        <v>7.326157592195381</v>
      </c>
      <c r="E30" s="33">
        <v>9254685.0999999996</v>
      </c>
      <c r="F30" s="34">
        <v>25.547996532752514</v>
      </c>
      <c r="G30" s="35">
        <v>0.65301973189201212</v>
      </c>
    </row>
    <row r="31" spans="1:7" ht="15.75" thickBot="1">
      <c r="A31" s="36" t="s">
        <v>8</v>
      </c>
      <c r="B31" s="37">
        <v>832</v>
      </c>
      <c r="C31" s="37">
        <v>8991.7567999999992</v>
      </c>
      <c r="D31" s="38">
        <v>10.807399999999999</v>
      </c>
      <c r="E31" s="37">
        <v>33196.800000000003</v>
      </c>
      <c r="F31" s="38">
        <v>39.9</v>
      </c>
      <c r="G31" s="39"/>
    </row>
    <row r="32" spans="1:7" ht="15.75" thickBot="1">
      <c r="A32" s="36" t="s">
        <v>10</v>
      </c>
      <c r="B32" s="37">
        <v>41041</v>
      </c>
      <c r="C32" s="37">
        <v>407012.63620000001</v>
      </c>
      <c r="D32" s="38">
        <v>9.9222000000000001</v>
      </c>
      <c r="E32" s="37">
        <v>1486260.9</v>
      </c>
      <c r="F32" s="38">
        <v>36.232500000000002</v>
      </c>
      <c r="G32" s="39"/>
    </row>
    <row r="33" spans="1:7" ht="15.75" thickBot="1">
      <c r="A33" s="36" t="s">
        <v>11</v>
      </c>
      <c r="B33" s="37">
        <v>60691</v>
      </c>
      <c r="C33" s="37">
        <v>589212.41009999998</v>
      </c>
      <c r="D33" s="38">
        <v>9.7085000000000008</v>
      </c>
      <c r="E33" s="37">
        <v>2118115.9</v>
      </c>
      <c r="F33" s="38">
        <v>34.900500000000001</v>
      </c>
      <c r="G33" s="39"/>
    </row>
    <row r="34" spans="1:7" ht="15.75" thickBot="1">
      <c r="A34" s="36" t="s">
        <v>13</v>
      </c>
      <c r="B34" s="37">
        <v>19760</v>
      </c>
      <c r="C34" s="37">
        <v>366740.19199999998</v>
      </c>
      <c r="D34" s="38">
        <v>18.559699999999999</v>
      </c>
      <c r="E34" s="37">
        <v>1183624</v>
      </c>
      <c r="F34" s="38">
        <v>59.9</v>
      </c>
      <c r="G34" s="39"/>
    </row>
    <row r="35" spans="1:7" ht="15.75" thickBot="1">
      <c r="A35" s="36" t="s">
        <v>15</v>
      </c>
      <c r="B35" s="37">
        <v>115516</v>
      </c>
      <c r="C35" s="37">
        <v>300182.20150000002</v>
      </c>
      <c r="D35" s="38">
        <v>2.5998000000000001</v>
      </c>
      <c r="E35" s="37">
        <v>1146462</v>
      </c>
      <c r="F35" s="38">
        <v>9.9291999999999998</v>
      </c>
      <c r="G35" s="39"/>
    </row>
    <row r="36" spans="1:7" ht="15.75" thickBot="1">
      <c r="A36" s="36" t="s">
        <v>16</v>
      </c>
      <c r="B36" s="37">
        <v>31700</v>
      </c>
      <c r="C36" s="37">
        <v>270501.2929</v>
      </c>
      <c r="D36" s="38">
        <v>8.5380000000000003</v>
      </c>
      <c r="E36" s="37">
        <v>836645</v>
      </c>
      <c r="F36" s="38">
        <v>26.407499999999999</v>
      </c>
      <c r="G36" s="39"/>
    </row>
    <row r="37" spans="1:7" ht="15.75" thickBot="1">
      <c r="A37" s="36" t="s">
        <v>17</v>
      </c>
      <c r="B37" s="37">
        <v>5299</v>
      </c>
      <c r="C37" s="37">
        <v>34130.282599999999</v>
      </c>
      <c r="D37" s="38">
        <v>6.4457000000000004</v>
      </c>
      <c r="E37" s="37">
        <v>121555.1</v>
      </c>
      <c r="F37" s="38">
        <v>22.956499999999998</v>
      </c>
      <c r="G37" s="39"/>
    </row>
    <row r="38" spans="1:7" ht="15.75" thickBot="1">
      <c r="A38" s="36" t="s">
        <v>18</v>
      </c>
      <c r="B38" s="37">
        <v>36802</v>
      </c>
      <c r="C38" s="37">
        <v>308455.22320000001</v>
      </c>
      <c r="D38" s="38">
        <v>8.3864000000000001</v>
      </c>
      <c r="E38" s="37">
        <v>1076964.8</v>
      </c>
      <c r="F38" s="38">
        <v>29.281199999999998</v>
      </c>
      <c r="G38" s="39"/>
    </row>
    <row r="39" spans="1:7" ht="15.75" thickBot="1">
      <c r="A39" s="36" t="s">
        <v>19</v>
      </c>
      <c r="B39" s="37">
        <v>16328</v>
      </c>
      <c r="C39" s="37">
        <v>169208.7176</v>
      </c>
      <c r="D39" s="38">
        <v>10.3681</v>
      </c>
      <c r="E39" s="37">
        <v>591167.19999999995</v>
      </c>
      <c r="F39" s="38">
        <v>36.223399999999998</v>
      </c>
      <c r="G39" s="39"/>
    </row>
    <row r="40" spans="1:7" ht="15.75" thickBot="1">
      <c r="A40" s="36" t="s">
        <v>20</v>
      </c>
      <c r="B40" s="37">
        <v>10504</v>
      </c>
      <c r="C40" s="37">
        <v>124463.7264</v>
      </c>
      <c r="D40" s="38">
        <v>11.8536</v>
      </c>
      <c r="E40" s="37">
        <v>368669.6</v>
      </c>
      <c r="F40" s="38">
        <v>35.1113</v>
      </c>
      <c r="G40" s="39"/>
    </row>
    <row r="41" spans="1:7" ht="15.75" thickBot="1">
      <c r="A41" s="36" t="s">
        <v>25</v>
      </c>
      <c r="B41" s="37">
        <v>800</v>
      </c>
      <c r="C41" s="37">
        <v>13331.12</v>
      </c>
      <c r="D41" s="38">
        <v>16.663900000000002</v>
      </c>
      <c r="E41" s="37">
        <v>47920</v>
      </c>
      <c r="F41" s="38">
        <v>59.9</v>
      </c>
      <c r="G41" s="39"/>
    </row>
    <row r="42" spans="1:7" ht="15.75" thickBot="1">
      <c r="A42" s="36" t="s">
        <v>40</v>
      </c>
      <c r="B42" s="37">
        <v>5000</v>
      </c>
      <c r="C42" s="37">
        <v>13849.3</v>
      </c>
      <c r="D42" s="38">
        <v>2.7698</v>
      </c>
      <c r="E42" s="37">
        <v>50800</v>
      </c>
      <c r="F42" s="38">
        <v>10.16</v>
      </c>
      <c r="G42" s="39"/>
    </row>
    <row r="43" spans="1:7" ht="15.75" thickBot="1">
      <c r="A43" s="36" t="s">
        <v>45</v>
      </c>
      <c r="B43" s="37">
        <v>5602</v>
      </c>
      <c r="C43" s="37">
        <v>2341.9499999999998</v>
      </c>
      <c r="D43" s="38">
        <v>0.41830000000000001</v>
      </c>
      <c r="E43" s="37">
        <v>38653.800000000003</v>
      </c>
      <c r="F43" s="38">
        <v>6.9048999999999996</v>
      </c>
      <c r="G43" s="39"/>
    </row>
    <row r="44" spans="1:7" ht="15.75" thickBot="1">
      <c r="A44" s="36" t="s">
        <v>41</v>
      </c>
      <c r="B44" s="37">
        <v>12372</v>
      </c>
      <c r="C44" s="37">
        <v>45457.8</v>
      </c>
      <c r="D44" s="38">
        <v>3.6768999999999998</v>
      </c>
      <c r="E44" s="37">
        <v>154650</v>
      </c>
      <c r="F44" s="38">
        <v>12.509</v>
      </c>
      <c r="G44" s="39"/>
    </row>
    <row r="45" spans="1:7" ht="15.75" thickBot="1">
      <c r="A45" s="32" t="s">
        <v>46</v>
      </c>
      <c r="B45" s="33">
        <v>292409</v>
      </c>
      <c r="C45" s="33">
        <v>2341524.7423999999</v>
      </c>
      <c r="D45" s="34">
        <v>8.0077040802437676</v>
      </c>
      <c r="E45" s="33">
        <v>8382956.5</v>
      </c>
      <c r="F45" s="34">
        <v>28.668599461712876</v>
      </c>
      <c r="G45" s="35">
        <v>0.66202318498205259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MAJ</vt:lpstr>
      <vt:lpstr>DATA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Zombai</cp:lastModifiedBy>
  <dcterms:created xsi:type="dcterms:W3CDTF">2011-01-17T19:32:08Z</dcterms:created>
  <dcterms:modified xsi:type="dcterms:W3CDTF">2011-01-17T20:35:50Z</dcterms:modified>
</cp:coreProperties>
</file>