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/>
  </bookViews>
  <sheets>
    <sheet name="contacts" sheetId="1" r:id="rId1"/>
    <sheet name="Répartition pays" sheetId="2" r:id="rId2"/>
    <sheet name="Taux de réponse" sheetId="3" r:id="rId3"/>
    <sheet name="Feuil1" sheetId="4" r:id="rId4"/>
  </sheets>
  <externalReferences>
    <externalReference r:id="rId5"/>
  </externalReferences>
  <definedNames>
    <definedName name="_xlnm._FilterDatabase" localSheetId="0" hidden="1">contacts!$C$1:$BL$494</definedName>
  </definedNames>
  <calcPr calcId="145621"/>
</workbook>
</file>

<file path=xl/calcChain.xml><?xml version="1.0" encoding="utf-8"?>
<calcChain xmlns="http://schemas.openxmlformats.org/spreadsheetml/2006/main">
  <c r="B6" i="3" l="1"/>
  <c r="B5" i="3"/>
  <c r="B4" i="3"/>
  <c r="B3" i="3"/>
  <c r="L12" i="2" l="1"/>
  <c r="L11" i="2"/>
  <c r="N5" i="2"/>
  <c r="F19" i="2"/>
  <c r="F5" i="2"/>
  <c r="F18" i="2"/>
  <c r="F3" i="2"/>
  <c r="N4" i="2"/>
  <c r="F17" i="2"/>
  <c r="F16" i="2"/>
  <c r="F15" i="2"/>
  <c r="L16" i="2"/>
  <c r="F14" i="2"/>
  <c r="L15" i="2"/>
  <c r="F13" i="2"/>
  <c r="L14" i="2"/>
  <c r="J12" i="2"/>
  <c r="F12" i="2"/>
  <c r="L13" i="2"/>
  <c r="J11" i="2"/>
  <c r="F11" i="2"/>
  <c r="L10" i="2"/>
  <c r="J10" i="2"/>
  <c r="F10" i="2"/>
  <c r="L9" i="2"/>
  <c r="J9" i="2"/>
  <c r="F9" i="2"/>
  <c r="N8" i="2"/>
  <c r="L8" i="2"/>
  <c r="J8" i="2"/>
  <c r="H8" i="2"/>
  <c r="F8" i="2"/>
  <c r="D8" i="2"/>
  <c r="N7" i="2"/>
  <c r="L7" i="2"/>
  <c r="J7" i="2"/>
  <c r="H7" i="2"/>
  <c r="F7" i="2"/>
  <c r="D7" i="2"/>
  <c r="N6" i="2"/>
  <c r="L6" i="2"/>
  <c r="J6" i="2"/>
  <c r="H6" i="2"/>
  <c r="F6" i="2"/>
  <c r="D6" i="2"/>
  <c r="B6" i="2"/>
  <c r="L5" i="2"/>
  <c r="J5" i="2"/>
  <c r="H5" i="2"/>
  <c r="D5" i="2"/>
  <c r="B5" i="2"/>
  <c r="L4" i="2"/>
  <c r="J4" i="2"/>
  <c r="H4" i="2"/>
  <c r="F4" i="2"/>
  <c r="D4" i="2"/>
  <c r="B4" i="2"/>
  <c r="N3" i="2"/>
  <c r="L3" i="2"/>
  <c r="J3" i="2"/>
  <c r="H3" i="2"/>
  <c r="D3" i="2"/>
  <c r="B3" i="2"/>
  <c r="D20" i="2" l="1"/>
  <c r="F20" i="2"/>
  <c r="B20" i="2"/>
  <c r="J20" i="2"/>
  <c r="N20" i="2"/>
  <c r="H20" i="2"/>
  <c r="L20" i="2"/>
  <c r="O20" i="2" l="1"/>
</calcChain>
</file>

<file path=xl/comments1.xml><?xml version="1.0" encoding="utf-8"?>
<comments xmlns="http://schemas.openxmlformats.org/spreadsheetml/2006/main">
  <authors>
    <author>Auteur</author>
  </authors>
  <commentList>
    <comment ref="D267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dossier leclerc en cours</t>
        </r>
      </text>
    </comment>
    <comment ref="AI37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Aura peut-etre un projet d'ITE dans le futur</t>
        </r>
      </text>
    </comment>
  </commentList>
</comments>
</file>

<file path=xl/sharedStrings.xml><?xml version="1.0" encoding="utf-8"?>
<sst xmlns="http://schemas.openxmlformats.org/spreadsheetml/2006/main" count="286" uniqueCount="199">
  <si>
    <t>Civilité</t>
  </si>
  <si>
    <t>Nom</t>
  </si>
  <si>
    <t>Prénom</t>
  </si>
  <si>
    <t>Age</t>
  </si>
  <si>
    <t>Adresse</t>
  </si>
  <si>
    <t>Code postal</t>
  </si>
  <si>
    <t>Code INSEE</t>
  </si>
  <si>
    <t>Commune</t>
  </si>
  <si>
    <t>Tel fixe</t>
  </si>
  <si>
    <t>Mobile</t>
  </si>
  <si>
    <t>E-mail</t>
  </si>
  <si>
    <t>Type de public niveau 2</t>
  </si>
  <si>
    <t>intitulé demande</t>
  </si>
  <si>
    <t>Nombre de personnes dans foyer</t>
  </si>
  <si>
    <t>Type de bâtiment</t>
  </si>
  <si>
    <t>Surface habitable</t>
  </si>
  <si>
    <t>Nombre de logement</t>
  </si>
  <si>
    <t>Année de construction</t>
  </si>
  <si>
    <t>Type de chauffage</t>
  </si>
  <si>
    <t>Combustible bois</t>
  </si>
  <si>
    <t>Type de PAC</t>
  </si>
  <si>
    <t>Ecs actuelle du logement</t>
  </si>
  <si>
    <t>intitulé Projet</t>
  </si>
  <si>
    <t>Echeance</t>
  </si>
  <si>
    <t>projet precis lié</t>
  </si>
  <si>
    <t>general</t>
  </si>
  <si>
    <t>informations generales</t>
  </si>
  <si>
    <t>environnement general</t>
  </si>
  <si>
    <t>Demandes_financiers</t>
  </si>
  <si>
    <t>Aides financières</t>
  </si>
  <si>
    <t>Autre aides financ</t>
  </si>
  <si>
    <t>Demandes techniques</t>
  </si>
  <si>
    <t>Isolation</t>
  </si>
  <si>
    <t>Isolation Autre</t>
  </si>
  <si>
    <t>Conception démarche</t>
  </si>
  <si>
    <t>Chauffage</t>
  </si>
  <si>
    <t>Chauffage Bois</t>
  </si>
  <si>
    <t>Chauffage PAC</t>
  </si>
  <si>
    <t>Eau chaude</t>
  </si>
  <si>
    <t>Renouvellement d'air</t>
  </si>
  <si>
    <t>Confort</t>
  </si>
  <si>
    <t>Temps suivi</t>
  </si>
  <si>
    <t>M.</t>
  </si>
  <si>
    <t>Binic</t>
  </si>
  <si>
    <t>Propriétaire occupant</t>
  </si>
  <si>
    <t>Individuel / Maison</t>
  </si>
  <si>
    <t>Electricité</t>
  </si>
  <si>
    <t>Cumulus électrique</t>
  </si>
  <si>
    <t>Moins de 3 mois</t>
  </si>
  <si>
    <t>Amélioration du logement</t>
  </si>
  <si>
    <t>Demandes à caractères économiques et financiers</t>
  </si>
  <si>
    <t>Avant 1974</t>
  </si>
  <si>
    <t>Fioul</t>
  </si>
  <si>
    <t>Chaudière mixte</t>
  </si>
  <si>
    <t>Rénovation lourde du logement</t>
  </si>
  <si>
    <t>Demandes à caractères économiques et financiers, Demandes techniques</t>
  </si>
  <si>
    <t>AUBRY</t>
  </si>
  <si>
    <t>Erquy</t>
  </si>
  <si>
    <t>Chauffage, Isolation</t>
  </si>
  <si>
    <t>achat</t>
  </si>
  <si>
    <t>Achat/Rénovation</t>
  </si>
  <si>
    <t>Mme</t>
  </si>
  <si>
    <t>Gaz naturel</t>
  </si>
  <si>
    <t>35-49</t>
  </si>
  <si>
    <t>Hénansal</t>
  </si>
  <si>
    <t>Hénon</t>
  </si>
  <si>
    <t>Hillion</t>
  </si>
  <si>
    <t>1H - Fenêtres, chaudière gaz</t>
  </si>
  <si>
    <t>Autre</t>
  </si>
  <si>
    <t>AAP</t>
  </si>
  <si>
    <t>Vitrages</t>
  </si>
  <si>
    <t>Toitures / combles, Vitrages</t>
  </si>
  <si>
    <t>chauffage</t>
  </si>
  <si>
    <t>Air / eau</t>
  </si>
  <si>
    <t>Lamballe</t>
  </si>
  <si>
    <t>Gildas</t>
  </si>
  <si>
    <t>Lanfains</t>
  </si>
  <si>
    <t>Langueux</t>
  </si>
  <si>
    <t>Lantic</t>
  </si>
  <si>
    <t>Le Foeil</t>
  </si>
  <si>
    <t>Le Vieux-Bourg</t>
  </si>
  <si>
    <t>L'Hermitage-Lorge</t>
  </si>
  <si>
    <t>Meslin</t>
  </si>
  <si>
    <t>Moncontour</t>
  </si>
  <si>
    <t>Morieux</t>
  </si>
  <si>
    <t>Noyal</t>
  </si>
  <si>
    <t>1h/chaudière HS</t>
  </si>
  <si>
    <t>Plaintel</t>
  </si>
  <si>
    <t>Planguenoual</t>
  </si>
  <si>
    <t>Plédran</t>
  </si>
  <si>
    <t>Pléneuf-Val-André</t>
  </si>
  <si>
    <t>Plérin</t>
  </si>
  <si>
    <t>ALLAIN</t>
  </si>
  <si>
    <t>Ploufragan</t>
  </si>
  <si>
    <t>1h/Lecture devis et aides financière</t>
  </si>
  <si>
    <t>ANDRE</t>
  </si>
  <si>
    <t>Electricité, Fioul, Gaz naturel, PAC</t>
  </si>
  <si>
    <t>Plourhan</t>
  </si>
  <si>
    <t>Pordic</t>
  </si>
  <si>
    <t>Quessoy</t>
  </si>
  <si>
    <t>Quintin</t>
  </si>
  <si>
    <t>Saint-Alban</t>
  </si>
  <si>
    <t>Saint-Brieuc</t>
  </si>
  <si>
    <t>Saint-Julien</t>
  </si>
  <si>
    <t>Saint-Quay-Portrieux</t>
  </si>
  <si>
    <t>Trébry</t>
  </si>
  <si>
    <t>Trégueux</t>
  </si>
  <si>
    <t>1H - AAP, ITE et poêle de masse</t>
  </si>
  <si>
    <t>Tréméloir</t>
  </si>
  <si>
    <t>Trémuson</t>
  </si>
  <si>
    <t>Yffiniac</t>
  </si>
  <si>
    <t>PO</t>
  </si>
  <si>
    <t>Poêle</t>
  </si>
  <si>
    <t>Pommeret</t>
  </si>
  <si>
    <t>Landéhen</t>
  </si>
  <si>
    <t>Plémy</t>
  </si>
  <si>
    <t>Saint-Carreuc</t>
  </si>
  <si>
    <t>ALLENO</t>
  </si>
  <si>
    <t>earlduquelen@orange.fr</t>
  </si>
  <si>
    <t>ITE mais a rajouté combles+poêle depuis</t>
  </si>
  <si>
    <t>Bréhand</t>
  </si>
  <si>
    <t>Saint-Donan</t>
  </si>
  <si>
    <t>ABBE</t>
  </si>
  <si>
    <t>Gael</t>
  </si>
  <si>
    <t>1 rue la Pérouse</t>
  </si>
  <si>
    <t>Plurien</t>
  </si>
  <si>
    <t>Sylvaine</t>
  </si>
  <si>
    <t>sylvaine.andre@wanadoo.fr</t>
  </si>
  <si>
    <t>La Bouillie</t>
  </si>
  <si>
    <t>Louis</t>
  </si>
  <si>
    <t>Rénovation toiture</t>
  </si>
  <si>
    <t>ABGRALL</t>
  </si>
  <si>
    <t>poêle + une partie des fenêtres</t>
  </si>
  <si>
    <t>La Malhoure</t>
  </si>
  <si>
    <t/>
  </si>
  <si>
    <t>&gt;= 60min</t>
  </si>
  <si>
    <t>Centre Armor puissance 4</t>
  </si>
  <si>
    <t>Le Bodéo</t>
  </si>
  <si>
    <t>Ploeuc-Sur-Lié</t>
  </si>
  <si>
    <t>Cote de Penthièvre</t>
  </si>
  <si>
    <t>Lamballe Communauté</t>
  </si>
  <si>
    <t>Andel</t>
  </si>
  <si>
    <t>Coetmieux</t>
  </si>
  <si>
    <t>Penguily</t>
  </si>
  <si>
    <t>Quintenic</t>
  </si>
  <si>
    <t>Saint-Glen</t>
  </si>
  <si>
    <t>Saint-Rieul</t>
  </si>
  <si>
    <t>Saint-Trimoel</t>
  </si>
  <si>
    <t>Pays de Moncontour</t>
  </si>
  <si>
    <t>Trédaniel</t>
  </si>
  <si>
    <t>Quintin Communauté</t>
  </si>
  <si>
    <t>La Harmoye</t>
  </si>
  <si>
    <t>Le Leslay</t>
  </si>
  <si>
    <t>Plaine-haute</t>
  </si>
  <si>
    <t>Saint-Bihy</t>
  </si>
  <si>
    <t>Saint-brandan</t>
  </si>
  <si>
    <t>Saint-Gildas</t>
  </si>
  <si>
    <t>Saint Brieuc Agglo</t>
  </si>
  <si>
    <t>La méaugon</t>
  </si>
  <si>
    <t>Saint-brieuc</t>
  </si>
  <si>
    <t>Sud Goëlo</t>
  </si>
  <si>
    <t>Etables-Sur-Mer</t>
  </si>
  <si>
    <t>Tréveneuc</t>
  </si>
  <si>
    <t>Total</t>
  </si>
  <si>
    <t>Répartition territoire</t>
  </si>
  <si>
    <t>Nbre</t>
  </si>
  <si>
    <t>Nbre2</t>
  </si>
  <si>
    <t>Nbre3</t>
  </si>
  <si>
    <t>Nbre4</t>
  </si>
  <si>
    <t>Nbre5</t>
  </si>
  <si>
    <t>Nbre6</t>
  </si>
  <si>
    <t>Nbre7</t>
  </si>
  <si>
    <t>ID</t>
  </si>
  <si>
    <t>Etat contact</t>
  </si>
  <si>
    <t>NPC</t>
  </si>
  <si>
    <t>Ne Plus contacter</t>
  </si>
  <si>
    <t>RU</t>
  </si>
  <si>
    <t>Rappeler Ultérieurement</t>
  </si>
  <si>
    <t>CP</t>
  </si>
  <si>
    <t>Contact Prospecté</t>
  </si>
  <si>
    <t>RDV</t>
  </si>
  <si>
    <t>Recontacter le</t>
  </si>
  <si>
    <t>RDV pris</t>
  </si>
  <si>
    <t>Rappelé ultérieurement</t>
  </si>
  <si>
    <t>A répondu</t>
  </si>
  <si>
    <t>A répondu+ RDV</t>
  </si>
  <si>
    <t>N'a pas répondu</t>
  </si>
  <si>
    <t xml:space="preserve">  </t>
  </si>
  <si>
    <t>22520</t>
  </si>
  <si>
    <t>22120</t>
  </si>
  <si>
    <t>659542925</t>
  </si>
  <si>
    <t>29 mars 2016</t>
  </si>
  <si>
    <t>02 96 77 21 06</t>
  </si>
  <si>
    <t>06 62 52 37 85</t>
  </si>
  <si>
    <t>02 96 61 26 77</t>
  </si>
  <si>
    <t>Oui</t>
  </si>
  <si>
    <t>Non</t>
  </si>
  <si>
    <t>1944</t>
  </si>
  <si>
    <t>http://forum.excel-pratique.com/excel/case-a-cocher-userform-t76133.html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</si>
</sst>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40C]_-;\-* #,##0.00\ [$€-40C]_-;_-* &quot;-&quot;??\ [$€-40C]_-;_-@_-"/>
    <numFmt numFmtId="165" formatCode="0#&quot; &quot;##&quot; &quot;##&quot; &quot;##&quot; &quot;##"/>
    <numFmt numFmtId="166" formatCode="#,##0&quot; min&quot;"/>
    <numFmt numFmtId="167" formatCode="d/m/yy\ h:mm;@"/>
  </numFmts>
  <fonts count="7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5" fontId="0" fillId="2" borderId="0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NumberFormat="1" applyFill="1" applyBorder="1" applyAlignment="1">
      <alignment horizontal="left" vertical="center"/>
    </xf>
    <xf numFmtId="166" fontId="0" fillId="2" borderId="1" xfId="0" applyNumberFormat="1" applyFill="1" applyBorder="1" applyAlignment="1">
      <alignment horizontal="left" vertical="center"/>
    </xf>
    <xf numFmtId="165" fontId="0" fillId="2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2" borderId="1" xfId="0" quotePrefix="1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9" xfId="0" applyFont="1" applyBorder="1"/>
    <xf numFmtId="0" fontId="0" fillId="0" borderId="10" xfId="0" applyBorder="1"/>
    <xf numFmtId="0" fontId="4" fillId="0" borderId="11" xfId="0" applyFont="1" applyBorder="1"/>
    <xf numFmtId="49" fontId="0" fillId="2" borderId="5" xfId="0" applyNumberFormat="1" applyFill="1" applyBorder="1" applyAlignment="1">
      <alignment horizontal="left"/>
    </xf>
    <xf numFmtId="49" fontId="0" fillId="0" borderId="5" xfId="0" applyNumberFormat="1" applyBorder="1" applyAlignment="1">
      <alignment horizontal="left"/>
    </xf>
    <xf numFmtId="0" fontId="0" fillId="2" borderId="12" xfId="0" applyNumberFormat="1" applyFill="1" applyBorder="1" applyAlignment="1">
      <alignment horizontal="left" vertical="center"/>
    </xf>
    <xf numFmtId="0" fontId="0" fillId="2" borderId="12" xfId="0" applyNumberFormat="1" applyFill="1" applyBorder="1" applyAlignment="1">
      <alignment horizontal="left"/>
    </xf>
    <xf numFmtId="0" fontId="0" fillId="0" borderId="12" xfId="0" applyNumberFormat="1" applyBorder="1" applyAlignment="1">
      <alignment horizontal="left"/>
    </xf>
    <xf numFmtId="0" fontId="3" fillId="0" borderId="0" xfId="0" applyFont="1" applyBorder="1"/>
    <xf numFmtId="0" fontId="0" fillId="3" borderId="0" xfId="0" applyFill="1"/>
    <xf numFmtId="0" fontId="0" fillId="5" borderId="0" xfId="0" applyFill="1"/>
    <xf numFmtId="0" fontId="0" fillId="6" borderId="0" xfId="0" applyFill="1"/>
    <xf numFmtId="0" fontId="3" fillId="4" borderId="0" xfId="0" applyFont="1" applyFill="1"/>
    <xf numFmtId="167" fontId="0" fillId="0" borderId="1" xfId="0" applyNumberFormat="1" applyBorder="1"/>
    <xf numFmtId="167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textRotation="45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textRotation="45"/>
    </xf>
    <xf numFmtId="0" fontId="0" fillId="0" borderId="1" xfId="0" applyNumberFormat="1" applyBorder="1" applyAlignment="1">
      <alignment horizontal="center" vertical="center" textRotation="45"/>
    </xf>
    <xf numFmtId="49" fontId="0" fillId="0" borderId="1" xfId="0" applyNumberFormat="1" applyBorder="1" applyAlignment="1">
      <alignment horizontal="center" vertical="center" textRotation="45"/>
    </xf>
    <xf numFmtId="167" fontId="0" fillId="0" borderId="5" xfId="0" applyNumberFormat="1" applyBorder="1" applyAlignment="1">
      <alignment horizontal="center" vertical="center" textRotation="45"/>
    </xf>
    <xf numFmtId="165" fontId="0" fillId="0" borderId="1" xfId="0" applyNumberFormat="1" applyBorder="1" applyAlignment="1">
      <alignment horizontal="center" vertical="center" textRotation="45"/>
    </xf>
    <xf numFmtId="0" fontId="0" fillId="0" borderId="13" xfId="0" applyBorder="1" applyAlignment="1">
      <alignment horizontal="center" vertical="center" textRotation="45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Border="1"/>
    <xf numFmtId="0" fontId="0" fillId="0" borderId="3" xfId="0" applyBorder="1" applyAlignment="1">
      <alignment horizontal="center" vertical="center" textRotation="45"/>
    </xf>
    <xf numFmtId="0" fontId="0" fillId="2" borderId="1" xfId="0" applyNumberFormat="1" applyFill="1" applyBorder="1"/>
    <xf numFmtId="0" fontId="5" fillId="0" borderId="4" xfId="0" applyFont="1" applyBorder="1" applyAlignment="1">
      <alignment horizontal="center" vertical="center"/>
    </xf>
    <xf numFmtId="0" fontId="6" fillId="2" borderId="12" xfId="1" applyNumberForma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23"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3200"/>
              <a:t>Taux</a:t>
            </a:r>
            <a:r>
              <a:rPr lang="fr-FR" sz="3200" baseline="0"/>
              <a:t> de réponse</a:t>
            </a:r>
            <a:endParaRPr lang="fr-FR" sz="3200"/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C0000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00B050"/>
              </a:solidFill>
            </c:spPr>
          </c:dPt>
          <c:dPt>
            <c:idx val="3"/>
            <c:bubble3D val="0"/>
            <c:spPr>
              <a:solidFill>
                <a:srgbClr val="92D050"/>
              </a:solidFill>
            </c:spPr>
          </c:dPt>
          <c:dLbls>
            <c:dLbl>
              <c:idx val="0"/>
              <c:layout>
                <c:manualLayout>
                  <c:x val="-0.10823336709467334"/>
                  <c:y val="3.600947057176912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8.5525104729123252E-2"/>
                  <c:y val="-0.12712901751655867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8.9018503392470139E-2"/>
                  <c:y val="1.7310752324884986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3.8379194301957069E-2"/>
                  <c:y val="6.214128238291681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'Taux de réponse'!$A$3:$A$6</c:f>
              <c:strCache>
                <c:ptCount val="4"/>
                <c:pt idx="0">
                  <c:v>N'a pas répondu</c:v>
                </c:pt>
                <c:pt idx="1">
                  <c:v>Rappelé ultérieurement</c:v>
                </c:pt>
                <c:pt idx="2">
                  <c:v>A répondu</c:v>
                </c:pt>
                <c:pt idx="3">
                  <c:v>A répondu+ RDV</c:v>
                </c:pt>
              </c:strCache>
            </c:strRef>
          </c:cat>
          <c:val>
            <c:numRef>
              <c:f>'Taux de réponse'!$B$3:$B$6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5104355294450786"/>
          <c:y val="1.2067987988139846E-2"/>
          <c:w val="0.21349306147814648"/>
          <c:h val="0.3702879019658432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2</xdr:col>
      <xdr:colOff>0</xdr:colOff>
      <xdr:row>0</xdr:row>
      <xdr:rowOff>581025</xdr:rowOff>
    </xdr:to>
    <xdr:sp macro="[0]!Lancer_formulaire" textlink="">
      <xdr:nvSpPr>
        <xdr:cNvPr id="2" name="Rectangle 1"/>
        <xdr:cNvSpPr/>
      </xdr:nvSpPr>
      <xdr:spPr>
        <a:xfrm>
          <a:off x="57150" y="66675"/>
          <a:ext cx="1009650" cy="5143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PHONING</a:t>
          </a:r>
          <a:endParaRPr lang="fr-FR" sz="1100" b="1"/>
        </a:p>
      </xdr:txBody>
    </xdr:sp>
    <xdr:clientData/>
  </xdr:twoCellAnchor>
  <xdr:twoCellAnchor>
    <xdr:from>
      <xdr:col>7</xdr:col>
      <xdr:colOff>1524000</xdr:colOff>
      <xdr:row>16</xdr:row>
      <xdr:rowOff>0</xdr:rowOff>
    </xdr:from>
    <xdr:to>
      <xdr:col>18</xdr:col>
      <xdr:colOff>228600</xdr:colOff>
      <xdr:row>28</xdr:row>
      <xdr:rowOff>142875</xdr:rowOff>
    </xdr:to>
    <xdr:sp macro="" textlink="">
      <xdr:nvSpPr>
        <xdr:cNvPr id="3" name="ZoneTexte 2"/>
        <xdr:cNvSpPr txBox="1"/>
      </xdr:nvSpPr>
      <xdr:spPr>
        <a:xfrm>
          <a:off x="7753350" y="4410075"/>
          <a:ext cx="6276975" cy="2428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J'vais essayer d'expliquer au mieux mon problème</a:t>
          </a:r>
          <a:br>
            <a:rPr lang="fr-FR"/>
          </a:br>
          <a:r>
            <a:rPr lang="fr-FR"/>
            <a:t>Voila j'ai crée un formulaire qui permet de remplir une fiche contact lors d'une opération de phoning.</a:t>
          </a:r>
          <a:br>
            <a:rPr lang="fr-FR"/>
          </a:br>
          <a:r>
            <a:rPr lang="fr-FR"/>
            <a:t>J'ai crée dans ce formulaire plusieurs question comportant des réponses à choix multiples et j'aimerai obtenir un code qui me permet pour chaque personne appelé indiqué si il a coché oui ou non...</a:t>
          </a:r>
          <a:br>
            <a:rPr lang="fr-FR"/>
          </a:br>
          <a:r>
            <a:rPr lang="fr-FR"/>
            <a:t>J'ai essayé avec le peu de connaissance que j'ai de tenter un ligne de code mais je n'arrive pas à trouver la solution.</a:t>
          </a:r>
          <a:br>
            <a:rPr lang="fr-FR"/>
          </a:br>
          <a:r>
            <a:rPr lang="fr-FR"/>
            <a:t>Mon problème est le suivant une fois que ma case est cocher elle vient remplir de la réponse oui ou non la case des autres personne...</a:t>
          </a:r>
          <a:br>
            <a:rPr lang="fr-FR"/>
          </a:br>
          <a:r>
            <a:rPr lang="fr-FR"/>
            <a:t>J'espère avoir été clair</a:t>
          </a:r>
          <a:br>
            <a:rPr lang="fr-FR"/>
          </a:br>
          <a:r>
            <a:rPr lang="fr-FR"/>
            <a:t>Merci d'avance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20</xdr:row>
      <xdr:rowOff>135438</xdr:rowOff>
    </xdr:from>
    <xdr:to>
      <xdr:col>4</xdr:col>
      <xdr:colOff>642274</xdr:colOff>
      <xdr:row>43</xdr:row>
      <xdr:rowOff>141271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4174038"/>
          <a:ext cx="4214149" cy="4387333"/>
        </a:xfrm>
        <a:prstGeom prst="rect">
          <a:avLst/>
        </a:prstGeom>
      </xdr:spPr>
    </xdr:pic>
    <xdr:clientData/>
  </xdr:twoCellAnchor>
  <xdr:twoCellAnchor>
    <xdr:from>
      <xdr:col>0</xdr:col>
      <xdr:colOff>1581150</xdr:colOff>
      <xdr:row>24</xdr:row>
      <xdr:rowOff>66675</xdr:rowOff>
    </xdr:from>
    <xdr:to>
      <xdr:col>1</xdr:col>
      <xdr:colOff>485775</xdr:colOff>
      <xdr:row>26</xdr:row>
      <xdr:rowOff>85725</xdr:rowOff>
    </xdr:to>
    <xdr:sp macro="" textlink="N20">
      <xdr:nvSpPr>
        <xdr:cNvPr id="3" name="ZoneTexte 2"/>
        <xdr:cNvSpPr txBox="1"/>
      </xdr:nvSpPr>
      <xdr:spPr>
        <a:xfrm>
          <a:off x="1581150" y="4867275"/>
          <a:ext cx="647700" cy="40005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908CB60-5E1C-4930-B886-0337D4BB0976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1</a:t>
          </a:fld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47624</xdr:colOff>
      <xdr:row>30</xdr:row>
      <xdr:rowOff>57150</xdr:rowOff>
    </xdr:from>
    <xdr:to>
      <xdr:col>2</xdr:col>
      <xdr:colOff>447675</xdr:colOff>
      <xdr:row>33</xdr:row>
      <xdr:rowOff>38100</xdr:rowOff>
    </xdr:to>
    <xdr:sp macro="" textlink="L20">
      <xdr:nvSpPr>
        <xdr:cNvPr id="4" name="ZoneTexte 3"/>
        <xdr:cNvSpPr txBox="1"/>
      </xdr:nvSpPr>
      <xdr:spPr>
        <a:xfrm>
          <a:off x="1790699" y="6000750"/>
          <a:ext cx="914401" cy="55245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2C01FB2-2FCD-46B6-8AB5-55708D70670C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6</a:t>
          </a:fld>
          <a:endParaRPr lang="fr-FR" sz="2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152399</xdr:colOff>
      <xdr:row>26</xdr:row>
      <xdr:rowOff>123825</xdr:rowOff>
    </xdr:from>
    <xdr:to>
      <xdr:col>4</xdr:col>
      <xdr:colOff>361949</xdr:colOff>
      <xdr:row>29</xdr:row>
      <xdr:rowOff>47625</xdr:rowOff>
    </xdr:to>
    <xdr:sp macro="" textlink="D20">
      <xdr:nvSpPr>
        <xdr:cNvPr id="5" name="ZoneTexte 4"/>
        <xdr:cNvSpPr txBox="1"/>
      </xdr:nvSpPr>
      <xdr:spPr>
        <a:xfrm>
          <a:off x="3781424" y="5305425"/>
          <a:ext cx="790575" cy="49530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C2140ED7-CCD3-4B76-B473-D81586597D51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0</a:t>
          </a:fld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1076325</xdr:colOff>
      <xdr:row>32</xdr:row>
      <xdr:rowOff>171450</xdr:rowOff>
    </xdr:from>
    <xdr:to>
      <xdr:col>3</xdr:col>
      <xdr:colOff>352425</xdr:colOff>
      <xdr:row>35</xdr:row>
      <xdr:rowOff>0</xdr:rowOff>
    </xdr:to>
    <xdr:sp macro="" textlink="F20">
      <xdr:nvSpPr>
        <xdr:cNvPr id="6" name="ZoneTexte 5"/>
        <xdr:cNvSpPr txBox="1"/>
      </xdr:nvSpPr>
      <xdr:spPr>
        <a:xfrm>
          <a:off x="3333750" y="6496050"/>
          <a:ext cx="647700" cy="40005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D4D1DE32-0929-411C-8643-C570C916598E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0</a:t>
          </a:fld>
          <a:endParaRPr lang="fr-FR" sz="2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257175</xdr:colOff>
      <xdr:row>36</xdr:row>
      <xdr:rowOff>57150</xdr:rowOff>
    </xdr:from>
    <xdr:to>
      <xdr:col>2</xdr:col>
      <xdr:colOff>904875</xdr:colOff>
      <xdr:row>38</xdr:row>
      <xdr:rowOff>76200</xdr:rowOff>
    </xdr:to>
    <xdr:sp macro="" textlink="H20">
      <xdr:nvSpPr>
        <xdr:cNvPr id="7" name="ZoneTexte 6"/>
        <xdr:cNvSpPr txBox="1"/>
      </xdr:nvSpPr>
      <xdr:spPr>
        <a:xfrm>
          <a:off x="2514600" y="7143750"/>
          <a:ext cx="647700" cy="40005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BCBC099F-A021-4C73-9CC7-83633C6DB129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0</a:t>
          </a:fld>
          <a:endParaRPr lang="fr-FR" sz="2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114300</xdr:colOff>
      <xdr:row>37</xdr:row>
      <xdr:rowOff>114300</xdr:rowOff>
    </xdr:from>
    <xdr:to>
      <xdr:col>2</xdr:col>
      <xdr:colOff>247650</xdr:colOff>
      <xdr:row>39</xdr:row>
      <xdr:rowOff>133350</xdr:rowOff>
    </xdr:to>
    <xdr:sp macro="" textlink="B20">
      <xdr:nvSpPr>
        <xdr:cNvPr id="8" name="ZoneTexte 7"/>
        <xdr:cNvSpPr txBox="1"/>
      </xdr:nvSpPr>
      <xdr:spPr>
        <a:xfrm>
          <a:off x="1857375" y="7391400"/>
          <a:ext cx="647700" cy="40005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DC47DC4A-DC67-47A6-A247-6CB42B40E832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0</a:t>
          </a:fld>
          <a:endParaRPr lang="fr-FR" sz="2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1019175</xdr:colOff>
      <xdr:row>35</xdr:row>
      <xdr:rowOff>104775</xdr:rowOff>
    </xdr:from>
    <xdr:to>
      <xdr:col>0</xdr:col>
      <xdr:colOff>1666875</xdr:colOff>
      <xdr:row>37</xdr:row>
      <xdr:rowOff>123825</xdr:rowOff>
    </xdr:to>
    <xdr:sp macro="" textlink="J20">
      <xdr:nvSpPr>
        <xdr:cNvPr id="9" name="ZoneTexte 8"/>
        <xdr:cNvSpPr txBox="1"/>
      </xdr:nvSpPr>
      <xdr:spPr>
        <a:xfrm>
          <a:off x="1019175" y="7000875"/>
          <a:ext cx="647700" cy="40005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C49EF45-2236-4CD9-A5E4-9451EFAC58F9}" type="TxLink">
            <a:rPr lang="en-US" sz="1600" b="1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2</a:t>
          </a:fld>
          <a:endParaRPr lang="fr-FR" sz="2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857250</xdr:colOff>
      <xdr:row>44</xdr:row>
      <xdr:rowOff>40821</xdr:rowOff>
    </xdr:from>
    <xdr:to>
      <xdr:col>4</xdr:col>
      <xdr:colOff>680357</xdr:colOff>
      <xdr:row>46</xdr:row>
      <xdr:rowOff>95250</xdr:rowOff>
    </xdr:to>
    <xdr:sp macro="" textlink="">
      <xdr:nvSpPr>
        <xdr:cNvPr id="10" name="ZoneTexte 9"/>
        <xdr:cNvSpPr txBox="1"/>
      </xdr:nvSpPr>
      <xdr:spPr>
        <a:xfrm>
          <a:off x="857250" y="8667750"/>
          <a:ext cx="4041321" cy="4354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Répartition Personne</a:t>
          </a:r>
          <a:r>
            <a:rPr lang="fr-FR" sz="2000" b="1" baseline="0"/>
            <a:t> Eligible  Pays</a:t>
          </a:r>
        </a:p>
        <a:p>
          <a:endParaRPr lang="fr-FR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4760</xdr:rowOff>
    </xdr:from>
    <xdr:to>
      <xdr:col>16</xdr:col>
      <xdr:colOff>400050</xdr:colOff>
      <xdr:row>41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CTIONS/VIRVOLT-MA-MAISON/SUIVI%20OPERATIONNEL/01%20-%20BASE%20CONTACTS/Anciennes%20versions/Base%20contacts%20Vir'Volt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ntacts Virvolt"/>
      <sheetName val="Sortis de Virvolt"/>
      <sheetName val="Non éligibles"/>
      <sheetName val="Bilan"/>
      <sheetName val="Outils"/>
      <sheetName val="Newsletter base"/>
      <sheetName val="SBA"/>
      <sheetName val="Lamballe Communauté"/>
      <sheetName val="EPCI mois"/>
      <sheetName val="chiffres cl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Tableau1" displayName="Tableau1" ref="A2:O20" totalsRowShown="0" headerRowDxfId="16" tableBorderDxfId="15">
  <autoFilter ref="A2:O20"/>
  <tableColumns count="15">
    <tableColumn id="1" name="Centre Armor puissance 4" dataDxfId="14"/>
    <tableColumn id="2" name="Nbre" dataDxfId="13"/>
    <tableColumn id="3" name="Cote de Penthièvre" dataDxfId="12"/>
    <tableColumn id="4" name="Nbre2" dataDxfId="11"/>
    <tableColumn id="5" name="Lamballe Communauté" dataDxfId="10"/>
    <tableColumn id="6" name="Nbre3" dataDxfId="9"/>
    <tableColumn id="7" name="Pays de Moncontour" dataDxfId="8"/>
    <tableColumn id="8" name="Nbre4" dataDxfId="7"/>
    <tableColumn id="9" name="Quintin Communauté" dataDxfId="6"/>
    <tableColumn id="10" name="Nbre5" dataDxfId="5"/>
    <tableColumn id="11" name="Saint Brieuc Agglo" dataDxfId="4"/>
    <tableColumn id="12" name="Nbre6" dataDxfId="3"/>
    <tableColumn id="13" name="Sud Goëlo" dataDxfId="2"/>
    <tableColumn id="14" name="Nbre7" dataDxfId="1"/>
    <tableColumn id="15" name="Total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se-a-cocher-userform-t76133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O494"/>
  <sheetViews>
    <sheetView showGridLines="0" tabSelected="1" zoomScaleNormal="100" workbookViewId="0">
      <pane xSplit="4" topLeftCell="E1" activePane="topRight" state="frozen"/>
      <selection pane="topRight" activeCell="H15" sqref="H15"/>
    </sheetView>
  </sheetViews>
  <sheetFormatPr baseColWidth="10" defaultRowHeight="15" x14ac:dyDescent="0.25"/>
  <cols>
    <col min="1" max="1" width="4" bestFit="1" customWidth="1"/>
    <col min="2" max="2" width="5" bestFit="1" customWidth="1"/>
    <col min="3" max="3" width="7.28515625" style="10" bestFit="1" customWidth="1"/>
    <col min="4" max="4" width="28" style="22" bestFit="1" customWidth="1"/>
    <col min="5" max="5" width="16.5703125" style="23" bestFit="1" customWidth="1"/>
    <col min="6" max="6" width="12.7109375" style="46" bestFit="1" customWidth="1"/>
    <col min="7" max="7" width="19.85546875" bestFit="1" customWidth="1"/>
    <col min="8" max="8" width="26.28515625" customWidth="1"/>
    <col min="9" max="9" width="8.5703125" style="57" bestFit="1" customWidth="1"/>
    <col min="10" max="11" width="12.7109375" style="20" bestFit="1" customWidth="1"/>
    <col min="12" max="12" width="9.5703125" bestFit="1" customWidth="1"/>
    <col min="13" max="13" width="7.28515625" bestFit="1" customWidth="1"/>
    <col min="14" max="32" width="7.28515625" customWidth="1"/>
    <col min="33" max="33" width="30.28515625" style="14" bestFit="1" customWidth="1"/>
    <col min="34" max="34" width="20.28515625" style="14" bestFit="1" customWidth="1"/>
    <col min="35" max="35" width="92.5703125" style="14" bestFit="1" customWidth="1"/>
    <col min="36" max="36" width="7.28515625" bestFit="1" customWidth="1"/>
    <col min="37" max="37" width="18.28515625" bestFit="1" customWidth="1"/>
    <col min="38" max="39" width="7.28515625" style="10" bestFit="1" customWidth="1"/>
    <col min="40" max="40" width="16.140625" style="10" bestFit="1" customWidth="1"/>
    <col min="41" max="41" width="23.28515625" style="10" bestFit="1" customWidth="1"/>
    <col min="42" max="42" width="8.85546875" bestFit="1" customWidth="1"/>
    <col min="43" max="43" width="23.5703125" bestFit="1" customWidth="1"/>
    <col min="44" max="44" width="38" customWidth="1"/>
    <col min="45" max="45" width="23.5703125" bestFit="1" customWidth="1"/>
    <col min="46" max="46" width="20.5703125" bestFit="1" customWidth="1"/>
    <col min="47" max="47" width="29.5703125" bestFit="1" customWidth="1"/>
    <col min="48" max="48" width="89.5703125" bestFit="1" customWidth="1"/>
    <col min="49" max="49" width="26.7109375" bestFit="1" customWidth="1"/>
    <col min="50" max="50" width="17.85546875" bestFit="1" customWidth="1"/>
    <col min="51" max="51" width="16.42578125" bestFit="1" customWidth="1"/>
    <col min="52" max="52" width="44" bestFit="1" customWidth="1"/>
    <col min="53" max="53" width="24.42578125" bestFit="1" customWidth="1"/>
    <col min="54" max="54" width="79.85546875" bestFit="1" customWidth="1"/>
    <col min="55" max="55" width="41.42578125" bestFit="1" customWidth="1"/>
    <col min="56" max="56" width="12.42578125" bestFit="1" customWidth="1"/>
    <col min="57" max="57" width="46.7109375" bestFit="1" customWidth="1"/>
    <col min="58" max="58" width="31.28515625" bestFit="1" customWidth="1"/>
    <col min="59" max="59" width="16.28515625" bestFit="1" customWidth="1"/>
    <col min="60" max="60" width="24.5703125" customWidth="1"/>
    <col min="61" max="61" width="24.85546875" customWidth="1"/>
    <col min="62" max="62" width="25.28515625" bestFit="1" customWidth="1"/>
    <col min="63" max="63" width="9.28515625" bestFit="1" customWidth="1"/>
    <col min="64" max="64" width="8.85546875" bestFit="1" customWidth="1"/>
    <col min="66" max="66" width="8" customWidth="1"/>
    <col min="67" max="67" width="23.5703125" customWidth="1"/>
    <col min="68" max="68" width="20.5703125" bestFit="1" customWidth="1"/>
    <col min="69" max="69" width="8.7109375" bestFit="1" customWidth="1"/>
    <col min="70" max="70" width="24" bestFit="1" customWidth="1"/>
    <col min="71" max="71" width="8.7109375" bestFit="1" customWidth="1"/>
    <col min="72" max="72" width="21.5703125" bestFit="1" customWidth="1"/>
    <col min="73" max="73" width="8.7109375" bestFit="1" customWidth="1"/>
    <col min="74" max="74" width="22.5703125" bestFit="1" customWidth="1"/>
    <col min="75" max="75" width="8.7109375" bestFit="1" customWidth="1"/>
    <col min="76" max="76" width="19" customWidth="1"/>
    <col min="77" max="77" width="8.7109375" bestFit="1" customWidth="1"/>
    <col min="78" max="78" width="19.85546875" bestFit="1" customWidth="1"/>
    <col min="79" max="79" width="8.7109375" customWidth="1"/>
    <col min="80" max="80" width="7.7109375" bestFit="1" customWidth="1"/>
  </cols>
  <sheetData>
    <row r="1" spans="1:67" s="47" customFormat="1" ht="122.25" x14ac:dyDescent="0.25">
      <c r="A1" s="49" t="s">
        <v>172</v>
      </c>
      <c r="B1" s="50" t="s">
        <v>173</v>
      </c>
      <c r="C1" s="48" t="s">
        <v>0</v>
      </c>
      <c r="D1" s="51" t="s">
        <v>1</v>
      </c>
      <c r="E1" s="52" t="s">
        <v>2</v>
      </c>
      <c r="F1" s="53" t="s">
        <v>181</v>
      </c>
      <c r="G1" s="48" t="s">
        <v>7</v>
      </c>
      <c r="H1" s="48" t="s">
        <v>4</v>
      </c>
      <c r="I1" s="51" t="s">
        <v>5</v>
      </c>
      <c r="J1" s="51" t="s">
        <v>8</v>
      </c>
      <c r="K1" s="54" t="s">
        <v>9</v>
      </c>
      <c r="L1" s="48" t="s">
        <v>3</v>
      </c>
      <c r="M1" s="55" t="s">
        <v>6</v>
      </c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0" t="s">
        <v>10</v>
      </c>
      <c r="AH1" s="48" t="s">
        <v>11</v>
      </c>
      <c r="AI1" s="48" t="s">
        <v>12</v>
      </c>
      <c r="AJ1" s="48" t="s">
        <v>13</v>
      </c>
      <c r="AK1" s="48" t="s">
        <v>14</v>
      </c>
      <c r="AL1" s="48" t="s">
        <v>15</v>
      </c>
      <c r="AM1" s="48" t="s">
        <v>16</v>
      </c>
      <c r="AN1" s="48" t="s">
        <v>17</v>
      </c>
      <c r="AO1" s="48" t="s">
        <v>18</v>
      </c>
      <c r="AP1" s="48" t="s">
        <v>19</v>
      </c>
      <c r="AQ1" s="48" t="s">
        <v>20</v>
      </c>
      <c r="AR1" s="48" t="s">
        <v>21</v>
      </c>
      <c r="AS1" s="48" t="s">
        <v>22</v>
      </c>
      <c r="AT1" s="48" t="s">
        <v>23</v>
      </c>
      <c r="AU1" s="48" t="s">
        <v>24</v>
      </c>
      <c r="AV1" s="48" t="s">
        <v>25</v>
      </c>
      <c r="AW1" s="48" t="s">
        <v>26</v>
      </c>
      <c r="AX1" s="48" t="s">
        <v>27</v>
      </c>
      <c r="AY1" s="48" t="s">
        <v>28</v>
      </c>
      <c r="AZ1" s="48" t="s">
        <v>29</v>
      </c>
      <c r="BA1" s="48" t="s">
        <v>30</v>
      </c>
      <c r="BB1" s="48" t="s">
        <v>31</v>
      </c>
      <c r="BC1" s="48" t="s">
        <v>32</v>
      </c>
      <c r="BD1" s="48" t="s">
        <v>33</v>
      </c>
      <c r="BE1" s="48" t="s">
        <v>34</v>
      </c>
      <c r="BF1" s="48" t="s">
        <v>35</v>
      </c>
      <c r="BG1" s="48" t="s">
        <v>36</v>
      </c>
      <c r="BH1" s="48" t="s">
        <v>37</v>
      </c>
      <c r="BI1" s="48" t="s">
        <v>38</v>
      </c>
      <c r="BJ1" s="48" t="s">
        <v>39</v>
      </c>
      <c r="BK1" s="48" t="s">
        <v>40</v>
      </c>
      <c r="BL1" s="55" t="s">
        <v>41</v>
      </c>
    </row>
    <row r="2" spans="1:67" ht="15" customHeight="1" x14ac:dyDescent="0.25">
      <c r="A2" s="1">
        <v>1</v>
      </c>
      <c r="B2" s="1" t="s">
        <v>176</v>
      </c>
      <c r="C2" s="3" t="s">
        <v>42</v>
      </c>
      <c r="D2" s="37" t="s">
        <v>122</v>
      </c>
      <c r="E2" s="35" t="s">
        <v>123</v>
      </c>
      <c r="F2" s="45" t="s">
        <v>191</v>
      </c>
      <c r="G2" s="2" t="s">
        <v>43</v>
      </c>
      <c r="H2" s="2" t="s">
        <v>124</v>
      </c>
      <c r="I2" s="56" t="s">
        <v>188</v>
      </c>
      <c r="J2" s="4" t="s">
        <v>192</v>
      </c>
      <c r="K2" s="4" t="s">
        <v>193</v>
      </c>
      <c r="L2" s="2" t="s">
        <v>197</v>
      </c>
      <c r="M2" s="60">
        <v>22007</v>
      </c>
      <c r="N2" s="2" t="s">
        <v>196</v>
      </c>
      <c r="O2" s="2" t="s">
        <v>196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2"/>
      <c r="AH2" s="6" t="s">
        <v>111</v>
      </c>
      <c r="AI2" s="6" t="s">
        <v>112</v>
      </c>
      <c r="AJ2" s="2"/>
      <c r="AK2" s="2"/>
      <c r="AL2" s="8"/>
      <c r="AM2" s="8"/>
      <c r="AN2" s="7">
        <v>2008</v>
      </c>
      <c r="AO2" s="5" t="s">
        <v>46</v>
      </c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1">
        <v>70</v>
      </c>
    </row>
    <row r="3" spans="1:67" ht="15" customHeight="1" x14ac:dyDescent="0.25">
      <c r="A3" s="1">
        <v>2</v>
      </c>
      <c r="B3" s="1" t="s">
        <v>176</v>
      </c>
      <c r="C3" s="3" t="s">
        <v>61</v>
      </c>
      <c r="D3" s="37" t="s">
        <v>131</v>
      </c>
      <c r="E3" s="35" t="s">
        <v>134</v>
      </c>
      <c r="F3" s="45" t="s">
        <v>191</v>
      </c>
      <c r="G3" s="2" t="s">
        <v>110</v>
      </c>
      <c r="H3" s="2" t="s">
        <v>134</v>
      </c>
      <c r="I3" s="5" t="s">
        <v>189</v>
      </c>
      <c r="J3" s="4" t="s">
        <v>194</v>
      </c>
      <c r="K3" s="4" t="s">
        <v>134</v>
      </c>
      <c r="L3" s="2" t="s">
        <v>134</v>
      </c>
      <c r="M3" s="2">
        <v>22389</v>
      </c>
      <c r="N3" s="2" t="s">
        <v>196</v>
      </c>
      <c r="O3" s="2" t="s">
        <v>196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12"/>
      <c r="AH3" s="6" t="s">
        <v>111</v>
      </c>
      <c r="AI3" s="6" t="s">
        <v>132</v>
      </c>
      <c r="AJ3" s="2"/>
      <c r="AK3" s="2"/>
      <c r="AL3" s="8"/>
      <c r="AM3" s="8"/>
      <c r="AN3" s="7"/>
      <c r="AO3" s="5" t="s">
        <v>46</v>
      </c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1">
        <v>70</v>
      </c>
    </row>
    <row r="4" spans="1:67" ht="15" customHeight="1" x14ac:dyDescent="0.25">
      <c r="A4" s="1">
        <v>3</v>
      </c>
      <c r="B4" s="1" t="s">
        <v>178</v>
      </c>
      <c r="C4" s="8" t="s">
        <v>42</v>
      </c>
      <c r="D4" s="38" t="s">
        <v>92</v>
      </c>
      <c r="E4" s="35"/>
      <c r="F4" s="45"/>
      <c r="G4" s="2" t="s">
        <v>93</v>
      </c>
      <c r="H4" s="2"/>
      <c r="I4" s="5">
        <v>22440</v>
      </c>
      <c r="J4" s="17"/>
      <c r="K4" s="19">
        <v>664098084</v>
      </c>
      <c r="L4" s="2"/>
      <c r="M4" s="2">
        <v>22215</v>
      </c>
      <c r="N4" s="2" t="s">
        <v>196</v>
      </c>
      <c r="O4" s="2" t="s">
        <v>196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12"/>
      <c r="AH4" s="12" t="s">
        <v>44</v>
      </c>
      <c r="AI4" s="12" t="s">
        <v>94</v>
      </c>
      <c r="AJ4" s="2">
        <v>5</v>
      </c>
      <c r="AK4" s="2" t="s">
        <v>45</v>
      </c>
      <c r="AL4" s="8">
        <v>107</v>
      </c>
      <c r="AM4" s="8">
        <v>1</v>
      </c>
      <c r="AN4" s="8" t="s">
        <v>51</v>
      </c>
      <c r="AO4" s="8" t="s">
        <v>62</v>
      </c>
      <c r="AP4" s="2"/>
      <c r="AQ4" s="2"/>
      <c r="AR4" s="2" t="s">
        <v>53</v>
      </c>
      <c r="AS4" s="2" t="s">
        <v>59</v>
      </c>
      <c r="AT4" s="2" t="s">
        <v>48</v>
      </c>
      <c r="AU4" s="2" t="s">
        <v>54</v>
      </c>
      <c r="AV4" s="2" t="s">
        <v>55</v>
      </c>
      <c r="AW4" s="2"/>
      <c r="AX4" s="2"/>
      <c r="AY4" s="2" t="s">
        <v>29</v>
      </c>
      <c r="AZ4" s="2"/>
      <c r="BA4" s="2"/>
      <c r="BB4" s="2" t="s">
        <v>32</v>
      </c>
      <c r="BC4" s="2" t="s">
        <v>71</v>
      </c>
      <c r="BD4" s="2"/>
      <c r="BE4" s="2"/>
      <c r="BF4" s="2"/>
      <c r="BG4" s="2"/>
      <c r="BH4" s="2"/>
      <c r="BI4" s="2"/>
      <c r="BJ4" s="2"/>
      <c r="BK4" s="2"/>
      <c r="BL4" s="2" t="s">
        <v>135</v>
      </c>
      <c r="BN4" s="42" t="s">
        <v>174</v>
      </c>
      <c r="BO4" t="s">
        <v>175</v>
      </c>
    </row>
    <row r="5" spans="1:67" ht="15" customHeight="1" x14ac:dyDescent="0.25">
      <c r="A5" s="1">
        <v>4</v>
      </c>
      <c r="B5" s="1" t="s">
        <v>180</v>
      </c>
      <c r="C5" s="3" t="s">
        <v>42</v>
      </c>
      <c r="D5" s="37" t="s">
        <v>117</v>
      </c>
      <c r="E5" s="35" t="s">
        <v>75</v>
      </c>
      <c r="F5" s="45"/>
      <c r="G5" s="2" t="s">
        <v>76</v>
      </c>
      <c r="H5" s="2"/>
      <c r="I5" s="5">
        <v>22800</v>
      </c>
      <c r="J5" s="4"/>
      <c r="K5" s="4">
        <v>676692651</v>
      </c>
      <c r="L5" s="2"/>
      <c r="M5" s="2">
        <v>22099</v>
      </c>
      <c r="N5" s="2" t="s">
        <v>196</v>
      </c>
      <c r="O5" s="2" t="s">
        <v>195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12" t="s">
        <v>118</v>
      </c>
      <c r="AH5" s="6" t="s">
        <v>111</v>
      </c>
      <c r="AI5" s="6" t="s">
        <v>119</v>
      </c>
      <c r="AJ5" s="2"/>
      <c r="AK5" s="2"/>
      <c r="AL5" s="8"/>
      <c r="AM5" s="8"/>
      <c r="AN5" s="7">
        <v>1965</v>
      </c>
      <c r="AO5" s="5" t="s">
        <v>46</v>
      </c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1">
        <v>60</v>
      </c>
      <c r="BN5" s="41" t="s">
        <v>176</v>
      </c>
      <c r="BO5" t="s">
        <v>177</v>
      </c>
    </row>
    <row r="6" spans="1:67" ht="15" customHeight="1" x14ac:dyDescent="0.25">
      <c r="A6" s="1">
        <v>5</v>
      </c>
      <c r="B6" s="1" t="s">
        <v>174</v>
      </c>
      <c r="C6" s="3" t="s">
        <v>42</v>
      </c>
      <c r="D6" s="37" t="s">
        <v>95</v>
      </c>
      <c r="E6" s="35" t="s">
        <v>129</v>
      </c>
      <c r="F6" s="45"/>
      <c r="G6" s="2" t="s">
        <v>80</v>
      </c>
      <c r="H6" s="2"/>
      <c r="I6" s="5">
        <v>22800</v>
      </c>
      <c r="J6" s="4">
        <v>296324528</v>
      </c>
      <c r="K6" s="4" t="s">
        <v>134</v>
      </c>
      <c r="L6" s="2"/>
      <c r="M6" s="2">
        <v>22386</v>
      </c>
      <c r="N6" s="2" t="s">
        <v>196</v>
      </c>
      <c r="O6" s="2" t="s">
        <v>196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12"/>
      <c r="AH6" s="6" t="s">
        <v>111</v>
      </c>
      <c r="AI6" s="6" t="s">
        <v>130</v>
      </c>
      <c r="AJ6" s="2"/>
      <c r="AK6" s="2"/>
      <c r="AL6" s="8"/>
      <c r="AM6" s="8"/>
      <c r="AN6" s="7"/>
      <c r="AO6" s="5" t="s">
        <v>46</v>
      </c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1">
        <v>115</v>
      </c>
      <c r="BN6" s="43" t="s">
        <v>178</v>
      </c>
      <c r="BO6" t="s">
        <v>179</v>
      </c>
    </row>
    <row r="7" spans="1:67" ht="15" customHeight="1" x14ac:dyDescent="0.25">
      <c r="A7" s="1">
        <v>6</v>
      </c>
      <c r="B7" s="1" t="s">
        <v>176</v>
      </c>
      <c r="C7" s="3" t="s">
        <v>61</v>
      </c>
      <c r="D7" s="37" t="s">
        <v>95</v>
      </c>
      <c r="E7" s="35" t="s">
        <v>126</v>
      </c>
      <c r="F7" s="45"/>
      <c r="G7" s="2" t="s">
        <v>102</v>
      </c>
      <c r="H7" s="2"/>
      <c r="I7" s="5">
        <v>22000</v>
      </c>
      <c r="J7" s="4"/>
      <c r="K7" s="4">
        <v>677674960</v>
      </c>
      <c r="L7" s="2"/>
      <c r="M7" s="2">
        <v>22278</v>
      </c>
      <c r="N7" s="2" t="s">
        <v>196</v>
      </c>
      <c r="O7" s="2" t="s">
        <v>196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2" t="s">
        <v>127</v>
      </c>
      <c r="AH7" s="6" t="s">
        <v>111</v>
      </c>
      <c r="AI7" s="6" t="s">
        <v>112</v>
      </c>
      <c r="AJ7" s="2"/>
      <c r="AK7" s="2"/>
      <c r="AL7" s="8"/>
      <c r="AM7" s="8"/>
      <c r="AN7" s="7">
        <v>2010</v>
      </c>
      <c r="AO7" s="5" t="s">
        <v>46</v>
      </c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1">
        <v>80</v>
      </c>
      <c r="BN7" s="44" t="s">
        <v>180</v>
      </c>
      <c r="BO7" t="s">
        <v>182</v>
      </c>
    </row>
    <row r="8" spans="1:67" ht="15" customHeight="1" x14ac:dyDescent="0.25">
      <c r="A8" s="1">
        <v>7</v>
      </c>
      <c r="B8" s="1" t="s">
        <v>176</v>
      </c>
      <c r="C8" s="8" t="s">
        <v>42</v>
      </c>
      <c r="D8" s="38" t="s">
        <v>95</v>
      </c>
      <c r="E8" s="35"/>
      <c r="F8" s="45"/>
      <c r="G8" s="2" t="s">
        <v>106</v>
      </c>
      <c r="H8" s="2"/>
      <c r="I8" s="5">
        <v>22950</v>
      </c>
      <c r="J8" s="17"/>
      <c r="K8" s="17">
        <v>674431050</v>
      </c>
      <c r="L8" s="2"/>
      <c r="M8" s="2">
        <v>22360</v>
      </c>
      <c r="N8" s="2" t="s">
        <v>196</v>
      </c>
      <c r="O8" s="2" t="s">
        <v>196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12"/>
      <c r="AH8" s="12" t="s">
        <v>44</v>
      </c>
      <c r="AI8" s="12" t="s">
        <v>107</v>
      </c>
      <c r="AJ8" s="2"/>
      <c r="AK8" s="2" t="s">
        <v>45</v>
      </c>
      <c r="AL8" s="8">
        <v>85</v>
      </c>
      <c r="AM8" s="8">
        <v>1</v>
      </c>
      <c r="AN8" s="8">
        <v>1979</v>
      </c>
      <c r="AO8" s="8" t="s">
        <v>46</v>
      </c>
      <c r="AP8" s="2"/>
      <c r="AQ8" s="2"/>
      <c r="AR8" s="2" t="s">
        <v>47</v>
      </c>
      <c r="AS8" s="2" t="s">
        <v>60</v>
      </c>
      <c r="AT8" s="2"/>
      <c r="AU8" s="2" t="s">
        <v>49</v>
      </c>
      <c r="AV8" s="2" t="s">
        <v>50</v>
      </c>
      <c r="AW8" s="2"/>
      <c r="AX8" s="2"/>
      <c r="AY8" s="2" t="s">
        <v>29</v>
      </c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 t="s">
        <v>135</v>
      </c>
    </row>
    <row r="9" spans="1:67" ht="15" customHeight="1" x14ac:dyDescent="0.25">
      <c r="A9" s="1">
        <v>8</v>
      </c>
      <c r="B9" s="1" t="s">
        <v>178</v>
      </c>
      <c r="C9" s="8" t="s">
        <v>61</v>
      </c>
      <c r="D9" s="38" t="s">
        <v>95</v>
      </c>
      <c r="E9" s="35"/>
      <c r="F9" s="45"/>
      <c r="G9" s="2" t="s">
        <v>93</v>
      </c>
      <c r="H9" s="2"/>
      <c r="I9" s="5">
        <v>22440</v>
      </c>
      <c r="J9" s="17"/>
      <c r="K9" s="17">
        <v>681302564</v>
      </c>
      <c r="L9" s="2"/>
      <c r="M9" s="2">
        <v>22215</v>
      </c>
      <c r="N9" s="2" t="s">
        <v>196</v>
      </c>
      <c r="O9" s="2" t="s">
        <v>196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12"/>
      <c r="AH9" s="12" t="s">
        <v>44</v>
      </c>
      <c r="AI9" s="12" t="s">
        <v>86</v>
      </c>
      <c r="AJ9" s="2">
        <v>4</v>
      </c>
      <c r="AK9" s="2" t="s">
        <v>45</v>
      </c>
      <c r="AL9" s="8">
        <v>120</v>
      </c>
      <c r="AM9" s="8">
        <v>1</v>
      </c>
      <c r="AN9" s="8">
        <v>1969</v>
      </c>
      <c r="AO9" s="8" t="s">
        <v>52</v>
      </c>
      <c r="AP9" s="2"/>
      <c r="AQ9" s="2"/>
      <c r="AR9" s="2" t="s">
        <v>47</v>
      </c>
      <c r="AS9" s="2" t="s">
        <v>72</v>
      </c>
      <c r="AT9" s="2" t="s">
        <v>48</v>
      </c>
      <c r="AU9" s="2" t="s">
        <v>49</v>
      </c>
      <c r="AV9" s="2" t="s">
        <v>55</v>
      </c>
      <c r="AW9" s="2"/>
      <c r="AX9" s="2"/>
      <c r="AY9" s="2" t="s">
        <v>29</v>
      </c>
      <c r="AZ9" s="2"/>
      <c r="BA9" s="2"/>
      <c r="BB9" s="2" t="s">
        <v>35</v>
      </c>
      <c r="BC9" s="2"/>
      <c r="BD9" s="2"/>
      <c r="BE9" s="2"/>
      <c r="BF9" s="2" t="s">
        <v>96</v>
      </c>
      <c r="BG9" s="2"/>
      <c r="BH9" s="2" t="s">
        <v>73</v>
      </c>
      <c r="BI9" s="2"/>
      <c r="BJ9" s="2"/>
      <c r="BK9" s="2"/>
      <c r="BL9" s="2" t="s">
        <v>135</v>
      </c>
    </row>
    <row r="10" spans="1:67" ht="15" customHeight="1" x14ac:dyDescent="0.25">
      <c r="A10" s="1">
        <v>9</v>
      </c>
      <c r="B10" s="1" t="s">
        <v>187</v>
      </c>
      <c r="C10" s="8" t="s">
        <v>61</v>
      </c>
      <c r="D10" s="38" t="s">
        <v>56</v>
      </c>
      <c r="E10" s="35" t="s">
        <v>134</v>
      </c>
      <c r="F10" s="45"/>
      <c r="G10" s="2" t="s">
        <v>66</v>
      </c>
      <c r="H10" s="2" t="s">
        <v>134</v>
      </c>
      <c r="I10" s="5" t="s">
        <v>189</v>
      </c>
      <c r="J10" s="17" t="s">
        <v>134</v>
      </c>
      <c r="K10" s="17" t="s">
        <v>190</v>
      </c>
      <c r="L10" s="2" t="s">
        <v>63</v>
      </c>
      <c r="M10" s="2">
        <v>22081</v>
      </c>
      <c r="N10" s="2" t="s">
        <v>196</v>
      </c>
      <c r="O10" s="2" t="s">
        <v>196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12"/>
      <c r="AH10" s="12" t="s">
        <v>44</v>
      </c>
      <c r="AI10" s="12" t="s">
        <v>67</v>
      </c>
      <c r="AJ10" s="2"/>
      <c r="AK10" s="2" t="s">
        <v>45</v>
      </c>
      <c r="AL10" s="8"/>
      <c r="AM10" s="8">
        <v>1</v>
      </c>
      <c r="AN10" s="8">
        <v>1951</v>
      </c>
      <c r="AO10" s="8" t="s">
        <v>52</v>
      </c>
      <c r="AP10" s="2"/>
      <c r="AQ10" s="2"/>
      <c r="AR10" s="2"/>
      <c r="AS10" s="2" t="s">
        <v>60</v>
      </c>
      <c r="AT10" s="2"/>
      <c r="AU10" s="2" t="s">
        <v>49</v>
      </c>
      <c r="AV10" s="2" t="s">
        <v>55</v>
      </c>
      <c r="AW10" s="2"/>
      <c r="AX10" s="2"/>
      <c r="AY10" s="2" t="s">
        <v>29</v>
      </c>
      <c r="AZ10" s="2" t="s">
        <v>68</v>
      </c>
      <c r="BA10" s="2" t="s">
        <v>69</v>
      </c>
      <c r="BB10" s="2" t="s">
        <v>58</v>
      </c>
      <c r="BC10" s="2" t="s">
        <v>70</v>
      </c>
      <c r="BD10" s="2"/>
      <c r="BE10" s="2"/>
      <c r="BF10" s="2" t="s">
        <v>62</v>
      </c>
      <c r="BG10" s="2"/>
      <c r="BH10" s="2"/>
      <c r="BI10" s="2"/>
      <c r="BJ10" s="2"/>
      <c r="BK10" s="2"/>
      <c r="BL10" s="2" t="s">
        <v>135</v>
      </c>
    </row>
    <row r="11" spans="1:67" x14ac:dyDescent="0.25">
      <c r="A11" s="1"/>
      <c r="B11" s="1"/>
      <c r="C11" s="9"/>
      <c r="D11" s="39"/>
      <c r="E11" s="36"/>
      <c r="F11" s="45"/>
      <c r="G11" s="1"/>
      <c r="H11" s="1"/>
      <c r="I11" s="56"/>
      <c r="J11" s="18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3"/>
      <c r="AH11" s="13"/>
      <c r="AI11" s="13"/>
      <c r="AJ11" s="1"/>
      <c r="AK11" s="1"/>
      <c r="AL11" s="9"/>
      <c r="AM11" s="9"/>
      <c r="AN11" s="9"/>
      <c r="AO11" s="9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7" ht="15" customHeight="1" x14ac:dyDescent="0.25">
      <c r="A12" s="1"/>
      <c r="B12" s="1"/>
      <c r="C12" s="3"/>
      <c r="D12" s="37"/>
      <c r="E12" s="35"/>
      <c r="F12" s="45"/>
      <c r="G12" s="2"/>
      <c r="H12" s="2"/>
      <c r="I12" s="5"/>
      <c r="J12" s="11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12"/>
      <c r="AH12" s="6"/>
      <c r="AI12" s="6"/>
      <c r="AJ12" s="2"/>
      <c r="AK12" s="2"/>
      <c r="AL12" s="8"/>
      <c r="AM12" s="8"/>
      <c r="AN12" s="7"/>
      <c r="AO12" s="5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1"/>
    </row>
    <row r="13" spans="1:67" ht="15" customHeight="1" x14ac:dyDescent="0.25">
      <c r="A13" s="1"/>
      <c r="B13" s="1"/>
      <c r="C13" s="8"/>
      <c r="D13" s="38"/>
      <c r="E13" s="35"/>
      <c r="F13" s="45"/>
      <c r="G13" s="2"/>
      <c r="H13" s="2"/>
      <c r="I13" s="5"/>
      <c r="J13" s="17"/>
      <c r="K13" s="17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12"/>
      <c r="AH13" s="12"/>
      <c r="AI13" s="12"/>
      <c r="AJ13" s="2"/>
      <c r="AK13" s="2"/>
      <c r="AL13" s="8"/>
      <c r="AM13" s="8"/>
      <c r="AN13" s="8"/>
      <c r="AO13" s="8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7" ht="15" customHeight="1" x14ac:dyDescent="0.25">
      <c r="A14" s="1"/>
      <c r="B14" s="1"/>
      <c r="C14" s="3"/>
      <c r="D14" s="37"/>
      <c r="E14" s="35"/>
      <c r="F14" s="45"/>
      <c r="G14" s="2"/>
      <c r="H14" s="2"/>
      <c r="I14" s="5"/>
      <c r="J14" s="4"/>
      <c r="K14" s="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2"/>
      <c r="AH14" s="6"/>
      <c r="AI14" s="6"/>
      <c r="AJ14" s="2"/>
      <c r="AK14" s="2"/>
      <c r="AL14" s="8"/>
      <c r="AM14" s="8"/>
      <c r="AN14" s="7"/>
      <c r="AO14" s="5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1"/>
    </row>
    <row r="15" spans="1:67" ht="15" customHeight="1" x14ac:dyDescent="0.25">
      <c r="A15" s="1"/>
      <c r="B15" s="1"/>
      <c r="C15" s="8"/>
      <c r="D15" s="38"/>
      <c r="E15" s="35"/>
      <c r="F15" s="45"/>
      <c r="G15" s="2"/>
      <c r="H15" s="2"/>
      <c r="I15" s="5"/>
      <c r="J15" s="17"/>
      <c r="K15" s="17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12"/>
      <c r="AH15" s="12"/>
      <c r="AI15" s="12"/>
      <c r="AJ15" s="2"/>
      <c r="AK15" s="2"/>
      <c r="AL15" s="8"/>
      <c r="AM15" s="8"/>
      <c r="AN15" s="8"/>
      <c r="AO15" s="8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</row>
    <row r="16" spans="1:67" ht="15" customHeight="1" x14ac:dyDescent="0.25">
      <c r="A16" s="1"/>
      <c r="B16" s="1"/>
      <c r="C16" s="8"/>
      <c r="D16" s="38"/>
      <c r="E16" s="35"/>
      <c r="F16" s="45"/>
      <c r="G16" s="2"/>
      <c r="H16" s="2"/>
      <c r="I16" s="5"/>
      <c r="J16" s="17"/>
      <c r="K16" s="17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12"/>
      <c r="AH16" s="12"/>
      <c r="AI16" s="12"/>
      <c r="AJ16" s="2"/>
      <c r="AK16" s="2"/>
      <c r="AL16" s="8"/>
      <c r="AM16" s="8"/>
      <c r="AN16" s="8"/>
      <c r="AO16" s="8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</row>
    <row r="17" spans="1:64" ht="15" customHeight="1" x14ac:dyDescent="0.25">
      <c r="A17" s="1"/>
      <c r="B17" s="1"/>
      <c r="C17" s="8"/>
      <c r="D17" s="38"/>
      <c r="E17" s="35"/>
      <c r="F17" s="45"/>
      <c r="G17" s="2"/>
      <c r="H17" s="2"/>
      <c r="I17" s="5"/>
      <c r="J17" s="17"/>
      <c r="K17" s="17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12"/>
      <c r="AH17" s="12"/>
      <c r="AI17" s="12"/>
      <c r="AJ17" s="2"/>
      <c r="AK17" s="2"/>
      <c r="AL17" s="8"/>
      <c r="AM17" s="8"/>
      <c r="AN17" s="8"/>
      <c r="AO17" s="8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</row>
    <row r="18" spans="1:64" ht="15" customHeight="1" x14ac:dyDescent="0.25">
      <c r="A18" s="1"/>
      <c r="B18" s="1"/>
      <c r="C18" s="8"/>
      <c r="D18" s="38"/>
      <c r="E18" s="35"/>
      <c r="F18" s="45"/>
      <c r="G18" s="2"/>
      <c r="H18" s="2"/>
      <c r="I18" s="5"/>
      <c r="J18" s="17"/>
      <c r="K18" s="17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12"/>
      <c r="AH18" s="12"/>
      <c r="AI18" s="12"/>
      <c r="AJ18" s="2"/>
      <c r="AK18" s="2"/>
      <c r="AL18" s="8"/>
      <c r="AM18" s="8"/>
      <c r="AN18" s="8"/>
      <c r="AO18" s="8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</row>
    <row r="19" spans="1:64" ht="15" customHeight="1" x14ac:dyDescent="0.25">
      <c r="A19" s="1"/>
      <c r="B19" s="1"/>
      <c r="C19" s="3"/>
      <c r="D19" s="37"/>
      <c r="E19" s="35"/>
      <c r="F19" s="45"/>
      <c r="G19" s="2"/>
      <c r="H19" s="2"/>
      <c r="I19" s="5"/>
      <c r="J19" s="4"/>
      <c r="K19" s="4"/>
      <c r="L19" s="2"/>
      <c r="M19" s="2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40"/>
      <c r="AH19" s="6"/>
      <c r="AI19" s="6"/>
      <c r="AJ19" s="2"/>
      <c r="AK19" s="2"/>
      <c r="AL19" s="8"/>
      <c r="AM19" s="8"/>
      <c r="AN19" s="7"/>
      <c r="AO19" s="5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1"/>
    </row>
    <row r="20" spans="1:64" ht="15" customHeight="1" x14ac:dyDescent="0.25">
      <c r="A20" s="1"/>
      <c r="B20" s="1"/>
      <c r="C20" s="3"/>
      <c r="D20" s="37"/>
      <c r="E20" s="35"/>
      <c r="F20" s="45"/>
      <c r="G20" s="2"/>
      <c r="H20" s="2"/>
      <c r="I20" s="5"/>
      <c r="J20" s="4"/>
      <c r="K20" s="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2"/>
      <c r="AH20" s="6"/>
      <c r="AI20" s="6"/>
      <c r="AJ20" s="2"/>
      <c r="AK20" s="2"/>
      <c r="AL20" s="8"/>
      <c r="AM20" s="8"/>
      <c r="AN20" s="7"/>
      <c r="AO20" s="5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1"/>
    </row>
    <row r="21" spans="1:64" ht="15" customHeight="1" x14ac:dyDescent="0.25">
      <c r="A21" s="1"/>
      <c r="B21" s="1"/>
      <c r="C21" s="3"/>
      <c r="D21" s="37"/>
      <c r="E21" s="35"/>
      <c r="F21" s="45"/>
      <c r="G21" s="2"/>
      <c r="H21" s="2"/>
      <c r="I21" s="5"/>
      <c r="J21" s="4"/>
      <c r="K21" s="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2"/>
      <c r="AH21" s="6"/>
      <c r="AI21" s="6"/>
      <c r="AJ21" s="2"/>
      <c r="AK21" s="2"/>
      <c r="AL21" s="8"/>
      <c r="AM21" s="8"/>
      <c r="AN21" s="7"/>
      <c r="AO21" s="5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1"/>
    </row>
    <row r="22" spans="1:64" ht="15" customHeight="1" x14ac:dyDescent="0.25">
      <c r="A22" s="1"/>
      <c r="B22" s="1"/>
      <c r="C22" s="8"/>
      <c r="D22" s="38"/>
      <c r="E22" s="35"/>
      <c r="F22" s="45"/>
      <c r="G22" s="2"/>
      <c r="H22" s="2"/>
      <c r="I22" s="5"/>
      <c r="J22" s="17"/>
      <c r="K22" s="17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2"/>
      <c r="AH22" s="12"/>
      <c r="AI22" s="12"/>
      <c r="AJ22" s="2"/>
      <c r="AK22" s="2"/>
      <c r="AL22" s="8"/>
      <c r="AM22" s="8"/>
      <c r="AN22" s="8"/>
      <c r="AO22" s="8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</row>
    <row r="23" spans="1:64" ht="15" customHeight="1" x14ac:dyDescent="0.25">
      <c r="A23" s="1"/>
      <c r="B23" s="1"/>
      <c r="C23" s="3"/>
      <c r="D23" s="37"/>
      <c r="E23" s="35"/>
      <c r="F23" s="45"/>
      <c r="G23" s="2"/>
      <c r="H23" s="2"/>
      <c r="I23" s="56"/>
      <c r="J23" s="4"/>
      <c r="K23" s="4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2"/>
      <c r="AH23" s="6"/>
      <c r="AI23" s="6"/>
      <c r="AJ23" s="2"/>
      <c r="AK23" s="2"/>
      <c r="AL23" s="8"/>
      <c r="AM23" s="8"/>
      <c r="AN23" s="7"/>
      <c r="AO23" s="5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1"/>
    </row>
    <row r="24" spans="1:64" ht="15" customHeight="1" x14ac:dyDescent="0.25">
      <c r="A24" s="1"/>
      <c r="B24" s="1"/>
      <c r="C24" s="3"/>
      <c r="D24" s="37"/>
      <c r="E24" s="35"/>
      <c r="F24" s="45"/>
      <c r="G24" s="2"/>
      <c r="H24" s="2"/>
      <c r="I24" s="5"/>
      <c r="J24" s="4"/>
      <c r="K24" s="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2"/>
      <c r="AH24" s="6"/>
      <c r="AI24" s="6"/>
      <c r="AJ24" s="2"/>
      <c r="AK24" s="2"/>
      <c r="AL24" s="8"/>
      <c r="AM24" s="8"/>
      <c r="AN24" s="7"/>
      <c r="AO24" s="5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1"/>
    </row>
    <row r="25" spans="1:64" ht="15" customHeight="1" x14ac:dyDescent="0.25">
      <c r="A25" s="1"/>
      <c r="B25" s="1"/>
      <c r="C25" s="8"/>
      <c r="D25" s="38"/>
      <c r="E25" s="35"/>
      <c r="F25" s="45"/>
      <c r="G25" s="2"/>
      <c r="H25" s="2"/>
      <c r="I25" s="5"/>
      <c r="J25" s="17"/>
      <c r="K25" s="17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2"/>
      <c r="AH25" s="12"/>
      <c r="AI25" s="12"/>
      <c r="AJ25" s="2"/>
      <c r="AK25" s="2"/>
      <c r="AL25" s="8"/>
      <c r="AM25" s="8"/>
      <c r="AN25" s="8"/>
      <c r="AO25" s="8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spans="1:64" ht="15" customHeight="1" x14ac:dyDescent="0.25">
      <c r="A26" s="1"/>
      <c r="B26" s="1"/>
      <c r="C26" s="8"/>
      <c r="D26" s="62" t="s">
        <v>198</v>
      </c>
      <c r="E26" s="35"/>
      <c r="F26" s="45"/>
      <c r="G26" s="2"/>
      <c r="H26" s="2"/>
      <c r="I26" s="5"/>
      <c r="J26" s="17"/>
      <c r="K26" s="17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2"/>
      <c r="AH26" s="12"/>
      <c r="AI26" s="12"/>
      <c r="AJ26" s="2"/>
      <c r="AK26" s="2"/>
      <c r="AL26" s="8"/>
      <c r="AM26" s="8"/>
      <c r="AN26" s="8"/>
      <c r="AO26" s="8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</row>
    <row r="27" spans="1:64" ht="15" customHeight="1" x14ac:dyDescent="0.25">
      <c r="A27" s="1"/>
      <c r="B27" s="1"/>
      <c r="C27" s="3"/>
      <c r="D27" s="37"/>
      <c r="E27" s="35"/>
      <c r="F27" s="45"/>
      <c r="G27" s="2"/>
      <c r="H27" s="2"/>
      <c r="I27" s="56"/>
      <c r="J27" s="4"/>
      <c r="K27" s="4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2"/>
      <c r="AH27" s="6"/>
      <c r="AI27" s="6"/>
      <c r="AJ27" s="2"/>
      <c r="AK27" s="2"/>
      <c r="AL27" s="8"/>
      <c r="AM27" s="8"/>
      <c r="AN27" s="7"/>
      <c r="AO27" s="5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1"/>
    </row>
    <row r="28" spans="1:64" ht="15" customHeight="1" x14ac:dyDescent="0.25">
      <c r="A28" s="1"/>
      <c r="B28" s="1"/>
      <c r="C28" s="8"/>
      <c r="D28" s="38"/>
      <c r="E28" s="35"/>
      <c r="F28" s="45"/>
      <c r="G28" s="2"/>
      <c r="H28" s="2"/>
      <c r="I28" s="5"/>
      <c r="J28" s="17"/>
      <c r="K28" s="17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12"/>
      <c r="AH28" s="12"/>
      <c r="AI28" s="12"/>
      <c r="AJ28" s="2"/>
      <c r="AK28" s="2"/>
      <c r="AL28" s="8"/>
      <c r="AM28" s="8"/>
      <c r="AN28" s="8"/>
      <c r="AO28" s="8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</row>
    <row r="29" spans="1:64" ht="15" customHeight="1" x14ac:dyDescent="0.25">
      <c r="A29" s="1"/>
      <c r="B29" s="1"/>
      <c r="C29" s="8"/>
      <c r="D29" s="38"/>
      <c r="E29" s="35"/>
      <c r="F29" s="45"/>
      <c r="G29" s="2"/>
      <c r="H29" s="2"/>
      <c r="I29" s="5"/>
      <c r="J29" s="17"/>
      <c r="K29" s="17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12"/>
      <c r="AH29" s="12"/>
      <c r="AI29" s="12"/>
      <c r="AJ29" s="2"/>
      <c r="AK29" s="2"/>
      <c r="AL29" s="8"/>
      <c r="AM29" s="8"/>
      <c r="AN29" s="8"/>
      <c r="AO29" s="8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</row>
    <row r="30" spans="1:64" ht="15" customHeight="1" x14ac:dyDescent="0.25">
      <c r="A30" s="1"/>
      <c r="B30" s="1"/>
      <c r="C30" s="3"/>
      <c r="D30" s="37"/>
      <c r="E30" s="35"/>
      <c r="F30" s="45"/>
      <c r="G30" s="2"/>
      <c r="H30" s="2"/>
      <c r="I30" s="5"/>
      <c r="J30" s="4"/>
      <c r="K30" s="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12"/>
      <c r="AH30" s="6"/>
      <c r="AI30" s="6"/>
      <c r="AJ30" s="2"/>
      <c r="AK30" s="2"/>
      <c r="AL30" s="8"/>
      <c r="AM30" s="8"/>
      <c r="AN30" s="7"/>
      <c r="AO30" s="5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1"/>
    </row>
    <row r="31" spans="1:64" ht="15" customHeight="1" x14ac:dyDescent="0.25">
      <c r="A31" s="1"/>
      <c r="B31" s="1"/>
      <c r="C31" s="8"/>
      <c r="D31" s="38"/>
      <c r="E31" s="35"/>
      <c r="F31" s="45"/>
      <c r="G31" s="2"/>
      <c r="H31" s="2"/>
      <c r="I31" s="5"/>
      <c r="J31" s="17"/>
      <c r="K31" s="1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2"/>
      <c r="AH31" s="12"/>
      <c r="AI31" s="12"/>
      <c r="AJ31" s="2"/>
      <c r="AK31" s="2"/>
      <c r="AL31" s="8"/>
      <c r="AM31" s="8"/>
      <c r="AN31" s="8"/>
      <c r="AO31" s="8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</row>
    <row r="32" spans="1:64" ht="15" customHeight="1" x14ac:dyDescent="0.25">
      <c r="A32" s="1"/>
      <c r="B32" s="1"/>
      <c r="C32" s="8"/>
      <c r="D32" s="38"/>
      <c r="E32" s="35"/>
      <c r="F32" s="45"/>
      <c r="G32" s="2"/>
      <c r="H32" s="2"/>
      <c r="I32" s="5"/>
      <c r="J32" s="17"/>
      <c r="K32" s="17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2"/>
      <c r="AH32" s="12"/>
      <c r="AI32" s="12"/>
      <c r="AJ32" s="2"/>
      <c r="AK32" s="2"/>
      <c r="AL32" s="8"/>
      <c r="AM32" s="8"/>
      <c r="AN32" s="8"/>
      <c r="AO32" s="8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</row>
    <row r="33" spans="1:64" ht="15" customHeight="1" x14ac:dyDescent="0.25">
      <c r="A33" s="1"/>
      <c r="B33" s="1"/>
      <c r="C33" s="8"/>
      <c r="D33" s="38"/>
      <c r="E33" s="35"/>
      <c r="F33" s="45"/>
      <c r="G33" s="2"/>
      <c r="H33" s="2"/>
      <c r="I33" s="5"/>
      <c r="J33" s="17"/>
      <c r="K33" s="17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12"/>
      <c r="AH33" s="12"/>
      <c r="AI33" s="12"/>
      <c r="AJ33" s="2"/>
      <c r="AK33" s="2"/>
      <c r="AL33" s="8"/>
      <c r="AM33" s="8"/>
      <c r="AN33" s="8"/>
      <c r="AO33" s="8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</row>
    <row r="34" spans="1:64" ht="15" customHeight="1" x14ac:dyDescent="0.25">
      <c r="A34" s="1"/>
      <c r="B34" s="1"/>
      <c r="C34" s="8"/>
      <c r="D34" s="38"/>
      <c r="E34" s="35"/>
      <c r="F34" s="45"/>
      <c r="G34" s="2"/>
      <c r="H34" s="2"/>
      <c r="I34" s="5"/>
      <c r="J34" s="17"/>
      <c r="K34" s="17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12"/>
      <c r="AH34" s="12"/>
      <c r="AI34" s="12"/>
      <c r="AJ34" s="2"/>
      <c r="AK34" s="2"/>
      <c r="AL34" s="8"/>
      <c r="AM34" s="8"/>
      <c r="AN34" s="8"/>
      <c r="AO34" s="8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</row>
    <row r="35" spans="1:64" ht="15" customHeight="1" x14ac:dyDescent="0.25">
      <c r="A35" s="1"/>
      <c r="B35" s="1"/>
      <c r="C35" s="3"/>
      <c r="D35" s="37"/>
      <c r="E35" s="35"/>
      <c r="F35" s="45"/>
      <c r="G35" s="2"/>
      <c r="H35" s="2"/>
      <c r="I35" s="5"/>
      <c r="J35" s="4"/>
      <c r="K35" s="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12"/>
      <c r="AH35" s="6"/>
      <c r="AI35" s="6"/>
      <c r="AJ35" s="2"/>
      <c r="AK35" s="2"/>
      <c r="AL35" s="8"/>
      <c r="AM35" s="8"/>
      <c r="AN35" s="7"/>
      <c r="AO35" s="5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1"/>
    </row>
    <row r="36" spans="1:64" ht="15" customHeight="1" x14ac:dyDescent="0.25">
      <c r="A36" s="1"/>
      <c r="B36" s="1"/>
      <c r="C36" s="9"/>
      <c r="D36" s="39"/>
      <c r="E36" s="36"/>
      <c r="F36" s="45"/>
      <c r="G36" s="1"/>
      <c r="H36" s="1"/>
      <c r="I36" s="56"/>
      <c r="J36" s="18"/>
      <c r="K36" s="1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3"/>
      <c r="AH36" s="13"/>
      <c r="AI36" s="13"/>
      <c r="AJ36" s="1"/>
      <c r="AK36" s="1"/>
      <c r="AL36" s="9"/>
      <c r="AM36" s="9"/>
      <c r="AN36" s="9"/>
      <c r="AO36" s="9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ht="15" customHeight="1" x14ac:dyDescent="0.25">
      <c r="A37" s="1"/>
      <c r="B37" s="1"/>
      <c r="C37" s="8"/>
      <c r="D37" s="38"/>
      <c r="E37" s="35"/>
      <c r="F37" s="45"/>
      <c r="G37" s="2"/>
      <c r="H37" s="2"/>
      <c r="I37" s="5"/>
      <c r="J37" s="17"/>
      <c r="K37" s="17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12"/>
      <c r="AH37" s="12"/>
      <c r="AI37" s="12"/>
      <c r="AJ37" s="2"/>
      <c r="AK37" s="2"/>
      <c r="AL37" s="8"/>
      <c r="AM37" s="8"/>
      <c r="AN37" s="8"/>
      <c r="AO37" s="8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</row>
    <row r="38" spans="1:64" ht="15" customHeight="1" x14ac:dyDescent="0.25">
      <c r="A38" s="1"/>
      <c r="B38" s="1"/>
      <c r="C38" s="3"/>
      <c r="D38" s="37"/>
      <c r="E38" s="35"/>
      <c r="F38" s="45"/>
      <c r="G38" s="2"/>
      <c r="H38" s="2"/>
      <c r="I38" s="5"/>
      <c r="J38" s="4"/>
      <c r="K38" s="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2"/>
      <c r="AH38" s="6"/>
      <c r="AI38" s="6"/>
      <c r="AJ38" s="2"/>
      <c r="AK38" s="2"/>
      <c r="AL38" s="8"/>
      <c r="AM38" s="8"/>
      <c r="AN38" s="7"/>
      <c r="AO38" s="5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1"/>
    </row>
    <row r="39" spans="1:64" ht="15" customHeight="1" x14ac:dyDescent="0.25">
      <c r="A39" s="1"/>
      <c r="B39" s="1"/>
      <c r="C39" s="3"/>
      <c r="D39" s="37"/>
      <c r="E39" s="35"/>
      <c r="F39" s="45"/>
      <c r="G39" s="2"/>
      <c r="H39" s="2"/>
      <c r="I39" s="5"/>
      <c r="J39" s="4"/>
      <c r="K39" s="4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12"/>
      <c r="AH39" s="6"/>
      <c r="AI39" s="6"/>
      <c r="AJ39" s="2"/>
      <c r="AK39" s="2"/>
      <c r="AL39" s="8"/>
      <c r="AM39" s="8"/>
      <c r="AN39" s="7"/>
      <c r="AO39" s="5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1"/>
    </row>
    <row r="40" spans="1:64" ht="15" customHeight="1" x14ac:dyDescent="0.25">
      <c r="A40" s="1"/>
      <c r="B40" s="1"/>
      <c r="C40" s="3"/>
      <c r="D40" s="37"/>
      <c r="E40" s="35"/>
      <c r="F40" s="45"/>
      <c r="G40" s="2"/>
      <c r="H40" s="2"/>
      <c r="I40" s="5"/>
      <c r="J40" s="4"/>
      <c r="K40" s="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2"/>
      <c r="AH40" s="6"/>
      <c r="AI40" s="6"/>
      <c r="AJ40" s="2"/>
      <c r="AK40" s="2"/>
      <c r="AL40" s="8"/>
      <c r="AM40" s="8"/>
      <c r="AN40" s="7"/>
      <c r="AO40" s="5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1"/>
    </row>
    <row r="41" spans="1:64" ht="15" customHeight="1" x14ac:dyDescent="0.25">
      <c r="A41" s="1"/>
      <c r="B41" s="1"/>
      <c r="C41" s="8"/>
      <c r="D41" s="38"/>
      <c r="E41" s="35"/>
      <c r="F41" s="45"/>
      <c r="G41" s="2"/>
      <c r="H41" s="2"/>
      <c r="I41" s="5"/>
      <c r="J41" s="17"/>
      <c r="K41" s="17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12"/>
      <c r="AH41" s="12"/>
      <c r="AI41" s="12"/>
      <c r="AJ41" s="2"/>
      <c r="AK41" s="2"/>
      <c r="AL41" s="8"/>
      <c r="AM41" s="8"/>
      <c r="AN41" s="8"/>
      <c r="AO41" s="8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</row>
    <row r="42" spans="1:64" ht="15" customHeight="1" x14ac:dyDescent="0.25">
      <c r="A42" s="1"/>
      <c r="B42" s="1"/>
      <c r="C42" s="3"/>
      <c r="D42" s="37"/>
      <c r="E42" s="35"/>
      <c r="F42" s="45"/>
      <c r="G42" s="2"/>
      <c r="H42" s="2"/>
      <c r="I42" s="5"/>
      <c r="J42" s="4"/>
      <c r="K42" s="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2"/>
      <c r="AH42" s="6"/>
      <c r="AI42" s="6"/>
      <c r="AJ42" s="2"/>
      <c r="AK42" s="2"/>
      <c r="AL42" s="8"/>
      <c r="AM42" s="8"/>
      <c r="AN42" s="7"/>
      <c r="AO42" s="5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1"/>
    </row>
    <row r="43" spans="1:64" ht="15" customHeight="1" x14ac:dyDescent="0.25">
      <c r="A43" s="1"/>
      <c r="B43" s="1"/>
      <c r="C43" s="3"/>
      <c r="D43" s="37"/>
      <c r="E43" s="35"/>
      <c r="F43" s="45"/>
      <c r="G43" s="2"/>
      <c r="H43" s="2"/>
      <c r="I43" s="5"/>
      <c r="J43" s="4"/>
      <c r="K43" s="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12"/>
      <c r="AH43" s="6"/>
      <c r="AI43" s="6"/>
      <c r="AJ43" s="2"/>
      <c r="AK43" s="2"/>
      <c r="AL43" s="8"/>
      <c r="AM43" s="8"/>
      <c r="AN43" s="7"/>
      <c r="AO43" s="5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1"/>
    </row>
    <row r="44" spans="1:64" ht="15" customHeight="1" x14ac:dyDescent="0.25">
      <c r="A44" s="1"/>
      <c r="B44" s="1"/>
      <c r="C44" s="3"/>
      <c r="D44" s="37"/>
      <c r="E44" s="35"/>
      <c r="F44" s="45"/>
      <c r="G44" s="2"/>
      <c r="H44" s="2"/>
      <c r="I44" s="5"/>
      <c r="J44" s="4"/>
      <c r="K44" s="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2"/>
      <c r="AH44" s="6"/>
      <c r="AI44" s="6"/>
      <c r="AJ44" s="2"/>
      <c r="AK44" s="2"/>
      <c r="AL44" s="8"/>
      <c r="AM44" s="8"/>
      <c r="AN44" s="7"/>
      <c r="AO44" s="5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1"/>
    </row>
    <row r="45" spans="1:64" ht="15" customHeight="1" x14ac:dyDescent="0.25">
      <c r="A45" s="1"/>
      <c r="B45" s="1"/>
      <c r="C45" s="8"/>
      <c r="D45" s="38"/>
      <c r="E45" s="35"/>
      <c r="F45" s="45"/>
      <c r="G45" s="2"/>
      <c r="H45" s="2"/>
      <c r="I45" s="5"/>
      <c r="J45" s="17"/>
      <c r="K45" s="17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12"/>
      <c r="AH45" s="12"/>
      <c r="AI45" s="12"/>
      <c r="AJ45" s="2"/>
      <c r="AK45" s="2"/>
      <c r="AL45" s="8"/>
      <c r="AM45" s="8"/>
      <c r="AN45" s="8"/>
      <c r="AO45" s="8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</row>
    <row r="46" spans="1:64" ht="15" customHeight="1" x14ac:dyDescent="0.25">
      <c r="A46" s="1"/>
      <c r="B46" s="1"/>
      <c r="C46" s="3"/>
      <c r="D46" s="37"/>
      <c r="E46" s="35"/>
      <c r="F46" s="45"/>
      <c r="G46" s="2"/>
      <c r="H46" s="2"/>
      <c r="I46" s="5"/>
      <c r="J46" s="4"/>
      <c r="K46" s="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12"/>
      <c r="AH46" s="6"/>
      <c r="AI46" s="6"/>
      <c r="AJ46" s="2"/>
      <c r="AK46" s="2"/>
      <c r="AL46" s="8"/>
      <c r="AM46" s="8"/>
      <c r="AN46" s="7"/>
      <c r="AO46" s="5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1"/>
    </row>
    <row r="47" spans="1:64" ht="15" customHeight="1" x14ac:dyDescent="0.25">
      <c r="A47" s="1"/>
      <c r="B47" s="1"/>
      <c r="C47" s="8"/>
      <c r="D47" s="38"/>
      <c r="E47" s="35"/>
      <c r="F47" s="45"/>
      <c r="G47" s="2"/>
      <c r="H47" s="2"/>
      <c r="I47" s="5"/>
      <c r="J47" s="17"/>
      <c r="K47" s="17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12"/>
      <c r="AH47" s="12"/>
      <c r="AI47" s="12"/>
      <c r="AJ47" s="2"/>
      <c r="AK47" s="2"/>
      <c r="AL47" s="8"/>
      <c r="AM47" s="8"/>
      <c r="AN47" s="8"/>
      <c r="AO47" s="8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</row>
    <row r="48" spans="1:64" ht="15" customHeight="1" x14ac:dyDescent="0.25">
      <c r="A48" s="1"/>
      <c r="B48" s="1"/>
      <c r="C48" s="3"/>
      <c r="D48" s="37"/>
      <c r="E48" s="35"/>
      <c r="F48" s="45"/>
      <c r="G48" s="2"/>
      <c r="H48" s="2"/>
      <c r="I48" s="5"/>
      <c r="J48" s="4"/>
      <c r="K48" s="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2"/>
      <c r="AH48" s="6"/>
      <c r="AI48" s="6"/>
      <c r="AJ48" s="2"/>
      <c r="AK48" s="2"/>
      <c r="AL48" s="8"/>
      <c r="AM48" s="8"/>
      <c r="AN48" s="7"/>
      <c r="AO48" s="5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1"/>
    </row>
    <row r="49" spans="1:64" ht="15" customHeight="1" x14ac:dyDescent="0.25">
      <c r="A49" s="1"/>
      <c r="B49" s="1"/>
      <c r="C49" s="3"/>
      <c r="D49" s="37"/>
      <c r="E49" s="35"/>
      <c r="F49" s="45"/>
      <c r="G49" s="2"/>
      <c r="H49" s="2"/>
      <c r="I49" s="5"/>
      <c r="J49" s="4"/>
      <c r="K49" s="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12"/>
      <c r="AH49" s="6"/>
      <c r="AI49" s="6"/>
      <c r="AJ49" s="2"/>
      <c r="AK49" s="2"/>
      <c r="AL49" s="8"/>
      <c r="AM49" s="8"/>
      <c r="AN49" s="7"/>
      <c r="AO49" s="5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1"/>
    </row>
    <row r="50" spans="1:64" ht="15" customHeight="1" x14ac:dyDescent="0.25">
      <c r="A50" s="1"/>
      <c r="B50" s="1"/>
      <c r="C50" s="3"/>
      <c r="D50" s="37"/>
      <c r="E50" s="35"/>
      <c r="F50" s="45"/>
      <c r="G50" s="2"/>
      <c r="H50" s="2"/>
      <c r="I50" s="5"/>
      <c r="J50" s="4"/>
      <c r="K50" s="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2"/>
      <c r="AH50" s="6"/>
      <c r="AI50" s="6"/>
      <c r="AJ50" s="2"/>
      <c r="AK50" s="2"/>
      <c r="AL50" s="8"/>
      <c r="AM50" s="8"/>
      <c r="AN50" s="7"/>
      <c r="AO50" s="5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1"/>
    </row>
    <row r="51" spans="1:64" ht="15" customHeight="1" x14ac:dyDescent="0.25">
      <c r="A51" s="1"/>
      <c r="B51" s="1"/>
      <c r="C51" s="3"/>
      <c r="D51" s="37"/>
      <c r="E51" s="35"/>
      <c r="F51" s="45"/>
      <c r="G51" s="2"/>
      <c r="H51" s="2"/>
      <c r="I51" s="5"/>
      <c r="J51" s="4"/>
      <c r="K51" s="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12"/>
      <c r="AH51" s="6"/>
      <c r="AI51" s="6"/>
      <c r="AJ51" s="2"/>
      <c r="AK51" s="2"/>
      <c r="AL51" s="8"/>
      <c r="AM51" s="8"/>
      <c r="AN51" s="7"/>
      <c r="AO51" s="5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1"/>
    </row>
    <row r="52" spans="1:64" ht="15" customHeight="1" x14ac:dyDescent="0.25">
      <c r="A52" s="1"/>
      <c r="B52" s="1"/>
      <c r="C52" s="3"/>
      <c r="D52" s="37"/>
      <c r="E52" s="35"/>
      <c r="F52" s="45"/>
      <c r="G52" s="2"/>
      <c r="H52" s="2"/>
      <c r="I52" s="5"/>
      <c r="J52" s="4"/>
      <c r="K52" s="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2"/>
      <c r="AH52" s="6"/>
      <c r="AI52" s="6"/>
      <c r="AJ52" s="2"/>
      <c r="AK52" s="2"/>
      <c r="AL52" s="8"/>
      <c r="AM52" s="8"/>
      <c r="AN52" s="7"/>
      <c r="AO52" s="5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1"/>
    </row>
    <row r="53" spans="1:64" ht="15" customHeight="1" x14ac:dyDescent="0.25">
      <c r="A53" s="1"/>
      <c r="B53" s="1"/>
      <c r="C53" s="8"/>
      <c r="D53" s="38"/>
      <c r="E53" s="35"/>
      <c r="F53" s="45"/>
      <c r="G53" s="2"/>
      <c r="H53" s="2"/>
      <c r="I53" s="5"/>
      <c r="J53" s="17"/>
      <c r="K53" s="17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12"/>
      <c r="AH53" s="12"/>
      <c r="AI53" s="12"/>
      <c r="AJ53" s="2"/>
      <c r="AK53" s="2"/>
      <c r="AL53" s="8"/>
      <c r="AM53" s="8"/>
      <c r="AN53" s="8"/>
      <c r="AO53" s="8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</row>
    <row r="54" spans="1:64" ht="15" customHeight="1" x14ac:dyDescent="0.25">
      <c r="A54" s="1"/>
      <c r="B54" s="1"/>
      <c r="C54" s="8"/>
      <c r="D54" s="38"/>
      <c r="E54" s="35"/>
      <c r="F54" s="45"/>
      <c r="G54" s="2"/>
      <c r="H54" s="2"/>
      <c r="I54" s="5"/>
      <c r="J54" s="17"/>
      <c r="K54" s="17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2"/>
      <c r="AH54" s="12"/>
      <c r="AI54" s="12"/>
      <c r="AJ54" s="2"/>
      <c r="AK54" s="2"/>
      <c r="AL54" s="8"/>
      <c r="AM54" s="8"/>
      <c r="AN54" s="8"/>
      <c r="AO54" s="8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</row>
    <row r="55" spans="1:64" ht="15" customHeight="1" x14ac:dyDescent="0.25">
      <c r="A55" s="1"/>
      <c r="B55" s="1"/>
      <c r="C55" s="3"/>
      <c r="D55" s="37"/>
      <c r="E55" s="35"/>
      <c r="F55" s="45"/>
      <c r="G55" s="2"/>
      <c r="H55" s="2"/>
      <c r="I55" s="5"/>
      <c r="J55" s="4"/>
      <c r="K55" s="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2"/>
      <c r="AH55" s="6"/>
      <c r="AI55" s="6"/>
      <c r="AJ55" s="2"/>
      <c r="AK55" s="2"/>
      <c r="AL55" s="8"/>
      <c r="AM55" s="8"/>
      <c r="AN55" s="7"/>
      <c r="AO55" s="5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1"/>
    </row>
    <row r="56" spans="1:64" ht="15" customHeight="1" x14ac:dyDescent="0.25">
      <c r="A56" s="1"/>
      <c r="B56" s="1"/>
      <c r="C56" s="8"/>
      <c r="D56" s="38"/>
      <c r="E56" s="35"/>
      <c r="F56" s="45"/>
      <c r="G56" s="2"/>
      <c r="H56" s="2"/>
      <c r="I56" s="5"/>
      <c r="J56" s="17"/>
      <c r="K56" s="17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2"/>
      <c r="AH56" s="12"/>
      <c r="AI56" s="12"/>
      <c r="AJ56" s="2"/>
      <c r="AK56" s="2"/>
      <c r="AL56" s="8"/>
      <c r="AM56" s="8"/>
      <c r="AN56" s="8"/>
      <c r="AO56" s="8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</row>
    <row r="57" spans="1:64" ht="15" customHeight="1" x14ac:dyDescent="0.25">
      <c r="A57" s="1"/>
      <c r="B57" s="1"/>
      <c r="C57" s="8"/>
      <c r="D57" s="38"/>
      <c r="E57" s="35"/>
      <c r="F57" s="45"/>
      <c r="G57" s="2"/>
      <c r="H57" s="2"/>
      <c r="I57" s="5"/>
      <c r="J57" s="17"/>
      <c r="K57" s="17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2"/>
      <c r="AH57" s="12"/>
      <c r="AI57" s="12"/>
      <c r="AJ57" s="2"/>
      <c r="AK57" s="2"/>
      <c r="AL57" s="8"/>
      <c r="AM57" s="8"/>
      <c r="AN57" s="8"/>
      <c r="AO57" s="8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</row>
    <row r="58" spans="1:64" ht="15" customHeight="1" x14ac:dyDescent="0.25">
      <c r="A58" s="1"/>
      <c r="B58" s="1"/>
      <c r="C58" s="3"/>
      <c r="D58" s="37"/>
      <c r="E58" s="35"/>
      <c r="F58" s="45"/>
      <c r="G58" s="2"/>
      <c r="H58" s="2"/>
      <c r="I58" s="5"/>
      <c r="J58" s="4"/>
      <c r="K58" s="4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2"/>
      <c r="AH58" s="6"/>
      <c r="AI58" s="6"/>
      <c r="AJ58" s="2"/>
      <c r="AK58" s="2"/>
      <c r="AL58" s="8"/>
      <c r="AM58" s="8"/>
      <c r="AN58" s="7"/>
      <c r="AO58" s="5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1"/>
    </row>
    <row r="59" spans="1:64" ht="15" customHeight="1" x14ac:dyDescent="0.25">
      <c r="A59" s="1"/>
      <c r="B59" s="1"/>
      <c r="C59" s="9"/>
      <c r="D59" s="39"/>
      <c r="E59" s="36"/>
      <c r="F59" s="45"/>
      <c r="G59" s="1"/>
      <c r="H59" s="1"/>
      <c r="I59" s="56"/>
      <c r="J59" s="18"/>
      <c r="K59" s="18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3"/>
      <c r="AH59" s="13"/>
      <c r="AI59" s="13"/>
      <c r="AJ59" s="1"/>
      <c r="AK59" s="1"/>
      <c r="AL59" s="9"/>
      <c r="AM59" s="9"/>
      <c r="AN59" s="9"/>
      <c r="AO59" s="9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ht="15" customHeight="1" x14ac:dyDescent="0.25">
      <c r="A60" s="1"/>
      <c r="B60" s="1"/>
      <c r="C60" s="3"/>
      <c r="D60" s="37"/>
      <c r="E60" s="35"/>
      <c r="F60" s="45"/>
      <c r="G60" s="2"/>
      <c r="H60" s="2"/>
      <c r="I60" s="5"/>
      <c r="J60" s="4"/>
      <c r="K60" s="4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2"/>
      <c r="AH60" s="6"/>
      <c r="AI60" s="6"/>
      <c r="AJ60" s="2"/>
      <c r="AK60" s="2"/>
      <c r="AL60" s="8"/>
      <c r="AM60" s="8"/>
      <c r="AN60" s="7"/>
      <c r="AO60" s="5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1"/>
    </row>
    <row r="61" spans="1:64" ht="15" customHeight="1" x14ac:dyDescent="0.25">
      <c r="A61" s="1"/>
      <c r="B61" s="1"/>
      <c r="C61" s="3"/>
      <c r="D61" s="37"/>
      <c r="E61" s="35"/>
      <c r="F61" s="45"/>
      <c r="G61" s="2"/>
      <c r="H61" s="2"/>
      <c r="I61" s="5"/>
      <c r="J61" s="4"/>
      <c r="K61" s="4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12"/>
      <c r="AH61" s="6"/>
      <c r="AI61" s="6"/>
      <c r="AJ61" s="2"/>
      <c r="AK61" s="2"/>
      <c r="AL61" s="8"/>
      <c r="AM61" s="8"/>
      <c r="AN61" s="7"/>
      <c r="AO61" s="5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1"/>
    </row>
    <row r="62" spans="1:64" ht="15" customHeight="1" x14ac:dyDescent="0.25">
      <c r="A62" s="1"/>
      <c r="B62" s="1"/>
      <c r="C62" s="8"/>
      <c r="D62" s="38"/>
      <c r="E62" s="35"/>
      <c r="F62" s="45"/>
      <c r="G62" s="2"/>
      <c r="H62" s="2"/>
      <c r="I62" s="5"/>
      <c r="J62" s="17"/>
      <c r="K62" s="1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12"/>
      <c r="AH62" s="12"/>
      <c r="AI62" s="12"/>
      <c r="AJ62" s="2"/>
      <c r="AK62" s="2"/>
      <c r="AL62" s="8"/>
      <c r="AM62" s="8"/>
      <c r="AN62" s="8"/>
      <c r="AO62" s="8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</row>
    <row r="63" spans="1:64" ht="15" customHeight="1" x14ac:dyDescent="0.25">
      <c r="A63" s="1"/>
      <c r="B63" s="1"/>
      <c r="C63" s="8"/>
      <c r="D63" s="38"/>
      <c r="E63" s="35"/>
      <c r="F63" s="45"/>
      <c r="G63" s="2"/>
      <c r="H63" s="2"/>
      <c r="I63" s="5"/>
      <c r="J63" s="17"/>
      <c r="K63" s="17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12"/>
      <c r="AH63" s="12"/>
      <c r="AI63" s="12"/>
      <c r="AJ63" s="2"/>
      <c r="AK63" s="2"/>
      <c r="AL63" s="8"/>
      <c r="AM63" s="8"/>
      <c r="AN63" s="8"/>
      <c r="AO63" s="8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</row>
    <row r="64" spans="1:64" ht="15" customHeight="1" x14ac:dyDescent="0.25">
      <c r="A64" s="1"/>
      <c r="B64" s="1"/>
      <c r="C64" s="8"/>
      <c r="D64" s="38"/>
      <c r="E64" s="35"/>
      <c r="F64" s="45"/>
      <c r="G64" s="2"/>
      <c r="H64" s="2"/>
      <c r="I64" s="5"/>
      <c r="J64" s="17"/>
      <c r="K64" s="17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2"/>
      <c r="AH64" s="12"/>
      <c r="AI64" s="12"/>
      <c r="AJ64" s="2"/>
      <c r="AK64" s="2"/>
      <c r="AL64" s="8"/>
      <c r="AM64" s="8"/>
      <c r="AN64" s="8"/>
      <c r="AO64" s="8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</row>
    <row r="65" spans="1:64" ht="15" customHeight="1" x14ac:dyDescent="0.25">
      <c r="A65" s="1"/>
      <c r="B65" s="1"/>
      <c r="C65" s="8"/>
      <c r="D65" s="38"/>
      <c r="E65" s="35"/>
      <c r="F65" s="45"/>
      <c r="G65" s="2"/>
      <c r="H65" s="2"/>
      <c r="I65" s="5"/>
      <c r="J65" s="17"/>
      <c r="K65" s="17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12"/>
      <c r="AH65" s="12"/>
      <c r="AI65" s="12"/>
      <c r="AJ65" s="2"/>
      <c r="AK65" s="2"/>
      <c r="AL65" s="8"/>
      <c r="AM65" s="8"/>
      <c r="AN65" s="8"/>
      <c r="AO65" s="8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</row>
    <row r="66" spans="1:64" ht="15" customHeight="1" x14ac:dyDescent="0.25">
      <c r="A66" s="1"/>
      <c r="B66" s="1"/>
      <c r="C66" s="8"/>
      <c r="D66" s="38"/>
      <c r="E66" s="35"/>
      <c r="F66" s="45"/>
      <c r="G66" s="2"/>
      <c r="H66" s="2"/>
      <c r="I66" s="5"/>
      <c r="J66" s="17"/>
      <c r="K66" s="17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12"/>
      <c r="AH66" s="12"/>
      <c r="AI66" s="12"/>
      <c r="AJ66" s="2"/>
      <c r="AK66" s="2"/>
      <c r="AL66" s="8"/>
      <c r="AM66" s="8"/>
      <c r="AN66" s="8"/>
      <c r="AO66" s="8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</row>
    <row r="67" spans="1:64" ht="15" customHeight="1" x14ac:dyDescent="0.25">
      <c r="A67" s="1"/>
      <c r="B67" s="1"/>
      <c r="C67" s="3"/>
      <c r="D67" s="37"/>
      <c r="E67" s="35"/>
      <c r="F67" s="45"/>
      <c r="G67" s="2"/>
      <c r="H67" s="2"/>
      <c r="I67" s="5"/>
      <c r="J67" s="4"/>
      <c r="K67" s="4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12"/>
      <c r="AH67" s="6"/>
      <c r="AI67" s="6"/>
      <c r="AJ67" s="2"/>
      <c r="AK67" s="2"/>
      <c r="AL67" s="8"/>
      <c r="AM67" s="8"/>
      <c r="AN67" s="7"/>
      <c r="AO67" s="5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1"/>
    </row>
    <row r="68" spans="1:64" ht="15" customHeight="1" x14ac:dyDescent="0.25">
      <c r="A68" s="1"/>
      <c r="B68" s="1"/>
      <c r="C68" s="9"/>
      <c r="D68" s="39"/>
      <c r="E68" s="36"/>
      <c r="F68" s="45"/>
      <c r="G68" s="1"/>
      <c r="H68" s="1"/>
      <c r="I68" s="56"/>
      <c r="J68" s="18"/>
      <c r="K68" s="18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3"/>
      <c r="AH68" s="13"/>
      <c r="AI68" s="13"/>
      <c r="AJ68" s="1"/>
      <c r="AK68" s="1"/>
      <c r="AL68" s="9"/>
      <c r="AM68" s="9"/>
      <c r="AN68" s="9"/>
      <c r="AO68" s="9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ht="15" customHeight="1" x14ac:dyDescent="0.25">
      <c r="A69" s="1"/>
      <c r="B69" s="1"/>
      <c r="C69" s="3"/>
      <c r="D69" s="37"/>
      <c r="E69" s="35"/>
      <c r="F69" s="45"/>
      <c r="G69" s="2"/>
      <c r="H69" s="2"/>
      <c r="I69" s="5"/>
      <c r="J69" s="4"/>
      <c r="K69" s="18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12"/>
      <c r="AH69" s="6"/>
      <c r="AI69" s="6"/>
      <c r="AJ69" s="2"/>
      <c r="AK69" s="2"/>
      <c r="AL69" s="8"/>
      <c r="AM69" s="8"/>
      <c r="AN69" s="7"/>
      <c r="AO69" s="5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1"/>
    </row>
    <row r="70" spans="1:64" ht="15" customHeight="1" x14ac:dyDescent="0.25">
      <c r="A70" s="1"/>
      <c r="B70" s="1"/>
      <c r="C70" s="3"/>
      <c r="D70" s="37"/>
      <c r="E70" s="35"/>
      <c r="F70" s="45"/>
      <c r="G70" s="2"/>
      <c r="H70" s="2"/>
      <c r="I70" s="5"/>
      <c r="J70" s="4"/>
      <c r="K70" s="4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2"/>
      <c r="AH70" s="6"/>
      <c r="AI70" s="6"/>
      <c r="AJ70" s="2"/>
      <c r="AK70" s="2"/>
      <c r="AL70" s="8"/>
      <c r="AM70" s="8"/>
      <c r="AN70" s="7"/>
      <c r="AO70" s="5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1"/>
    </row>
    <row r="71" spans="1:64" ht="15" customHeight="1" x14ac:dyDescent="0.25">
      <c r="A71" s="1"/>
      <c r="B71" s="1"/>
      <c r="C71" s="3"/>
      <c r="D71" s="37"/>
      <c r="E71" s="35"/>
      <c r="F71" s="45"/>
      <c r="G71" s="2"/>
      <c r="H71" s="2"/>
      <c r="I71" s="5"/>
      <c r="J71" s="4"/>
      <c r="K71" s="4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12"/>
      <c r="AH71" s="6"/>
      <c r="AI71" s="6"/>
      <c r="AJ71" s="2"/>
      <c r="AK71" s="2"/>
      <c r="AL71" s="8"/>
      <c r="AM71" s="8"/>
      <c r="AN71" s="7"/>
      <c r="AO71" s="5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1"/>
    </row>
    <row r="72" spans="1:64" ht="15" customHeight="1" x14ac:dyDescent="0.25">
      <c r="A72" s="1"/>
      <c r="B72" s="1"/>
      <c r="C72" s="8"/>
      <c r="D72" s="38"/>
      <c r="E72" s="35"/>
      <c r="F72" s="45"/>
      <c r="G72" s="2"/>
      <c r="H72" s="2"/>
      <c r="I72" s="5"/>
      <c r="J72" s="17"/>
      <c r="K72" s="17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12"/>
      <c r="AH72" s="12"/>
      <c r="AI72" s="12"/>
      <c r="AJ72" s="2"/>
      <c r="AK72" s="2"/>
      <c r="AL72" s="8"/>
      <c r="AM72" s="8"/>
      <c r="AN72" s="8"/>
      <c r="AO72" s="8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</row>
    <row r="73" spans="1:64" ht="15" customHeight="1" x14ac:dyDescent="0.25">
      <c r="A73" s="1"/>
      <c r="B73" s="1"/>
      <c r="C73" s="8"/>
      <c r="D73" s="38"/>
      <c r="E73" s="35"/>
      <c r="F73" s="45"/>
      <c r="G73" s="2"/>
      <c r="H73" s="2"/>
      <c r="I73" s="5"/>
      <c r="J73" s="17"/>
      <c r="K73" s="17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12"/>
      <c r="AH73" s="12"/>
      <c r="AI73" s="12"/>
      <c r="AJ73" s="2"/>
      <c r="AK73" s="2"/>
      <c r="AL73" s="8"/>
      <c r="AM73" s="8"/>
      <c r="AN73" s="8"/>
      <c r="AO73" s="8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</row>
    <row r="74" spans="1:64" ht="15" customHeight="1" x14ac:dyDescent="0.25">
      <c r="A74" s="1"/>
      <c r="B74" s="1"/>
      <c r="C74" s="8"/>
      <c r="D74" s="38"/>
      <c r="E74" s="35"/>
      <c r="F74" s="45"/>
      <c r="G74" s="2"/>
      <c r="H74" s="2"/>
      <c r="I74" s="5"/>
      <c r="J74" s="17"/>
      <c r="K74" s="17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12"/>
      <c r="AH74" s="12"/>
      <c r="AI74" s="12"/>
      <c r="AJ74" s="2"/>
      <c r="AK74" s="2"/>
      <c r="AL74" s="8"/>
      <c r="AM74" s="8"/>
      <c r="AN74" s="8"/>
      <c r="AO74" s="8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</row>
    <row r="75" spans="1:64" ht="15" customHeight="1" x14ac:dyDescent="0.25">
      <c r="A75" s="1"/>
      <c r="B75" s="1"/>
      <c r="C75" s="8"/>
      <c r="D75" s="38"/>
      <c r="E75" s="35"/>
      <c r="F75" s="45"/>
      <c r="G75" s="2"/>
      <c r="H75" s="2"/>
      <c r="I75" s="5"/>
      <c r="J75" s="17"/>
      <c r="K75" s="2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12"/>
      <c r="AH75" s="12"/>
      <c r="AI75" s="12"/>
      <c r="AJ75" s="2"/>
      <c r="AK75" s="2"/>
      <c r="AL75" s="8"/>
      <c r="AM75" s="8"/>
      <c r="AN75" s="8"/>
      <c r="AO75" s="8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</row>
    <row r="76" spans="1:64" ht="15" customHeight="1" x14ac:dyDescent="0.25">
      <c r="A76" s="1"/>
      <c r="B76" s="1"/>
      <c r="C76" s="8"/>
      <c r="D76" s="38"/>
      <c r="E76" s="35"/>
      <c r="F76" s="45"/>
      <c r="G76" s="2"/>
      <c r="H76" s="2"/>
      <c r="I76" s="5"/>
      <c r="J76" s="17"/>
      <c r="K76" s="1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2"/>
      <c r="AH76" s="12"/>
      <c r="AI76" s="12"/>
      <c r="AJ76" s="2"/>
      <c r="AK76" s="2"/>
      <c r="AL76" s="8"/>
      <c r="AM76" s="8"/>
      <c r="AN76" s="8"/>
      <c r="AO76" s="8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</row>
    <row r="77" spans="1:64" ht="15" customHeight="1" x14ac:dyDescent="0.25">
      <c r="A77" s="1"/>
      <c r="B77" s="1"/>
      <c r="C77" s="8"/>
      <c r="D77" s="38"/>
      <c r="E77" s="35"/>
      <c r="F77" s="45"/>
      <c r="G77" s="2"/>
      <c r="H77" s="2"/>
      <c r="I77" s="5"/>
      <c r="J77" s="17"/>
      <c r="K77" s="17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2"/>
      <c r="AH77" s="12"/>
      <c r="AI77" s="12"/>
      <c r="AJ77" s="2"/>
      <c r="AK77" s="2"/>
      <c r="AL77" s="8"/>
      <c r="AM77" s="8"/>
      <c r="AN77" s="8"/>
      <c r="AO77" s="8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</row>
    <row r="78" spans="1:64" ht="15" customHeight="1" x14ac:dyDescent="0.25">
      <c r="A78" s="1"/>
      <c r="B78" s="1"/>
      <c r="C78" s="8"/>
      <c r="D78" s="38"/>
      <c r="E78" s="35"/>
      <c r="F78" s="45"/>
      <c r="G78" s="2"/>
      <c r="H78" s="2"/>
      <c r="I78" s="5"/>
      <c r="J78" s="17"/>
      <c r="K78" s="17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12"/>
      <c r="AH78" s="12"/>
      <c r="AI78" s="12"/>
      <c r="AJ78" s="2"/>
      <c r="AK78" s="2"/>
      <c r="AL78" s="8"/>
      <c r="AM78" s="8"/>
      <c r="AN78" s="8"/>
      <c r="AO78" s="8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</row>
    <row r="79" spans="1:64" ht="15" customHeight="1" x14ac:dyDescent="0.25">
      <c r="A79" s="1"/>
      <c r="B79" s="1"/>
      <c r="C79" s="8"/>
      <c r="D79" s="38"/>
      <c r="E79" s="35"/>
      <c r="F79" s="45"/>
      <c r="G79" s="2"/>
      <c r="H79" s="2"/>
      <c r="I79" s="5"/>
      <c r="J79" s="17"/>
      <c r="K79" s="1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2"/>
      <c r="AH79" s="12"/>
      <c r="AI79" s="12"/>
      <c r="AJ79" s="2"/>
      <c r="AK79" s="2"/>
      <c r="AL79" s="8"/>
      <c r="AM79" s="8"/>
      <c r="AN79" s="8"/>
      <c r="AO79" s="8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</row>
    <row r="80" spans="1:64" ht="15" customHeight="1" x14ac:dyDescent="0.25">
      <c r="A80" s="1"/>
      <c r="B80" s="1"/>
      <c r="C80" s="8"/>
      <c r="D80" s="38"/>
      <c r="E80" s="35"/>
      <c r="F80" s="45"/>
      <c r="G80" s="2"/>
      <c r="H80" s="2"/>
      <c r="I80" s="5"/>
      <c r="J80" s="17"/>
      <c r="K80" s="17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2"/>
      <c r="AH80" s="12"/>
      <c r="AI80" s="12"/>
      <c r="AJ80" s="2"/>
      <c r="AK80" s="2"/>
      <c r="AL80" s="8"/>
      <c r="AM80" s="8"/>
      <c r="AN80" s="8"/>
      <c r="AO80" s="8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</row>
    <row r="81" spans="1:64" ht="15" customHeight="1" x14ac:dyDescent="0.25">
      <c r="A81" s="1"/>
      <c r="B81" s="1"/>
      <c r="C81" s="3"/>
      <c r="D81" s="37"/>
      <c r="E81" s="35"/>
      <c r="F81" s="45"/>
      <c r="G81" s="2"/>
      <c r="H81" s="2"/>
      <c r="I81" s="5"/>
      <c r="J81" s="4"/>
      <c r="K81" s="4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2"/>
      <c r="AH81" s="6"/>
      <c r="AI81" s="6"/>
      <c r="AJ81" s="2"/>
      <c r="AK81" s="2"/>
      <c r="AL81" s="8"/>
      <c r="AM81" s="8"/>
      <c r="AN81" s="7"/>
      <c r="AO81" s="5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1"/>
    </row>
    <row r="82" spans="1:64" ht="15" customHeight="1" x14ac:dyDescent="0.25">
      <c r="A82" s="1"/>
      <c r="B82" s="1"/>
      <c r="C82" s="8"/>
      <c r="D82" s="38"/>
      <c r="E82" s="35"/>
      <c r="F82" s="45"/>
      <c r="G82" s="2"/>
      <c r="H82" s="2"/>
      <c r="I82" s="5"/>
      <c r="J82" s="17"/>
      <c r="K82" s="17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2"/>
      <c r="AH82" s="12"/>
      <c r="AI82" s="12"/>
      <c r="AJ82" s="2"/>
      <c r="AK82" s="2"/>
      <c r="AL82" s="8"/>
      <c r="AM82" s="8"/>
      <c r="AN82" s="8"/>
      <c r="AO82" s="8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</row>
    <row r="83" spans="1:64" ht="15" customHeight="1" x14ac:dyDescent="0.25">
      <c r="A83" s="1"/>
      <c r="B83" s="1"/>
      <c r="C83" s="8"/>
      <c r="D83" s="38"/>
      <c r="E83" s="35"/>
      <c r="F83" s="45"/>
      <c r="G83" s="2"/>
      <c r="H83" s="2"/>
      <c r="I83" s="5"/>
      <c r="J83" s="17"/>
      <c r="K83" s="17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2"/>
      <c r="AH83" s="12"/>
      <c r="AI83" s="12"/>
      <c r="AJ83" s="2"/>
      <c r="AK83" s="2"/>
      <c r="AL83" s="8"/>
      <c r="AM83" s="8"/>
      <c r="AN83" s="8"/>
      <c r="AO83" s="8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</row>
    <row r="84" spans="1:64" ht="15" customHeight="1" x14ac:dyDescent="0.25">
      <c r="A84" s="1"/>
      <c r="B84" s="1"/>
      <c r="C84" s="8"/>
      <c r="D84" s="38"/>
      <c r="E84" s="35"/>
      <c r="F84" s="45"/>
      <c r="G84" s="2"/>
      <c r="H84" s="2"/>
      <c r="I84" s="5"/>
      <c r="J84" s="17"/>
      <c r="K84" s="17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12"/>
      <c r="AH84" s="12"/>
      <c r="AI84" s="12"/>
      <c r="AJ84" s="2"/>
      <c r="AK84" s="2"/>
      <c r="AL84" s="8"/>
      <c r="AM84" s="8"/>
      <c r="AN84" s="8"/>
      <c r="AO84" s="8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</row>
    <row r="85" spans="1:64" ht="15" customHeight="1" x14ac:dyDescent="0.25">
      <c r="A85" s="1"/>
      <c r="B85" s="1"/>
      <c r="C85" s="8"/>
      <c r="D85" s="38"/>
      <c r="E85" s="35"/>
      <c r="F85" s="45"/>
      <c r="G85" s="2"/>
      <c r="H85" s="2"/>
      <c r="I85" s="5"/>
      <c r="J85" s="17"/>
      <c r="K85" s="17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2"/>
      <c r="AH85" s="12"/>
      <c r="AI85" s="12"/>
      <c r="AJ85" s="2"/>
      <c r="AK85" s="2"/>
      <c r="AL85" s="8"/>
      <c r="AM85" s="8"/>
      <c r="AN85" s="8"/>
      <c r="AO85" s="8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</row>
    <row r="86" spans="1:64" ht="15" customHeight="1" x14ac:dyDescent="0.25">
      <c r="A86" s="1"/>
      <c r="B86" s="1"/>
      <c r="C86" s="8"/>
      <c r="D86" s="38"/>
      <c r="E86" s="35"/>
      <c r="F86" s="45"/>
      <c r="G86" s="2"/>
      <c r="H86" s="2"/>
      <c r="I86" s="5"/>
      <c r="J86" s="17"/>
      <c r="K86" s="17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12"/>
      <c r="AH86" s="12"/>
      <c r="AI86" s="12"/>
      <c r="AJ86" s="2"/>
      <c r="AK86" s="2"/>
      <c r="AL86" s="8"/>
      <c r="AM86" s="8"/>
      <c r="AN86" s="8"/>
      <c r="AO86" s="8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</row>
    <row r="87" spans="1:64" ht="15" customHeight="1" x14ac:dyDescent="0.25">
      <c r="A87" s="1"/>
      <c r="B87" s="1"/>
      <c r="C87" s="3"/>
      <c r="D87" s="37"/>
      <c r="E87" s="35"/>
      <c r="F87" s="45"/>
      <c r="G87" s="2"/>
      <c r="H87" s="2"/>
      <c r="I87" s="5"/>
      <c r="J87" s="4"/>
      <c r="K87" s="4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12"/>
      <c r="AH87" s="6"/>
      <c r="AI87" s="6"/>
      <c r="AJ87" s="2"/>
      <c r="AK87" s="2"/>
      <c r="AL87" s="8"/>
      <c r="AM87" s="8"/>
      <c r="AN87" s="7"/>
      <c r="AO87" s="5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1"/>
    </row>
    <row r="88" spans="1:64" ht="15" customHeight="1" x14ac:dyDescent="0.25">
      <c r="A88" s="1"/>
      <c r="B88" s="1"/>
      <c r="C88" s="8"/>
      <c r="D88" s="38"/>
      <c r="E88" s="35"/>
      <c r="F88" s="45"/>
      <c r="G88" s="2"/>
      <c r="H88" s="2"/>
      <c r="I88" s="5"/>
      <c r="J88" s="17"/>
      <c r="K88" s="1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12"/>
      <c r="AH88" s="12"/>
      <c r="AI88" s="12"/>
      <c r="AJ88" s="2"/>
      <c r="AK88" s="2"/>
      <c r="AL88" s="8"/>
      <c r="AM88" s="8"/>
      <c r="AN88" s="8"/>
      <c r="AO88" s="8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</row>
    <row r="89" spans="1:64" ht="15" customHeight="1" x14ac:dyDescent="0.25">
      <c r="A89" s="1"/>
      <c r="B89" s="1"/>
      <c r="C89" s="8"/>
      <c r="D89" s="38"/>
      <c r="E89" s="35"/>
      <c r="F89" s="45"/>
      <c r="G89" s="2"/>
      <c r="H89" s="2"/>
      <c r="I89" s="5"/>
      <c r="J89" s="17"/>
      <c r="K89" s="17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2"/>
      <c r="AH89" s="12"/>
      <c r="AI89" s="12"/>
      <c r="AJ89" s="2"/>
      <c r="AK89" s="2"/>
      <c r="AL89" s="8"/>
      <c r="AM89" s="8"/>
      <c r="AN89" s="8"/>
      <c r="AO89" s="8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</row>
    <row r="90" spans="1:64" ht="15" customHeight="1" x14ac:dyDescent="0.25">
      <c r="A90" s="1"/>
      <c r="B90" s="1"/>
      <c r="C90" s="8"/>
      <c r="D90" s="38"/>
      <c r="E90" s="35"/>
      <c r="F90" s="45"/>
      <c r="G90" s="2"/>
      <c r="H90" s="2"/>
      <c r="I90" s="5"/>
      <c r="J90" s="17"/>
      <c r="K90" s="1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12"/>
      <c r="AH90" s="12"/>
      <c r="AI90" s="12"/>
      <c r="AJ90" s="2"/>
      <c r="AK90" s="2"/>
      <c r="AL90" s="8"/>
      <c r="AM90" s="8"/>
      <c r="AN90" s="8"/>
      <c r="AO90" s="8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</row>
    <row r="91" spans="1:64" ht="15" customHeight="1" x14ac:dyDescent="0.25">
      <c r="A91" s="1"/>
      <c r="B91" s="1"/>
      <c r="C91" s="8"/>
      <c r="D91" s="38"/>
      <c r="E91" s="35"/>
      <c r="F91" s="45"/>
      <c r="G91" s="2"/>
      <c r="H91" s="2"/>
      <c r="I91" s="5"/>
      <c r="J91" s="17"/>
      <c r="K91" s="1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12"/>
      <c r="AH91" s="12"/>
      <c r="AI91" s="12"/>
      <c r="AJ91" s="2"/>
      <c r="AK91" s="2"/>
      <c r="AL91" s="8"/>
      <c r="AM91" s="8"/>
      <c r="AN91" s="8"/>
      <c r="AO91" s="8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</row>
    <row r="92" spans="1:64" ht="15" customHeight="1" x14ac:dyDescent="0.25">
      <c r="A92" s="1"/>
      <c r="B92" s="1"/>
      <c r="C92" s="8"/>
      <c r="D92" s="38"/>
      <c r="E92" s="35"/>
      <c r="F92" s="45"/>
      <c r="G92" s="2"/>
      <c r="H92" s="2"/>
      <c r="I92" s="5"/>
      <c r="J92" s="19"/>
      <c r="K92" s="1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2"/>
      <c r="AH92" s="12"/>
      <c r="AI92" s="12"/>
      <c r="AJ92" s="2"/>
      <c r="AK92" s="2"/>
      <c r="AL92" s="8"/>
      <c r="AM92" s="8"/>
      <c r="AN92" s="8"/>
      <c r="AO92" s="8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</row>
    <row r="93" spans="1:64" ht="15" customHeight="1" x14ac:dyDescent="0.25">
      <c r="A93" s="1"/>
      <c r="B93" s="1"/>
      <c r="C93" s="3"/>
      <c r="D93" s="37"/>
      <c r="E93" s="35"/>
      <c r="F93" s="45"/>
      <c r="G93" s="2"/>
      <c r="H93" s="2"/>
      <c r="I93" s="56"/>
      <c r="J93" s="4"/>
      <c r="K93" s="4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2"/>
      <c r="AH93" s="6"/>
      <c r="AI93" s="6"/>
      <c r="AJ93" s="2"/>
      <c r="AK93" s="2"/>
      <c r="AL93" s="8"/>
      <c r="AM93" s="8"/>
      <c r="AN93" s="7"/>
      <c r="AO93" s="5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1"/>
    </row>
    <row r="94" spans="1:64" ht="15" customHeight="1" x14ac:dyDescent="0.25">
      <c r="A94" s="1"/>
      <c r="B94" s="1"/>
      <c r="C94" s="3"/>
      <c r="D94" s="37"/>
      <c r="E94" s="35"/>
      <c r="F94" s="45"/>
      <c r="G94" s="2"/>
      <c r="H94" s="2"/>
      <c r="I94" s="5"/>
      <c r="J94" s="4"/>
      <c r="K94" s="4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12"/>
      <c r="AH94" s="6"/>
      <c r="AI94" s="6"/>
      <c r="AJ94" s="2"/>
      <c r="AK94" s="2"/>
      <c r="AL94" s="8"/>
      <c r="AM94" s="8"/>
      <c r="AN94" s="7"/>
      <c r="AO94" s="5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1"/>
    </row>
    <row r="95" spans="1:64" ht="15" customHeight="1" x14ac:dyDescent="0.25">
      <c r="A95" s="1"/>
      <c r="B95" s="1"/>
      <c r="C95" s="3"/>
      <c r="D95" s="37"/>
      <c r="E95" s="35"/>
      <c r="F95" s="45"/>
      <c r="G95" s="2"/>
      <c r="H95" s="2"/>
      <c r="I95" s="5"/>
      <c r="J95" s="4"/>
      <c r="K95" s="4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12"/>
      <c r="AH95" s="6"/>
      <c r="AI95" s="6"/>
      <c r="AJ95" s="2"/>
      <c r="AK95" s="2"/>
      <c r="AL95" s="8"/>
      <c r="AM95" s="8"/>
      <c r="AN95" s="7"/>
      <c r="AO95" s="5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1"/>
    </row>
    <row r="96" spans="1:64" ht="15" customHeight="1" x14ac:dyDescent="0.25">
      <c r="A96" s="1"/>
      <c r="B96" s="1"/>
      <c r="C96" s="8"/>
      <c r="D96" s="38"/>
      <c r="E96" s="35"/>
      <c r="F96" s="45"/>
      <c r="G96" s="2"/>
      <c r="H96" s="2"/>
      <c r="I96" s="5"/>
      <c r="J96" s="17"/>
      <c r="K96" s="1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12"/>
      <c r="AH96" s="12"/>
      <c r="AI96" s="12"/>
      <c r="AJ96" s="2"/>
      <c r="AK96" s="2"/>
      <c r="AL96" s="8"/>
      <c r="AM96" s="8"/>
      <c r="AN96" s="8"/>
      <c r="AO96" s="8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</row>
    <row r="97" spans="1:64" ht="15" customHeight="1" x14ac:dyDescent="0.25">
      <c r="A97" s="1"/>
      <c r="B97" s="1"/>
      <c r="C97" s="8"/>
      <c r="D97" s="38"/>
      <c r="E97" s="35"/>
      <c r="F97" s="45"/>
      <c r="G97" s="2"/>
      <c r="H97" s="2"/>
      <c r="I97" s="5"/>
      <c r="J97" s="17"/>
      <c r="K97" s="1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12"/>
      <c r="AH97" s="12"/>
      <c r="AI97" s="12"/>
      <c r="AJ97" s="2"/>
      <c r="AK97" s="2"/>
      <c r="AL97" s="8"/>
      <c r="AM97" s="8"/>
      <c r="AN97" s="8"/>
      <c r="AO97" s="8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</row>
    <row r="98" spans="1:64" ht="15" customHeight="1" x14ac:dyDescent="0.25">
      <c r="A98" s="1"/>
      <c r="B98" s="1"/>
      <c r="C98" s="3"/>
      <c r="D98" s="37"/>
      <c r="E98" s="35"/>
      <c r="F98" s="45"/>
      <c r="G98" s="2"/>
      <c r="H98" s="2"/>
      <c r="I98" s="5"/>
      <c r="J98" s="4"/>
      <c r="K98" s="4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12"/>
      <c r="AH98" s="6"/>
      <c r="AI98" s="6"/>
      <c r="AJ98" s="2"/>
      <c r="AK98" s="2"/>
      <c r="AL98" s="8"/>
      <c r="AM98" s="8"/>
      <c r="AN98" s="7"/>
      <c r="AO98" s="5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1"/>
    </row>
    <row r="99" spans="1:64" ht="15" customHeight="1" x14ac:dyDescent="0.25">
      <c r="A99" s="1"/>
      <c r="B99" s="1"/>
      <c r="C99" s="8"/>
      <c r="D99" s="38"/>
      <c r="E99" s="35"/>
      <c r="F99" s="45"/>
      <c r="G99" s="2"/>
      <c r="H99" s="2"/>
      <c r="I99" s="5"/>
      <c r="J99" s="17"/>
      <c r="K99" s="1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12"/>
      <c r="AH99" s="12"/>
      <c r="AI99" s="12"/>
      <c r="AJ99" s="2"/>
      <c r="AK99" s="2"/>
      <c r="AL99" s="8"/>
      <c r="AM99" s="8"/>
      <c r="AN99" s="8"/>
      <c r="AO99" s="8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</row>
    <row r="100" spans="1:64" ht="15" customHeight="1" x14ac:dyDescent="0.25">
      <c r="A100" s="1"/>
      <c r="B100" s="1"/>
      <c r="C100" s="3"/>
      <c r="D100" s="37"/>
      <c r="E100" s="35"/>
      <c r="F100" s="45"/>
      <c r="G100" s="2"/>
      <c r="H100" s="2"/>
      <c r="I100" s="5"/>
      <c r="J100" s="4"/>
      <c r="K100" s="4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12"/>
      <c r="AH100" s="6"/>
      <c r="AI100" s="6"/>
      <c r="AJ100" s="2"/>
      <c r="AK100" s="2"/>
      <c r="AL100" s="8"/>
      <c r="AM100" s="8"/>
      <c r="AN100" s="7"/>
      <c r="AO100" s="5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1"/>
    </row>
    <row r="101" spans="1:64" ht="15" customHeight="1" x14ac:dyDescent="0.25">
      <c r="A101" s="1"/>
      <c r="B101" s="1"/>
      <c r="C101" s="8"/>
      <c r="D101" s="38"/>
      <c r="E101" s="35"/>
      <c r="F101" s="45"/>
      <c r="G101" s="2"/>
      <c r="H101" s="2"/>
      <c r="I101" s="5"/>
      <c r="J101" s="17"/>
      <c r="K101" s="1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12"/>
      <c r="AH101" s="12"/>
      <c r="AI101" s="12"/>
      <c r="AJ101" s="2"/>
      <c r="AK101" s="2"/>
      <c r="AL101" s="8"/>
      <c r="AM101" s="8"/>
      <c r="AN101" s="8"/>
      <c r="AO101" s="8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</row>
    <row r="102" spans="1:64" ht="15" customHeight="1" x14ac:dyDescent="0.25">
      <c r="A102" s="1"/>
      <c r="B102" s="1"/>
      <c r="C102" s="8"/>
      <c r="D102" s="38"/>
      <c r="E102" s="35"/>
      <c r="F102" s="45"/>
      <c r="G102" s="2"/>
      <c r="H102" s="2"/>
      <c r="I102" s="5"/>
      <c r="J102" s="17"/>
      <c r="K102" s="17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12"/>
      <c r="AH102" s="12"/>
      <c r="AI102" s="12"/>
      <c r="AJ102" s="2"/>
      <c r="AK102" s="2"/>
      <c r="AL102" s="8"/>
      <c r="AM102" s="8"/>
      <c r="AN102" s="8"/>
      <c r="AO102" s="8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</row>
    <row r="103" spans="1:64" ht="15" customHeight="1" x14ac:dyDescent="0.25">
      <c r="A103" s="1"/>
      <c r="B103" s="1"/>
      <c r="C103" s="8"/>
      <c r="D103" s="38"/>
      <c r="E103" s="35"/>
      <c r="F103" s="45"/>
      <c r="G103" s="2"/>
      <c r="H103" s="2"/>
      <c r="I103" s="5"/>
      <c r="J103" s="17"/>
      <c r="K103" s="17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12"/>
      <c r="AH103" s="12"/>
      <c r="AI103" s="12"/>
      <c r="AJ103" s="2"/>
      <c r="AK103" s="2"/>
      <c r="AL103" s="8"/>
      <c r="AM103" s="8"/>
      <c r="AN103" s="8"/>
      <c r="AO103" s="8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</row>
    <row r="104" spans="1:64" ht="15" customHeight="1" x14ac:dyDescent="0.25">
      <c r="A104" s="1"/>
      <c r="B104" s="1"/>
      <c r="C104" s="3"/>
      <c r="D104" s="37"/>
      <c r="E104" s="35"/>
      <c r="F104" s="45"/>
      <c r="G104" s="2"/>
      <c r="H104" s="2"/>
      <c r="I104" s="5"/>
      <c r="J104" s="4"/>
      <c r="K104" s="4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12"/>
      <c r="AH104" s="6"/>
      <c r="AI104" s="6"/>
      <c r="AJ104" s="2"/>
      <c r="AK104" s="2"/>
      <c r="AL104" s="8"/>
      <c r="AM104" s="8"/>
      <c r="AN104" s="7"/>
      <c r="AO104" s="5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1"/>
    </row>
    <row r="105" spans="1:64" ht="15" customHeight="1" x14ac:dyDescent="0.25">
      <c r="A105" s="1"/>
      <c r="B105" s="1"/>
      <c r="C105" s="3"/>
      <c r="D105" s="37"/>
      <c r="E105" s="35"/>
      <c r="F105" s="45"/>
      <c r="G105" s="2"/>
      <c r="H105" s="2"/>
      <c r="I105" s="5"/>
      <c r="J105" s="4"/>
      <c r="K105" s="4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12"/>
      <c r="AH105" s="6"/>
      <c r="AI105" s="6"/>
      <c r="AJ105" s="2"/>
      <c r="AK105" s="2"/>
      <c r="AL105" s="8"/>
      <c r="AM105" s="8"/>
      <c r="AN105" s="7"/>
      <c r="AO105" s="5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1"/>
    </row>
    <row r="106" spans="1:64" ht="15" customHeight="1" x14ac:dyDescent="0.25">
      <c r="A106" s="1"/>
      <c r="B106" s="1"/>
      <c r="C106" s="3"/>
      <c r="D106" s="37"/>
      <c r="E106" s="35"/>
      <c r="F106" s="45"/>
      <c r="G106" s="2"/>
      <c r="H106" s="2"/>
      <c r="I106" s="5"/>
      <c r="J106" s="4"/>
      <c r="K106" s="4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12"/>
      <c r="AH106" s="6"/>
      <c r="AI106" s="6"/>
      <c r="AJ106" s="2"/>
      <c r="AK106" s="2"/>
      <c r="AL106" s="8"/>
      <c r="AM106" s="8"/>
      <c r="AN106" s="7"/>
      <c r="AO106" s="5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1"/>
    </row>
    <row r="107" spans="1:64" ht="15" customHeight="1" x14ac:dyDescent="0.25">
      <c r="A107" s="1"/>
      <c r="B107" s="1"/>
      <c r="C107" s="3"/>
      <c r="D107" s="37"/>
      <c r="E107" s="35"/>
      <c r="F107" s="45"/>
      <c r="G107" s="2"/>
      <c r="H107" s="2"/>
      <c r="I107" s="5"/>
      <c r="J107" s="4"/>
      <c r="K107" s="4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12"/>
      <c r="AH107" s="6"/>
      <c r="AI107" s="6"/>
      <c r="AJ107" s="2"/>
      <c r="AK107" s="2"/>
      <c r="AL107" s="8"/>
      <c r="AM107" s="8"/>
      <c r="AN107" s="7"/>
      <c r="AO107" s="5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1"/>
    </row>
    <row r="108" spans="1:64" ht="15" customHeight="1" x14ac:dyDescent="0.25">
      <c r="A108" s="1"/>
      <c r="B108" s="1"/>
      <c r="C108" s="3"/>
      <c r="D108" s="37"/>
      <c r="E108" s="35"/>
      <c r="F108" s="45"/>
      <c r="G108" s="2"/>
      <c r="H108" s="2"/>
      <c r="I108" s="5"/>
      <c r="J108" s="4"/>
      <c r="K108" s="4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12"/>
      <c r="AH108" s="6"/>
      <c r="AI108" s="6"/>
      <c r="AJ108" s="2"/>
      <c r="AK108" s="2"/>
      <c r="AL108" s="8"/>
      <c r="AM108" s="8"/>
      <c r="AN108" s="7"/>
      <c r="AO108" s="5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1"/>
    </row>
    <row r="109" spans="1:64" ht="15" customHeight="1" x14ac:dyDescent="0.25">
      <c r="A109" s="1"/>
      <c r="B109" s="1"/>
      <c r="C109" s="3"/>
      <c r="D109" s="37"/>
      <c r="E109" s="35"/>
      <c r="F109" s="45"/>
      <c r="G109" s="2"/>
      <c r="H109" s="2"/>
      <c r="I109" s="5"/>
      <c r="J109" s="4"/>
      <c r="K109" s="4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12"/>
      <c r="AH109" s="6"/>
      <c r="AI109" s="6"/>
      <c r="AJ109" s="2"/>
      <c r="AK109" s="2"/>
      <c r="AL109" s="8"/>
      <c r="AM109" s="8"/>
      <c r="AN109" s="7"/>
      <c r="AO109" s="5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1"/>
    </row>
    <row r="110" spans="1:64" ht="15" customHeight="1" x14ac:dyDescent="0.25">
      <c r="A110" s="1"/>
      <c r="B110" s="1"/>
      <c r="C110" s="3"/>
      <c r="D110" s="37"/>
      <c r="E110" s="35"/>
      <c r="F110" s="45"/>
      <c r="G110" s="2"/>
      <c r="H110" s="2"/>
      <c r="I110" s="5"/>
      <c r="J110" s="4"/>
      <c r="K110" s="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12"/>
      <c r="AH110" s="6"/>
      <c r="AI110" s="6"/>
      <c r="AJ110" s="2"/>
      <c r="AK110" s="2"/>
      <c r="AL110" s="8"/>
      <c r="AM110" s="8"/>
      <c r="AN110" s="7"/>
      <c r="AO110" s="5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1"/>
    </row>
    <row r="111" spans="1:64" ht="15" customHeight="1" x14ac:dyDescent="0.25">
      <c r="A111" s="1"/>
      <c r="B111" s="1"/>
      <c r="C111" s="9"/>
      <c r="D111" s="39"/>
      <c r="E111" s="36"/>
      <c r="F111" s="45"/>
      <c r="G111" s="1"/>
      <c r="H111" s="1"/>
      <c r="I111" s="56"/>
      <c r="J111" s="18"/>
      <c r="K111" s="18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3"/>
      <c r="AH111" s="13"/>
      <c r="AI111" s="13"/>
      <c r="AJ111" s="1"/>
      <c r="AK111" s="1"/>
      <c r="AL111" s="9"/>
      <c r="AM111" s="9"/>
      <c r="AN111" s="9"/>
      <c r="AO111" s="9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ht="15" customHeight="1" x14ac:dyDescent="0.25">
      <c r="A112" s="1"/>
      <c r="B112" s="1"/>
      <c r="C112" s="3"/>
      <c r="D112" s="37"/>
      <c r="E112" s="35"/>
      <c r="F112" s="45"/>
      <c r="G112" s="2"/>
      <c r="H112" s="2"/>
      <c r="I112" s="5"/>
      <c r="J112" s="4"/>
      <c r="K112" s="4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2"/>
      <c r="AH112" s="6"/>
      <c r="AI112" s="6"/>
      <c r="AJ112" s="2"/>
      <c r="AK112" s="2"/>
      <c r="AL112" s="8"/>
      <c r="AM112" s="8"/>
      <c r="AN112" s="7"/>
      <c r="AO112" s="5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1"/>
    </row>
    <row r="113" spans="1:64" ht="15" customHeight="1" x14ac:dyDescent="0.25">
      <c r="A113" s="1"/>
      <c r="B113" s="1"/>
      <c r="C113" s="3"/>
      <c r="D113" s="37"/>
      <c r="E113" s="35"/>
      <c r="F113" s="45"/>
      <c r="G113" s="2"/>
      <c r="H113" s="2"/>
      <c r="I113" s="5"/>
      <c r="J113" s="4"/>
      <c r="K113" s="4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12"/>
      <c r="AH113" s="6"/>
      <c r="AI113" s="6"/>
      <c r="AJ113" s="2"/>
      <c r="AK113" s="2"/>
      <c r="AL113" s="8"/>
      <c r="AM113" s="8"/>
      <c r="AN113" s="7"/>
      <c r="AO113" s="5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1"/>
    </row>
    <row r="114" spans="1:64" ht="15" customHeight="1" x14ac:dyDescent="0.25">
      <c r="A114" s="1"/>
      <c r="B114" s="1"/>
      <c r="C114" s="8"/>
      <c r="D114" s="38"/>
      <c r="E114" s="35"/>
      <c r="F114" s="45"/>
      <c r="G114" s="2"/>
      <c r="H114" s="2"/>
      <c r="I114" s="5"/>
      <c r="J114" s="17"/>
      <c r="K114" s="17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2"/>
      <c r="AH114" s="12"/>
      <c r="AI114" s="12"/>
      <c r="AJ114" s="2"/>
      <c r="AK114" s="2"/>
      <c r="AL114" s="8"/>
      <c r="AM114" s="8"/>
      <c r="AN114" s="8"/>
      <c r="AO114" s="8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</row>
    <row r="115" spans="1:64" ht="15" customHeight="1" x14ac:dyDescent="0.25">
      <c r="A115" s="1"/>
      <c r="B115" s="1"/>
      <c r="C115" s="3"/>
      <c r="D115" s="37"/>
      <c r="E115" s="35"/>
      <c r="F115" s="45"/>
      <c r="G115" s="2"/>
      <c r="H115" s="2"/>
      <c r="I115" s="5"/>
      <c r="J115" s="4"/>
      <c r="K115" s="4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12"/>
      <c r="AH115" s="6"/>
      <c r="AI115" s="6"/>
      <c r="AJ115" s="2"/>
      <c r="AK115" s="2"/>
      <c r="AL115" s="8"/>
      <c r="AM115" s="8"/>
      <c r="AN115" s="7"/>
      <c r="AO115" s="5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1"/>
    </row>
    <row r="116" spans="1:64" ht="15" customHeight="1" x14ac:dyDescent="0.25">
      <c r="A116" s="1"/>
      <c r="B116" s="1"/>
      <c r="C116" s="3"/>
      <c r="D116" s="37"/>
      <c r="E116" s="35"/>
      <c r="F116" s="45"/>
      <c r="G116" s="2"/>
      <c r="H116" s="2"/>
      <c r="I116" s="5"/>
      <c r="J116" s="4"/>
      <c r="K116" s="4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2"/>
      <c r="AH116" s="6"/>
      <c r="AI116" s="6"/>
      <c r="AJ116" s="2"/>
      <c r="AK116" s="2"/>
      <c r="AL116" s="8"/>
      <c r="AM116" s="8"/>
      <c r="AN116" s="7"/>
      <c r="AO116" s="5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1"/>
    </row>
    <row r="117" spans="1:64" ht="15" customHeight="1" x14ac:dyDescent="0.25">
      <c r="A117" s="1"/>
      <c r="B117" s="1"/>
      <c r="C117" s="8"/>
      <c r="D117" s="38"/>
      <c r="E117" s="35"/>
      <c r="F117" s="45"/>
      <c r="G117" s="2"/>
      <c r="H117" s="2"/>
      <c r="I117" s="5"/>
      <c r="J117" s="17"/>
      <c r="K117" s="17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12"/>
      <c r="AH117" s="12"/>
      <c r="AI117" s="12"/>
      <c r="AJ117" s="2"/>
      <c r="AK117" s="2"/>
      <c r="AL117" s="8"/>
      <c r="AM117" s="8"/>
      <c r="AN117" s="8"/>
      <c r="AO117" s="8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</row>
    <row r="118" spans="1:64" ht="15" customHeight="1" x14ac:dyDescent="0.25">
      <c r="A118" s="1"/>
      <c r="B118" s="1"/>
      <c r="C118" s="8"/>
      <c r="D118" s="38"/>
      <c r="E118" s="35"/>
      <c r="F118" s="45"/>
      <c r="G118" s="2"/>
      <c r="H118" s="2"/>
      <c r="I118" s="5"/>
      <c r="J118" s="17"/>
      <c r="K118" s="17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12"/>
      <c r="AH118" s="12"/>
      <c r="AI118" s="12"/>
      <c r="AJ118" s="2"/>
      <c r="AK118" s="2"/>
      <c r="AL118" s="8"/>
      <c r="AM118" s="8"/>
      <c r="AN118" s="8"/>
      <c r="AO118" s="8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</row>
    <row r="119" spans="1:64" ht="15" customHeight="1" x14ac:dyDescent="0.25">
      <c r="A119" s="1"/>
      <c r="B119" s="1"/>
      <c r="C119" s="8"/>
      <c r="D119" s="38"/>
      <c r="E119" s="35"/>
      <c r="F119" s="45"/>
      <c r="G119" s="2"/>
      <c r="H119" s="2"/>
      <c r="I119" s="5"/>
      <c r="J119" s="17"/>
      <c r="K119" s="17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12"/>
      <c r="AH119" s="12"/>
      <c r="AI119" s="12"/>
      <c r="AJ119" s="2"/>
      <c r="AK119" s="2"/>
      <c r="AL119" s="8"/>
      <c r="AM119" s="8"/>
      <c r="AN119" s="8"/>
      <c r="AO119" s="8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</row>
    <row r="120" spans="1:64" ht="15" customHeight="1" x14ac:dyDescent="0.25">
      <c r="A120" s="1"/>
      <c r="B120" s="1"/>
      <c r="C120" s="3"/>
      <c r="D120" s="37"/>
      <c r="E120" s="35"/>
      <c r="F120" s="45"/>
      <c r="G120" s="2"/>
      <c r="H120" s="2"/>
      <c r="I120" s="5"/>
      <c r="J120" s="4"/>
      <c r="K120" s="4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12"/>
      <c r="AH120" s="6"/>
      <c r="AI120" s="6"/>
      <c r="AJ120" s="2"/>
      <c r="AK120" s="2"/>
      <c r="AL120" s="8"/>
      <c r="AM120" s="8"/>
      <c r="AN120" s="7"/>
      <c r="AO120" s="5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1"/>
    </row>
    <row r="121" spans="1:64" ht="15" customHeight="1" x14ac:dyDescent="0.25">
      <c r="A121" s="1"/>
      <c r="B121" s="1"/>
      <c r="C121" s="3"/>
      <c r="D121" s="37"/>
      <c r="E121" s="35"/>
      <c r="F121" s="45"/>
      <c r="G121" s="2"/>
      <c r="H121" s="2"/>
      <c r="I121" s="5"/>
      <c r="J121" s="4"/>
      <c r="K121" s="4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12"/>
      <c r="AH121" s="6"/>
      <c r="AI121" s="6"/>
      <c r="AJ121" s="2"/>
      <c r="AK121" s="2"/>
      <c r="AL121" s="8"/>
      <c r="AM121" s="8"/>
      <c r="AN121" s="7"/>
      <c r="AO121" s="5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1"/>
    </row>
    <row r="122" spans="1:64" ht="15" customHeight="1" x14ac:dyDescent="0.25">
      <c r="A122" s="1"/>
      <c r="B122" s="1"/>
      <c r="C122" s="3"/>
      <c r="D122" s="37"/>
      <c r="E122" s="35"/>
      <c r="F122" s="45"/>
      <c r="G122" s="2"/>
      <c r="H122" s="2"/>
      <c r="I122" s="5"/>
      <c r="J122" s="4"/>
      <c r="K122" s="4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12"/>
      <c r="AH122" s="6"/>
      <c r="AI122" s="6"/>
      <c r="AJ122" s="2"/>
      <c r="AK122" s="2"/>
      <c r="AL122" s="8"/>
      <c r="AM122" s="8"/>
      <c r="AN122" s="7"/>
      <c r="AO122" s="5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1"/>
    </row>
    <row r="123" spans="1:64" ht="15" customHeight="1" x14ac:dyDescent="0.25">
      <c r="A123" s="1"/>
      <c r="B123" s="1"/>
      <c r="C123" s="8"/>
      <c r="D123" s="38"/>
      <c r="E123" s="35"/>
      <c r="F123" s="45"/>
      <c r="G123" s="2"/>
      <c r="H123" s="2"/>
      <c r="I123" s="5"/>
      <c r="J123" s="17"/>
      <c r="K123" s="17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12"/>
      <c r="AH123" s="12"/>
      <c r="AI123" s="12"/>
      <c r="AJ123" s="2"/>
      <c r="AK123" s="2"/>
      <c r="AL123" s="8"/>
      <c r="AM123" s="8"/>
      <c r="AN123" s="8"/>
      <c r="AO123" s="8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</row>
    <row r="124" spans="1:64" x14ac:dyDescent="0.25">
      <c r="A124" s="1"/>
      <c r="B124" s="1"/>
      <c r="C124" s="3"/>
      <c r="D124" s="37"/>
      <c r="E124" s="35"/>
      <c r="F124" s="45"/>
      <c r="G124" s="2"/>
      <c r="H124" s="2"/>
      <c r="I124" s="56"/>
      <c r="J124" s="4"/>
      <c r="K124" s="4"/>
      <c r="L124" s="2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2"/>
      <c r="AH124" s="6"/>
      <c r="AI124" s="15"/>
      <c r="AJ124" s="2"/>
      <c r="AK124" s="2"/>
      <c r="AL124" s="8"/>
      <c r="AM124" s="8"/>
      <c r="AN124" s="7"/>
      <c r="AO124" s="5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1"/>
    </row>
    <row r="125" spans="1:64" ht="15" customHeight="1" x14ac:dyDescent="0.25">
      <c r="A125" s="1"/>
      <c r="B125" s="1"/>
      <c r="C125" s="8"/>
      <c r="D125" s="38"/>
      <c r="E125" s="35"/>
      <c r="F125" s="45"/>
      <c r="G125" s="2"/>
      <c r="H125" s="2"/>
      <c r="I125" s="5"/>
      <c r="J125" s="17"/>
      <c r="K125" s="17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12"/>
      <c r="AH125" s="12"/>
      <c r="AI125" s="12"/>
      <c r="AJ125" s="2"/>
      <c r="AK125" s="2"/>
      <c r="AL125" s="8"/>
      <c r="AM125" s="8"/>
      <c r="AN125" s="8"/>
      <c r="AO125" s="8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</row>
    <row r="126" spans="1:64" ht="15" customHeight="1" x14ac:dyDescent="0.25">
      <c r="A126" s="1"/>
      <c r="B126" s="1"/>
      <c r="C126" s="8"/>
      <c r="D126" s="38"/>
      <c r="E126" s="35"/>
      <c r="F126" s="45"/>
      <c r="G126" s="2"/>
      <c r="H126" s="2"/>
      <c r="I126" s="5"/>
      <c r="J126" s="17"/>
      <c r="K126" s="17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12"/>
      <c r="AH126" s="12"/>
      <c r="AI126" s="12"/>
      <c r="AJ126" s="2"/>
      <c r="AK126" s="2"/>
      <c r="AL126" s="8"/>
      <c r="AM126" s="8"/>
      <c r="AN126" s="8"/>
      <c r="AO126" s="8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</row>
    <row r="127" spans="1:64" ht="15" customHeight="1" x14ac:dyDescent="0.25">
      <c r="A127" s="1"/>
      <c r="B127" s="1"/>
      <c r="C127" s="3"/>
      <c r="D127" s="37"/>
      <c r="E127" s="35"/>
      <c r="F127" s="45"/>
      <c r="G127" s="2"/>
      <c r="H127" s="2"/>
      <c r="I127" s="5"/>
      <c r="J127" s="4"/>
      <c r="K127" s="4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12"/>
      <c r="AH127" s="6"/>
      <c r="AI127" s="6"/>
      <c r="AJ127" s="2"/>
      <c r="AK127" s="2"/>
      <c r="AL127" s="8"/>
      <c r="AM127" s="8"/>
      <c r="AN127" s="7"/>
      <c r="AO127" s="5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1"/>
    </row>
    <row r="128" spans="1:64" ht="15" customHeight="1" x14ac:dyDescent="0.25">
      <c r="A128" s="1"/>
      <c r="B128" s="1"/>
      <c r="C128" s="8"/>
      <c r="D128" s="38"/>
      <c r="E128" s="35"/>
      <c r="F128" s="45"/>
      <c r="G128" s="2"/>
      <c r="H128" s="2"/>
      <c r="I128" s="5"/>
      <c r="J128" s="17"/>
      <c r="K128" s="17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12"/>
      <c r="AH128" s="12"/>
      <c r="AI128" s="12"/>
      <c r="AJ128" s="2"/>
      <c r="AK128" s="2"/>
      <c r="AL128" s="8"/>
      <c r="AM128" s="8"/>
      <c r="AN128" s="8"/>
      <c r="AO128" s="8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</row>
    <row r="129" spans="1:64" ht="15" customHeight="1" x14ac:dyDescent="0.25">
      <c r="A129" s="1"/>
      <c r="B129" s="1"/>
      <c r="C129" s="3"/>
      <c r="D129" s="37"/>
      <c r="E129" s="35"/>
      <c r="F129" s="45"/>
      <c r="G129" s="2"/>
      <c r="H129" s="2"/>
      <c r="I129" s="5"/>
      <c r="J129" s="4"/>
      <c r="K129" s="4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12"/>
      <c r="AH129" s="6"/>
      <c r="AI129" s="6"/>
      <c r="AJ129" s="2"/>
      <c r="AK129" s="2"/>
      <c r="AL129" s="8"/>
      <c r="AM129" s="8"/>
      <c r="AN129" s="7"/>
      <c r="AO129" s="5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1"/>
    </row>
    <row r="130" spans="1:64" ht="15" customHeight="1" x14ac:dyDescent="0.25">
      <c r="A130" s="1"/>
      <c r="B130" s="1"/>
      <c r="C130" s="3"/>
      <c r="D130" s="37"/>
      <c r="E130" s="35"/>
      <c r="F130" s="45"/>
      <c r="G130" s="2"/>
      <c r="H130" s="2"/>
      <c r="I130" s="5"/>
      <c r="J130" s="4"/>
      <c r="K130" s="4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12"/>
      <c r="AH130" s="6"/>
      <c r="AI130" s="6"/>
      <c r="AJ130" s="2"/>
      <c r="AK130" s="2"/>
      <c r="AL130" s="8"/>
      <c r="AM130" s="8"/>
      <c r="AN130" s="7"/>
      <c r="AO130" s="5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1"/>
    </row>
    <row r="131" spans="1:64" ht="15" customHeight="1" x14ac:dyDescent="0.25">
      <c r="A131" s="1"/>
      <c r="B131" s="1"/>
      <c r="C131" s="8"/>
      <c r="D131" s="38"/>
      <c r="E131" s="35"/>
      <c r="F131" s="45"/>
      <c r="G131" s="2"/>
      <c r="H131" s="2"/>
      <c r="I131" s="5"/>
      <c r="J131" s="17"/>
      <c r="K131" s="17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12"/>
      <c r="AH131" s="12"/>
      <c r="AI131" s="12"/>
      <c r="AJ131" s="2"/>
      <c r="AK131" s="2"/>
      <c r="AL131" s="8"/>
      <c r="AM131" s="8"/>
      <c r="AN131" s="8"/>
      <c r="AO131" s="8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</row>
    <row r="132" spans="1:64" ht="15" customHeight="1" x14ac:dyDescent="0.25">
      <c r="A132" s="1"/>
      <c r="B132" s="1"/>
      <c r="C132" s="9"/>
      <c r="D132" s="39"/>
      <c r="E132" s="36"/>
      <c r="F132" s="45"/>
      <c r="G132" s="1"/>
      <c r="H132" s="1"/>
      <c r="I132" s="56"/>
      <c r="J132" s="18"/>
      <c r="K132" s="18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3"/>
      <c r="AH132" s="13"/>
      <c r="AI132" s="13"/>
      <c r="AJ132" s="1"/>
      <c r="AK132" s="1"/>
      <c r="AL132" s="9"/>
      <c r="AM132" s="9"/>
      <c r="AN132" s="9"/>
      <c r="AO132" s="9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ht="15" customHeight="1" x14ac:dyDescent="0.25">
      <c r="A133" s="1"/>
      <c r="B133" s="1"/>
      <c r="C133" s="8"/>
      <c r="D133" s="38"/>
      <c r="E133" s="35"/>
      <c r="F133" s="45"/>
      <c r="G133" s="2"/>
      <c r="H133" s="2"/>
      <c r="I133" s="5"/>
      <c r="J133" s="17"/>
      <c r="K133" s="17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12"/>
      <c r="AH133" s="12"/>
      <c r="AI133" s="12"/>
      <c r="AJ133" s="2"/>
      <c r="AK133" s="2"/>
      <c r="AL133" s="8"/>
      <c r="AM133" s="8"/>
      <c r="AN133" s="8"/>
      <c r="AO133" s="8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</row>
    <row r="134" spans="1:64" ht="15" customHeight="1" x14ac:dyDescent="0.25">
      <c r="A134" s="1"/>
      <c r="B134" s="1"/>
      <c r="C134" s="8"/>
      <c r="D134" s="38"/>
      <c r="E134" s="35"/>
      <c r="F134" s="45"/>
      <c r="G134" s="2"/>
      <c r="H134" s="2"/>
      <c r="I134" s="5"/>
      <c r="J134" s="17"/>
      <c r="K134" s="17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12"/>
      <c r="AH134" s="12"/>
      <c r="AI134" s="12"/>
      <c r="AJ134" s="2"/>
      <c r="AK134" s="2"/>
      <c r="AL134" s="8"/>
      <c r="AM134" s="8"/>
      <c r="AN134" s="8"/>
      <c r="AO134" s="8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</row>
    <row r="135" spans="1:64" ht="15" customHeight="1" x14ac:dyDescent="0.25">
      <c r="A135" s="1"/>
      <c r="B135" s="1"/>
      <c r="C135" s="8"/>
      <c r="D135" s="38"/>
      <c r="E135" s="35"/>
      <c r="F135" s="45"/>
      <c r="G135" s="2"/>
      <c r="H135" s="2"/>
      <c r="I135" s="5"/>
      <c r="J135" s="17"/>
      <c r="K135" s="17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12"/>
      <c r="AH135" s="12"/>
      <c r="AI135" s="12"/>
      <c r="AJ135" s="2"/>
      <c r="AK135" s="2"/>
      <c r="AL135" s="8"/>
      <c r="AM135" s="8"/>
      <c r="AN135" s="8"/>
      <c r="AO135" s="8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</row>
    <row r="136" spans="1:64" ht="15" customHeight="1" x14ac:dyDescent="0.25">
      <c r="A136" s="1"/>
      <c r="B136" s="1"/>
      <c r="C136" s="8"/>
      <c r="D136" s="38"/>
      <c r="E136" s="35"/>
      <c r="F136" s="45"/>
      <c r="G136" s="2"/>
      <c r="H136" s="2"/>
      <c r="I136" s="5"/>
      <c r="J136" s="17"/>
      <c r="K136" s="17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12"/>
      <c r="AH136" s="12"/>
      <c r="AI136" s="12"/>
      <c r="AJ136" s="2"/>
      <c r="AK136" s="2"/>
      <c r="AL136" s="8"/>
      <c r="AM136" s="8"/>
      <c r="AN136" s="8"/>
      <c r="AO136" s="8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</row>
    <row r="137" spans="1:64" ht="15" customHeight="1" x14ac:dyDescent="0.25">
      <c r="A137" s="1"/>
      <c r="B137" s="1"/>
      <c r="C137" s="3"/>
      <c r="D137" s="37"/>
      <c r="E137" s="35"/>
      <c r="F137" s="45"/>
      <c r="G137" s="2"/>
      <c r="H137" s="2"/>
      <c r="I137" s="5"/>
      <c r="J137" s="4"/>
      <c r="K137" s="4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12"/>
      <c r="AH137" s="6"/>
      <c r="AI137" s="6"/>
      <c r="AJ137" s="2"/>
      <c r="AK137" s="2"/>
      <c r="AL137" s="8"/>
      <c r="AM137" s="8"/>
      <c r="AN137" s="7"/>
      <c r="AO137" s="5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1"/>
    </row>
    <row r="138" spans="1:64" ht="15" customHeight="1" x14ac:dyDescent="0.25">
      <c r="A138" s="1"/>
      <c r="B138" s="1"/>
      <c r="C138" s="3"/>
      <c r="D138" s="37"/>
      <c r="E138" s="35"/>
      <c r="F138" s="45"/>
      <c r="G138" s="2"/>
      <c r="H138" s="2"/>
      <c r="I138" s="5"/>
      <c r="J138" s="4"/>
      <c r="K138" s="4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12"/>
      <c r="AH138" s="6"/>
      <c r="AI138" s="6"/>
      <c r="AJ138" s="2"/>
      <c r="AK138" s="2"/>
      <c r="AL138" s="8"/>
      <c r="AM138" s="8"/>
      <c r="AN138" s="7"/>
      <c r="AO138" s="5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1"/>
    </row>
    <row r="139" spans="1:64" ht="15" customHeight="1" x14ac:dyDescent="0.25">
      <c r="A139" s="1"/>
      <c r="B139" s="1"/>
      <c r="C139" s="8"/>
      <c r="D139" s="38"/>
      <c r="E139" s="35"/>
      <c r="F139" s="45"/>
      <c r="G139" s="2"/>
      <c r="H139" s="2"/>
      <c r="I139" s="5"/>
      <c r="J139" s="17"/>
      <c r="K139" s="17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12"/>
      <c r="AH139" s="12"/>
      <c r="AI139" s="12"/>
      <c r="AJ139" s="2"/>
      <c r="AK139" s="2"/>
      <c r="AL139" s="8"/>
      <c r="AM139" s="8"/>
      <c r="AN139" s="8"/>
      <c r="AO139" s="8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</row>
    <row r="140" spans="1:64" ht="15" customHeight="1" x14ac:dyDescent="0.25">
      <c r="A140" s="1"/>
      <c r="B140" s="1"/>
      <c r="C140" s="8"/>
      <c r="D140" s="38"/>
      <c r="E140" s="35"/>
      <c r="F140" s="45"/>
      <c r="G140" s="2"/>
      <c r="H140" s="2"/>
      <c r="I140" s="5"/>
      <c r="J140" s="17"/>
      <c r="K140" s="17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12"/>
      <c r="AH140" s="12"/>
      <c r="AI140" s="12"/>
      <c r="AJ140" s="2"/>
      <c r="AK140" s="2"/>
      <c r="AL140" s="8"/>
      <c r="AM140" s="8"/>
      <c r="AN140" s="8"/>
      <c r="AO140" s="8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</row>
    <row r="141" spans="1:64" ht="15" customHeight="1" x14ac:dyDescent="0.25">
      <c r="A141" s="1"/>
      <c r="B141" s="1"/>
      <c r="C141" s="8"/>
      <c r="D141" s="38"/>
      <c r="E141" s="35"/>
      <c r="F141" s="45"/>
      <c r="G141" s="2"/>
      <c r="H141" s="2"/>
      <c r="I141" s="5"/>
      <c r="J141" s="17"/>
      <c r="K141" s="17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12"/>
      <c r="AH141" s="12"/>
      <c r="AI141" s="12"/>
      <c r="AJ141" s="2"/>
      <c r="AK141" s="2"/>
      <c r="AL141" s="8"/>
      <c r="AM141" s="8"/>
      <c r="AN141" s="8"/>
      <c r="AO141" s="8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</row>
    <row r="142" spans="1:64" ht="15" customHeight="1" x14ac:dyDescent="0.25">
      <c r="A142" s="1"/>
      <c r="B142" s="1"/>
      <c r="C142" s="3"/>
      <c r="D142" s="37"/>
      <c r="E142" s="35"/>
      <c r="F142" s="45"/>
      <c r="G142" s="2"/>
      <c r="H142" s="2"/>
      <c r="I142" s="5"/>
      <c r="J142" s="4"/>
      <c r="K142" s="4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12"/>
      <c r="AH142" s="6"/>
      <c r="AI142" s="6"/>
      <c r="AJ142" s="2"/>
      <c r="AK142" s="2"/>
      <c r="AL142" s="8"/>
      <c r="AM142" s="8"/>
      <c r="AN142" s="7"/>
      <c r="AO142" s="5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1"/>
    </row>
    <row r="143" spans="1:64" ht="15" customHeight="1" x14ac:dyDescent="0.25">
      <c r="A143" s="1"/>
      <c r="B143" s="1"/>
      <c r="C143" s="8"/>
      <c r="D143" s="38"/>
      <c r="E143" s="35"/>
      <c r="F143" s="45"/>
      <c r="G143" s="2"/>
      <c r="H143" s="2"/>
      <c r="I143" s="5"/>
      <c r="J143" s="17"/>
      <c r="K143" s="17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12"/>
      <c r="AH143" s="12"/>
      <c r="AI143" s="12"/>
      <c r="AJ143" s="2"/>
      <c r="AK143" s="2"/>
      <c r="AL143" s="8"/>
      <c r="AM143" s="8"/>
      <c r="AN143" s="8"/>
      <c r="AO143" s="8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</row>
    <row r="144" spans="1:64" ht="15" customHeight="1" x14ac:dyDescent="0.25">
      <c r="A144" s="1"/>
      <c r="B144" s="1"/>
      <c r="C144" s="3"/>
      <c r="D144" s="37"/>
      <c r="E144" s="35"/>
      <c r="F144" s="45"/>
      <c r="G144" s="2"/>
      <c r="H144" s="2"/>
      <c r="I144" s="5"/>
      <c r="J144" s="4"/>
      <c r="K144" s="4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12"/>
      <c r="AH144" s="6"/>
      <c r="AI144" s="6"/>
      <c r="AJ144" s="2"/>
      <c r="AK144" s="2"/>
      <c r="AL144" s="8"/>
      <c r="AM144" s="8"/>
      <c r="AN144" s="7"/>
      <c r="AO144" s="5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1"/>
    </row>
    <row r="145" spans="1:64" ht="15" customHeight="1" x14ac:dyDescent="0.25">
      <c r="A145" s="1"/>
      <c r="B145" s="1"/>
      <c r="C145" s="9"/>
      <c r="D145" s="39"/>
      <c r="E145" s="36"/>
      <c r="F145" s="45"/>
      <c r="G145" s="1"/>
      <c r="H145" s="1"/>
      <c r="I145" s="56"/>
      <c r="J145" s="18"/>
      <c r="K145" s="18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3"/>
      <c r="AH145" s="13"/>
      <c r="AI145" s="13"/>
      <c r="AJ145" s="1"/>
      <c r="AK145" s="1"/>
      <c r="AL145" s="9"/>
      <c r="AM145" s="9"/>
      <c r="AN145" s="9"/>
      <c r="AO145" s="9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ht="15" customHeight="1" x14ac:dyDescent="0.25">
      <c r="A146" s="1"/>
      <c r="B146" s="1"/>
      <c r="C146" s="8"/>
      <c r="D146" s="38"/>
      <c r="E146" s="35"/>
      <c r="F146" s="45"/>
      <c r="G146" s="2"/>
      <c r="H146" s="2"/>
      <c r="I146" s="5"/>
      <c r="J146" s="17"/>
      <c r="K146" s="17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12"/>
      <c r="AH146" s="12"/>
      <c r="AI146" s="12"/>
      <c r="AJ146" s="2"/>
      <c r="AK146" s="2"/>
      <c r="AL146" s="8"/>
      <c r="AM146" s="8"/>
      <c r="AN146" s="8"/>
      <c r="AO146" s="8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</row>
    <row r="147" spans="1:64" ht="15" customHeight="1" x14ac:dyDescent="0.25">
      <c r="A147" s="1"/>
      <c r="B147" s="1"/>
      <c r="C147" s="8"/>
      <c r="D147" s="38"/>
      <c r="E147" s="35"/>
      <c r="F147" s="45"/>
      <c r="G147" s="2"/>
      <c r="H147" s="2"/>
      <c r="I147" s="5"/>
      <c r="J147" s="17"/>
      <c r="K147" s="17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12"/>
      <c r="AH147" s="12"/>
      <c r="AI147" s="12"/>
      <c r="AJ147" s="2"/>
      <c r="AK147" s="2"/>
      <c r="AL147" s="8"/>
      <c r="AM147" s="8"/>
      <c r="AN147" s="8"/>
      <c r="AO147" s="8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</row>
    <row r="148" spans="1:64" ht="15" customHeight="1" x14ac:dyDescent="0.25">
      <c r="A148" s="1"/>
      <c r="B148" s="1"/>
      <c r="C148" s="3"/>
      <c r="D148" s="37"/>
      <c r="E148" s="35"/>
      <c r="F148" s="45"/>
      <c r="G148" s="2"/>
      <c r="H148" s="2"/>
      <c r="I148" s="5"/>
      <c r="J148" s="4"/>
      <c r="K148" s="4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12"/>
      <c r="AH148" s="6"/>
      <c r="AI148" s="6"/>
      <c r="AJ148" s="2"/>
      <c r="AK148" s="2"/>
      <c r="AL148" s="8"/>
      <c r="AM148" s="8"/>
      <c r="AN148" s="7"/>
      <c r="AO148" s="5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1"/>
    </row>
    <row r="149" spans="1:64" ht="15" customHeight="1" x14ac:dyDescent="0.25">
      <c r="A149" s="1"/>
      <c r="B149" s="1"/>
      <c r="C149" s="8"/>
      <c r="D149" s="38"/>
      <c r="E149" s="35"/>
      <c r="F149" s="45"/>
      <c r="G149" s="2"/>
      <c r="H149" s="2"/>
      <c r="I149" s="5"/>
      <c r="J149" s="17"/>
      <c r="K149" s="17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12"/>
      <c r="AH149" s="12"/>
      <c r="AI149" s="12"/>
      <c r="AJ149" s="2"/>
      <c r="AK149" s="2"/>
      <c r="AL149" s="8"/>
      <c r="AM149" s="8"/>
      <c r="AN149" s="8"/>
      <c r="AO149" s="8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</row>
    <row r="150" spans="1:64" ht="15" customHeight="1" x14ac:dyDescent="0.25">
      <c r="A150" s="1"/>
      <c r="B150" s="1"/>
      <c r="C150" s="3"/>
      <c r="D150" s="37"/>
      <c r="E150" s="35"/>
      <c r="F150" s="45"/>
      <c r="G150" s="2"/>
      <c r="H150" s="2"/>
      <c r="I150" s="5"/>
      <c r="J150" s="4"/>
      <c r="K150" s="4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12"/>
      <c r="AH150" s="6"/>
      <c r="AI150" s="6"/>
      <c r="AJ150" s="2"/>
      <c r="AK150" s="2"/>
      <c r="AL150" s="8"/>
      <c r="AM150" s="8"/>
      <c r="AN150" s="7"/>
      <c r="AO150" s="5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1"/>
    </row>
    <row r="151" spans="1:64" ht="15" customHeight="1" x14ac:dyDescent="0.25">
      <c r="A151" s="1"/>
      <c r="B151" s="1"/>
      <c r="C151" s="3"/>
      <c r="D151" s="37"/>
      <c r="E151" s="35"/>
      <c r="F151" s="45"/>
      <c r="G151" s="2"/>
      <c r="H151" s="2"/>
      <c r="I151" s="5"/>
      <c r="J151" s="4"/>
      <c r="K151" s="4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12"/>
      <c r="AH151" s="6"/>
      <c r="AI151" s="6"/>
      <c r="AJ151" s="2"/>
      <c r="AK151" s="2"/>
      <c r="AL151" s="8"/>
      <c r="AM151" s="8"/>
      <c r="AN151" s="7"/>
      <c r="AO151" s="5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1"/>
    </row>
    <row r="152" spans="1:64" ht="15" customHeight="1" x14ac:dyDescent="0.25">
      <c r="A152" s="1"/>
      <c r="B152" s="1"/>
      <c r="C152" s="8"/>
      <c r="D152" s="38"/>
      <c r="E152" s="35"/>
      <c r="F152" s="45"/>
      <c r="G152" s="2"/>
      <c r="H152" s="2"/>
      <c r="I152" s="5"/>
      <c r="J152" s="17"/>
      <c r="K152" s="17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12"/>
      <c r="AH152" s="12"/>
      <c r="AI152" s="12"/>
      <c r="AJ152" s="2"/>
      <c r="AK152" s="2"/>
      <c r="AL152" s="8"/>
      <c r="AM152" s="8"/>
      <c r="AN152" s="8"/>
      <c r="AO152" s="8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</row>
    <row r="153" spans="1:64" ht="15" customHeight="1" x14ac:dyDescent="0.25">
      <c r="A153" s="1"/>
      <c r="B153" s="1"/>
      <c r="C153" s="3"/>
      <c r="D153" s="37"/>
      <c r="E153" s="35"/>
      <c r="F153" s="45"/>
      <c r="G153" s="2"/>
      <c r="H153" s="2"/>
      <c r="I153" s="5"/>
      <c r="J153" s="4"/>
      <c r="K153" s="4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12"/>
      <c r="AH153" s="6"/>
      <c r="AI153" s="6"/>
      <c r="AJ153" s="2"/>
      <c r="AK153" s="2"/>
      <c r="AL153" s="8"/>
      <c r="AM153" s="8"/>
      <c r="AN153" s="7"/>
      <c r="AO153" s="5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1"/>
    </row>
    <row r="154" spans="1:64" ht="15" customHeight="1" x14ac:dyDescent="0.25">
      <c r="A154" s="1"/>
      <c r="B154" s="1"/>
      <c r="C154" s="9"/>
      <c r="D154" s="39"/>
      <c r="E154" s="36"/>
      <c r="F154" s="45"/>
      <c r="G154" s="1"/>
      <c r="H154" s="1"/>
      <c r="I154" s="56"/>
      <c r="J154" s="18"/>
      <c r="K154" s="18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3"/>
      <c r="AH154" s="13"/>
      <c r="AI154" s="13"/>
      <c r="AJ154" s="1"/>
      <c r="AK154" s="1"/>
      <c r="AL154" s="9"/>
      <c r="AM154" s="9"/>
      <c r="AN154" s="9"/>
      <c r="AO154" s="9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ht="15" customHeight="1" x14ac:dyDescent="0.25">
      <c r="A155" s="1"/>
      <c r="B155" s="1"/>
      <c r="C155" s="8"/>
      <c r="D155" s="38"/>
      <c r="E155" s="35"/>
      <c r="F155" s="45"/>
      <c r="G155" s="2"/>
      <c r="H155" s="2"/>
      <c r="I155" s="5"/>
      <c r="J155" s="17"/>
      <c r="K155" s="17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2"/>
      <c r="AH155" s="12"/>
      <c r="AI155" s="12"/>
      <c r="AJ155" s="2"/>
      <c r="AK155" s="2"/>
      <c r="AL155" s="8"/>
      <c r="AM155" s="8"/>
      <c r="AN155" s="8"/>
      <c r="AO155" s="8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</row>
    <row r="156" spans="1:64" ht="15" customHeight="1" x14ac:dyDescent="0.25">
      <c r="A156" s="1"/>
      <c r="B156" s="1"/>
      <c r="C156" s="3"/>
      <c r="D156" s="37"/>
      <c r="E156" s="35"/>
      <c r="F156" s="45"/>
      <c r="G156" s="2"/>
      <c r="H156" s="2"/>
      <c r="I156" s="5"/>
      <c r="J156" s="4"/>
      <c r="K156" s="4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12"/>
      <c r="AH156" s="6"/>
      <c r="AI156" s="6"/>
      <c r="AJ156" s="2"/>
      <c r="AK156" s="2"/>
      <c r="AL156" s="8"/>
      <c r="AM156" s="8"/>
      <c r="AN156" s="7"/>
      <c r="AO156" s="5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1"/>
    </row>
    <row r="157" spans="1:64" ht="15" customHeight="1" x14ac:dyDescent="0.25">
      <c r="A157" s="1"/>
      <c r="B157" s="1"/>
      <c r="C157" s="8"/>
      <c r="D157" s="38"/>
      <c r="E157" s="35"/>
      <c r="F157" s="45"/>
      <c r="G157" s="2"/>
      <c r="H157" s="2"/>
      <c r="I157" s="5"/>
      <c r="J157" s="19"/>
      <c r="K157" s="17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12"/>
      <c r="AH157" s="12"/>
      <c r="AI157" s="12"/>
      <c r="AJ157" s="2"/>
      <c r="AK157" s="2"/>
      <c r="AL157" s="8"/>
      <c r="AM157" s="8"/>
      <c r="AN157" s="8"/>
      <c r="AO157" s="8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</row>
    <row r="158" spans="1:64" ht="15" customHeight="1" x14ac:dyDescent="0.25">
      <c r="A158" s="1"/>
      <c r="B158" s="1"/>
      <c r="C158" s="8"/>
      <c r="D158" s="38"/>
      <c r="E158" s="35"/>
      <c r="F158" s="45"/>
      <c r="G158" s="2"/>
      <c r="H158" s="2"/>
      <c r="I158" s="5"/>
      <c r="J158" s="17"/>
      <c r="K158" s="17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12"/>
      <c r="AH158" s="12"/>
      <c r="AI158" s="12"/>
      <c r="AJ158" s="2"/>
      <c r="AK158" s="2"/>
      <c r="AL158" s="8"/>
      <c r="AM158" s="8"/>
      <c r="AN158" s="8"/>
      <c r="AO158" s="8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</row>
    <row r="159" spans="1:64" ht="15" customHeight="1" x14ac:dyDescent="0.25">
      <c r="A159" s="1"/>
      <c r="B159" s="1"/>
      <c r="C159" s="8"/>
      <c r="D159" s="38"/>
      <c r="E159" s="35"/>
      <c r="F159" s="45"/>
      <c r="G159" s="2"/>
      <c r="H159" s="2"/>
      <c r="I159" s="5"/>
      <c r="J159" s="17"/>
      <c r="K159" s="17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12"/>
      <c r="AH159" s="12"/>
      <c r="AI159" s="12"/>
      <c r="AJ159" s="2"/>
      <c r="AK159" s="2"/>
      <c r="AL159" s="8"/>
      <c r="AM159" s="8"/>
      <c r="AN159" s="8"/>
      <c r="AO159" s="8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</row>
    <row r="160" spans="1:64" ht="15" customHeight="1" x14ac:dyDescent="0.25">
      <c r="A160" s="1"/>
      <c r="B160" s="1"/>
      <c r="C160" s="3"/>
      <c r="D160" s="37"/>
      <c r="E160" s="35"/>
      <c r="F160" s="45"/>
      <c r="G160" s="2"/>
      <c r="H160" s="2"/>
      <c r="I160" s="5"/>
      <c r="J160" s="4"/>
      <c r="K160" s="4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12"/>
      <c r="AH160" s="6"/>
      <c r="AI160" s="6"/>
      <c r="AJ160" s="2"/>
      <c r="AK160" s="2"/>
      <c r="AL160" s="8"/>
      <c r="AM160" s="8"/>
      <c r="AN160" s="7"/>
      <c r="AO160" s="5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1"/>
    </row>
    <row r="161" spans="1:64" ht="15" customHeight="1" x14ac:dyDescent="0.25">
      <c r="A161" s="1"/>
      <c r="B161" s="1"/>
      <c r="C161" s="8"/>
      <c r="D161" s="38"/>
      <c r="E161" s="35"/>
      <c r="F161" s="45"/>
      <c r="G161" s="2"/>
      <c r="H161" s="2"/>
      <c r="I161" s="5"/>
      <c r="J161" s="17"/>
      <c r="K161" s="17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12"/>
      <c r="AH161" s="12"/>
      <c r="AI161" s="12"/>
      <c r="AJ161" s="2"/>
      <c r="AK161" s="2"/>
      <c r="AL161" s="8"/>
      <c r="AM161" s="8"/>
      <c r="AN161" s="8"/>
      <c r="AO161" s="8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</row>
    <row r="162" spans="1:64" ht="15" customHeight="1" x14ac:dyDescent="0.25">
      <c r="A162" s="1"/>
      <c r="B162" s="1"/>
      <c r="C162" s="8"/>
      <c r="D162" s="38"/>
      <c r="E162" s="35"/>
      <c r="F162" s="45"/>
      <c r="G162" s="2"/>
      <c r="H162" s="2"/>
      <c r="I162" s="5"/>
      <c r="J162" s="17"/>
      <c r="K162" s="17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12"/>
      <c r="AH162" s="12"/>
      <c r="AI162" s="12"/>
      <c r="AJ162" s="2"/>
      <c r="AK162" s="2"/>
      <c r="AL162" s="8"/>
      <c r="AM162" s="8"/>
      <c r="AN162" s="8"/>
      <c r="AO162" s="8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</row>
    <row r="163" spans="1:64" ht="15" customHeight="1" x14ac:dyDescent="0.25">
      <c r="A163" s="1"/>
      <c r="B163" s="1"/>
      <c r="C163" s="8"/>
      <c r="D163" s="38"/>
      <c r="E163" s="35"/>
      <c r="F163" s="45"/>
      <c r="G163" s="2"/>
      <c r="H163" s="2"/>
      <c r="I163" s="5"/>
      <c r="J163" s="17"/>
      <c r="K163" s="17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12"/>
      <c r="AH163" s="12"/>
      <c r="AI163" s="12"/>
      <c r="AJ163" s="2"/>
      <c r="AK163" s="2"/>
      <c r="AL163" s="8"/>
      <c r="AM163" s="8"/>
      <c r="AN163" s="8"/>
      <c r="AO163" s="8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</row>
    <row r="164" spans="1:64" ht="15" customHeight="1" x14ac:dyDescent="0.25">
      <c r="A164" s="1"/>
      <c r="B164" s="1"/>
      <c r="C164" s="3"/>
      <c r="D164" s="37"/>
      <c r="E164" s="35"/>
      <c r="F164" s="45"/>
      <c r="G164" s="2"/>
      <c r="H164" s="2"/>
      <c r="I164" s="5"/>
      <c r="J164" s="4"/>
      <c r="K164" s="4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12"/>
      <c r="AH164" s="6"/>
      <c r="AI164" s="6"/>
      <c r="AJ164" s="2"/>
      <c r="AK164" s="2"/>
      <c r="AL164" s="8"/>
      <c r="AM164" s="8"/>
      <c r="AN164" s="7"/>
      <c r="AO164" s="5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1"/>
    </row>
    <row r="165" spans="1:64" ht="15" customHeight="1" x14ac:dyDescent="0.25">
      <c r="A165" s="1"/>
      <c r="B165" s="1"/>
      <c r="C165" s="8"/>
      <c r="D165" s="38"/>
      <c r="E165" s="35"/>
      <c r="F165" s="45"/>
      <c r="G165" s="2"/>
      <c r="H165" s="2"/>
      <c r="I165" s="5"/>
      <c r="J165" s="17"/>
      <c r="K165" s="17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12"/>
      <c r="AH165" s="12"/>
      <c r="AI165" s="12"/>
      <c r="AJ165" s="2"/>
      <c r="AK165" s="2"/>
      <c r="AL165" s="8"/>
      <c r="AM165" s="8"/>
      <c r="AN165" s="8"/>
      <c r="AO165" s="8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</row>
    <row r="166" spans="1:64" ht="15" customHeight="1" x14ac:dyDescent="0.25">
      <c r="A166" s="1"/>
      <c r="B166" s="1"/>
      <c r="C166" s="8"/>
      <c r="D166" s="38"/>
      <c r="E166" s="35"/>
      <c r="F166" s="45"/>
      <c r="G166" s="2"/>
      <c r="H166" s="2"/>
      <c r="I166" s="5"/>
      <c r="J166" s="17"/>
      <c r="K166" s="17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12"/>
      <c r="AH166" s="12"/>
      <c r="AI166" s="12"/>
      <c r="AJ166" s="2"/>
      <c r="AK166" s="2"/>
      <c r="AL166" s="8"/>
      <c r="AM166" s="8"/>
      <c r="AN166" s="8"/>
      <c r="AO166" s="8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</row>
    <row r="167" spans="1:64" ht="15" customHeight="1" x14ac:dyDescent="0.25">
      <c r="A167" s="1"/>
      <c r="B167" s="1"/>
      <c r="C167" s="3"/>
      <c r="D167" s="37"/>
      <c r="E167" s="35"/>
      <c r="F167" s="45"/>
      <c r="G167" s="2"/>
      <c r="H167" s="2"/>
      <c r="I167" s="5"/>
      <c r="J167" s="4"/>
      <c r="K167" s="4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12"/>
      <c r="AH167" s="6"/>
      <c r="AI167" s="6"/>
      <c r="AJ167" s="2"/>
      <c r="AK167" s="2"/>
      <c r="AL167" s="8"/>
      <c r="AM167" s="8"/>
      <c r="AN167" s="7"/>
      <c r="AO167" s="5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1"/>
    </row>
    <row r="168" spans="1:64" ht="15" customHeight="1" x14ac:dyDescent="0.25">
      <c r="A168" s="1"/>
      <c r="B168" s="1"/>
      <c r="C168" s="8"/>
      <c r="D168" s="38"/>
      <c r="E168" s="35"/>
      <c r="F168" s="45"/>
      <c r="G168" s="2"/>
      <c r="H168" s="2"/>
      <c r="I168" s="5"/>
      <c r="J168" s="17"/>
      <c r="K168" s="17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12"/>
      <c r="AH168" s="12"/>
      <c r="AI168" s="12"/>
      <c r="AJ168" s="2"/>
      <c r="AK168" s="2"/>
      <c r="AL168" s="8"/>
      <c r="AM168" s="8"/>
      <c r="AN168" s="8"/>
      <c r="AO168" s="8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</row>
    <row r="169" spans="1:64" ht="15" customHeight="1" x14ac:dyDescent="0.25">
      <c r="A169" s="1"/>
      <c r="B169" s="1"/>
      <c r="C169" s="8"/>
      <c r="D169" s="38"/>
      <c r="E169" s="35"/>
      <c r="F169" s="45"/>
      <c r="G169" s="2"/>
      <c r="H169" s="2"/>
      <c r="I169" s="5"/>
      <c r="J169" s="17"/>
      <c r="K169" s="17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12"/>
      <c r="AH169" s="12"/>
      <c r="AI169" s="12"/>
      <c r="AJ169" s="2"/>
      <c r="AK169" s="2"/>
      <c r="AL169" s="8"/>
      <c r="AM169" s="8"/>
      <c r="AN169" s="8"/>
      <c r="AO169" s="8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</row>
    <row r="170" spans="1:64" ht="15" customHeight="1" x14ac:dyDescent="0.25">
      <c r="A170" s="1"/>
      <c r="B170" s="1"/>
      <c r="C170" s="8"/>
      <c r="D170" s="38"/>
      <c r="E170" s="35"/>
      <c r="F170" s="45"/>
      <c r="G170" s="2"/>
      <c r="H170" s="2"/>
      <c r="I170" s="5"/>
      <c r="J170" s="17"/>
      <c r="K170" s="17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12"/>
      <c r="AH170" s="12"/>
      <c r="AI170" s="12"/>
      <c r="AJ170" s="2"/>
      <c r="AK170" s="2"/>
      <c r="AL170" s="8"/>
      <c r="AM170" s="8"/>
      <c r="AN170" s="8"/>
      <c r="AO170" s="8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</row>
    <row r="171" spans="1:64" ht="15" customHeight="1" x14ac:dyDescent="0.25">
      <c r="A171" s="1"/>
      <c r="B171" s="1"/>
      <c r="C171" s="8"/>
      <c r="D171" s="38"/>
      <c r="E171" s="35"/>
      <c r="F171" s="45"/>
      <c r="G171" s="2"/>
      <c r="H171" s="2"/>
      <c r="I171" s="5"/>
      <c r="J171" s="17"/>
      <c r="K171" s="17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12"/>
      <c r="AH171" s="12"/>
      <c r="AI171" s="12"/>
      <c r="AJ171" s="2"/>
      <c r="AK171" s="2"/>
      <c r="AL171" s="8"/>
      <c r="AM171" s="8"/>
      <c r="AN171" s="8"/>
      <c r="AO171" s="8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</row>
    <row r="172" spans="1:64" ht="15" customHeight="1" x14ac:dyDescent="0.25">
      <c r="A172" s="1"/>
      <c r="B172" s="1"/>
      <c r="C172" s="8"/>
      <c r="D172" s="38"/>
      <c r="E172" s="35"/>
      <c r="F172" s="45"/>
      <c r="G172" s="2"/>
      <c r="H172" s="2"/>
      <c r="I172" s="5"/>
      <c r="J172" s="17"/>
      <c r="K172" s="17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12"/>
      <c r="AH172" s="12"/>
      <c r="AI172" s="12"/>
      <c r="AJ172" s="2"/>
      <c r="AK172" s="2"/>
      <c r="AL172" s="8"/>
      <c r="AM172" s="8"/>
      <c r="AN172" s="8"/>
      <c r="AO172" s="8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</row>
    <row r="173" spans="1:64" ht="15" customHeight="1" x14ac:dyDescent="0.25">
      <c r="A173" s="1"/>
      <c r="B173" s="1"/>
      <c r="C173" s="3"/>
      <c r="D173" s="37"/>
      <c r="E173" s="35"/>
      <c r="F173" s="45"/>
      <c r="G173" s="2"/>
      <c r="H173" s="2"/>
      <c r="I173" s="5"/>
      <c r="J173" s="4"/>
      <c r="K173" s="4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12"/>
      <c r="AH173" s="6"/>
      <c r="AI173" s="6"/>
      <c r="AJ173" s="2"/>
      <c r="AK173" s="2"/>
      <c r="AL173" s="8"/>
      <c r="AM173" s="8"/>
      <c r="AN173" s="7"/>
      <c r="AO173" s="5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1"/>
    </row>
    <row r="174" spans="1:64" ht="15" customHeight="1" x14ac:dyDescent="0.25">
      <c r="A174" s="1"/>
      <c r="B174" s="1"/>
      <c r="C174" s="8"/>
      <c r="D174" s="38"/>
      <c r="E174" s="35"/>
      <c r="F174" s="45"/>
      <c r="G174" s="2"/>
      <c r="H174" s="2"/>
      <c r="I174" s="5"/>
      <c r="J174" s="17"/>
      <c r="K174" s="17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12"/>
      <c r="AH174" s="12"/>
      <c r="AI174" s="12"/>
      <c r="AJ174" s="2"/>
      <c r="AK174" s="2"/>
      <c r="AL174" s="8"/>
      <c r="AM174" s="8"/>
      <c r="AN174" s="8"/>
      <c r="AO174" s="8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</row>
    <row r="175" spans="1:64" ht="15" customHeight="1" x14ac:dyDescent="0.25">
      <c r="A175" s="1"/>
      <c r="B175" s="1"/>
      <c r="C175" s="8"/>
      <c r="D175" s="38"/>
      <c r="E175" s="35"/>
      <c r="F175" s="45"/>
      <c r="G175" s="2"/>
      <c r="H175" s="2"/>
      <c r="I175" s="5"/>
      <c r="J175" s="17"/>
      <c r="K175" s="17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12"/>
      <c r="AH175" s="12"/>
      <c r="AI175" s="12"/>
      <c r="AJ175" s="2"/>
      <c r="AK175" s="2"/>
      <c r="AL175" s="8"/>
      <c r="AM175" s="8"/>
      <c r="AN175" s="8"/>
      <c r="AO175" s="8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</row>
    <row r="176" spans="1:64" ht="15" customHeight="1" x14ac:dyDescent="0.25">
      <c r="A176" s="1"/>
      <c r="B176" s="1"/>
      <c r="C176" s="3"/>
      <c r="D176" s="37"/>
      <c r="E176" s="35"/>
      <c r="F176" s="45"/>
      <c r="G176" s="2"/>
      <c r="H176" s="2"/>
      <c r="I176" s="5"/>
      <c r="J176" s="4"/>
      <c r="K176" s="4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12"/>
      <c r="AH176" s="6"/>
      <c r="AI176" s="6"/>
      <c r="AJ176" s="2"/>
      <c r="AK176" s="2"/>
      <c r="AL176" s="8"/>
      <c r="AM176" s="8"/>
      <c r="AN176" s="7"/>
      <c r="AO176" s="5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1"/>
    </row>
    <row r="177" spans="1:64" ht="15" customHeight="1" x14ac:dyDescent="0.25">
      <c r="A177" s="1"/>
      <c r="B177" s="1"/>
      <c r="C177" s="3"/>
      <c r="D177" s="37"/>
      <c r="E177" s="35"/>
      <c r="F177" s="45"/>
      <c r="G177" s="2"/>
      <c r="H177" s="2"/>
      <c r="I177" s="5"/>
      <c r="J177" s="4"/>
      <c r="K177" s="4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12"/>
      <c r="AH177" s="6"/>
      <c r="AI177" s="6"/>
      <c r="AJ177" s="2"/>
      <c r="AK177" s="2"/>
      <c r="AL177" s="8"/>
      <c r="AM177" s="8"/>
      <c r="AN177" s="7"/>
      <c r="AO177" s="5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1"/>
    </row>
    <row r="178" spans="1:64" ht="15" customHeight="1" x14ac:dyDescent="0.25">
      <c r="A178" s="1"/>
      <c r="B178" s="1"/>
      <c r="C178" s="8"/>
      <c r="D178" s="38"/>
      <c r="E178" s="35"/>
      <c r="F178" s="45"/>
      <c r="G178" s="2"/>
      <c r="H178" s="2"/>
      <c r="I178" s="5"/>
      <c r="J178" s="17"/>
      <c r="K178" s="17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12"/>
      <c r="AH178" s="12"/>
      <c r="AI178" s="12"/>
      <c r="AJ178" s="2"/>
      <c r="AK178" s="2"/>
      <c r="AL178" s="8"/>
      <c r="AM178" s="8"/>
      <c r="AN178" s="8"/>
      <c r="AO178" s="8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</row>
    <row r="179" spans="1:64" ht="15" customHeight="1" x14ac:dyDescent="0.25">
      <c r="A179" s="1"/>
      <c r="B179" s="1"/>
      <c r="C179" s="3"/>
      <c r="D179" s="37"/>
      <c r="E179" s="35"/>
      <c r="F179" s="45"/>
      <c r="G179" s="2"/>
      <c r="H179" s="2"/>
      <c r="I179" s="5"/>
      <c r="J179" s="4"/>
      <c r="K179" s="4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12"/>
      <c r="AH179" s="6"/>
      <c r="AI179" s="6"/>
      <c r="AJ179" s="2"/>
      <c r="AK179" s="2"/>
      <c r="AL179" s="8"/>
      <c r="AM179" s="8"/>
      <c r="AN179" s="7"/>
      <c r="AO179" s="5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1"/>
    </row>
    <row r="180" spans="1:64" ht="15" customHeight="1" x14ac:dyDescent="0.25">
      <c r="A180" s="1"/>
      <c r="B180" s="1"/>
      <c r="C180" s="8"/>
      <c r="D180" s="38"/>
      <c r="E180" s="35"/>
      <c r="F180" s="45"/>
      <c r="G180" s="2"/>
      <c r="H180" s="2"/>
      <c r="I180" s="5"/>
      <c r="J180" s="17"/>
      <c r="K180" s="17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12"/>
      <c r="AH180" s="12"/>
      <c r="AI180" s="12"/>
      <c r="AJ180" s="2"/>
      <c r="AK180" s="2"/>
      <c r="AL180" s="8"/>
      <c r="AM180" s="8"/>
      <c r="AN180" s="8"/>
      <c r="AO180" s="8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</row>
    <row r="181" spans="1:64" ht="15" customHeight="1" x14ac:dyDescent="0.25">
      <c r="A181" s="1"/>
      <c r="B181" s="1"/>
      <c r="C181" s="3"/>
      <c r="D181" s="37"/>
      <c r="E181" s="35"/>
      <c r="F181" s="45"/>
      <c r="G181" s="2"/>
      <c r="H181" s="2"/>
      <c r="I181" s="5"/>
      <c r="J181" s="4"/>
      <c r="K181" s="4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12"/>
      <c r="AH181" s="6"/>
      <c r="AI181" s="6"/>
      <c r="AJ181" s="2"/>
      <c r="AK181" s="2"/>
      <c r="AL181" s="8"/>
      <c r="AM181" s="8"/>
      <c r="AN181" s="7"/>
      <c r="AO181" s="5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1"/>
    </row>
    <row r="182" spans="1:64" ht="15" customHeight="1" x14ac:dyDescent="0.25">
      <c r="A182" s="1"/>
      <c r="B182" s="1"/>
      <c r="C182" s="3"/>
      <c r="D182" s="37"/>
      <c r="E182" s="35"/>
      <c r="F182" s="45"/>
      <c r="G182" s="2"/>
      <c r="H182" s="2"/>
      <c r="I182" s="5"/>
      <c r="J182" s="4"/>
      <c r="K182" s="4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12"/>
      <c r="AH182" s="6"/>
      <c r="AI182" s="6"/>
      <c r="AJ182" s="2"/>
      <c r="AK182" s="2"/>
      <c r="AL182" s="8"/>
      <c r="AM182" s="8"/>
      <c r="AN182" s="7"/>
      <c r="AO182" s="5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1"/>
    </row>
    <row r="183" spans="1:64" ht="15" customHeight="1" x14ac:dyDescent="0.25">
      <c r="A183" s="1"/>
      <c r="B183" s="1"/>
      <c r="C183" s="8"/>
      <c r="D183" s="38"/>
      <c r="E183" s="35"/>
      <c r="F183" s="45"/>
      <c r="G183" s="2"/>
      <c r="H183" s="2"/>
      <c r="I183" s="5"/>
      <c r="J183" s="17"/>
      <c r="K183" s="17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12"/>
      <c r="AH183" s="12"/>
      <c r="AI183" s="12"/>
      <c r="AJ183" s="2"/>
      <c r="AK183" s="2"/>
      <c r="AL183" s="8"/>
      <c r="AM183" s="8"/>
      <c r="AN183" s="8"/>
      <c r="AO183" s="8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</row>
    <row r="184" spans="1:64" ht="15" customHeight="1" x14ac:dyDescent="0.25">
      <c r="A184" s="1"/>
      <c r="B184" s="1"/>
      <c r="C184" s="8"/>
      <c r="D184" s="38"/>
      <c r="E184" s="35"/>
      <c r="F184" s="45"/>
      <c r="G184" s="2"/>
      <c r="H184" s="2"/>
      <c r="I184" s="5"/>
      <c r="J184" s="17"/>
      <c r="K184" s="17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12"/>
      <c r="AH184" s="12"/>
      <c r="AI184" s="12"/>
      <c r="AJ184" s="2"/>
      <c r="AK184" s="2"/>
      <c r="AL184" s="8"/>
      <c r="AM184" s="8"/>
      <c r="AN184" s="8"/>
      <c r="AO184" s="8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</row>
    <row r="185" spans="1:64" ht="15" customHeight="1" x14ac:dyDescent="0.25">
      <c r="A185" s="1"/>
      <c r="B185" s="1"/>
      <c r="C185" s="8"/>
      <c r="D185" s="38"/>
      <c r="E185" s="35"/>
      <c r="F185" s="45"/>
      <c r="G185" s="2"/>
      <c r="H185" s="2"/>
      <c r="I185" s="5"/>
      <c r="J185" s="17"/>
      <c r="K185" s="17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12"/>
      <c r="AH185" s="12"/>
      <c r="AI185" s="12"/>
      <c r="AJ185" s="2"/>
      <c r="AK185" s="2"/>
      <c r="AL185" s="8"/>
      <c r="AM185" s="8"/>
      <c r="AN185" s="8"/>
      <c r="AO185" s="8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6" spans="1:64" ht="15" customHeight="1" x14ac:dyDescent="0.25">
      <c r="A186" s="1"/>
      <c r="B186" s="1"/>
      <c r="C186" s="8"/>
      <c r="D186" s="38"/>
      <c r="E186" s="35"/>
      <c r="F186" s="45"/>
      <c r="G186" s="2"/>
      <c r="H186" s="2"/>
      <c r="I186" s="5"/>
      <c r="J186" s="17"/>
      <c r="K186" s="17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12"/>
      <c r="AH186" s="12"/>
      <c r="AI186" s="12"/>
      <c r="AJ186" s="2"/>
      <c r="AK186" s="2"/>
      <c r="AL186" s="8"/>
      <c r="AM186" s="8"/>
      <c r="AN186" s="8"/>
      <c r="AO186" s="8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</row>
    <row r="187" spans="1:64" ht="15" customHeight="1" x14ac:dyDescent="0.25">
      <c r="A187" s="1"/>
      <c r="B187" s="1"/>
      <c r="C187" s="3"/>
      <c r="D187" s="37"/>
      <c r="E187" s="35"/>
      <c r="F187" s="45"/>
      <c r="G187" s="2"/>
      <c r="H187" s="2"/>
      <c r="I187" s="5"/>
      <c r="J187" s="4"/>
      <c r="K187" s="4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12"/>
      <c r="AH187" s="6"/>
      <c r="AI187" s="6"/>
      <c r="AJ187" s="2"/>
      <c r="AK187" s="2"/>
      <c r="AL187" s="8"/>
      <c r="AM187" s="8"/>
      <c r="AN187" s="7"/>
      <c r="AO187" s="5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1"/>
    </row>
    <row r="188" spans="1:64" ht="15" customHeight="1" x14ac:dyDescent="0.25">
      <c r="A188" s="1"/>
      <c r="B188" s="1"/>
      <c r="C188" s="8"/>
      <c r="D188" s="38"/>
      <c r="E188" s="35"/>
      <c r="F188" s="45"/>
      <c r="G188" s="2"/>
      <c r="H188" s="2"/>
      <c r="I188" s="5"/>
      <c r="J188" s="17"/>
      <c r="K188" s="17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12"/>
      <c r="AH188" s="12"/>
      <c r="AI188" s="12"/>
      <c r="AJ188" s="2"/>
      <c r="AK188" s="2"/>
      <c r="AL188" s="8"/>
      <c r="AM188" s="8"/>
      <c r="AN188" s="8"/>
      <c r="AO188" s="8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</row>
    <row r="189" spans="1:64" ht="15" customHeight="1" x14ac:dyDescent="0.25">
      <c r="A189" s="1"/>
      <c r="B189" s="1"/>
      <c r="C189" s="8"/>
      <c r="D189" s="38"/>
      <c r="E189" s="35"/>
      <c r="F189" s="45"/>
      <c r="G189" s="2"/>
      <c r="H189" s="2"/>
      <c r="I189" s="5"/>
      <c r="J189" s="17"/>
      <c r="K189" s="17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12"/>
      <c r="AH189" s="12"/>
      <c r="AI189" s="12"/>
      <c r="AJ189" s="2"/>
      <c r="AK189" s="2"/>
      <c r="AL189" s="8"/>
      <c r="AM189" s="8"/>
      <c r="AN189" s="8"/>
      <c r="AO189" s="8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0" spans="1:64" ht="15" customHeight="1" x14ac:dyDescent="0.25">
      <c r="A190" s="1"/>
      <c r="B190" s="1"/>
      <c r="C190" s="3"/>
      <c r="D190" s="37"/>
      <c r="E190" s="35"/>
      <c r="F190" s="45"/>
      <c r="G190" s="2"/>
      <c r="H190" s="2"/>
      <c r="I190" s="5"/>
      <c r="J190" s="4"/>
      <c r="K190" s="4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12"/>
      <c r="AH190" s="6"/>
      <c r="AI190" s="6"/>
      <c r="AJ190" s="2"/>
      <c r="AK190" s="2"/>
      <c r="AL190" s="8"/>
      <c r="AM190" s="8"/>
      <c r="AN190" s="7"/>
      <c r="AO190" s="5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1"/>
    </row>
    <row r="191" spans="1:64" ht="15" customHeight="1" x14ac:dyDescent="0.25">
      <c r="A191" s="1"/>
      <c r="B191" s="1"/>
      <c r="C191" s="3"/>
      <c r="D191" s="37"/>
      <c r="E191" s="35"/>
      <c r="F191" s="45"/>
      <c r="G191" s="2"/>
      <c r="H191" s="2"/>
      <c r="I191" s="5"/>
      <c r="J191" s="4"/>
      <c r="K191" s="4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12"/>
      <c r="AH191" s="6"/>
      <c r="AI191" s="6"/>
      <c r="AJ191" s="2"/>
      <c r="AK191" s="2"/>
      <c r="AL191" s="8"/>
      <c r="AM191" s="8"/>
      <c r="AN191" s="7"/>
      <c r="AO191" s="5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1"/>
    </row>
    <row r="192" spans="1:64" ht="15" customHeight="1" x14ac:dyDescent="0.25">
      <c r="A192" s="1"/>
      <c r="B192" s="1"/>
      <c r="C192" s="8"/>
      <c r="D192" s="38"/>
      <c r="E192" s="35"/>
      <c r="F192" s="45"/>
      <c r="G192" s="2"/>
      <c r="H192" s="2"/>
      <c r="I192" s="5"/>
      <c r="J192" s="17"/>
      <c r="K192" s="17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12"/>
      <c r="AH192" s="12"/>
      <c r="AI192" s="12"/>
      <c r="AJ192" s="2"/>
      <c r="AK192" s="2"/>
      <c r="AL192" s="8"/>
      <c r="AM192" s="8"/>
      <c r="AN192" s="8"/>
      <c r="AO192" s="8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</row>
    <row r="193" spans="1:64" ht="15" customHeight="1" x14ac:dyDescent="0.25">
      <c r="A193" s="1"/>
      <c r="B193" s="1"/>
      <c r="C193" s="8"/>
      <c r="D193" s="38"/>
      <c r="E193" s="35"/>
      <c r="F193" s="45"/>
      <c r="G193" s="2"/>
      <c r="H193" s="2"/>
      <c r="I193" s="5"/>
      <c r="J193" s="17"/>
      <c r="K193" s="17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12"/>
      <c r="AH193" s="12"/>
      <c r="AI193" s="12"/>
      <c r="AJ193" s="2"/>
      <c r="AK193" s="2"/>
      <c r="AL193" s="8"/>
      <c r="AM193" s="8"/>
      <c r="AN193" s="8"/>
      <c r="AO193" s="8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4" spans="1:64" ht="15" customHeight="1" x14ac:dyDescent="0.25">
      <c r="A194" s="1"/>
      <c r="B194" s="1"/>
      <c r="C194" s="8"/>
      <c r="D194" s="38"/>
      <c r="E194" s="35"/>
      <c r="F194" s="45"/>
      <c r="G194" s="2"/>
      <c r="H194" s="2"/>
      <c r="I194" s="5"/>
      <c r="J194" s="17"/>
      <c r="K194" s="17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2"/>
      <c r="AH194" s="12"/>
      <c r="AI194" s="12"/>
      <c r="AJ194" s="2"/>
      <c r="AK194" s="2"/>
      <c r="AL194" s="8"/>
      <c r="AM194" s="8"/>
      <c r="AN194" s="8"/>
      <c r="AO194" s="8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</row>
    <row r="195" spans="1:64" ht="15" customHeight="1" x14ac:dyDescent="0.25">
      <c r="A195" s="1"/>
      <c r="B195" s="1"/>
      <c r="C195" s="3"/>
      <c r="D195" s="37"/>
      <c r="E195" s="35"/>
      <c r="F195" s="45"/>
      <c r="G195" s="2"/>
      <c r="H195" s="2"/>
      <c r="I195" s="5"/>
      <c r="J195" s="4"/>
      <c r="K195" s="4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2"/>
      <c r="AH195" s="6"/>
      <c r="AI195" s="6"/>
      <c r="AJ195" s="2"/>
      <c r="AK195" s="2"/>
      <c r="AL195" s="8"/>
      <c r="AM195" s="8"/>
      <c r="AN195" s="7"/>
      <c r="AO195" s="5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1"/>
    </row>
    <row r="196" spans="1:64" ht="15" customHeight="1" x14ac:dyDescent="0.25">
      <c r="A196" s="1"/>
      <c r="B196" s="1"/>
      <c r="C196" s="8"/>
      <c r="D196" s="38"/>
      <c r="E196" s="35"/>
      <c r="F196" s="45"/>
      <c r="G196" s="2"/>
      <c r="H196" s="2"/>
      <c r="I196" s="5"/>
      <c r="J196" s="17"/>
      <c r="K196" s="17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12"/>
      <c r="AH196" s="12"/>
      <c r="AI196" s="12"/>
      <c r="AJ196" s="2"/>
      <c r="AK196" s="2"/>
      <c r="AL196" s="8"/>
      <c r="AM196" s="8"/>
      <c r="AN196" s="8"/>
      <c r="AO196" s="8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</row>
    <row r="197" spans="1:64" ht="15" customHeight="1" x14ac:dyDescent="0.25">
      <c r="A197" s="1"/>
      <c r="B197" s="1"/>
      <c r="C197" s="8"/>
      <c r="D197" s="38"/>
      <c r="E197" s="35"/>
      <c r="F197" s="45"/>
      <c r="G197" s="2"/>
      <c r="H197" s="2"/>
      <c r="I197" s="5"/>
      <c r="J197" s="17"/>
      <c r="K197" s="17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12"/>
      <c r="AH197" s="12"/>
      <c r="AI197" s="12"/>
      <c r="AJ197" s="2"/>
      <c r="AK197" s="2"/>
      <c r="AL197" s="8"/>
      <c r="AM197" s="8"/>
      <c r="AN197" s="8"/>
      <c r="AO197" s="8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</row>
    <row r="198" spans="1:64" ht="15" customHeight="1" x14ac:dyDescent="0.25">
      <c r="A198" s="1"/>
      <c r="B198" s="1"/>
      <c r="C198" s="8"/>
      <c r="D198" s="38"/>
      <c r="E198" s="35"/>
      <c r="F198" s="45"/>
      <c r="G198" s="2"/>
      <c r="H198" s="2"/>
      <c r="I198" s="5"/>
      <c r="J198" s="17"/>
      <c r="K198" s="17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12"/>
      <c r="AH198" s="12"/>
      <c r="AI198" s="12"/>
      <c r="AJ198" s="2"/>
      <c r="AK198" s="2"/>
      <c r="AL198" s="8"/>
      <c r="AM198" s="8"/>
      <c r="AN198" s="8"/>
      <c r="AO198" s="8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</row>
    <row r="199" spans="1:64" ht="15" customHeight="1" x14ac:dyDescent="0.25">
      <c r="A199" s="1"/>
      <c r="B199" s="1"/>
      <c r="C199" s="8"/>
      <c r="D199" s="38"/>
      <c r="E199" s="35"/>
      <c r="F199" s="45"/>
      <c r="G199" s="2"/>
      <c r="H199" s="2"/>
      <c r="I199" s="5"/>
      <c r="J199" s="17"/>
      <c r="K199" s="17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12"/>
      <c r="AH199" s="12"/>
      <c r="AI199" s="12"/>
      <c r="AJ199" s="2"/>
      <c r="AK199" s="2"/>
      <c r="AL199" s="8"/>
      <c r="AM199" s="8"/>
      <c r="AN199" s="8"/>
      <c r="AO199" s="8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</row>
    <row r="200" spans="1:64" ht="15" customHeight="1" x14ac:dyDescent="0.25">
      <c r="A200" s="1"/>
      <c r="B200" s="1"/>
      <c r="C200" s="8"/>
      <c r="D200" s="38"/>
      <c r="E200" s="35"/>
      <c r="F200" s="45"/>
      <c r="G200" s="2"/>
      <c r="H200" s="2"/>
      <c r="I200" s="5"/>
      <c r="J200" s="17"/>
      <c r="K200" s="17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12"/>
      <c r="AH200" s="12"/>
      <c r="AI200" s="12"/>
      <c r="AJ200" s="2"/>
      <c r="AK200" s="2"/>
      <c r="AL200" s="8"/>
      <c r="AM200" s="8"/>
      <c r="AN200" s="8"/>
      <c r="AO200" s="8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</row>
    <row r="201" spans="1:64" ht="15" customHeight="1" x14ac:dyDescent="0.25">
      <c r="A201" s="1"/>
      <c r="B201" s="1"/>
      <c r="C201" s="8"/>
      <c r="D201" s="38"/>
      <c r="E201" s="35"/>
      <c r="F201" s="45"/>
      <c r="G201" s="2"/>
      <c r="H201" s="2"/>
      <c r="I201" s="5"/>
      <c r="J201" s="17"/>
      <c r="K201" s="17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12"/>
      <c r="AH201" s="12"/>
      <c r="AI201" s="12"/>
      <c r="AJ201" s="2"/>
      <c r="AK201" s="2"/>
      <c r="AL201" s="8"/>
      <c r="AM201" s="8"/>
      <c r="AN201" s="8"/>
      <c r="AO201" s="8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</row>
    <row r="202" spans="1:64" ht="15" customHeight="1" x14ac:dyDescent="0.25">
      <c r="A202" s="1"/>
      <c r="B202" s="1"/>
      <c r="C202" s="8"/>
      <c r="D202" s="38"/>
      <c r="E202" s="35"/>
      <c r="F202" s="45"/>
      <c r="G202" s="2"/>
      <c r="H202" s="2"/>
      <c r="I202" s="5"/>
      <c r="J202" s="17"/>
      <c r="K202" s="17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12"/>
      <c r="AH202" s="12"/>
      <c r="AI202" s="12"/>
      <c r="AJ202" s="2"/>
      <c r="AK202" s="2"/>
      <c r="AL202" s="8"/>
      <c r="AM202" s="8"/>
      <c r="AN202" s="8"/>
      <c r="AO202" s="8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</row>
    <row r="203" spans="1:64" ht="15" customHeight="1" x14ac:dyDescent="0.25">
      <c r="A203" s="1"/>
      <c r="B203" s="1"/>
      <c r="C203" s="8"/>
      <c r="D203" s="38"/>
      <c r="E203" s="35"/>
      <c r="F203" s="45"/>
      <c r="G203" s="2"/>
      <c r="H203" s="2"/>
      <c r="I203" s="5"/>
      <c r="J203" s="17"/>
      <c r="K203" s="17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12"/>
      <c r="AH203" s="12"/>
      <c r="AI203" s="12"/>
      <c r="AJ203" s="2"/>
      <c r="AK203" s="2"/>
      <c r="AL203" s="8"/>
      <c r="AM203" s="8"/>
      <c r="AN203" s="8"/>
      <c r="AO203" s="8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</row>
    <row r="204" spans="1:64" ht="15" customHeight="1" x14ac:dyDescent="0.25">
      <c r="A204" s="1"/>
      <c r="B204" s="1"/>
      <c r="C204" s="3"/>
      <c r="D204" s="37"/>
      <c r="E204" s="35"/>
      <c r="F204" s="45"/>
      <c r="G204" s="2"/>
      <c r="H204" s="2"/>
      <c r="I204" s="5"/>
      <c r="J204" s="4"/>
      <c r="K204" s="4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12"/>
      <c r="AH204" s="6"/>
      <c r="AI204" s="6"/>
      <c r="AJ204" s="2"/>
      <c r="AK204" s="2"/>
      <c r="AL204" s="8"/>
      <c r="AM204" s="8"/>
      <c r="AN204" s="7"/>
      <c r="AO204" s="5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1"/>
    </row>
    <row r="205" spans="1:64" ht="15" customHeight="1" x14ac:dyDescent="0.25">
      <c r="A205" s="1"/>
      <c r="B205" s="1"/>
      <c r="C205" s="3"/>
      <c r="D205" s="37"/>
      <c r="E205" s="35"/>
      <c r="F205" s="45"/>
      <c r="G205" s="2"/>
      <c r="H205" s="2"/>
      <c r="I205" s="5"/>
      <c r="J205" s="4"/>
      <c r="K205" s="4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12"/>
      <c r="AH205" s="6"/>
      <c r="AI205" s="6"/>
      <c r="AJ205" s="2"/>
      <c r="AK205" s="2"/>
      <c r="AL205" s="8"/>
      <c r="AM205" s="8"/>
      <c r="AN205" s="7"/>
      <c r="AO205" s="5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1"/>
    </row>
    <row r="206" spans="1:64" ht="15" customHeight="1" x14ac:dyDescent="0.25">
      <c r="A206" s="1"/>
      <c r="B206" s="1"/>
      <c r="C206" s="3"/>
      <c r="D206" s="37"/>
      <c r="E206" s="35"/>
      <c r="F206" s="45"/>
      <c r="G206" s="2"/>
      <c r="H206" s="2"/>
      <c r="I206" s="5"/>
      <c r="J206" s="4"/>
      <c r="K206" s="4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12"/>
      <c r="AH206" s="6"/>
      <c r="AI206" s="6"/>
      <c r="AJ206" s="2"/>
      <c r="AK206" s="2"/>
      <c r="AL206" s="8"/>
      <c r="AM206" s="8"/>
      <c r="AN206" s="7"/>
      <c r="AO206" s="5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1"/>
    </row>
    <row r="207" spans="1:64" ht="15" customHeight="1" x14ac:dyDescent="0.25">
      <c r="A207" s="1"/>
      <c r="B207" s="1"/>
      <c r="C207" s="9"/>
      <c r="D207" s="39"/>
      <c r="E207" s="36"/>
      <c r="F207" s="45"/>
      <c r="G207" s="1"/>
      <c r="H207" s="1"/>
      <c r="I207" s="56"/>
      <c r="J207" s="18"/>
      <c r="K207" s="18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3"/>
      <c r="AH207" s="13"/>
      <c r="AI207" s="13"/>
      <c r="AJ207" s="1"/>
      <c r="AK207" s="1"/>
      <c r="AL207" s="9"/>
      <c r="AM207" s="9"/>
      <c r="AN207" s="9"/>
      <c r="AO207" s="9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</row>
    <row r="208" spans="1:64" ht="15" customHeight="1" x14ac:dyDescent="0.25">
      <c r="A208" s="1"/>
      <c r="B208" s="1"/>
      <c r="C208" s="3"/>
      <c r="D208" s="37"/>
      <c r="E208" s="35"/>
      <c r="F208" s="45"/>
      <c r="G208" s="2"/>
      <c r="H208" s="2"/>
      <c r="I208" s="5"/>
      <c r="J208" s="4"/>
      <c r="K208" s="4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12"/>
      <c r="AH208" s="6"/>
      <c r="AI208" s="6"/>
      <c r="AJ208" s="2"/>
      <c r="AK208" s="2"/>
      <c r="AL208" s="8"/>
      <c r="AM208" s="8"/>
      <c r="AN208" s="7"/>
      <c r="AO208" s="5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1"/>
    </row>
    <row r="209" spans="1:64" ht="15" customHeight="1" x14ac:dyDescent="0.25">
      <c r="A209" s="1"/>
      <c r="B209" s="1"/>
      <c r="C209" s="8"/>
      <c r="D209" s="38"/>
      <c r="E209" s="35"/>
      <c r="F209" s="45"/>
      <c r="G209" s="2"/>
      <c r="H209" s="2"/>
      <c r="I209" s="5"/>
      <c r="J209" s="17"/>
      <c r="K209" s="17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12"/>
      <c r="AH209" s="12"/>
      <c r="AI209" s="12"/>
      <c r="AJ209" s="2"/>
      <c r="AK209" s="2"/>
      <c r="AL209" s="8"/>
      <c r="AM209" s="8"/>
      <c r="AN209" s="8"/>
      <c r="AO209" s="8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0" spans="1:64" ht="15" customHeight="1" x14ac:dyDescent="0.25">
      <c r="A210" s="1"/>
      <c r="B210" s="1"/>
      <c r="C210" s="3"/>
      <c r="D210" s="37"/>
      <c r="E210" s="35"/>
      <c r="F210" s="45"/>
      <c r="G210" s="2"/>
      <c r="H210" s="2"/>
      <c r="I210" s="5"/>
      <c r="J210" s="4"/>
      <c r="K210" s="4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12"/>
      <c r="AH210" s="6"/>
      <c r="AI210" s="6"/>
      <c r="AJ210" s="2"/>
      <c r="AK210" s="2"/>
      <c r="AL210" s="8"/>
      <c r="AM210" s="8"/>
      <c r="AN210" s="7"/>
      <c r="AO210" s="5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1"/>
    </row>
    <row r="211" spans="1:64" ht="15" customHeight="1" x14ac:dyDescent="0.25">
      <c r="A211" s="1"/>
      <c r="B211" s="1"/>
      <c r="C211" s="3"/>
      <c r="D211" s="37"/>
      <c r="E211" s="35"/>
      <c r="F211" s="45"/>
      <c r="G211" s="2"/>
      <c r="H211" s="2"/>
      <c r="I211" s="5"/>
      <c r="J211" s="11"/>
      <c r="K211" s="4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12"/>
      <c r="AH211" s="6"/>
      <c r="AI211" s="6"/>
      <c r="AJ211" s="2"/>
      <c r="AK211" s="2"/>
      <c r="AL211" s="8"/>
      <c r="AM211" s="8"/>
      <c r="AN211" s="7"/>
      <c r="AO211" s="5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1"/>
    </row>
    <row r="212" spans="1:64" ht="15" customHeight="1" x14ac:dyDescent="0.25">
      <c r="A212" s="1"/>
      <c r="B212" s="1"/>
      <c r="C212" s="3"/>
      <c r="D212" s="37"/>
      <c r="E212" s="35"/>
      <c r="F212" s="45"/>
      <c r="G212" s="2"/>
      <c r="H212" s="2"/>
      <c r="I212" s="5"/>
      <c r="J212" s="4"/>
      <c r="K212" s="4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12"/>
      <c r="AH212" s="6"/>
      <c r="AI212" s="6"/>
      <c r="AJ212" s="2"/>
      <c r="AK212" s="2"/>
      <c r="AL212" s="8"/>
      <c r="AM212" s="8"/>
      <c r="AN212" s="7"/>
      <c r="AO212" s="5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1"/>
    </row>
    <row r="213" spans="1:64" ht="15" customHeight="1" x14ac:dyDescent="0.25">
      <c r="A213" s="1"/>
      <c r="B213" s="1"/>
      <c r="C213" s="8"/>
      <c r="D213" s="38"/>
      <c r="E213" s="35"/>
      <c r="F213" s="45"/>
      <c r="G213" s="2"/>
      <c r="H213" s="2"/>
      <c r="I213" s="5"/>
      <c r="J213" s="17"/>
      <c r="K213" s="17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12"/>
      <c r="AH213" s="12"/>
      <c r="AI213" s="12"/>
      <c r="AJ213" s="2"/>
      <c r="AK213" s="2"/>
      <c r="AL213" s="8"/>
      <c r="AM213" s="8"/>
      <c r="AN213" s="8"/>
      <c r="AO213" s="8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</row>
    <row r="214" spans="1:64" ht="15" customHeight="1" x14ac:dyDescent="0.25">
      <c r="A214" s="1"/>
      <c r="B214" s="1"/>
      <c r="C214" s="8"/>
      <c r="D214" s="38"/>
      <c r="E214" s="35"/>
      <c r="F214" s="45"/>
      <c r="G214" s="2"/>
      <c r="H214" s="2"/>
      <c r="I214" s="5"/>
      <c r="J214" s="17"/>
      <c r="K214" s="17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12"/>
      <c r="AH214" s="12"/>
      <c r="AI214" s="12"/>
      <c r="AJ214" s="2"/>
      <c r="AK214" s="2"/>
      <c r="AL214" s="8"/>
      <c r="AM214" s="8"/>
      <c r="AN214" s="8"/>
      <c r="AO214" s="8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</row>
    <row r="215" spans="1:64" ht="15" customHeight="1" x14ac:dyDescent="0.25">
      <c r="A215" s="1"/>
      <c r="B215" s="1"/>
      <c r="C215" s="3"/>
      <c r="D215" s="37"/>
      <c r="E215" s="35"/>
      <c r="F215" s="45"/>
      <c r="G215" s="2"/>
      <c r="H215" s="2"/>
      <c r="I215" s="5"/>
      <c r="J215" s="4"/>
      <c r="K215" s="4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12"/>
      <c r="AH215" s="6"/>
      <c r="AI215" s="6"/>
      <c r="AJ215" s="2"/>
      <c r="AK215" s="2"/>
      <c r="AL215" s="8"/>
      <c r="AM215" s="8"/>
      <c r="AN215" s="7"/>
      <c r="AO215" s="5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1"/>
    </row>
    <row r="216" spans="1:64" ht="15" customHeight="1" x14ac:dyDescent="0.25">
      <c r="A216" s="1"/>
      <c r="B216" s="1"/>
      <c r="C216" s="3"/>
      <c r="D216" s="37"/>
      <c r="E216" s="35"/>
      <c r="F216" s="45"/>
      <c r="G216" s="2"/>
      <c r="H216" s="2"/>
      <c r="I216" s="5"/>
      <c r="J216" s="4"/>
      <c r="K216" s="4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12"/>
      <c r="AH216" s="6"/>
      <c r="AI216" s="6"/>
      <c r="AJ216" s="2"/>
      <c r="AK216" s="2"/>
      <c r="AL216" s="8"/>
      <c r="AM216" s="8"/>
      <c r="AN216" s="7"/>
      <c r="AO216" s="5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1"/>
    </row>
    <row r="217" spans="1:64" ht="15" customHeight="1" x14ac:dyDescent="0.25">
      <c r="A217" s="1"/>
      <c r="B217" s="1"/>
      <c r="C217" s="8"/>
      <c r="D217" s="38"/>
      <c r="E217" s="35"/>
      <c r="F217" s="45"/>
      <c r="G217" s="2"/>
      <c r="H217" s="2"/>
      <c r="I217" s="5"/>
      <c r="J217" s="17"/>
      <c r="K217" s="17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12"/>
      <c r="AH217" s="12"/>
      <c r="AI217" s="12"/>
      <c r="AJ217" s="2"/>
      <c r="AK217" s="2"/>
      <c r="AL217" s="8"/>
      <c r="AM217" s="8"/>
      <c r="AN217" s="8"/>
      <c r="AO217" s="8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18" spans="1:64" ht="15" customHeight="1" x14ac:dyDescent="0.25">
      <c r="A218" s="1"/>
      <c r="B218" s="1"/>
      <c r="C218" s="8"/>
      <c r="D218" s="38"/>
      <c r="E218" s="35"/>
      <c r="F218" s="45"/>
      <c r="G218" s="2"/>
      <c r="H218" s="2"/>
      <c r="I218" s="5"/>
      <c r="J218" s="17"/>
      <c r="K218" s="17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12"/>
      <c r="AH218" s="12"/>
      <c r="AI218" s="12"/>
      <c r="AJ218" s="2"/>
      <c r="AK218" s="2"/>
      <c r="AL218" s="8"/>
      <c r="AM218" s="8"/>
      <c r="AN218" s="8"/>
      <c r="AO218" s="8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</row>
    <row r="219" spans="1:64" ht="15" customHeight="1" x14ac:dyDescent="0.25">
      <c r="A219" s="1"/>
      <c r="B219" s="1"/>
      <c r="C219" s="8"/>
      <c r="D219" s="38"/>
      <c r="E219" s="35"/>
      <c r="F219" s="45"/>
      <c r="G219" s="2"/>
      <c r="H219" s="2"/>
      <c r="I219" s="5"/>
      <c r="J219" s="17"/>
      <c r="K219" s="17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12"/>
      <c r="AH219" s="12"/>
      <c r="AI219" s="12"/>
      <c r="AJ219" s="2"/>
      <c r="AK219" s="2"/>
      <c r="AL219" s="8"/>
      <c r="AM219" s="8"/>
      <c r="AN219" s="8"/>
      <c r="AO219" s="8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</row>
    <row r="220" spans="1:64" ht="15" customHeight="1" x14ac:dyDescent="0.25">
      <c r="A220" s="1"/>
      <c r="B220" s="1"/>
      <c r="C220" s="8"/>
      <c r="D220" s="38"/>
      <c r="E220" s="35"/>
      <c r="F220" s="45"/>
      <c r="G220" s="2"/>
      <c r="H220" s="2"/>
      <c r="I220" s="5"/>
      <c r="J220" s="17"/>
      <c r="K220" s="17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12"/>
      <c r="AH220" s="12"/>
      <c r="AI220" s="12"/>
      <c r="AJ220" s="2"/>
      <c r="AK220" s="2"/>
      <c r="AL220" s="8"/>
      <c r="AM220" s="8"/>
      <c r="AN220" s="8"/>
      <c r="AO220" s="8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</row>
    <row r="221" spans="1:64" ht="15" customHeight="1" x14ac:dyDescent="0.25">
      <c r="A221" s="1"/>
      <c r="B221" s="1"/>
      <c r="C221" s="8"/>
      <c r="D221" s="38"/>
      <c r="E221" s="35"/>
      <c r="F221" s="45"/>
      <c r="G221" s="2"/>
      <c r="H221" s="2"/>
      <c r="I221" s="5"/>
      <c r="J221" s="17"/>
      <c r="K221" s="17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12"/>
      <c r="AH221" s="12"/>
      <c r="AI221" s="12"/>
      <c r="AJ221" s="2"/>
      <c r="AK221" s="2"/>
      <c r="AL221" s="8"/>
      <c r="AM221" s="8"/>
      <c r="AN221" s="8"/>
      <c r="AO221" s="8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2" spans="1:64" ht="15" customHeight="1" x14ac:dyDescent="0.25">
      <c r="A222" s="1"/>
      <c r="B222" s="1"/>
      <c r="C222" s="3"/>
      <c r="D222" s="37"/>
      <c r="E222" s="35"/>
      <c r="F222" s="45"/>
      <c r="G222" s="2"/>
      <c r="H222" s="2"/>
      <c r="I222" s="5"/>
      <c r="J222" s="4"/>
      <c r="K222" s="4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12"/>
      <c r="AH222" s="6"/>
      <c r="AI222" s="6"/>
      <c r="AJ222" s="2"/>
      <c r="AK222" s="2"/>
      <c r="AL222" s="8"/>
      <c r="AM222" s="8"/>
      <c r="AN222" s="7"/>
      <c r="AO222" s="5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1"/>
    </row>
    <row r="223" spans="1:64" ht="15" customHeight="1" x14ac:dyDescent="0.25">
      <c r="A223" s="1"/>
      <c r="B223" s="1"/>
      <c r="C223" s="8"/>
      <c r="D223" s="38"/>
      <c r="E223" s="35"/>
      <c r="F223" s="45"/>
      <c r="G223" s="2"/>
      <c r="H223" s="2"/>
      <c r="I223" s="5"/>
      <c r="J223" s="17"/>
      <c r="K223" s="17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12"/>
      <c r="AH223" s="12"/>
      <c r="AI223" s="12"/>
      <c r="AJ223" s="2"/>
      <c r="AK223" s="2"/>
      <c r="AL223" s="8"/>
      <c r="AM223" s="8"/>
      <c r="AN223" s="8"/>
      <c r="AO223" s="8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</row>
    <row r="224" spans="1:64" ht="15" customHeight="1" x14ac:dyDescent="0.25">
      <c r="A224" s="1"/>
      <c r="B224" s="1"/>
      <c r="C224" s="8"/>
      <c r="D224" s="38"/>
      <c r="E224" s="35"/>
      <c r="F224" s="45"/>
      <c r="G224" s="2"/>
      <c r="H224" s="2"/>
      <c r="I224" s="5"/>
      <c r="J224" s="17"/>
      <c r="K224" s="17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12"/>
      <c r="AH224" s="12"/>
      <c r="AI224" s="12"/>
      <c r="AJ224" s="2"/>
      <c r="AK224" s="2"/>
      <c r="AL224" s="8"/>
      <c r="AM224" s="8"/>
      <c r="AN224" s="8"/>
      <c r="AO224" s="8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</row>
    <row r="225" spans="1:64" ht="15" customHeight="1" x14ac:dyDescent="0.25">
      <c r="A225" s="1"/>
      <c r="B225" s="1"/>
      <c r="C225" s="8"/>
      <c r="D225" s="38"/>
      <c r="E225" s="35"/>
      <c r="F225" s="45"/>
      <c r="G225" s="2"/>
      <c r="H225" s="2"/>
      <c r="I225" s="5"/>
      <c r="J225" s="17"/>
      <c r="K225" s="17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12"/>
      <c r="AH225" s="12"/>
      <c r="AI225" s="12"/>
      <c r="AJ225" s="2"/>
      <c r="AK225" s="2"/>
      <c r="AL225" s="8"/>
      <c r="AM225" s="8"/>
      <c r="AN225" s="8"/>
      <c r="AO225" s="8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6" spans="1:64" ht="15" customHeight="1" x14ac:dyDescent="0.25">
      <c r="A226" s="1"/>
      <c r="B226" s="1"/>
      <c r="C226" s="8"/>
      <c r="D226" s="38"/>
      <c r="E226" s="35"/>
      <c r="F226" s="45"/>
      <c r="G226" s="2"/>
      <c r="H226" s="2"/>
      <c r="I226" s="5"/>
      <c r="J226" s="17"/>
      <c r="K226" s="17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12"/>
      <c r="AH226" s="12"/>
      <c r="AI226" s="12"/>
      <c r="AJ226" s="2"/>
      <c r="AK226" s="2"/>
      <c r="AL226" s="8"/>
      <c r="AM226" s="8"/>
      <c r="AN226" s="8"/>
      <c r="AO226" s="8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</row>
    <row r="227" spans="1:64" ht="15" customHeight="1" x14ac:dyDescent="0.25">
      <c r="A227" s="1"/>
      <c r="B227" s="1"/>
      <c r="C227" s="3"/>
      <c r="D227" s="37"/>
      <c r="E227" s="35"/>
      <c r="F227" s="45"/>
      <c r="G227" s="2"/>
      <c r="H227" s="2"/>
      <c r="I227" s="5"/>
      <c r="J227" s="4"/>
      <c r="K227" s="4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12"/>
      <c r="AH227" s="6"/>
      <c r="AI227" s="6"/>
      <c r="AJ227" s="2"/>
      <c r="AK227" s="2"/>
      <c r="AL227" s="8"/>
      <c r="AM227" s="8"/>
      <c r="AN227" s="7"/>
      <c r="AO227" s="5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1"/>
    </row>
    <row r="228" spans="1:64" ht="15" customHeight="1" x14ac:dyDescent="0.25">
      <c r="A228" s="1"/>
      <c r="B228" s="1"/>
      <c r="C228" s="8"/>
      <c r="D228" s="38"/>
      <c r="E228" s="35"/>
      <c r="F228" s="45"/>
      <c r="G228" s="2"/>
      <c r="H228" s="2"/>
      <c r="I228" s="5"/>
      <c r="J228" s="17"/>
      <c r="K228" s="17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12"/>
      <c r="AH228" s="12"/>
      <c r="AI228" s="12"/>
      <c r="AJ228" s="2"/>
      <c r="AK228" s="2"/>
      <c r="AL228" s="8"/>
      <c r="AM228" s="8"/>
      <c r="AN228" s="8"/>
      <c r="AO228" s="8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</row>
    <row r="229" spans="1:64" ht="15" customHeight="1" x14ac:dyDescent="0.25">
      <c r="A229" s="1"/>
      <c r="B229" s="1"/>
      <c r="C229" s="8"/>
      <c r="D229" s="38"/>
      <c r="E229" s="35"/>
      <c r="F229" s="45"/>
      <c r="G229" s="2"/>
      <c r="H229" s="2"/>
      <c r="I229" s="5"/>
      <c r="J229" s="17"/>
      <c r="K229" s="17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12"/>
      <c r="AH229" s="12"/>
      <c r="AI229" s="12"/>
      <c r="AJ229" s="2"/>
      <c r="AK229" s="2"/>
      <c r="AL229" s="8"/>
      <c r="AM229" s="8"/>
      <c r="AN229" s="8"/>
      <c r="AO229" s="8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0" spans="1:64" ht="15" customHeight="1" x14ac:dyDescent="0.25">
      <c r="A230" s="1"/>
      <c r="B230" s="1"/>
      <c r="C230" s="8"/>
      <c r="D230" s="38"/>
      <c r="E230" s="35"/>
      <c r="F230" s="45"/>
      <c r="G230" s="2"/>
      <c r="H230" s="2"/>
      <c r="I230" s="5"/>
      <c r="J230" s="17"/>
      <c r="K230" s="17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12"/>
      <c r="AH230" s="12"/>
      <c r="AI230" s="12"/>
      <c r="AJ230" s="2"/>
      <c r="AK230" s="2"/>
      <c r="AL230" s="8"/>
      <c r="AM230" s="8"/>
      <c r="AN230" s="8"/>
      <c r="AO230" s="8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</row>
    <row r="231" spans="1:64" ht="15" customHeight="1" x14ac:dyDescent="0.25">
      <c r="A231" s="1"/>
      <c r="B231" s="1"/>
      <c r="C231" s="8"/>
      <c r="D231" s="38"/>
      <c r="E231" s="35"/>
      <c r="F231" s="45"/>
      <c r="G231" s="2"/>
      <c r="H231" s="2"/>
      <c r="I231" s="5"/>
      <c r="J231" s="17"/>
      <c r="K231" s="17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12"/>
      <c r="AH231" s="12"/>
      <c r="AI231" s="12"/>
      <c r="AJ231" s="2"/>
      <c r="AK231" s="2"/>
      <c r="AL231" s="8"/>
      <c r="AM231" s="8"/>
      <c r="AN231" s="8"/>
      <c r="AO231" s="8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2" spans="1:64" ht="15" customHeight="1" x14ac:dyDescent="0.25">
      <c r="A232" s="1"/>
      <c r="B232" s="1"/>
      <c r="C232" s="8"/>
      <c r="D232" s="38"/>
      <c r="E232" s="35"/>
      <c r="F232" s="45"/>
      <c r="G232" s="2"/>
      <c r="H232" s="2"/>
      <c r="I232" s="5"/>
      <c r="J232" s="17"/>
      <c r="K232" s="17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12"/>
      <c r="AH232" s="12"/>
      <c r="AI232" s="12"/>
      <c r="AJ232" s="2"/>
      <c r="AK232" s="2"/>
      <c r="AL232" s="8"/>
      <c r="AM232" s="8"/>
      <c r="AN232" s="8"/>
      <c r="AO232" s="8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</row>
    <row r="233" spans="1:64" ht="15" customHeight="1" x14ac:dyDescent="0.25">
      <c r="A233" s="1"/>
      <c r="B233" s="1"/>
      <c r="C233" s="8"/>
      <c r="D233" s="38"/>
      <c r="E233" s="35"/>
      <c r="F233" s="45"/>
      <c r="G233" s="2"/>
      <c r="H233" s="2"/>
      <c r="I233" s="5"/>
      <c r="J233" s="17"/>
      <c r="K233" s="17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12"/>
      <c r="AH233" s="12"/>
      <c r="AI233" s="12"/>
      <c r="AJ233" s="2"/>
      <c r="AK233" s="2"/>
      <c r="AL233" s="8"/>
      <c r="AM233" s="8"/>
      <c r="AN233" s="8"/>
      <c r="AO233" s="8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</row>
    <row r="234" spans="1:64" ht="15" customHeight="1" x14ac:dyDescent="0.25">
      <c r="A234" s="1"/>
      <c r="B234" s="1"/>
      <c r="C234" s="8"/>
      <c r="D234" s="38"/>
      <c r="E234" s="35"/>
      <c r="F234" s="45"/>
      <c r="G234" s="2"/>
      <c r="H234" s="2"/>
      <c r="I234" s="5"/>
      <c r="J234" s="17"/>
      <c r="K234" s="17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12"/>
      <c r="AH234" s="12"/>
      <c r="AI234" s="12"/>
      <c r="AJ234" s="2"/>
      <c r="AK234" s="2"/>
      <c r="AL234" s="8"/>
      <c r="AM234" s="8"/>
      <c r="AN234" s="8"/>
      <c r="AO234" s="8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</row>
    <row r="235" spans="1:64" ht="15" customHeight="1" x14ac:dyDescent="0.25">
      <c r="A235" s="1"/>
      <c r="B235" s="1"/>
      <c r="C235" s="8"/>
      <c r="D235" s="38"/>
      <c r="E235" s="35"/>
      <c r="F235" s="45"/>
      <c r="G235" s="2"/>
      <c r="H235" s="2"/>
      <c r="I235" s="5"/>
      <c r="J235" s="17"/>
      <c r="K235" s="17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12"/>
      <c r="AH235" s="12"/>
      <c r="AI235" s="12"/>
      <c r="AJ235" s="2"/>
      <c r="AK235" s="2"/>
      <c r="AL235" s="8"/>
      <c r="AM235" s="8"/>
      <c r="AN235" s="8"/>
      <c r="AO235" s="8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</row>
    <row r="236" spans="1:64" ht="15" customHeight="1" x14ac:dyDescent="0.25">
      <c r="A236" s="1"/>
      <c r="B236" s="1"/>
      <c r="C236" s="8"/>
      <c r="D236" s="38"/>
      <c r="E236" s="35"/>
      <c r="F236" s="45"/>
      <c r="G236" s="2"/>
      <c r="H236" s="2"/>
      <c r="I236" s="5"/>
      <c r="J236" s="17"/>
      <c r="K236" s="17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12"/>
      <c r="AH236" s="12"/>
      <c r="AI236" s="12"/>
      <c r="AJ236" s="2"/>
      <c r="AK236" s="2"/>
      <c r="AL236" s="8"/>
      <c r="AM236" s="8"/>
      <c r="AN236" s="8"/>
      <c r="AO236" s="8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</row>
    <row r="237" spans="1:64" ht="15" customHeight="1" x14ac:dyDescent="0.25">
      <c r="A237" s="1"/>
      <c r="B237" s="1"/>
      <c r="C237" s="8"/>
      <c r="D237" s="38"/>
      <c r="E237" s="35"/>
      <c r="F237" s="45"/>
      <c r="G237" s="2"/>
      <c r="H237" s="2"/>
      <c r="I237" s="5"/>
      <c r="J237" s="17"/>
      <c r="K237" s="17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12"/>
      <c r="AH237" s="12"/>
      <c r="AI237" s="12"/>
      <c r="AJ237" s="2"/>
      <c r="AK237" s="2"/>
      <c r="AL237" s="8"/>
      <c r="AM237" s="8"/>
      <c r="AN237" s="8"/>
      <c r="AO237" s="8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</row>
    <row r="238" spans="1:64" ht="15" customHeight="1" x14ac:dyDescent="0.25">
      <c r="A238" s="1"/>
      <c r="B238" s="1"/>
      <c r="C238" s="8"/>
      <c r="D238" s="38"/>
      <c r="E238" s="35"/>
      <c r="F238" s="45"/>
      <c r="G238" s="2"/>
      <c r="H238" s="2"/>
      <c r="I238" s="5"/>
      <c r="J238" s="17"/>
      <c r="K238" s="17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12"/>
      <c r="AH238" s="12"/>
      <c r="AI238" s="12"/>
      <c r="AJ238" s="2"/>
      <c r="AK238" s="2"/>
      <c r="AL238" s="8"/>
      <c r="AM238" s="8"/>
      <c r="AN238" s="8"/>
      <c r="AO238" s="8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</row>
    <row r="239" spans="1:64" ht="15" customHeight="1" x14ac:dyDescent="0.25">
      <c r="A239" s="1"/>
      <c r="B239" s="1"/>
      <c r="C239" s="8"/>
      <c r="D239" s="38"/>
      <c r="E239" s="35"/>
      <c r="F239" s="45"/>
      <c r="G239" s="2"/>
      <c r="H239" s="2"/>
      <c r="I239" s="5"/>
      <c r="J239" s="17"/>
      <c r="K239" s="17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12"/>
      <c r="AH239" s="12"/>
      <c r="AI239" s="12"/>
      <c r="AJ239" s="2"/>
      <c r="AK239" s="2"/>
      <c r="AL239" s="8"/>
      <c r="AM239" s="8"/>
      <c r="AN239" s="8"/>
      <c r="AO239" s="8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</row>
    <row r="240" spans="1:64" ht="15" customHeight="1" x14ac:dyDescent="0.25">
      <c r="A240" s="1"/>
      <c r="B240" s="1"/>
      <c r="C240" s="3"/>
      <c r="D240" s="37"/>
      <c r="E240" s="35"/>
      <c r="F240" s="45"/>
      <c r="G240" s="2"/>
      <c r="H240" s="2"/>
      <c r="I240" s="5"/>
      <c r="J240" s="4"/>
      <c r="K240" s="4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12"/>
      <c r="AH240" s="6"/>
      <c r="AI240" s="6"/>
      <c r="AJ240" s="2"/>
      <c r="AK240" s="2"/>
      <c r="AL240" s="8"/>
      <c r="AM240" s="8"/>
      <c r="AN240" s="7"/>
      <c r="AO240" s="5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1"/>
    </row>
    <row r="241" spans="1:64" ht="15" customHeight="1" x14ac:dyDescent="0.25">
      <c r="A241" s="1"/>
      <c r="B241" s="1"/>
      <c r="C241" s="3"/>
      <c r="D241" s="37"/>
      <c r="E241" s="35"/>
      <c r="F241" s="45"/>
      <c r="G241" s="2"/>
      <c r="H241" s="2"/>
      <c r="I241" s="5"/>
      <c r="J241" s="4"/>
      <c r="K241" s="4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12"/>
      <c r="AH241" s="6"/>
      <c r="AI241" s="6"/>
      <c r="AJ241" s="2"/>
      <c r="AK241" s="2"/>
      <c r="AL241" s="8"/>
      <c r="AM241" s="8"/>
      <c r="AN241" s="7"/>
      <c r="AO241" s="5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1"/>
    </row>
    <row r="242" spans="1:64" ht="15" customHeight="1" x14ac:dyDescent="0.25">
      <c r="A242" s="1"/>
      <c r="B242" s="1"/>
      <c r="C242" s="8"/>
      <c r="D242" s="38"/>
      <c r="E242" s="35"/>
      <c r="F242" s="45"/>
      <c r="G242" s="2"/>
      <c r="H242" s="2"/>
      <c r="I242" s="5"/>
      <c r="J242" s="17"/>
      <c r="K242" s="17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12"/>
      <c r="AH242" s="12"/>
      <c r="AI242" s="12"/>
      <c r="AJ242" s="2"/>
      <c r="AK242" s="2"/>
      <c r="AL242" s="8"/>
      <c r="AM242" s="8"/>
      <c r="AN242" s="8"/>
      <c r="AO242" s="8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</row>
    <row r="243" spans="1:64" ht="15" customHeight="1" x14ac:dyDescent="0.25">
      <c r="A243" s="1"/>
      <c r="B243" s="1"/>
      <c r="C243" s="3"/>
      <c r="D243" s="37"/>
      <c r="E243" s="35"/>
      <c r="F243" s="45"/>
      <c r="G243" s="2"/>
      <c r="H243" s="2"/>
      <c r="I243" s="5"/>
      <c r="J243" s="4"/>
      <c r="K243" s="4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12"/>
      <c r="AH243" s="6"/>
      <c r="AI243" s="6"/>
      <c r="AJ243" s="2"/>
      <c r="AK243" s="2"/>
      <c r="AL243" s="8"/>
      <c r="AM243" s="8"/>
      <c r="AN243" s="7"/>
      <c r="AO243" s="5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1"/>
    </row>
    <row r="244" spans="1:64" ht="15" customHeight="1" x14ac:dyDescent="0.25">
      <c r="A244" s="1"/>
      <c r="B244" s="1"/>
      <c r="C244" s="8"/>
      <c r="D244" s="38"/>
      <c r="E244" s="35"/>
      <c r="F244" s="45"/>
      <c r="G244" s="2"/>
      <c r="H244" s="2"/>
      <c r="I244" s="5"/>
      <c r="J244" s="17"/>
      <c r="K244" s="17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12"/>
      <c r="AH244" s="12"/>
      <c r="AI244" s="12"/>
      <c r="AJ244" s="2"/>
      <c r="AK244" s="2"/>
      <c r="AL244" s="8"/>
      <c r="AM244" s="8"/>
      <c r="AN244" s="8"/>
      <c r="AO244" s="8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</row>
    <row r="245" spans="1:64" ht="15" customHeight="1" x14ac:dyDescent="0.25">
      <c r="A245" s="1"/>
      <c r="B245" s="1"/>
      <c r="C245" s="8"/>
      <c r="D245" s="38"/>
      <c r="E245" s="35"/>
      <c r="F245" s="45"/>
      <c r="G245" s="2"/>
      <c r="H245" s="2"/>
      <c r="I245" s="5"/>
      <c r="J245" s="17"/>
      <c r="K245" s="17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12"/>
      <c r="AH245" s="12"/>
      <c r="AI245" s="12"/>
      <c r="AJ245" s="2"/>
      <c r="AK245" s="2"/>
      <c r="AL245" s="8"/>
      <c r="AM245" s="8"/>
      <c r="AN245" s="8"/>
      <c r="AO245" s="8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</row>
    <row r="246" spans="1:64" ht="15" customHeight="1" x14ac:dyDescent="0.25">
      <c r="A246" s="1"/>
      <c r="B246" s="1"/>
      <c r="C246" s="8"/>
      <c r="D246" s="38"/>
      <c r="E246" s="35"/>
      <c r="F246" s="45"/>
      <c r="G246" s="2"/>
      <c r="H246" s="2"/>
      <c r="I246" s="5"/>
      <c r="J246" s="17"/>
      <c r="K246" s="17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12"/>
      <c r="AH246" s="12"/>
      <c r="AI246" s="12"/>
      <c r="AJ246" s="2"/>
      <c r="AK246" s="2"/>
      <c r="AL246" s="8"/>
      <c r="AM246" s="8"/>
      <c r="AN246" s="8"/>
      <c r="AO246" s="8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</row>
    <row r="247" spans="1:64" ht="15" customHeight="1" x14ac:dyDescent="0.25">
      <c r="A247" s="1"/>
      <c r="B247" s="1"/>
      <c r="C247" s="8"/>
      <c r="D247" s="38"/>
      <c r="E247" s="35"/>
      <c r="F247" s="45"/>
      <c r="G247" s="2"/>
      <c r="H247" s="2"/>
      <c r="I247" s="5"/>
      <c r="J247" s="17"/>
      <c r="K247" s="17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12"/>
      <c r="AH247" s="12"/>
      <c r="AI247" s="12"/>
      <c r="AJ247" s="2"/>
      <c r="AK247" s="2"/>
      <c r="AL247" s="8"/>
      <c r="AM247" s="8"/>
      <c r="AN247" s="8"/>
      <c r="AO247" s="8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</row>
    <row r="248" spans="1:64" ht="15" customHeight="1" x14ac:dyDescent="0.25">
      <c r="A248" s="1"/>
      <c r="B248" s="1"/>
      <c r="C248" s="3"/>
      <c r="D248" s="37"/>
      <c r="E248" s="35"/>
      <c r="F248" s="45"/>
      <c r="G248" s="2"/>
      <c r="H248" s="2"/>
      <c r="I248" s="5"/>
      <c r="J248" s="4"/>
      <c r="K248" s="4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12"/>
      <c r="AH248" s="6"/>
      <c r="AI248" s="6"/>
      <c r="AJ248" s="2"/>
      <c r="AK248" s="2"/>
      <c r="AL248" s="8"/>
      <c r="AM248" s="8"/>
      <c r="AN248" s="7"/>
      <c r="AO248" s="5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1"/>
    </row>
    <row r="249" spans="1:64" ht="15" customHeight="1" x14ac:dyDescent="0.25">
      <c r="A249" s="1"/>
      <c r="B249" s="1"/>
      <c r="C249" s="8"/>
      <c r="D249" s="38"/>
      <c r="E249" s="35"/>
      <c r="F249" s="45"/>
      <c r="G249" s="2"/>
      <c r="H249" s="2"/>
      <c r="I249" s="5"/>
      <c r="J249" s="17"/>
      <c r="K249" s="17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12"/>
      <c r="AH249" s="12"/>
      <c r="AI249" s="12"/>
      <c r="AJ249" s="2"/>
      <c r="AK249" s="2"/>
      <c r="AL249" s="8"/>
      <c r="AM249" s="8"/>
      <c r="AN249" s="8"/>
      <c r="AO249" s="8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</row>
    <row r="250" spans="1:64" ht="15" customHeight="1" x14ac:dyDescent="0.25">
      <c r="A250" s="1"/>
      <c r="B250" s="1"/>
      <c r="C250" s="8"/>
      <c r="D250" s="38"/>
      <c r="E250" s="35"/>
      <c r="F250" s="45"/>
      <c r="G250" s="2"/>
      <c r="H250" s="2"/>
      <c r="I250" s="5"/>
      <c r="J250" s="17"/>
      <c r="K250" s="17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12"/>
      <c r="AH250" s="12"/>
      <c r="AI250" s="12"/>
      <c r="AJ250" s="2"/>
      <c r="AK250" s="2"/>
      <c r="AL250" s="8"/>
      <c r="AM250" s="8"/>
      <c r="AN250" s="8"/>
      <c r="AO250" s="8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</row>
    <row r="251" spans="1:64" ht="15" customHeight="1" x14ac:dyDescent="0.25">
      <c r="A251" s="1"/>
      <c r="B251" s="1"/>
      <c r="C251" s="3"/>
      <c r="D251" s="37"/>
      <c r="E251" s="35"/>
      <c r="F251" s="45"/>
      <c r="G251" s="2"/>
      <c r="H251" s="2"/>
      <c r="I251" s="5"/>
      <c r="J251" s="4"/>
      <c r="K251" s="4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12"/>
      <c r="AH251" s="6"/>
      <c r="AI251" s="6"/>
      <c r="AJ251" s="2"/>
      <c r="AK251" s="2"/>
      <c r="AL251" s="8"/>
      <c r="AM251" s="8"/>
      <c r="AN251" s="7"/>
      <c r="AO251" s="5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1"/>
    </row>
    <row r="252" spans="1:64" ht="15" customHeight="1" x14ac:dyDescent="0.25">
      <c r="A252" s="1"/>
      <c r="B252" s="1"/>
      <c r="C252" s="8"/>
      <c r="D252" s="38"/>
      <c r="E252" s="35"/>
      <c r="F252" s="45"/>
      <c r="G252" s="2"/>
      <c r="H252" s="2"/>
      <c r="I252" s="5"/>
      <c r="J252" s="18"/>
      <c r="K252" s="17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12"/>
      <c r="AH252" s="12"/>
      <c r="AI252" s="12"/>
      <c r="AJ252" s="2"/>
      <c r="AK252" s="2"/>
      <c r="AL252" s="8"/>
      <c r="AM252" s="8"/>
      <c r="AN252" s="8"/>
      <c r="AO252" s="8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</row>
    <row r="253" spans="1:64" ht="15" customHeight="1" x14ac:dyDescent="0.25">
      <c r="A253" s="1"/>
      <c r="B253" s="1"/>
      <c r="C253" s="8"/>
      <c r="D253" s="38"/>
      <c r="E253" s="35"/>
      <c r="F253" s="45"/>
      <c r="G253" s="2"/>
      <c r="H253" s="2"/>
      <c r="I253" s="5"/>
      <c r="J253" s="17"/>
      <c r="K253" s="17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12"/>
      <c r="AH253" s="12"/>
      <c r="AI253" s="12"/>
      <c r="AJ253" s="2"/>
      <c r="AK253" s="2"/>
      <c r="AL253" s="8"/>
      <c r="AM253" s="8"/>
      <c r="AN253" s="8"/>
      <c r="AO253" s="8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</row>
    <row r="254" spans="1:64" ht="15" customHeight="1" x14ac:dyDescent="0.25">
      <c r="A254" s="1"/>
      <c r="B254" s="1"/>
      <c r="C254" s="8"/>
      <c r="D254" s="38"/>
      <c r="E254" s="35"/>
      <c r="F254" s="45"/>
      <c r="G254" s="2"/>
      <c r="H254" s="2"/>
      <c r="I254" s="5"/>
      <c r="J254" s="17"/>
      <c r="K254" s="17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12"/>
      <c r="AH254" s="12"/>
      <c r="AI254" s="12"/>
      <c r="AJ254" s="2"/>
      <c r="AK254" s="2"/>
      <c r="AL254" s="8"/>
      <c r="AM254" s="8"/>
      <c r="AN254" s="8"/>
      <c r="AO254" s="8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</row>
    <row r="255" spans="1:64" ht="15" customHeight="1" x14ac:dyDescent="0.25">
      <c r="A255" s="1"/>
      <c r="B255" s="1"/>
      <c r="C255" s="8"/>
      <c r="D255" s="38"/>
      <c r="E255" s="35"/>
      <c r="F255" s="45"/>
      <c r="G255" s="2"/>
      <c r="H255" s="2"/>
      <c r="I255" s="5"/>
      <c r="J255" s="17"/>
      <c r="K255" s="17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12"/>
      <c r="AH255" s="12"/>
      <c r="AI255" s="12"/>
      <c r="AJ255" s="2"/>
      <c r="AK255" s="2"/>
      <c r="AL255" s="8"/>
      <c r="AM255" s="8"/>
      <c r="AN255" s="8"/>
      <c r="AO255" s="8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</row>
    <row r="256" spans="1:64" ht="15" customHeight="1" x14ac:dyDescent="0.25">
      <c r="A256" s="1"/>
      <c r="B256" s="1"/>
      <c r="C256" s="3"/>
      <c r="D256" s="37"/>
      <c r="E256" s="35"/>
      <c r="F256" s="45"/>
      <c r="G256" s="2"/>
      <c r="H256" s="2"/>
      <c r="I256" s="5"/>
      <c r="J256" s="4"/>
      <c r="K256" s="4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12"/>
      <c r="AH256" s="6"/>
      <c r="AI256" s="6"/>
      <c r="AJ256" s="2"/>
      <c r="AK256" s="2"/>
      <c r="AL256" s="8"/>
      <c r="AM256" s="8"/>
      <c r="AN256" s="7"/>
      <c r="AO256" s="5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1"/>
    </row>
    <row r="257" spans="1:64" ht="15" customHeight="1" x14ac:dyDescent="0.25">
      <c r="A257" s="1"/>
      <c r="B257" s="1"/>
      <c r="C257" s="8"/>
      <c r="D257" s="38"/>
      <c r="E257" s="35"/>
      <c r="F257" s="45"/>
      <c r="G257" s="2"/>
      <c r="H257" s="2"/>
      <c r="I257" s="5"/>
      <c r="J257" s="17"/>
      <c r="K257" s="17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12"/>
      <c r="AH257" s="12"/>
      <c r="AI257" s="12"/>
      <c r="AJ257" s="2"/>
      <c r="AK257" s="2"/>
      <c r="AL257" s="8"/>
      <c r="AM257" s="8"/>
      <c r="AN257" s="8"/>
      <c r="AO257" s="8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</row>
    <row r="258" spans="1:64" ht="15" customHeight="1" x14ac:dyDescent="0.25">
      <c r="A258" s="1"/>
      <c r="B258" s="1"/>
      <c r="C258" s="3"/>
      <c r="D258" s="37"/>
      <c r="E258" s="35"/>
      <c r="F258" s="45"/>
      <c r="G258" s="2"/>
      <c r="H258" s="2"/>
      <c r="I258" s="5"/>
      <c r="J258" s="4"/>
      <c r="K258" s="4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12"/>
      <c r="AH258" s="6"/>
      <c r="AI258" s="6"/>
      <c r="AJ258" s="2"/>
      <c r="AK258" s="2"/>
      <c r="AL258" s="8"/>
      <c r="AM258" s="8"/>
      <c r="AN258" s="7"/>
      <c r="AO258" s="5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1"/>
    </row>
    <row r="259" spans="1:64" ht="15" customHeight="1" x14ac:dyDescent="0.25">
      <c r="A259" s="1"/>
      <c r="B259" s="1"/>
      <c r="C259" s="8"/>
      <c r="D259" s="38"/>
      <c r="E259" s="35"/>
      <c r="F259" s="45"/>
      <c r="G259" s="2"/>
      <c r="H259" s="2"/>
      <c r="I259" s="5"/>
      <c r="J259" s="17"/>
      <c r="K259" s="17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12"/>
      <c r="AH259" s="12"/>
      <c r="AI259" s="12"/>
      <c r="AJ259" s="2"/>
      <c r="AK259" s="2"/>
      <c r="AL259" s="8"/>
      <c r="AM259" s="8"/>
      <c r="AN259" s="8"/>
      <c r="AO259" s="8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</row>
    <row r="260" spans="1:64" ht="15" customHeight="1" x14ac:dyDescent="0.25">
      <c r="A260" s="1"/>
      <c r="B260" s="1"/>
      <c r="C260" s="8"/>
      <c r="D260" s="38"/>
      <c r="E260" s="35"/>
      <c r="F260" s="45"/>
      <c r="G260" s="2"/>
      <c r="H260" s="2"/>
      <c r="I260" s="5"/>
      <c r="J260" s="17"/>
      <c r="K260" s="17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12"/>
      <c r="AH260" s="12"/>
      <c r="AI260" s="12"/>
      <c r="AJ260" s="2"/>
      <c r="AK260" s="2"/>
      <c r="AL260" s="8"/>
      <c r="AM260" s="8"/>
      <c r="AN260" s="8"/>
      <c r="AO260" s="8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</row>
    <row r="261" spans="1:64" ht="15" customHeight="1" x14ac:dyDescent="0.25">
      <c r="A261" s="1"/>
      <c r="B261" s="1"/>
      <c r="C261" s="8"/>
      <c r="D261" s="38"/>
      <c r="E261" s="35"/>
      <c r="F261" s="45"/>
      <c r="G261" s="2"/>
      <c r="H261" s="2"/>
      <c r="I261" s="5"/>
      <c r="J261" s="17"/>
      <c r="K261" s="17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12"/>
      <c r="AH261" s="12"/>
      <c r="AI261" s="12"/>
      <c r="AJ261" s="2"/>
      <c r="AK261" s="2"/>
      <c r="AL261" s="8"/>
      <c r="AM261" s="8"/>
      <c r="AN261" s="8"/>
      <c r="AO261" s="8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</row>
    <row r="262" spans="1:64" ht="15" customHeight="1" x14ac:dyDescent="0.25">
      <c r="A262" s="1"/>
      <c r="B262" s="1"/>
      <c r="C262" s="3"/>
      <c r="D262" s="37"/>
      <c r="E262" s="35"/>
      <c r="F262" s="45"/>
      <c r="G262" s="2"/>
      <c r="H262" s="2"/>
      <c r="I262" s="5"/>
      <c r="J262" s="4"/>
      <c r="K262" s="4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12"/>
      <c r="AH262" s="6"/>
      <c r="AI262" s="6"/>
      <c r="AJ262" s="2"/>
      <c r="AK262" s="2"/>
      <c r="AL262" s="8"/>
      <c r="AM262" s="8"/>
      <c r="AN262" s="7"/>
      <c r="AO262" s="5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1"/>
    </row>
    <row r="263" spans="1:64" ht="15" customHeight="1" x14ac:dyDescent="0.25">
      <c r="A263" s="1"/>
      <c r="B263" s="1"/>
      <c r="C263" s="8"/>
      <c r="D263" s="38"/>
      <c r="E263" s="35"/>
      <c r="F263" s="45"/>
      <c r="G263" s="2"/>
      <c r="H263" s="2"/>
      <c r="I263" s="5"/>
      <c r="J263" s="17"/>
      <c r="K263" s="17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12"/>
      <c r="AH263" s="12"/>
      <c r="AI263" s="12"/>
      <c r="AJ263" s="2"/>
      <c r="AK263" s="2"/>
      <c r="AL263" s="8"/>
      <c r="AM263" s="8"/>
      <c r="AN263" s="8"/>
      <c r="AO263" s="8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</row>
    <row r="264" spans="1:64" ht="15" customHeight="1" x14ac:dyDescent="0.25">
      <c r="A264" s="1"/>
      <c r="B264" s="1"/>
      <c r="C264" s="8"/>
      <c r="D264" s="38"/>
      <c r="E264" s="35"/>
      <c r="F264" s="45"/>
      <c r="G264" s="2"/>
      <c r="H264" s="2"/>
      <c r="I264" s="5"/>
      <c r="J264" s="17"/>
      <c r="K264" s="17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12"/>
      <c r="AH264" s="12"/>
      <c r="AI264" s="12"/>
      <c r="AJ264" s="2"/>
      <c r="AK264" s="2"/>
      <c r="AL264" s="8"/>
      <c r="AM264" s="8"/>
      <c r="AN264" s="8"/>
      <c r="AO264" s="8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</row>
    <row r="265" spans="1:64" ht="15" customHeight="1" x14ac:dyDescent="0.25">
      <c r="A265" s="1"/>
      <c r="B265" s="1"/>
      <c r="C265" s="8"/>
      <c r="D265" s="38"/>
      <c r="E265" s="35"/>
      <c r="F265" s="45"/>
      <c r="G265" s="2"/>
      <c r="H265" s="2"/>
      <c r="I265" s="5"/>
      <c r="J265" s="17"/>
      <c r="K265" s="17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12"/>
      <c r="AH265" s="12"/>
      <c r="AI265" s="12"/>
      <c r="AJ265" s="2"/>
      <c r="AK265" s="2"/>
      <c r="AL265" s="8"/>
      <c r="AM265" s="8"/>
      <c r="AN265" s="8"/>
      <c r="AO265" s="8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</row>
    <row r="266" spans="1:64" ht="15" customHeight="1" x14ac:dyDescent="0.25">
      <c r="A266" s="1"/>
      <c r="B266" s="1"/>
      <c r="C266" s="3"/>
      <c r="D266" s="37"/>
      <c r="E266" s="35"/>
      <c r="F266" s="45"/>
      <c r="G266" s="2"/>
      <c r="H266" s="2"/>
      <c r="I266" s="5"/>
      <c r="J266" s="4"/>
      <c r="K266" s="4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12"/>
      <c r="AH266" s="6"/>
      <c r="AI266" s="6"/>
      <c r="AJ266" s="2"/>
      <c r="AK266" s="2"/>
      <c r="AL266" s="8"/>
      <c r="AM266" s="8"/>
      <c r="AN266" s="7"/>
      <c r="AO266" s="5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1"/>
    </row>
    <row r="267" spans="1:64" ht="15" customHeight="1" x14ac:dyDescent="0.25">
      <c r="A267" s="1"/>
      <c r="B267" s="1"/>
      <c r="C267" s="3"/>
      <c r="D267" s="37"/>
      <c r="E267" s="35"/>
      <c r="F267" s="45"/>
      <c r="G267" s="2"/>
      <c r="H267" s="2"/>
      <c r="I267" s="5"/>
      <c r="J267" s="4"/>
      <c r="K267" s="4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12"/>
      <c r="AH267" s="6"/>
      <c r="AI267" s="6"/>
      <c r="AJ267" s="2"/>
      <c r="AK267" s="2"/>
      <c r="AL267" s="8"/>
      <c r="AM267" s="8"/>
      <c r="AN267" s="7"/>
      <c r="AO267" s="5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1"/>
    </row>
    <row r="268" spans="1:64" ht="15" customHeight="1" x14ac:dyDescent="0.25">
      <c r="A268" s="1"/>
      <c r="B268" s="1"/>
      <c r="C268" s="8"/>
      <c r="D268" s="38"/>
      <c r="E268" s="35"/>
      <c r="F268" s="45"/>
      <c r="G268" s="2"/>
      <c r="H268" s="2"/>
      <c r="I268" s="5"/>
      <c r="J268" s="17"/>
      <c r="K268" s="17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12"/>
      <c r="AH268" s="12"/>
      <c r="AI268" s="12"/>
      <c r="AJ268" s="2"/>
      <c r="AK268" s="2"/>
      <c r="AL268" s="8"/>
      <c r="AM268" s="8"/>
      <c r="AN268" s="8"/>
      <c r="AO268" s="8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</row>
    <row r="269" spans="1:64" ht="15" customHeight="1" x14ac:dyDescent="0.25">
      <c r="A269" s="1"/>
      <c r="B269" s="1"/>
      <c r="C269" s="8"/>
      <c r="D269" s="38"/>
      <c r="E269" s="35"/>
      <c r="F269" s="45"/>
      <c r="G269" s="2"/>
      <c r="H269" s="2"/>
      <c r="I269" s="5"/>
      <c r="J269" s="17"/>
      <c r="K269" s="17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12"/>
      <c r="AH269" s="12"/>
      <c r="AI269" s="12"/>
      <c r="AJ269" s="2"/>
      <c r="AK269" s="2"/>
      <c r="AL269" s="8"/>
      <c r="AM269" s="8"/>
      <c r="AN269" s="8"/>
      <c r="AO269" s="8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</row>
    <row r="270" spans="1:64" ht="15" customHeight="1" x14ac:dyDescent="0.25">
      <c r="A270" s="1"/>
      <c r="B270" s="1"/>
      <c r="C270" s="8"/>
      <c r="D270" s="38"/>
      <c r="E270" s="35"/>
      <c r="F270" s="45"/>
      <c r="G270" s="2"/>
      <c r="H270" s="2"/>
      <c r="I270" s="5"/>
      <c r="J270" s="17"/>
      <c r="K270" s="17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12"/>
      <c r="AH270" s="12"/>
      <c r="AI270" s="12"/>
      <c r="AJ270" s="2"/>
      <c r="AK270" s="2"/>
      <c r="AL270" s="8"/>
      <c r="AM270" s="8"/>
      <c r="AN270" s="8"/>
      <c r="AO270" s="8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</row>
    <row r="271" spans="1:64" ht="15" customHeight="1" x14ac:dyDescent="0.25">
      <c r="A271" s="1"/>
      <c r="B271" s="1"/>
      <c r="C271" s="8"/>
      <c r="D271" s="38"/>
      <c r="E271" s="35"/>
      <c r="F271" s="45"/>
      <c r="G271" s="2"/>
      <c r="H271" s="2"/>
      <c r="I271" s="5"/>
      <c r="J271" s="17"/>
      <c r="K271" s="17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12"/>
      <c r="AH271" s="12"/>
      <c r="AI271" s="12"/>
      <c r="AJ271" s="2"/>
      <c r="AK271" s="2"/>
      <c r="AL271" s="8"/>
      <c r="AM271" s="8"/>
      <c r="AN271" s="8"/>
      <c r="AO271" s="8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</row>
    <row r="272" spans="1:64" ht="15" customHeight="1" x14ac:dyDescent="0.25">
      <c r="A272" s="1"/>
      <c r="B272" s="1"/>
      <c r="C272" s="8"/>
      <c r="D272" s="38"/>
      <c r="E272" s="35"/>
      <c r="F272" s="45"/>
      <c r="G272" s="2"/>
      <c r="H272" s="2"/>
      <c r="I272" s="5"/>
      <c r="J272" s="17"/>
      <c r="K272" s="17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12"/>
      <c r="AH272" s="12"/>
      <c r="AI272" s="12"/>
      <c r="AJ272" s="2"/>
      <c r="AK272" s="2"/>
      <c r="AL272" s="8"/>
      <c r="AM272" s="8"/>
      <c r="AN272" s="8"/>
      <c r="AO272" s="8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</row>
    <row r="273" spans="1:64" ht="15" customHeight="1" x14ac:dyDescent="0.25">
      <c r="A273" s="1"/>
      <c r="B273" s="1"/>
      <c r="C273" s="3"/>
      <c r="D273" s="37"/>
      <c r="E273" s="35"/>
      <c r="F273" s="45"/>
      <c r="G273" s="2"/>
      <c r="H273" s="2"/>
      <c r="I273" s="5"/>
      <c r="J273" s="4"/>
      <c r="K273" s="4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12"/>
      <c r="AH273" s="6"/>
      <c r="AI273" s="6"/>
      <c r="AJ273" s="2"/>
      <c r="AK273" s="2"/>
      <c r="AL273" s="8"/>
      <c r="AM273" s="8"/>
      <c r="AN273" s="7"/>
      <c r="AO273" s="5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1"/>
    </row>
    <row r="274" spans="1:64" ht="15" customHeight="1" x14ac:dyDescent="0.25">
      <c r="A274" s="1"/>
      <c r="B274" s="1"/>
      <c r="C274" s="8"/>
      <c r="D274" s="38"/>
      <c r="E274" s="35"/>
      <c r="F274" s="45"/>
      <c r="G274" s="2"/>
      <c r="H274" s="2"/>
      <c r="I274" s="5"/>
      <c r="J274" s="17"/>
      <c r="K274" s="17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12"/>
      <c r="AH274" s="12"/>
      <c r="AI274" s="12"/>
      <c r="AJ274" s="2"/>
      <c r="AK274" s="2"/>
      <c r="AL274" s="8"/>
      <c r="AM274" s="8"/>
      <c r="AN274" s="8"/>
      <c r="AO274" s="8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</row>
    <row r="275" spans="1:64" ht="15" customHeight="1" x14ac:dyDescent="0.25">
      <c r="A275" s="1"/>
      <c r="B275" s="1"/>
      <c r="C275" s="8"/>
      <c r="D275" s="38"/>
      <c r="E275" s="35"/>
      <c r="F275" s="45"/>
      <c r="G275" s="2"/>
      <c r="H275" s="2"/>
      <c r="I275" s="5"/>
      <c r="J275" s="17"/>
      <c r="K275" s="17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12"/>
      <c r="AH275" s="12"/>
      <c r="AI275" s="12"/>
      <c r="AJ275" s="2"/>
      <c r="AK275" s="2"/>
      <c r="AL275" s="8"/>
      <c r="AM275" s="8"/>
      <c r="AN275" s="8"/>
      <c r="AO275" s="8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</row>
    <row r="276" spans="1:64" ht="15" customHeight="1" x14ac:dyDescent="0.25">
      <c r="A276" s="1"/>
      <c r="B276" s="1"/>
      <c r="C276" s="8"/>
      <c r="D276" s="38"/>
      <c r="E276" s="35"/>
      <c r="F276" s="45"/>
      <c r="G276" s="2"/>
      <c r="H276" s="2"/>
      <c r="I276" s="5"/>
      <c r="J276" s="17"/>
      <c r="K276" s="17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12"/>
      <c r="AH276" s="12"/>
      <c r="AI276" s="12"/>
      <c r="AJ276" s="2"/>
      <c r="AK276" s="2"/>
      <c r="AL276" s="8"/>
      <c r="AM276" s="8"/>
      <c r="AN276" s="8"/>
      <c r="AO276" s="8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</row>
    <row r="277" spans="1:64" ht="15" customHeight="1" x14ac:dyDescent="0.25">
      <c r="A277" s="1"/>
      <c r="B277" s="1"/>
      <c r="C277" s="8"/>
      <c r="D277" s="38"/>
      <c r="E277" s="35"/>
      <c r="F277" s="45"/>
      <c r="G277" s="2"/>
      <c r="H277" s="2"/>
      <c r="I277" s="5"/>
      <c r="J277" s="17"/>
      <c r="K277" s="17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12"/>
      <c r="AH277" s="12"/>
      <c r="AI277" s="12"/>
      <c r="AJ277" s="2"/>
      <c r="AK277" s="2"/>
      <c r="AL277" s="8"/>
      <c r="AM277" s="8"/>
      <c r="AN277" s="8"/>
      <c r="AO277" s="8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</row>
    <row r="278" spans="1:64" ht="15" customHeight="1" x14ac:dyDescent="0.25">
      <c r="A278" s="1"/>
      <c r="B278" s="1"/>
      <c r="C278" s="3"/>
      <c r="D278" s="37"/>
      <c r="E278" s="35"/>
      <c r="F278" s="45"/>
      <c r="G278" s="2"/>
      <c r="H278" s="2"/>
      <c r="I278" s="5"/>
      <c r="J278" s="4"/>
      <c r="K278" s="4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12"/>
      <c r="AH278" s="6"/>
      <c r="AI278" s="6"/>
      <c r="AJ278" s="2"/>
      <c r="AK278" s="2"/>
      <c r="AL278" s="8"/>
      <c r="AM278" s="8"/>
      <c r="AN278" s="7"/>
      <c r="AO278" s="5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1"/>
    </row>
    <row r="279" spans="1:64" ht="15" customHeight="1" x14ac:dyDescent="0.25">
      <c r="A279" s="1"/>
      <c r="B279" s="1"/>
      <c r="C279" s="8"/>
      <c r="D279" s="38"/>
      <c r="E279" s="35"/>
      <c r="F279" s="45"/>
      <c r="G279" s="2"/>
      <c r="H279" s="2"/>
      <c r="I279" s="5"/>
      <c r="J279" s="17"/>
      <c r="K279" s="17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12"/>
      <c r="AH279" s="12"/>
      <c r="AI279" s="12"/>
      <c r="AJ279" s="2"/>
      <c r="AK279" s="2"/>
      <c r="AL279" s="8"/>
      <c r="AM279" s="8"/>
      <c r="AN279" s="8"/>
      <c r="AO279" s="8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</row>
    <row r="280" spans="1:64" ht="15" customHeight="1" x14ac:dyDescent="0.25">
      <c r="A280" s="1"/>
      <c r="B280" s="1"/>
      <c r="C280" s="8"/>
      <c r="D280" s="38"/>
      <c r="E280" s="35"/>
      <c r="F280" s="45"/>
      <c r="G280" s="2"/>
      <c r="H280" s="2"/>
      <c r="I280" s="5"/>
      <c r="J280" s="17"/>
      <c r="K280" s="17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12"/>
      <c r="AH280" s="12"/>
      <c r="AI280" s="12"/>
      <c r="AJ280" s="2"/>
      <c r="AK280" s="2"/>
      <c r="AL280" s="8"/>
      <c r="AM280" s="8"/>
      <c r="AN280" s="8"/>
      <c r="AO280" s="8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</row>
    <row r="281" spans="1:64" ht="15" customHeight="1" x14ac:dyDescent="0.25">
      <c r="A281" s="1"/>
      <c r="B281" s="1"/>
      <c r="C281" s="3"/>
      <c r="D281" s="37"/>
      <c r="E281" s="35"/>
      <c r="F281" s="45"/>
      <c r="G281" s="2"/>
      <c r="H281" s="2"/>
      <c r="I281" s="5"/>
      <c r="J281" s="4"/>
      <c r="K281" s="4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12"/>
      <c r="AH281" s="6"/>
      <c r="AI281" s="6"/>
      <c r="AJ281" s="2"/>
      <c r="AK281" s="2"/>
      <c r="AL281" s="8"/>
      <c r="AM281" s="8"/>
      <c r="AN281" s="7"/>
      <c r="AO281" s="5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1"/>
    </row>
    <row r="282" spans="1:64" ht="15" customHeight="1" x14ac:dyDescent="0.25">
      <c r="A282" s="1"/>
      <c r="B282" s="1"/>
      <c r="C282" s="3"/>
      <c r="D282" s="37"/>
      <c r="E282" s="35"/>
      <c r="F282" s="45"/>
      <c r="G282" s="2"/>
      <c r="H282" s="2"/>
      <c r="I282" s="5"/>
      <c r="J282" s="4"/>
      <c r="K282" s="4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12"/>
      <c r="AH282" s="6"/>
      <c r="AI282" s="6"/>
      <c r="AJ282" s="2"/>
      <c r="AK282" s="2"/>
      <c r="AL282" s="8"/>
      <c r="AM282" s="8"/>
      <c r="AN282" s="7"/>
      <c r="AO282" s="5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1"/>
    </row>
    <row r="283" spans="1:64" ht="15" customHeight="1" x14ac:dyDescent="0.25">
      <c r="A283" s="1"/>
      <c r="B283" s="1"/>
      <c r="C283" s="3"/>
      <c r="D283" s="37"/>
      <c r="E283" s="35"/>
      <c r="F283" s="45"/>
      <c r="G283" s="2"/>
      <c r="H283" s="2"/>
      <c r="I283" s="5"/>
      <c r="J283" s="4"/>
      <c r="K283" s="4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12"/>
      <c r="AH283" s="6"/>
      <c r="AI283" s="6"/>
      <c r="AJ283" s="2"/>
      <c r="AK283" s="2"/>
      <c r="AL283" s="8"/>
      <c r="AM283" s="8"/>
      <c r="AN283" s="7"/>
      <c r="AO283" s="5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1"/>
    </row>
    <row r="284" spans="1:64" ht="15" customHeight="1" x14ac:dyDescent="0.25">
      <c r="A284" s="1"/>
      <c r="B284" s="1"/>
      <c r="C284" s="8"/>
      <c r="D284" s="38"/>
      <c r="E284" s="35"/>
      <c r="F284" s="45"/>
      <c r="G284" s="2"/>
      <c r="H284" s="2"/>
      <c r="I284" s="5"/>
      <c r="J284" s="17"/>
      <c r="K284" s="17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12"/>
      <c r="AH284" s="12"/>
      <c r="AI284" s="12"/>
      <c r="AJ284" s="2"/>
      <c r="AK284" s="2"/>
      <c r="AL284" s="8"/>
      <c r="AM284" s="8"/>
      <c r="AN284" s="8"/>
      <c r="AO284" s="8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</row>
    <row r="285" spans="1:64" ht="15" customHeight="1" x14ac:dyDescent="0.25">
      <c r="A285" s="1"/>
      <c r="B285" s="1"/>
      <c r="C285" s="8"/>
      <c r="D285" s="38"/>
      <c r="E285" s="35"/>
      <c r="F285" s="45"/>
      <c r="G285" s="2"/>
      <c r="H285" s="2"/>
      <c r="I285" s="5"/>
      <c r="J285" s="17"/>
      <c r="K285" s="17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12"/>
      <c r="AH285" s="12"/>
      <c r="AI285" s="12"/>
      <c r="AJ285" s="2"/>
      <c r="AK285" s="2"/>
      <c r="AL285" s="8"/>
      <c r="AM285" s="8"/>
      <c r="AN285" s="8"/>
      <c r="AO285" s="8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</row>
    <row r="286" spans="1:64" ht="15" customHeight="1" x14ac:dyDescent="0.25">
      <c r="A286" s="1"/>
      <c r="B286" s="1"/>
      <c r="C286" s="8"/>
      <c r="D286" s="38"/>
      <c r="E286" s="35"/>
      <c r="F286" s="45"/>
      <c r="G286" s="2"/>
      <c r="H286" s="2"/>
      <c r="I286" s="5"/>
      <c r="J286" s="17"/>
      <c r="K286" s="17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12"/>
      <c r="AH286" s="12"/>
      <c r="AI286" s="12"/>
      <c r="AJ286" s="2"/>
      <c r="AK286" s="2"/>
      <c r="AL286" s="8"/>
      <c r="AM286" s="8"/>
      <c r="AN286" s="8"/>
      <c r="AO286" s="8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</row>
    <row r="287" spans="1:64" ht="15" customHeight="1" x14ac:dyDescent="0.25">
      <c r="A287" s="1"/>
      <c r="B287" s="1"/>
      <c r="C287" s="3"/>
      <c r="D287" s="37"/>
      <c r="E287" s="35"/>
      <c r="F287" s="45"/>
      <c r="G287" s="2"/>
      <c r="H287" s="2"/>
      <c r="I287" s="5"/>
      <c r="J287" s="4"/>
      <c r="K287" s="4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12"/>
      <c r="AH287" s="6"/>
      <c r="AI287" s="6"/>
      <c r="AJ287" s="2"/>
      <c r="AK287" s="2"/>
      <c r="AL287" s="8"/>
      <c r="AM287" s="8"/>
      <c r="AN287" s="7"/>
      <c r="AO287" s="5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1"/>
    </row>
    <row r="288" spans="1:64" x14ac:dyDescent="0.25">
      <c r="A288" s="1"/>
      <c r="B288" s="1"/>
      <c r="C288" s="3"/>
      <c r="D288" s="37"/>
      <c r="E288" s="35"/>
      <c r="F288" s="45"/>
      <c r="G288" s="2"/>
      <c r="H288" s="2"/>
      <c r="I288" s="56"/>
      <c r="J288" s="4"/>
      <c r="K288" s="4"/>
      <c r="L288" s="2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2"/>
      <c r="AH288" s="6"/>
      <c r="AI288" s="6"/>
      <c r="AJ288" s="2"/>
      <c r="AK288" s="2"/>
      <c r="AL288" s="8"/>
      <c r="AM288" s="8"/>
      <c r="AN288" s="7"/>
      <c r="AO288" s="5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1"/>
    </row>
    <row r="289" spans="1:64" ht="15" customHeight="1" x14ac:dyDescent="0.25">
      <c r="A289" s="1"/>
      <c r="B289" s="1"/>
      <c r="C289" s="3"/>
      <c r="D289" s="37"/>
      <c r="E289" s="35"/>
      <c r="F289" s="45"/>
      <c r="G289" s="2"/>
      <c r="H289" s="2"/>
      <c r="I289" s="5"/>
      <c r="J289" s="4"/>
      <c r="K289" s="4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12"/>
      <c r="AH289" s="6"/>
      <c r="AI289" s="6"/>
      <c r="AJ289" s="2"/>
      <c r="AK289" s="2"/>
      <c r="AL289" s="8"/>
      <c r="AM289" s="8"/>
      <c r="AN289" s="7"/>
      <c r="AO289" s="5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1"/>
    </row>
    <row r="290" spans="1:64" ht="15" customHeight="1" x14ac:dyDescent="0.25">
      <c r="A290" s="1"/>
      <c r="B290" s="1"/>
      <c r="C290" s="9"/>
      <c r="D290" s="39"/>
      <c r="E290" s="36"/>
      <c r="F290" s="45"/>
      <c r="G290" s="1"/>
      <c r="H290" s="1"/>
      <c r="I290" s="56"/>
      <c r="J290" s="18"/>
      <c r="K290" s="18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3"/>
      <c r="AH290" s="13"/>
      <c r="AI290" s="13"/>
      <c r="AJ290" s="1"/>
      <c r="AK290" s="1"/>
      <c r="AL290" s="9"/>
      <c r="AM290" s="9"/>
      <c r="AN290" s="9"/>
      <c r="AO290" s="9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</row>
    <row r="291" spans="1:64" ht="15" customHeight="1" x14ac:dyDescent="0.25">
      <c r="A291" s="1"/>
      <c r="B291" s="1"/>
      <c r="C291" s="8"/>
      <c r="D291" s="38"/>
      <c r="E291" s="35"/>
      <c r="F291" s="45"/>
      <c r="G291" s="2"/>
      <c r="H291" s="2"/>
      <c r="I291" s="5"/>
      <c r="J291" s="17"/>
      <c r="K291" s="17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12"/>
      <c r="AH291" s="12"/>
      <c r="AI291" s="12"/>
      <c r="AJ291" s="2"/>
      <c r="AK291" s="2"/>
      <c r="AL291" s="8"/>
      <c r="AM291" s="8"/>
      <c r="AN291" s="8"/>
      <c r="AO291" s="8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</row>
    <row r="292" spans="1:64" ht="15" customHeight="1" x14ac:dyDescent="0.25">
      <c r="A292" s="1"/>
      <c r="B292" s="1"/>
      <c r="C292" s="8"/>
      <c r="D292" s="38"/>
      <c r="E292" s="35"/>
      <c r="F292" s="45"/>
      <c r="G292" s="2"/>
      <c r="H292" s="2"/>
      <c r="I292" s="5"/>
      <c r="J292" s="17"/>
      <c r="K292" s="17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12"/>
      <c r="AH292" s="12"/>
      <c r="AI292" s="12"/>
      <c r="AJ292" s="2"/>
      <c r="AK292" s="2"/>
      <c r="AL292" s="8"/>
      <c r="AM292" s="8"/>
      <c r="AN292" s="8"/>
      <c r="AO292" s="8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</row>
    <row r="293" spans="1:64" ht="15" customHeight="1" x14ac:dyDescent="0.25">
      <c r="A293" s="1"/>
      <c r="B293" s="1"/>
      <c r="C293" s="8"/>
      <c r="D293" s="38"/>
      <c r="E293" s="35"/>
      <c r="F293" s="45"/>
      <c r="G293" s="2"/>
      <c r="H293" s="2"/>
      <c r="I293" s="5"/>
      <c r="J293" s="17"/>
      <c r="K293" s="17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12"/>
      <c r="AH293" s="12"/>
      <c r="AI293" s="12"/>
      <c r="AJ293" s="2"/>
      <c r="AK293" s="2"/>
      <c r="AL293" s="8"/>
      <c r="AM293" s="8"/>
      <c r="AN293" s="8"/>
      <c r="AO293" s="8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</row>
    <row r="294" spans="1:64" ht="15" customHeight="1" x14ac:dyDescent="0.25">
      <c r="A294" s="1"/>
      <c r="B294" s="1"/>
      <c r="C294" s="3"/>
      <c r="D294" s="37"/>
      <c r="E294" s="35"/>
      <c r="F294" s="45"/>
      <c r="G294" s="2"/>
      <c r="H294" s="2"/>
      <c r="I294" s="5"/>
      <c r="J294" s="4"/>
      <c r="K294" s="4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12"/>
      <c r="AH294" s="6"/>
      <c r="AI294" s="6"/>
      <c r="AJ294" s="2"/>
      <c r="AK294" s="2"/>
      <c r="AL294" s="8"/>
      <c r="AM294" s="8"/>
      <c r="AN294" s="7"/>
      <c r="AO294" s="5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1"/>
    </row>
    <row r="295" spans="1:64" ht="15" customHeight="1" x14ac:dyDescent="0.25">
      <c r="A295" s="1"/>
      <c r="B295" s="1"/>
      <c r="C295" s="8"/>
      <c r="D295" s="38"/>
      <c r="E295" s="35"/>
      <c r="F295" s="45"/>
      <c r="G295" s="2"/>
      <c r="H295" s="2"/>
      <c r="I295" s="5"/>
      <c r="J295" s="17"/>
      <c r="K295" s="17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12"/>
      <c r="AH295" s="12"/>
      <c r="AI295" s="12"/>
      <c r="AJ295" s="2"/>
      <c r="AK295" s="2"/>
      <c r="AL295" s="8"/>
      <c r="AM295" s="8"/>
      <c r="AN295" s="8"/>
      <c r="AO295" s="8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</row>
    <row r="296" spans="1:64" ht="15" customHeight="1" x14ac:dyDescent="0.25">
      <c r="A296" s="1"/>
      <c r="B296" s="1"/>
      <c r="C296" s="8"/>
      <c r="D296" s="38"/>
      <c r="E296" s="35"/>
      <c r="F296" s="45"/>
      <c r="G296" s="2"/>
      <c r="H296" s="2"/>
      <c r="I296" s="5"/>
      <c r="J296" s="17"/>
      <c r="K296" s="17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12"/>
      <c r="AH296" s="12"/>
      <c r="AI296" s="12"/>
      <c r="AJ296" s="2"/>
      <c r="AK296" s="2"/>
      <c r="AL296" s="8"/>
      <c r="AM296" s="8"/>
      <c r="AN296" s="8"/>
      <c r="AO296" s="8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</row>
    <row r="297" spans="1:64" ht="15" customHeight="1" x14ac:dyDescent="0.25">
      <c r="A297" s="1"/>
      <c r="B297" s="1"/>
      <c r="C297" s="3"/>
      <c r="D297" s="37"/>
      <c r="E297" s="35"/>
      <c r="F297" s="45"/>
      <c r="G297" s="2"/>
      <c r="H297" s="2"/>
      <c r="I297" s="5"/>
      <c r="J297" s="18"/>
      <c r="K297" s="4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12"/>
      <c r="AH297" s="6"/>
      <c r="AI297" s="15"/>
      <c r="AJ297" s="2"/>
      <c r="AK297" s="2"/>
      <c r="AL297" s="8"/>
      <c r="AM297" s="8"/>
      <c r="AN297" s="7"/>
      <c r="AO297" s="3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1"/>
    </row>
    <row r="298" spans="1:64" ht="15" customHeight="1" x14ac:dyDescent="0.25">
      <c r="A298" s="1"/>
      <c r="B298" s="1"/>
      <c r="C298" s="8"/>
      <c r="D298" s="38"/>
      <c r="E298" s="35"/>
      <c r="F298" s="45"/>
      <c r="G298" s="2"/>
      <c r="H298" s="2"/>
      <c r="I298" s="5"/>
      <c r="J298" s="17"/>
      <c r="K298" s="17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12"/>
      <c r="AH298" s="12"/>
      <c r="AI298" s="12"/>
      <c r="AJ298" s="2"/>
      <c r="AK298" s="2"/>
      <c r="AL298" s="8"/>
      <c r="AM298" s="8"/>
      <c r="AN298" s="8"/>
      <c r="AO298" s="8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</row>
    <row r="299" spans="1:64" ht="15" customHeight="1" x14ac:dyDescent="0.25">
      <c r="A299" s="1"/>
      <c r="B299" s="1"/>
      <c r="C299" s="3"/>
      <c r="D299" s="37"/>
      <c r="E299" s="35"/>
      <c r="F299" s="45"/>
      <c r="G299" s="2"/>
      <c r="H299" s="2"/>
      <c r="I299" s="5"/>
      <c r="J299" s="4"/>
      <c r="K299" s="4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12"/>
      <c r="AH299" s="6"/>
      <c r="AI299" s="6"/>
      <c r="AJ299" s="2"/>
      <c r="AK299" s="2"/>
      <c r="AL299" s="8"/>
      <c r="AM299" s="8"/>
      <c r="AN299" s="7"/>
      <c r="AO299" s="5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1"/>
    </row>
    <row r="300" spans="1:64" ht="15" customHeight="1" x14ac:dyDescent="0.25">
      <c r="A300" s="1"/>
      <c r="B300" s="1"/>
      <c r="C300" s="8"/>
      <c r="D300" s="38"/>
      <c r="E300" s="35"/>
      <c r="F300" s="45"/>
      <c r="G300" s="2"/>
      <c r="H300" s="2"/>
      <c r="I300" s="5"/>
      <c r="J300" s="17"/>
      <c r="K300" s="17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12"/>
      <c r="AH300" s="12"/>
      <c r="AI300" s="12"/>
      <c r="AJ300" s="2"/>
      <c r="AK300" s="2"/>
      <c r="AL300" s="8"/>
      <c r="AM300" s="8"/>
      <c r="AN300" s="8"/>
      <c r="AO300" s="8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</row>
    <row r="301" spans="1:64" ht="15" customHeight="1" x14ac:dyDescent="0.25">
      <c r="A301" s="1"/>
      <c r="B301" s="1"/>
      <c r="C301" s="3"/>
      <c r="D301" s="37"/>
      <c r="E301" s="35"/>
      <c r="F301" s="45"/>
      <c r="G301" s="2"/>
      <c r="H301" s="2"/>
      <c r="I301" s="5"/>
      <c r="J301" s="4"/>
      <c r="K301" s="4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12"/>
      <c r="AH301" s="6"/>
      <c r="AI301" s="6"/>
      <c r="AJ301" s="2"/>
      <c r="AK301" s="2"/>
      <c r="AL301" s="8"/>
      <c r="AM301" s="8"/>
      <c r="AN301" s="7"/>
      <c r="AO301" s="5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1"/>
    </row>
    <row r="302" spans="1:64" ht="15" customHeight="1" x14ac:dyDescent="0.25">
      <c r="A302" s="1"/>
      <c r="B302" s="1"/>
      <c r="C302" s="3"/>
      <c r="D302" s="37"/>
      <c r="E302" s="35"/>
      <c r="F302" s="45"/>
      <c r="G302" s="2"/>
      <c r="H302" s="2"/>
      <c r="I302" s="5"/>
      <c r="J302" s="4"/>
      <c r="K302" s="4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12"/>
      <c r="AH302" s="6"/>
      <c r="AI302" s="6"/>
      <c r="AJ302" s="2"/>
      <c r="AK302" s="2"/>
      <c r="AL302" s="8"/>
      <c r="AM302" s="8"/>
      <c r="AN302" s="7"/>
      <c r="AO302" s="5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1"/>
    </row>
    <row r="303" spans="1:64" ht="15" customHeight="1" x14ac:dyDescent="0.25">
      <c r="A303" s="1"/>
      <c r="B303" s="1"/>
      <c r="C303" s="8"/>
      <c r="D303" s="38"/>
      <c r="E303" s="35"/>
      <c r="F303" s="45"/>
      <c r="G303" s="2"/>
      <c r="H303" s="2"/>
      <c r="I303" s="5"/>
      <c r="J303" s="17"/>
      <c r="K303" s="17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12"/>
      <c r="AH303" s="12"/>
      <c r="AI303" s="12"/>
      <c r="AJ303" s="2"/>
      <c r="AK303" s="2"/>
      <c r="AL303" s="8"/>
      <c r="AM303" s="8"/>
      <c r="AN303" s="8"/>
      <c r="AO303" s="8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</row>
    <row r="304" spans="1:64" ht="15" customHeight="1" x14ac:dyDescent="0.25">
      <c r="A304" s="1"/>
      <c r="B304" s="1"/>
      <c r="C304" s="3"/>
      <c r="D304" s="37"/>
      <c r="E304" s="35"/>
      <c r="F304" s="45"/>
      <c r="G304" s="2"/>
      <c r="H304" s="2"/>
      <c r="I304" s="5"/>
      <c r="J304" s="4"/>
      <c r="K304" s="4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12"/>
      <c r="AH304" s="6"/>
      <c r="AI304" s="6"/>
      <c r="AJ304" s="2"/>
      <c r="AK304" s="2"/>
      <c r="AL304" s="8"/>
      <c r="AM304" s="8"/>
      <c r="AN304" s="7"/>
      <c r="AO304" s="5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1"/>
    </row>
    <row r="305" spans="1:64" ht="15" customHeight="1" x14ac:dyDescent="0.25">
      <c r="A305" s="1"/>
      <c r="B305" s="1"/>
      <c r="C305" s="8"/>
      <c r="D305" s="38"/>
      <c r="E305" s="35"/>
      <c r="F305" s="45"/>
      <c r="G305" s="2"/>
      <c r="H305" s="2"/>
      <c r="I305" s="5"/>
      <c r="J305" s="17"/>
      <c r="K305" s="17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12"/>
      <c r="AH305" s="12"/>
      <c r="AI305" s="12"/>
      <c r="AJ305" s="2"/>
      <c r="AK305" s="2"/>
      <c r="AL305" s="8"/>
      <c r="AM305" s="8"/>
      <c r="AN305" s="8"/>
      <c r="AO305" s="8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</row>
    <row r="306" spans="1:64" ht="15" customHeight="1" x14ac:dyDescent="0.25">
      <c r="A306" s="1"/>
      <c r="B306" s="1"/>
      <c r="C306" s="8"/>
      <c r="D306" s="38"/>
      <c r="E306" s="35"/>
      <c r="F306" s="45"/>
      <c r="G306" s="2"/>
      <c r="H306" s="2"/>
      <c r="I306" s="5"/>
      <c r="J306" s="17"/>
      <c r="K306" s="17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12"/>
      <c r="AH306" s="12"/>
      <c r="AI306" s="12"/>
      <c r="AJ306" s="2"/>
      <c r="AK306" s="2"/>
      <c r="AL306" s="8"/>
      <c r="AM306" s="8"/>
      <c r="AN306" s="8"/>
      <c r="AO306" s="8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</row>
    <row r="307" spans="1:64" ht="15" customHeight="1" x14ac:dyDescent="0.25">
      <c r="A307" s="1"/>
      <c r="B307" s="1"/>
      <c r="C307" s="8"/>
      <c r="D307" s="38"/>
      <c r="E307" s="35"/>
      <c r="F307" s="45"/>
      <c r="G307" s="2"/>
      <c r="H307" s="2"/>
      <c r="I307" s="5"/>
      <c r="J307" s="17"/>
      <c r="K307" s="17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12"/>
      <c r="AH307" s="12"/>
      <c r="AI307" s="12"/>
      <c r="AJ307" s="2"/>
      <c r="AK307" s="2"/>
      <c r="AL307" s="8"/>
      <c r="AM307" s="8"/>
      <c r="AN307" s="8"/>
      <c r="AO307" s="8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</row>
    <row r="308" spans="1:64" ht="15" customHeight="1" x14ac:dyDescent="0.25">
      <c r="A308" s="1"/>
      <c r="B308" s="1"/>
      <c r="C308" s="3"/>
      <c r="D308" s="37"/>
      <c r="E308" s="35"/>
      <c r="F308" s="45"/>
      <c r="G308" s="2"/>
      <c r="H308" s="2"/>
      <c r="I308" s="56"/>
      <c r="J308" s="4"/>
      <c r="K308" s="4"/>
      <c r="L308" s="2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2"/>
      <c r="AH308" s="6"/>
      <c r="AI308" s="6"/>
      <c r="AJ308" s="2"/>
      <c r="AK308" s="2"/>
      <c r="AL308" s="8"/>
      <c r="AM308" s="8"/>
      <c r="AN308" s="7"/>
      <c r="AO308" s="5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1"/>
    </row>
    <row r="309" spans="1:64" ht="15" customHeight="1" x14ac:dyDescent="0.25">
      <c r="A309" s="1"/>
      <c r="B309" s="1"/>
      <c r="C309" s="8"/>
      <c r="D309" s="38"/>
      <c r="E309" s="35"/>
      <c r="F309" s="45"/>
      <c r="G309" s="2"/>
      <c r="H309" s="2"/>
      <c r="I309" s="5"/>
      <c r="J309" s="17"/>
      <c r="K309" s="17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12"/>
      <c r="AH309" s="12"/>
      <c r="AI309" s="12"/>
      <c r="AJ309" s="2"/>
      <c r="AK309" s="2"/>
      <c r="AL309" s="8"/>
      <c r="AM309" s="8"/>
      <c r="AN309" s="8"/>
      <c r="AO309" s="8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</row>
    <row r="310" spans="1:64" ht="15" customHeight="1" x14ac:dyDescent="0.25">
      <c r="A310" s="1"/>
      <c r="B310" s="1"/>
      <c r="C310" s="8"/>
      <c r="D310" s="38"/>
      <c r="E310" s="35"/>
      <c r="F310" s="45"/>
      <c r="G310" s="2"/>
      <c r="H310" s="2"/>
      <c r="I310" s="5"/>
      <c r="J310" s="17"/>
      <c r="K310" s="17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12"/>
      <c r="AH310" s="12"/>
      <c r="AI310" s="12"/>
      <c r="AJ310" s="2"/>
      <c r="AK310" s="2"/>
      <c r="AL310" s="8"/>
      <c r="AM310" s="8"/>
      <c r="AN310" s="8"/>
      <c r="AO310" s="8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</row>
    <row r="311" spans="1:64" ht="15" customHeight="1" x14ac:dyDescent="0.25">
      <c r="A311" s="1"/>
      <c r="B311" s="1"/>
      <c r="C311" s="3"/>
      <c r="D311" s="37"/>
      <c r="E311" s="35"/>
      <c r="F311" s="45"/>
      <c r="G311" s="2"/>
      <c r="H311" s="2"/>
      <c r="I311" s="5"/>
      <c r="J311" s="4"/>
      <c r="K311" s="4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12"/>
      <c r="AH311" s="6"/>
      <c r="AI311" s="6"/>
      <c r="AJ311" s="2"/>
      <c r="AK311" s="2"/>
      <c r="AL311" s="8"/>
      <c r="AM311" s="8"/>
      <c r="AN311" s="7"/>
      <c r="AO311" s="5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1"/>
    </row>
    <row r="312" spans="1:64" ht="15" customHeight="1" x14ac:dyDescent="0.25">
      <c r="A312" s="1"/>
      <c r="B312" s="1"/>
      <c r="C312" s="8"/>
      <c r="D312" s="38"/>
      <c r="E312" s="35"/>
      <c r="F312" s="45"/>
      <c r="G312" s="2"/>
      <c r="H312" s="2"/>
      <c r="I312" s="5"/>
      <c r="J312" s="17"/>
      <c r="K312" s="17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12"/>
      <c r="AH312" s="12"/>
      <c r="AI312" s="12"/>
      <c r="AJ312" s="2"/>
      <c r="AK312" s="2"/>
      <c r="AL312" s="8"/>
      <c r="AM312" s="8"/>
      <c r="AN312" s="8"/>
      <c r="AO312" s="8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</row>
    <row r="313" spans="1:64" ht="15" customHeight="1" x14ac:dyDescent="0.25">
      <c r="A313" s="1"/>
      <c r="B313" s="1"/>
      <c r="C313" s="3"/>
      <c r="D313" s="37"/>
      <c r="E313" s="35"/>
      <c r="F313" s="45"/>
      <c r="G313" s="2"/>
      <c r="H313" s="2"/>
      <c r="I313" s="5"/>
      <c r="J313" s="4"/>
      <c r="K313" s="4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12"/>
      <c r="AH313" s="6"/>
      <c r="AI313" s="6"/>
      <c r="AJ313" s="2"/>
      <c r="AK313" s="2"/>
      <c r="AL313" s="8"/>
      <c r="AM313" s="8"/>
      <c r="AN313" s="7"/>
      <c r="AO313" s="5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1"/>
    </row>
    <row r="314" spans="1:64" ht="15" customHeight="1" x14ac:dyDescent="0.25">
      <c r="A314" s="1"/>
      <c r="B314" s="1"/>
      <c r="C314" s="8"/>
      <c r="D314" s="38"/>
      <c r="E314" s="35"/>
      <c r="F314" s="45"/>
      <c r="G314" s="2"/>
      <c r="H314" s="2"/>
      <c r="I314" s="5"/>
      <c r="J314" s="17"/>
      <c r="K314" s="17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12"/>
      <c r="AH314" s="12"/>
      <c r="AI314" s="12"/>
      <c r="AJ314" s="2"/>
      <c r="AK314" s="2"/>
      <c r="AL314" s="8"/>
      <c r="AM314" s="8"/>
      <c r="AN314" s="8"/>
      <c r="AO314" s="8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</row>
    <row r="315" spans="1:64" ht="15" customHeight="1" x14ac:dyDescent="0.25">
      <c r="A315" s="1"/>
      <c r="B315" s="1"/>
      <c r="C315" s="3"/>
      <c r="D315" s="37"/>
      <c r="E315" s="35"/>
      <c r="F315" s="45"/>
      <c r="G315" s="2"/>
      <c r="H315" s="2"/>
      <c r="I315" s="5"/>
      <c r="J315" s="4"/>
      <c r="K315" s="4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12"/>
      <c r="AH315" s="6"/>
      <c r="AI315" s="6"/>
      <c r="AJ315" s="2"/>
      <c r="AK315" s="2"/>
      <c r="AL315" s="8"/>
      <c r="AM315" s="8"/>
      <c r="AN315" s="7"/>
      <c r="AO315" s="5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1"/>
    </row>
    <row r="316" spans="1:64" ht="15" customHeight="1" x14ac:dyDescent="0.25">
      <c r="A316" s="1"/>
      <c r="B316" s="1"/>
      <c r="C316" s="8"/>
      <c r="D316" s="38"/>
      <c r="E316" s="35"/>
      <c r="F316" s="45"/>
      <c r="G316" s="2"/>
      <c r="H316" s="2"/>
      <c r="I316" s="5"/>
      <c r="J316" s="17"/>
      <c r="K316" s="17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12"/>
      <c r="AH316" s="12"/>
      <c r="AI316" s="12"/>
      <c r="AJ316" s="2"/>
      <c r="AK316" s="2"/>
      <c r="AL316" s="8"/>
      <c r="AM316" s="8"/>
      <c r="AN316" s="8"/>
      <c r="AO316" s="8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</row>
    <row r="317" spans="1:64" ht="15" customHeight="1" x14ac:dyDescent="0.25">
      <c r="A317" s="1"/>
      <c r="B317" s="1"/>
      <c r="C317" s="8"/>
      <c r="D317" s="38"/>
      <c r="E317" s="35"/>
      <c r="F317" s="45"/>
      <c r="G317" s="2"/>
      <c r="H317" s="2"/>
      <c r="I317" s="5"/>
      <c r="J317" s="17"/>
      <c r="K317" s="17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12"/>
      <c r="AH317" s="12"/>
      <c r="AI317" s="12"/>
      <c r="AJ317" s="2"/>
      <c r="AK317" s="2"/>
      <c r="AL317" s="8"/>
      <c r="AM317" s="8"/>
      <c r="AN317" s="8"/>
      <c r="AO317" s="8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</row>
    <row r="318" spans="1:64" ht="15" customHeight="1" x14ac:dyDescent="0.25">
      <c r="A318" s="1"/>
      <c r="B318" s="1"/>
      <c r="C318" s="3"/>
      <c r="D318" s="37"/>
      <c r="E318" s="35"/>
      <c r="F318" s="45"/>
      <c r="G318" s="2"/>
      <c r="H318" s="2"/>
      <c r="I318" s="5"/>
      <c r="J318" s="4"/>
      <c r="K318" s="4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12"/>
      <c r="AH318" s="6"/>
      <c r="AI318" s="6"/>
      <c r="AJ318" s="2"/>
      <c r="AK318" s="2"/>
      <c r="AL318" s="8"/>
      <c r="AM318" s="8"/>
      <c r="AN318" s="7"/>
      <c r="AO318" s="5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1"/>
    </row>
    <row r="319" spans="1:64" ht="15" customHeight="1" x14ac:dyDescent="0.25">
      <c r="A319" s="1"/>
      <c r="B319" s="1"/>
      <c r="C319" s="8"/>
      <c r="D319" s="38"/>
      <c r="E319" s="35"/>
      <c r="F319" s="45"/>
      <c r="G319" s="2"/>
      <c r="H319" s="2"/>
      <c r="I319" s="5"/>
      <c r="J319" s="17"/>
      <c r="K319" s="17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12"/>
      <c r="AH319" s="12"/>
      <c r="AI319" s="12"/>
      <c r="AJ319" s="2"/>
      <c r="AK319" s="2"/>
      <c r="AL319" s="8"/>
      <c r="AM319" s="8"/>
      <c r="AN319" s="8"/>
      <c r="AO319" s="8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</row>
    <row r="320" spans="1:64" ht="15" customHeight="1" x14ac:dyDescent="0.25">
      <c r="A320" s="1"/>
      <c r="B320" s="1"/>
      <c r="C320" s="3"/>
      <c r="D320" s="37"/>
      <c r="E320" s="35"/>
      <c r="F320" s="45"/>
      <c r="G320" s="2"/>
      <c r="H320" s="2"/>
      <c r="I320" s="5"/>
      <c r="J320" s="4"/>
      <c r="K320" s="4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12"/>
      <c r="AH320" s="6"/>
      <c r="AI320" s="6"/>
      <c r="AJ320" s="2"/>
      <c r="AK320" s="2"/>
      <c r="AL320" s="8"/>
      <c r="AM320" s="8"/>
      <c r="AN320" s="7"/>
      <c r="AO320" s="5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1"/>
    </row>
    <row r="321" spans="1:64" ht="15" customHeight="1" x14ac:dyDescent="0.25">
      <c r="A321" s="1"/>
      <c r="B321" s="1"/>
      <c r="C321" s="8"/>
      <c r="D321" s="38"/>
      <c r="E321" s="35"/>
      <c r="F321" s="45"/>
      <c r="G321" s="2"/>
      <c r="H321" s="2"/>
      <c r="I321" s="5"/>
      <c r="J321" s="17"/>
      <c r="K321" s="17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12"/>
      <c r="AH321" s="12"/>
      <c r="AI321" s="12"/>
      <c r="AJ321" s="2"/>
      <c r="AK321" s="2"/>
      <c r="AL321" s="8"/>
      <c r="AM321" s="8"/>
      <c r="AN321" s="8"/>
      <c r="AO321" s="8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</row>
    <row r="322" spans="1:64" ht="15" customHeight="1" x14ac:dyDescent="0.25">
      <c r="A322" s="1"/>
      <c r="B322" s="1"/>
      <c r="C322" s="8"/>
      <c r="D322" s="38"/>
      <c r="E322" s="35"/>
      <c r="F322" s="45"/>
      <c r="G322" s="2"/>
      <c r="H322" s="2"/>
      <c r="I322" s="5"/>
      <c r="J322" s="17"/>
      <c r="K322" s="17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12"/>
      <c r="AH322" s="12"/>
      <c r="AI322" s="12"/>
      <c r="AJ322" s="2"/>
      <c r="AK322" s="2"/>
      <c r="AL322" s="8"/>
      <c r="AM322" s="8"/>
      <c r="AN322" s="8"/>
      <c r="AO322" s="8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</row>
    <row r="323" spans="1:64" ht="15" customHeight="1" x14ac:dyDescent="0.25">
      <c r="A323" s="1"/>
      <c r="B323" s="1"/>
      <c r="C323" s="8"/>
      <c r="D323" s="38"/>
      <c r="E323" s="35"/>
      <c r="F323" s="45"/>
      <c r="G323" s="2"/>
      <c r="H323" s="2"/>
      <c r="I323" s="5"/>
      <c r="J323" s="17"/>
      <c r="K323" s="17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12"/>
      <c r="AH323" s="12"/>
      <c r="AI323" s="12"/>
      <c r="AJ323" s="2"/>
      <c r="AK323" s="2"/>
      <c r="AL323" s="8"/>
      <c r="AM323" s="8"/>
      <c r="AN323" s="8"/>
      <c r="AO323" s="8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</row>
    <row r="324" spans="1:64" ht="15" customHeight="1" x14ac:dyDescent="0.25">
      <c r="A324" s="1"/>
      <c r="B324" s="1"/>
      <c r="C324" s="8"/>
      <c r="D324" s="38"/>
      <c r="E324" s="35"/>
      <c r="F324" s="45"/>
      <c r="G324" s="2"/>
      <c r="H324" s="2"/>
      <c r="I324" s="5"/>
      <c r="J324" s="17"/>
      <c r="K324" s="17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12"/>
      <c r="AH324" s="12"/>
      <c r="AI324" s="12"/>
      <c r="AJ324" s="2"/>
      <c r="AK324" s="2"/>
      <c r="AL324" s="8"/>
      <c r="AM324" s="8"/>
      <c r="AN324" s="8"/>
      <c r="AO324" s="8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</row>
    <row r="325" spans="1:64" ht="15" customHeight="1" x14ac:dyDescent="0.25">
      <c r="A325" s="1"/>
      <c r="B325" s="1"/>
      <c r="C325" s="8"/>
      <c r="D325" s="38"/>
      <c r="E325" s="35"/>
      <c r="F325" s="45"/>
      <c r="G325" s="2"/>
      <c r="H325" s="2"/>
      <c r="I325" s="5"/>
      <c r="J325" s="17"/>
      <c r="K325" s="17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12"/>
      <c r="AH325" s="12"/>
      <c r="AI325" s="12"/>
      <c r="AJ325" s="2"/>
      <c r="AK325" s="2"/>
      <c r="AL325" s="8"/>
      <c r="AM325" s="8"/>
      <c r="AN325" s="8"/>
      <c r="AO325" s="8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</row>
    <row r="326" spans="1:64" ht="15" customHeight="1" x14ac:dyDescent="0.25">
      <c r="A326" s="1"/>
      <c r="B326" s="1"/>
      <c r="C326" s="3"/>
      <c r="D326" s="37"/>
      <c r="E326" s="35"/>
      <c r="F326" s="45"/>
      <c r="G326" s="2"/>
      <c r="H326" s="2"/>
      <c r="I326" s="5"/>
      <c r="J326" s="4"/>
      <c r="K326" s="4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12"/>
      <c r="AH326" s="6"/>
      <c r="AI326" s="6"/>
      <c r="AJ326" s="2"/>
      <c r="AK326" s="2"/>
      <c r="AL326" s="8"/>
      <c r="AM326" s="8"/>
      <c r="AN326" s="7"/>
      <c r="AO326" s="5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1"/>
    </row>
    <row r="327" spans="1:64" ht="15" customHeight="1" x14ac:dyDescent="0.25">
      <c r="A327" s="1"/>
      <c r="B327" s="1"/>
      <c r="C327" s="3"/>
      <c r="D327" s="37"/>
      <c r="E327" s="35"/>
      <c r="F327" s="45"/>
      <c r="G327" s="2"/>
      <c r="H327" s="2"/>
      <c r="I327" s="5"/>
      <c r="J327" s="4"/>
      <c r="K327" s="4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12"/>
      <c r="AH327" s="6"/>
      <c r="AI327" s="6"/>
      <c r="AJ327" s="2"/>
      <c r="AK327" s="2"/>
      <c r="AL327" s="8"/>
      <c r="AM327" s="8"/>
      <c r="AN327" s="7"/>
      <c r="AO327" s="5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1"/>
    </row>
    <row r="328" spans="1:64" ht="15" customHeight="1" x14ac:dyDescent="0.25">
      <c r="A328" s="1"/>
      <c r="B328" s="1"/>
      <c r="C328" s="8"/>
      <c r="D328" s="38"/>
      <c r="E328" s="35"/>
      <c r="F328" s="45"/>
      <c r="G328" s="2"/>
      <c r="H328" s="2"/>
      <c r="I328" s="5"/>
      <c r="J328" s="17"/>
      <c r="K328" s="17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12"/>
      <c r="AH328" s="12"/>
      <c r="AI328" s="12"/>
      <c r="AJ328" s="2"/>
      <c r="AK328" s="2"/>
      <c r="AL328" s="8"/>
      <c r="AM328" s="8"/>
      <c r="AN328" s="8"/>
      <c r="AO328" s="8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</row>
    <row r="329" spans="1:64" ht="15" customHeight="1" x14ac:dyDescent="0.25">
      <c r="A329" s="1"/>
      <c r="B329" s="1"/>
      <c r="C329" s="8"/>
      <c r="D329" s="38"/>
      <c r="E329" s="35"/>
      <c r="F329" s="45"/>
      <c r="G329" s="2"/>
      <c r="H329" s="2"/>
      <c r="I329" s="5"/>
      <c r="J329" s="17"/>
      <c r="K329" s="17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12"/>
      <c r="AH329" s="12"/>
      <c r="AI329" s="12"/>
      <c r="AJ329" s="2"/>
      <c r="AK329" s="2"/>
      <c r="AL329" s="8"/>
      <c r="AM329" s="8"/>
      <c r="AN329" s="8"/>
      <c r="AO329" s="8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</row>
    <row r="330" spans="1:64" ht="15" customHeight="1" x14ac:dyDescent="0.25">
      <c r="A330" s="1"/>
      <c r="B330" s="1"/>
      <c r="C330" s="8"/>
      <c r="D330" s="38"/>
      <c r="E330" s="35"/>
      <c r="F330" s="45"/>
      <c r="G330" s="2"/>
      <c r="H330" s="2"/>
      <c r="I330" s="5"/>
      <c r="J330" s="17"/>
      <c r="K330" s="17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12"/>
      <c r="AH330" s="12"/>
      <c r="AI330" s="12"/>
      <c r="AJ330" s="2"/>
      <c r="AK330" s="2"/>
      <c r="AL330" s="8"/>
      <c r="AM330" s="8"/>
      <c r="AN330" s="8"/>
      <c r="AO330" s="8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</row>
    <row r="331" spans="1:64" ht="15" customHeight="1" x14ac:dyDescent="0.25">
      <c r="A331" s="1"/>
      <c r="B331" s="1"/>
      <c r="C331" s="8"/>
      <c r="D331" s="38"/>
      <c r="E331" s="35"/>
      <c r="F331" s="45"/>
      <c r="G331" s="2"/>
      <c r="H331" s="2"/>
      <c r="I331" s="5"/>
      <c r="J331" s="17"/>
      <c r="K331" s="17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12"/>
      <c r="AH331" s="12"/>
      <c r="AI331" s="12"/>
      <c r="AJ331" s="2"/>
      <c r="AK331" s="2"/>
      <c r="AL331" s="8"/>
      <c r="AM331" s="8"/>
      <c r="AN331" s="8"/>
      <c r="AO331" s="8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</row>
    <row r="332" spans="1:64" ht="15" customHeight="1" x14ac:dyDescent="0.25">
      <c r="A332" s="1"/>
      <c r="B332" s="1"/>
      <c r="C332" s="8"/>
      <c r="D332" s="38"/>
      <c r="E332" s="35"/>
      <c r="F332" s="45"/>
      <c r="G332" s="2"/>
      <c r="H332" s="2"/>
      <c r="I332" s="5"/>
      <c r="J332" s="17"/>
      <c r="K332" s="17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12"/>
      <c r="AH332" s="12"/>
      <c r="AI332" s="12"/>
      <c r="AJ332" s="2"/>
      <c r="AK332" s="2"/>
      <c r="AL332" s="8"/>
      <c r="AM332" s="8"/>
      <c r="AN332" s="8"/>
      <c r="AO332" s="8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</row>
    <row r="333" spans="1:64" ht="15" customHeight="1" x14ac:dyDescent="0.25">
      <c r="A333" s="1"/>
      <c r="B333" s="1"/>
      <c r="C333" s="8"/>
      <c r="D333" s="38"/>
      <c r="E333" s="35"/>
      <c r="F333" s="45"/>
      <c r="G333" s="2"/>
      <c r="H333" s="2"/>
      <c r="I333" s="5"/>
      <c r="J333" s="17"/>
      <c r="K333" s="17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12"/>
      <c r="AH333" s="12"/>
      <c r="AI333" s="12"/>
      <c r="AJ333" s="2"/>
      <c r="AK333" s="2"/>
      <c r="AL333" s="8"/>
      <c r="AM333" s="8"/>
      <c r="AN333" s="8"/>
      <c r="AO333" s="8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</row>
    <row r="334" spans="1:64" ht="15" customHeight="1" x14ac:dyDescent="0.25">
      <c r="A334" s="1"/>
      <c r="B334" s="1"/>
      <c r="C334" s="8"/>
      <c r="D334" s="38"/>
      <c r="E334" s="35"/>
      <c r="F334" s="45"/>
      <c r="G334" s="2"/>
      <c r="H334" s="2"/>
      <c r="I334" s="5"/>
      <c r="J334" s="17"/>
      <c r="K334" s="17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12"/>
      <c r="AH334" s="12"/>
      <c r="AI334" s="12"/>
      <c r="AJ334" s="2"/>
      <c r="AK334" s="2"/>
      <c r="AL334" s="8"/>
      <c r="AM334" s="8"/>
      <c r="AN334" s="8"/>
      <c r="AO334" s="8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</row>
    <row r="335" spans="1:64" ht="15" customHeight="1" x14ac:dyDescent="0.25">
      <c r="A335" s="1"/>
      <c r="B335" s="1"/>
      <c r="C335" s="8"/>
      <c r="D335" s="38"/>
      <c r="E335" s="35"/>
      <c r="F335" s="45"/>
      <c r="G335" s="2"/>
      <c r="H335" s="2"/>
      <c r="I335" s="5"/>
      <c r="J335" s="17"/>
      <c r="K335" s="17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12"/>
      <c r="AH335" s="12"/>
      <c r="AI335" s="12"/>
      <c r="AJ335" s="2"/>
      <c r="AK335" s="2"/>
      <c r="AL335" s="8"/>
      <c r="AM335" s="8"/>
      <c r="AN335" s="8"/>
      <c r="AO335" s="8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</row>
    <row r="336" spans="1:64" ht="15" customHeight="1" x14ac:dyDescent="0.25">
      <c r="A336" s="1"/>
      <c r="B336" s="1"/>
      <c r="C336" s="3"/>
      <c r="D336" s="37"/>
      <c r="E336" s="35"/>
      <c r="F336" s="45"/>
      <c r="G336" s="2"/>
      <c r="H336" s="2"/>
      <c r="I336" s="5"/>
      <c r="J336" s="4"/>
      <c r="K336" s="4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12"/>
      <c r="AH336" s="6"/>
      <c r="AI336" s="6"/>
      <c r="AJ336" s="2"/>
      <c r="AK336" s="2"/>
      <c r="AL336" s="8"/>
      <c r="AM336" s="8"/>
      <c r="AN336" s="7"/>
      <c r="AO336" s="5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1"/>
    </row>
    <row r="337" spans="1:64" ht="15" customHeight="1" x14ac:dyDescent="0.25">
      <c r="A337" s="1"/>
      <c r="B337" s="1"/>
      <c r="C337" s="3"/>
      <c r="D337" s="37"/>
      <c r="E337" s="35"/>
      <c r="F337" s="45"/>
      <c r="G337" s="2"/>
      <c r="H337" s="2"/>
      <c r="I337" s="5"/>
      <c r="J337" s="4"/>
      <c r="K337" s="4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12"/>
      <c r="AH337" s="6"/>
      <c r="AI337" s="6"/>
      <c r="AJ337" s="2"/>
      <c r="AK337" s="2"/>
      <c r="AL337" s="8"/>
      <c r="AM337" s="8"/>
      <c r="AN337" s="7"/>
      <c r="AO337" s="5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1"/>
    </row>
    <row r="338" spans="1:64" ht="15" customHeight="1" x14ac:dyDescent="0.25">
      <c r="A338" s="1"/>
      <c r="B338" s="1"/>
      <c r="C338" s="8"/>
      <c r="D338" s="38"/>
      <c r="E338" s="35"/>
      <c r="F338" s="45"/>
      <c r="G338" s="2"/>
      <c r="H338" s="2"/>
      <c r="I338" s="5"/>
      <c r="J338" s="17"/>
      <c r="K338" s="17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12"/>
      <c r="AH338" s="12"/>
      <c r="AI338" s="12"/>
      <c r="AJ338" s="2"/>
      <c r="AK338" s="2"/>
      <c r="AL338" s="8"/>
      <c r="AM338" s="8"/>
      <c r="AN338" s="8"/>
      <c r="AO338" s="8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</row>
    <row r="339" spans="1:64" ht="15" customHeight="1" x14ac:dyDescent="0.25">
      <c r="A339" s="1"/>
      <c r="B339" s="1"/>
      <c r="C339" s="3"/>
      <c r="D339" s="37"/>
      <c r="E339" s="35"/>
      <c r="F339" s="45"/>
      <c r="G339" s="2"/>
      <c r="H339" s="2"/>
      <c r="I339" s="5"/>
      <c r="J339" s="4"/>
      <c r="K339" s="4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12"/>
      <c r="AH339" s="6"/>
      <c r="AI339" s="6"/>
      <c r="AJ339" s="2"/>
      <c r="AK339" s="2"/>
      <c r="AL339" s="8"/>
      <c r="AM339" s="8"/>
      <c r="AN339" s="7"/>
      <c r="AO339" s="5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1"/>
    </row>
    <row r="340" spans="1:64" x14ac:dyDescent="0.25">
      <c r="A340" s="1"/>
      <c r="B340" s="1"/>
      <c r="C340" s="3"/>
      <c r="D340" s="37"/>
      <c r="E340" s="35"/>
      <c r="F340" s="45"/>
      <c r="G340" s="2"/>
      <c r="H340" s="2"/>
      <c r="I340" s="56"/>
      <c r="J340" s="4"/>
      <c r="K340" s="4"/>
      <c r="L340" s="2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2"/>
      <c r="AH340" s="6"/>
      <c r="AI340" s="6"/>
      <c r="AJ340" s="2"/>
      <c r="AK340" s="2"/>
      <c r="AL340" s="8"/>
      <c r="AM340" s="8"/>
      <c r="AN340" s="7"/>
      <c r="AO340" s="5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1"/>
    </row>
    <row r="341" spans="1:64" ht="15" customHeight="1" x14ac:dyDescent="0.25">
      <c r="A341" s="1"/>
      <c r="B341" s="1"/>
      <c r="C341" s="3"/>
      <c r="D341" s="37"/>
      <c r="E341" s="35"/>
      <c r="F341" s="45"/>
      <c r="G341" s="2"/>
      <c r="H341" s="2"/>
      <c r="I341" s="5"/>
      <c r="J341" s="4"/>
      <c r="K341" s="4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12"/>
      <c r="AH341" s="6"/>
      <c r="AI341" s="6"/>
      <c r="AJ341" s="2"/>
      <c r="AK341" s="2"/>
      <c r="AL341" s="8"/>
      <c r="AM341" s="8"/>
      <c r="AN341" s="7"/>
      <c r="AO341" s="5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1"/>
    </row>
    <row r="342" spans="1:64" ht="15" customHeight="1" x14ac:dyDescent="0.25">
      <c r="A342" s="1"/>
      <c r="B342" s="1"/>
      <c r="C342" s="3"/>
      <c r="D342" s="37"/>
      <c r="E342" s="35"/>
      <c r="F342" s="45"/>
      <c r="G342" s="2"/>
      <c r="H342" s="2"/>
      <c r="I342" s="5"/>
      <c r="J342" s="4"/>
      <c r="K342" s="4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12"/>
      <c r="AH342" s="6"/>
      <c r="AI342" s="6"/>
      <c r="AJ342" s="2"/>
      <c r="AK342" s="2"/>
      <c r="AL342" s="8"/>
      <c r="AM342" s="8"/>
      <c r="AN342" s="7"/>
      <c r="AO342" s="5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1"/>
    </row>
    <row r="343" spans="1:64" ht="15" customHeight="1" x14ac:dyDescent="0.25">
      <c r="A343" s="1"/>
      <c r="B343" s="1"/>
      <c r="C343" s="8"/>
      <c r="D343" s="38"/>
      <c r="E343" s="35"/>
      <c r="F343" s="45"/>
      <c r="G343" s="2"/>
      <c r="H343" s="2"/>
      <c r="I343" s="5"/>
      <c r="J343" s="17"/>
      <c r="K343" s="17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12"/>
      <c r="AH343" s="12"/>
      <c r="AI343" s="12"/>
      <c r="AJ343" s="2"/>
      <c r="AK343" s="2"/>
      <c r="AL343" s="8"/>
      <c r="AM343" s="8"/>
      <c r="AN343" s="8"/>
      <c r="AO343" s="8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</row>
    <row r="344" spans="1:64" ht="15" customHeight="1" x14ac:dyDescent="0.25">
      <c r="A344" s="1"/>
      <c r="B344" s="1"/>
      <c r="C344" s="9"/>
      <c r="D344" s="39"/>
      <c r="E344" s="36"/>
      <c r="F344" s="45"/>
      <c r="G344" s="1"/>
      <c r="H344" s="1"/>
      <c r="I344" s="56"/>
      <c r="J344" s="18"/>
      <c r="K344" s="18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3"/>
      <c r="AH344" s="13"/>
      <c r="AI344" s="13"/>
      <c r="AJ344" s="1"/>
      <c r="AK344" s="1"/>
      <c r="AL344" s="9"/>
      <c r="AM344" s="9"/>
      <c r="AN344" s="9"/>
      <c r="AO344" s="9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</row>
    <row r="345" spans="1:64" ht="15" customHeight="1" x14ac:dyDescent="0.25">
      <c r="A345" s="1"/>
      <c r="B345" s="1"/>
      <c r="C345" s="8"/>
      <c r="D345" s="38"/>
      <c r="E345" s="35"/>
      <c r="F345" s="45"/>
      <c r="G345" s="2"/>
      <c r="H345" s="2"/>
      <c r="I345" s="5"/>
      <c r="J345" s="17"/>
      <c r="K345" s="17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12"/>
      <c r="AH345" s="12"/>
      <c r="AI345" s="12"/>
      <c r="AJ345" s="2"/>
      <c r="AK345" s="2"/>
      <c r="AL345" s="8"/>
      <c r="AM345" s="8"/>
      <c r="AN345" s="8"/>
      <c r="AO345" s="8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</row>
    <row r="346" spans="1:64" ht="15" customHeight="1" x14ac:dyDescent="0.25">
      <c r="A346" s="1"/>
      <c r="B346" s="1"/>
      <c r="C346" s="8"/>
      <c r="D346" s="38"/>
      <c r="E346" s="35"/>
      <c r="F346" s="45"/>
      <c r="G346" s="2"/>
      <c r="H346" s="2"/>
      <c r="I346" s="5"/>
      <c r="J346" s="17"/>
      <c r="K346" s="17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12"/>
      <c r="AH346" s="12"/>
      <c r="AI346" s="12"/>
      <c r="AJ346" s="2"/>
      <c r="AK346" s="2"/>
      <c r="AL346" s="8"/>
      <c r="AM346" s="8"/>
      <c r="AN346" s="8"/>
      <c r="AO346" s="8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</row>
    <row r="347" spans="1:64" ht="15" customHeight="1" x14ac:dyDescent="0.25">
      <c r="A347" s="1"/>
      <c r="B347" s="1"/>
      <c r="C347" s="8"/>
      <c r="D347" s="38"/>
      <c r="E347" s="35"/>
      <c r="F347" s="45"/>
      <c r="G347" s="2"/>
      <c r="H347" s="2"/>
      <c r="I347" s="5"/>
      <c r="J347" s="17"/>
      <c r="K347" s="17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12"/>
      <c r="AH347" s="12"/>
      <c r="AI347" s="12"/>
      <c r="AJ347" s="2"/>
      <c r="AK347" s="2"/>
      <c r="AL347" s="8"/>
      <c r="AM347" s="8"/>
      <c r="AN347" s="8"/>
      <c r="AO347" s="8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</row>
    <row r="348" spans="1:64" ht="15" customHeight="1" x14ac:dyDescent="0.25">
      <c r="A348" s="1"/>
      <c r="B348" s="1"/>
      <c r="C348" s="3"/>
      <c r="D348" s="37"/>
      <c r="E348" s="35"/>
      <c r="F348" s="45"/>
      <c r="G348" s="2"/>
      <c r="H348" s="2"/>
      <c r="I348" s="5"/>
      <c r="J348" s="4"/>
      <c r="K348" s="4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12"/>
      <c r="AH348" s="6"/>
      <c r="AI348" s="6"/>
      <c r="AJ348" s="2"/>
      <c r="AK348" s="2"/>
      <c r="AL348" s="8"/>
      <c r="AM348" s="8"/>
      <c r="AN348" s="7"/>
      <c r="AO348" s="5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1"/>
    </row>
    <row r="349" spans="1:64" ht="15" customHeight="1" x14ac:dyDescent="0.25">
      <c r="A349" s="1"/>
      <c r="B349" s="1"/>
      <c r="C349" s="3"/>
      <c r="D349" s="37"/>
      <c r="E349" s="35"/>
      <c r="F349" s="45"/>
      <c r="G349" s="2"/>
      <c r="H349" s="2"/>
      <c r="I349" s="5"/>
      <c r="J349" s="4"/>
      <c r="K349" s="4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12"/>
      <c r="AH349" s="6"/>
      <c r="AI349" s="6"/>
      <c r="AJ349" s="2"/>
      <c r="AK349" s="2"/>
      <c r="AL349" s="8"/>
      <c r="AM349" s="8"/>
      <c r="AN349" s="7"/>
      <c r="AO349" s="5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1"/>
    </row>
    <row r="350" spans="1:64" ht="15" customHeight="1" x14ac:dyDescent="0.25">
      <c r="A350" s="1"/>
      <c r="B350" s="1"/>
      <c r="C350" s="3"/>
      <c r="D350" s="37"/>
      <c r="E350" s="35"/>
      <c r="F350" s="45"/>
      <c r="G350" s="2"/>
      <c r="H350" s="2"/>
      <c r="I350" s="5"/>
      <c r="J350" s="4"/>
      <c r="K350" s="4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12"/>
      <c r="AH350" s="6"/>
      <c r="AI350" s="6"/>
      <c r="AJ350" s="2"/>
      <c r="AK350" s="2"/>
      <c r="AL350" s="8"/>
      <c r="AM350" s="8"/>
      <c r="AN350" s="7"/>
      <c r="AO350" s="5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1"/>
    </row>
    <row r="351" spans="1:64" ht="15" customHeight="1" x14ac:dyDescent="0.25">
      <c r="A351" s="1"/>
      <c r="B351" s="1"/>
      <c r="C351" s="8"/>
      <c r="D351" s="38"/>
      <c r="E351" s="35"/>
      <c r="F351" s="45"/>
      <c r="G351" s="2"/>
      <c r="H351" s="2"/>
      <c r="I351" s="5"/>
      <c r="J351" s="17"/>
      <c r="K351" s="17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12"/>
      <c r="AH351" s="12"/>
      <c r="AI351" s="12"/>
      <c r="AJ351" s="2"/>
      <c r="AK351" s="2"/>
      <c r="AL351" s="8"/>
      <c r="AM351" s="8"/>
      <c r="AN351" s="8"/>
      <c r="AO351" s="8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</row>
    <row r="352" spans="1:64" ht="15" customHeight="1" x14ac:dyDescent="0.25">
      <c r="A352" s="1"/>
      <c r="B352" s="1"/>
      <c r="C352" s="3"/>
      <c r="D352" s="37"/>
      <c r="E352" s="35"/>
      <c r="F352" s="45"/>
      <c r="G352" s="2"/>
      <c r="H352" s="2"/>
      <c r="I352" s="5"/>
      <c r="J352" s="4"/>
      <c r="K352" s="4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12"/>
      <c r="AH352" s="6"/>
      <c r="AI352" s="6"/>
      <c r="AJ352" s="2"/>
      <c r="AK352" s="2"/>
      <c r="AL352" s="8"/>
      <c r="AM352" s="8"/>
      <c r="AN352" s="7"/>
      <c r="AO352" s="5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1"/>
    </row>
    <row r="353" spans="1:64" ht="15" customHeight="1" x14ac:dyDescent="0.25">
      <c r="A353" s="1"/>
      <c r="B353" s="1"/>
      <c r="C353" s="8"/>
      <c r="D353" s="38"/>
      <c r="E353" s="35"/>
      <c r="F353" s="45"/>
      <c r="G353" s="2"/>
      <c r="H353" s="2"/>
      <c r="I353" s="5"/>
      <c r="J353" s="19"/>
      <c r="K353" s="17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12"/>
      <c r="AH353" s="12"/>
      <c r="AI353" s="12"/>
      <c r="AJ353" s="2"/>
      <c r="AK353" s="2"/>
      <c r="AL353" s="8"/>
      <c r="AM353" s="8"/>
      <c r="AN353" s="8"/>
      <c r="AO353" s="8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</row>
    <row r="354" spans="1:64" x14ac:dyDescent="0.25">
      <c r="A354" s="1"/>
      <c r="B354" s="1"/>
      <c r="C354" s="3"/>
      <c r="D354" s="37"/>
      <c r="E354" s="35"/>
      <c r="F354" s="45"/>
      <c r="G354" s="2"/>
      <c r="H354" s="2"/>
      <c r="I354" s="5"/>
      <c r="J354" s="4"/>
      <c r="K354" s="4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12"/>
      <c r="AH354" s="6"/>
      <c r="AI354" s="6"/>
      <c r="AJ354" s="2"/>
      <c r="AK354" s="2"/>
      <c r="AL354" s="8"/>
      <c r="AM354" s="8"/>
      <c r="AN354" s="7"/>
      <c r="AO354" s="5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1"/>
    </row>
    <row r="355" spans="1:64" ht="15" customHeight="1" x14ac:dyDescent="0.25">
      <c r="A355" s="1"/>
      <c r="B355" s="1"/>
      <c r="C355" s="9"/>
      <c r="D355" s="39"/>
      <c r="E355" s="36"/>
      <c r="F355" s="45"/>
      <c r="G355" s="1"/>
      <c r="H355" s="1"/>
      <c r="I355" s="56"/>
      <c r="J355" s="18"/>
      <c r="K355" s="18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3"/>
      <c r="AH355" s="13"/>
      <c r="AI355" s="13"/>
      <c r="AJ355" s="1"/>
      <c r="AK355" s="1"/>
      <c r="AL355" s="9"/>
      <c r="AM355" s="9"/>
      <c r="AN355" s="9"/>
      <c r="AO355" s="9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</row>
    <row r="356" spans="1:64" ht="15" customHeight="1" x14ac:dyDescent="0.25">
      <c r="A356" s="1"/>
      <c r="B356" s="1"/>
      <c r="C356" s="8"/>
      <c r="D356" s="38"/>
      <c r="E356" s="35"/>
      <c r="F356" s="45"/>
      <c r="G356" s="2"/>
      <c r="H356" s="2"/>
      <c r="I356" s="5"/>
      <c r="J356" s="17"/>
      <c r="K356" s="17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12"/>
      <c r="AH356" s="12"/>
      <c r="AI356" s="12"/>
      <c r="AJ356" s="2"/>
      <c r="AK356" s="2"/>
      <c r="AL356" s="8"/>
      <c r="AM356" s="8"/>
      <c r="AN356" s="8"/>
      <c r="AO356" s="8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</row>
    <row r="357" spans="1:64" ht="15" customHeight="1" x14ac:dyDescent="0.25">
      <c r="A357" s="1"/>
      <c r="B357" s="1"/>
      <c r="C357" s="8"/>
      <c r="D357" s="38"/>
      <c r="E357" s="35"/>
      <c r="F357" s="45"/>
      <c r="G357" s="2"/>
      <c r="H357" s="2"/>
      <c r="I357" s="5"/>
      <c r="J357" s="17"/>
      <c r="K357" s="17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12"/>
      <c r="AH357" s="12"/>
      <c r="AI357" s="12"/>
      <c r="AJ357" s="2"/>
      <c r="AK357" s="2"/>
      <c r="AL357" s="8"/>
      <c r="AM357" s="8"/>
      <c r="AN357" s="8"/>
      <c r="AO357" s="8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</row>
    <row r="358" spans="1:64" ht="15" customHeight="1" x14ac:dyDescent="0.25">
      <c r="A358" s="1"/>
      <c r="B358" s="1"/>
      <c r="C358" s="8"/>
      <c r="D358" s="38"/>
      <c r="E358" s="35"/>
      <c r="F358" s="45"/>
      <c r="G358" s="2"/>
      <c r="H358" s="2"/>
      <c r="I358" s="5"/>
      <c r="J358" s="17"/>
      <c r="K358" s="17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12"/>
      <c r="AH358" s="12"/>
      <c r="AI358" s="12"/>
      <c r="AJ358" s="2"/>
      <c r="AK358" s="2"/>
      <c r="AL358" s="8"/>
      <c r="AM358" s="8"/>
      <c r="AN358" s="8"/>
      <c r="AO358" s="8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</row>
    <row r="359" spans="1:64" ht="15" customHeight="1" x14ac:dyDescent="0.25">
      <c r="A359" s="1"/>
      <c r="B359" s="1"/>
      <c r="C359" s="8"/>
      <c r="D359" s="38"/>
      <c r="E359" s="35"/>
      <c r="F359" s="45"/>
      <c r="G359" s="2"/>
      <c r="H359" s="2"/>
      <c r="I359" s="5"/>
      <c r="J359" s="17"/>
      <c r="K359" s="17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12"/>
      <c r="AH359" s="12"/>
      <c r="AI359" s="12"/>
      <c r="AJ359" s="2"/>
      <c r="AK359" s="2"/>
      <c r="AL359" s="8"/>
      <c r="AM359" s="8"/>
      <c r="AN359" s="8"/>
      <c r="AO359" s="8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</row>
    <row r="360" spans="1:64" ht="15" customHeight="1" x14ac:dyDescent="0.25">
      <c r="A360" s="1"/>
      <c r="B360" s="1"/>
      <c r="C360" s="8"/>
      <c r="D360" s="38"/>
      <c r="E360" s="35"/>
      <c r="F360" s="45"/>
      <c r="G360" s="2"/>
      <c r="H360" s="2"/>
      <c r="I360" s="5"/>
      <c r="J360" s="17"/>
      <c r="K360" s="17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12"/>
      <c r="AH360" s="12"/>
      <c r="AI360" s="12"/>
      <c r="AJ360" s="2"/>
      <c r="AK360" s="2"/>
      <c r="AL360" s="8"/>
      <c r="AM360" s="8"/>
      <c r="AN360" s="8"/>
      <c r="AO360" s="8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</row>
    <row r="361" spans="1:64" ht="15" customHeight="1" x14ac:dyDescent="0.25">
      <c r="A361" s="1"/>
      <c r="B361" s="1"/>
      <c r="C361" s="3"/>
      <c r="D361" s="37"/>
      <c r="E361" s="35"/>
      <c r="F361" s="45"/>
      <c r="G361" s="2"/>
      <c r="H361" s="2"/>
      <c r="I361" s="5"/>
      <c r="J361" s="4"/>
      <c r="K361" s="4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12"/>
      <c r="AH361" s="6"/>
      <c r="AI361" s="6"/>
      <c r="AJ361" s="2"/>
      <c r="AK361" s="2"/>
      <c r="AL361" s="8"/>
      <c r="AM361" s="8"/>
      <c r="AN361" s="7"/>
      <c r="AO361" s="5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1"/>
    </row>
    <row r="362" spans="1:64" ht="15" customHeight="1" x14ac:dyDescent="0.25">
      <c r="A362" s="1"/>
      <c r="B362" s="1"/>
      <c r="C362" s="8"/>
      <c r="D362" s="38"/>
      <c r="E362" s="35"/>
      <c r="F362" s="45"/>
      <c r="G362" s="2"/>
      <c r="H362" s="2"/>
      <c r="I362" s="5"/>
      <c r="J362" s="17"/>
      <c r="K362" s="17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12"/>
      <c r="AH362" s="12"/>
      <c r="AI362" s="12"/>
      <c r="AJ362" s="2"/>
      <c r="AK362" s="2"/>
      <c r="AL362" s="8"/>
      <c r="AM362" s="8"/>
      <c r="AN362" s="8"/>
      <c r="AO362" s="8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</row>
    <row r="363" spans="1:64" ht="15" customHeight="1" x14ac:dyDescent="0.25">
      <c r="A363" s="1"/>
      <c r="B363" s="1"/>
      <c r="C363" s="3"/>
      <c r="D363" s="37"/>
      <c r="E363" s="35"/>
      <c r="F363" s="45"/>
      <c r="G363" s="2"/>
      <c r="H363" s="2"/>
      <c r="I363" s="5"/>
      <c r="J363" s="4"/>
      <c r="K363" s="4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12"/>
      <c r="AH363" s="6"/>
      <c r="AI363" s="6"/>
      <c r="AJ363" s="2"/>
      <c r="AK363" s="2"/>
      <c r="AL363" s="8"/>
      <c r="AM363" s="8"/>
      <c r="AN363" s="7"/>
      <c r="AO363" s="5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1"/>
    </row>
    <row r="364" spans="1:64" ht="15" customHeight="1" x14ac:dyDescent="0.25">
      <c r="A364" s="1"/>
      <c r="B364" s="1"/>
      <c r="C364" s="8"/>
      <c r="D364" s="38"/>
      <c r="E364" s="35"/>
      <c r="F364" s="45"/>
      <c r="G364" s="2"/>
      <c r="H364" s="2"/>
      <c r="I364" s="5"/>
      <c r="J364" s="17"/>
      <c r="K364" s="17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12"/>
      <c r="AH364" s="12"/>
      <c r="AI364" s="12"/>
      <c r="AJ364" s="2"/>
      <c r="AK364" s="2"/>
      <c r="AL364" s="8"/>
      <c r="AM364" s="8"/>
      <c r="AN364" s="8"/>
      <c r="AO364" s="8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</row>
    <row r="365" spans="1:64" ht="15" customHeight="1" x14ac:dyDescent="0.25">
      <c r="A365" s="1"/>
      <c r="B365" s="1"/>
      <c r="C365" s="8"/>
      <c r="D365" s="38"/>
      <c r="E365" s="35"/>
      <c r="F365" s="45"/>
      <c r="G365" s="2"/>
      <c r="H365" s="2"/>
      <c r="I365" s="5"/>
      <c r="J365" s="17"/>
      <c r="K365" s="17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12"/>
      <c r="AH365" s="12"/>
      <c r="AI365" s="12"/>
      <c r="AJ365" s="2"/>
      <c r="AK365" s="2"/>
      <c r="AL365" s="8"/>
      <c r="AM365" s="8"/>
      <c r="AN365" s="8"/>
      <c r="AO365" s="8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</row>
    <row r="366" spans="1:64" ht="15" customHeight="1" x14ac:dyDescent="0.25">
      <c r="A366" s="1"/>
      <c r="B366" s="1"/>
      <c r="C366" s="3"/>
      <c r="D366" s="37"/>
      <c r="E366" s="35"/>
      <c r="F366" s="45"/>
      <c r="G366" s="2"/>
      <c r="H366" s="2"/>
      <c r="I366" s="5"/>
      <c r="J366" s="4"/>
      <c r="K366" s="4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12"/>
      <c r="AH366" s="6"/>
      <c r="AI366" s="6"/>
      <c r="AJ366" s="2"/>
      <c r="AK366" s="2"/>
      <c r="AL366" s="8"/>
      <c r="AM366" s="8"/>
      <c r="AN366" s="7"/>
      <c r="AO366" s="5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1"/>
    </row>
    <row r="367" spans="1:64" ht="15" customHeight="1" x14ac:dyDescent="0.25">
      <c r="A367" s="1"/>
      <c r="B367" s="1"/>
      <c r="C367" s="3"/>
      <c r="D367" s="37"/>
      <c r="E367" s="35"/>
      <c r="F367" s="45"/>
      <c r="G367" s="2"/>
      <c r="H367" s="2"/>
      <c r="I367" s="5"/>
      <c r="J367" s="4"/>
      <c r="K367" s="4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12"/>
      <c r="AH367" s="6"/>
      <c r="AI367" s="6"/>
      <c r="AJ367" s="2"/>
      <c r="AK367" s="2"/>
      <c r="AL367" s="8"/>
      <c r="AM367" s="8"/>
      <c r="AN367" s="7"/>
      <c r="AO367" s="5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1"/>
    </row>
    <row r="368" spans="1:64" ht="15" customHeight="1" x14ac:dyDescent="0.25">
      <c r="A368" s="1"/>
      <c r="B368" s="1"/>
      <c r="C368" s="8"/>
      <c r="D368" s="38"/>
      <c r="E368" s="35"/>
      <c r="F368" s="45"/>
      <c r="G368" s="2"/>
      <c r="H368" s="2"/>
      <c r="I368" s="5"/>
      <c r="J368" s="17"/>
      <c r="K368" s="17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12"/>
      <c r="AH368" s="12"/>
      <c r="AI368" s="12"/>
      <c r="AJ368" s="2"/>
      <c r="AK368" s="2"/>
      <c r="AL368" s="8"/>
      <c r="AM368" s="8"/>
      <c r="AN368" s="8"/>
      <c r="AO368" s="8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</row>
    <row r="369" spans="1:64" ht="15" customHeight="1" x14ac:dyDescent="0.25">
      <c r="A369" s="1"/>
      <c r="B369" s="1"/>
      <c r="C369" s="8"/>
      <c r="D369" s="38"/>
      <c r="E369" s="35"/>
      <c r="F369" s="45"/>
      <c r="G369" s="2"/>
      <c r="H369" s="2"/>
      <c r="I369" s="5"/>
      <c r="J369" s="17"/>
      <c r="K369" s="17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12"/>
      <c r="AH369" s="12"/>
      <c r="AI369" s="12"/>
      <c r="AJ369" s="2"/>
      <c r="AK369" s="2"/>
      <c r="AL369" s="8"/>
      <c r="AM369" s="8"/>
      <c r="AN369" s="8"/>
      <c r="AO369" s="8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</row>
    <row r="370" spans="1:64" ht="15" customHeight="1" x14ac:dyDescent="0.25">
      <c r="A370" s="1"/>
      <c r="B370" s="1"/>
      <c r="C370" s="3"/>
      <c r="D370" s="37"/>
      <c r="E370" s="35"/>
      <c r="F370" s="45"/>
      <c r="G370" s="2"/>
      <c r="H370" s="2"/>
      <c r="I370" s="5"/>
      <c r="J370" s="4"/>
      <c r="K370" s="4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12"/>
      <c r="AH370" s="6"/>
      <c r="AI370" s="6"/>
      <c r="AJ370" s="2"/>
      <c r="AK370" s="2"/>
      <c r="AL370" s="8"/>
      <c r="AM370" s="8"/>
      <c r="AN370" s="7"/>
      <c r="AO370" s="5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1"/>
    </row>
    <row r="371" spans="1:64" ht="15" customHeight="1" x14ac:dyDescent="0.25">
      <c r="A371" s="1"/>
      <c r="B371" s="1"/>
      <c r="C371" s="8"/>
      <c r="D371" s="38"/>
      <c r="E371" s="35"/>
      <c r="F371" s="45"/>
      <c r="G371" s="2"/>
      <c r="H371" s="2"/>
      <c r="I371" s="5"/>
      <c r="J371" s="19"/>
      <c r="K371" s="17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12"/>
      <c r="AH371" s="12"/>
      <c r="AI371" s="12"/>
      <c r="AJ371" s="2"/>
      <c r="AK371" s="2"/>
      <c r="AL371" s="8"/>
      <c r="AM371" s="8"/>
      <c r="AN371" s="8"/>
      <c r="AO371" s="8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</row>
    <row r="372" spans="1:64" ht="15" customHeight="1" x14ac:dyDescent="0.25">
      <c r="A372" s="1"/>
      <c r="B372" s="1"/>
      <c r="C372" s="8"/>
      <c r="D372" s="38"/>
      <c r="E372" s="35"/>
      <c r="F372" s="45"/>
      <c r="G372" s="2"/>
      <c r="H372" s="2"/>
      <c r="I372" s="5"/>
      <c r="J372" s="17"/>
      <c r="K372" s="17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12"/>
      <c r="AH372" s="12"/>
      <c r="AI372" s="12"/>
      <c r="AJ372" s="2"/>
      <c r="AK372" s="2"/>
      <c r="AL372" s="8"/>
      <c r="AM372" s="8"/>
      <c r="AN372" s="8"/>
      <c r="AO372" s="8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</row>
    <row r="373" spans="1:64" ht="15" customHeight="1" x14ac:dyDescent="0.25">
      <c r="A373" s="1"/>
      <c r="B373" s="1"/>
      <c r="C373" s="3"/>
      <c r="D373" s="37"/>
      <c r="E373" s="35"/>
      <c r="F373" s="45"/>
      <c r="G373" s="2"/>
      <c r="H373" s="2"/>
      <c r="I373" s="5"/>
      <c r="J373" s="4"/>
      <c r="K373" s="4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12"/>
      <c r="AH373" s="6"/>
      <c r="AI373" s="6"/>
      <c r="AJ373" s="2"/>
      <c r="AK373" s="2"/>
      <c r="AL373" s="8"/>
      <c r="AM373" s="8"/>
      <c r="AN373" s="7"/>
      <c r="AO373" s="5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1"/>
    </row>
    <row r="374" spans="1:64" ht="15" customHeight="1" x14ac:dyDescent="0.25">
      <c r="A374" s="1"/>
      <c r="B374" s="1"/>
      <c r="C374" s="8"/>
      <c r="D374" s="38"/>
      <c r="E374" s="35"/>
      <c r="F374" s="45"/>
      <c r="G374" s="2"/>
      <c r="H374" s="2"/>
      <c r="I374" s="5"/>
      <c r="J374" s="17"/>
      <c r="K374" s="17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12"/>
      <c r="AH374" s="12"/>
      <c r="AI374" s="12"/>
      <c r="AJ374" s="2"/>
      <c r="AK374" s="2"/>
      <c r="AL374" s="8"/>
      <c r="AM374" s="8"/>
      <c r="AN374" s="8"/>
      <c r="AO374" s="8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</row>
    <row r="375" spans="1:64" ht="15" customHeight="1" x14ac:dyDescent="0.25">
      <c r="A375" s="1"/>
      <c r="B375" s="1"/>
      <c r="C375" s="8"/>
      <c r="D375" s="38"/>
      <c r="E375" s="35"/>
      <c r="F375" s="45"/>
      <c r="G375" s="2"/>
      <c r="H375" s="2"/>
      <c r="I375" s="5"/>
      <c r="J375" s="17"/>
      <c r="K375" s="17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12"/>
      <c r="AH375" s="12"/>
      <c r="AI375" s="12"/>
      <c r="AJ375" s="2"/>
      <c r="AK375" s="2"/>
      <c r="AL375" s="8"/>
      <c r="AM375" s="8"/>
      <c r="AN375" s="8"/>
      <c r="AO375" s="8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</row>
    <row r="376" spans="1:64" ht="15" customHeight="1" x14ac:dyDescent="0.25">
      <c r="A376" s="1"/>
      <c r="B376" s="1"/>
      <c r="C376" s="8"/>
      <c r="D376" s="38"/>
      <c r="E376" s="35"/>
      <c r="F376" s="45"/>
      <c r="G376" s="2"/>
      <c r="H376" s="2"/>
      <c r="I376" s="5"/>
      <c r="J376" s="17"/>
      <c r="K376" s="17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12"/>
      <c r="AH376" s="12"/>
      <c r="AI376" s="12"/>
      <c r="AJ376" s="2"/>
      <c r="AK376" s="2"/>
      <c r="AL376" s="8"/>
      <c r="AM376" s="8"/>
      <c r="AN376" s="8"/>
      <c r="AO376" s="8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</row>
    <row r="377" spans="1:64" ht="15" customHeight="1" x14ac:dyDescent="0.25">
      <c r="A377" s="1"/>
      <c r="B377" s="1"/>
      <c r="C377" s="3"/>
      <c r="D377" s="37"/>
      <c r="E377" s="35"/>
      <c r="F377" s="45"/>
      <c r="G377" s="2"/>
      <c r="H377" s="2"/>
      <c r="I377" s="5"/>
      <c r="J377" s="4"/>
      <c r="K377" s="4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12"/>
      <c r="AH377" s="6"/>
      <c r="AI377" s="6"/>
      <c r="AJ377" s="2"/>
      <c r="AK377" s="2"/>
      <c r="AL377" s="8"/>
      <c r="AM377" s="8"/>
      <c r="AN377" s="7"/>
      <c r="AO377" s="5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1"/>
    </row>
    <row r="378" spans="1:64" ht="15" customHeight="1" x14ac:dyDescent="0.25">
      <c r="A378" s="1"/>
      <c r="B378" s="1"/>
      <c r="C378" s="8"/>
      <c r="D378" s="38"/>
      <c r="E378" s="35"/>
      <c r="F378" s="45"/>
      <c r="G378" s="2"/>
      <c r="H378" s="2"/>
      <c r="I378" s="5"/>
      <c r="J378" s="17"/>
      <c r="K378" s="17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12"/>
      <c r="AH378" s="12"/>
      <c r="AI378" s="12"/>
      <c r="AJ378" s="2"/>
      <c r="AK378" s="2"/>
      <c r="AL378" s="8"/>
      <c r="AM378" s="8"/>
      <c r="AN378" s="8"/>
      <c r="AO378" s="8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</row>
    <row r="379" spans="1:64" ht="15" customHeight="1" x14ac:dyDescent="0.25">
      <c r="A379" s="1"/>
      <c r="B379" s="1"/>
      <c r="C379" s="3"/>
      <c r="D379" s="37"/>
      <c r="E379" s="35"/>
      <c r="F379" s="45"/>
      <c r="G379" s="2"/>
      <c r="H379" s="2"/>
      <c r="I379" s="5"/>
      <c r="J379" s="4"/>
      <c r="K379" s="4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12"/>
      <c r="AH379" s="6"/>
      <c r="AI379" s="6"/>
      <c r="AJ379" s="2"/>
      <c r="AK379" s="2"/>
      <c r="AL379" s="8"/>
      <c r="AM379" s="8"/>
      <c r="AN379" s="7"/>
      <c r="AO379" s="5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1"/>
    </row>
    <row r="380" spans="1:64" ht="15" customHeight="1" x14ac:dyDescent="0.25">
      <c r="A380" s="1"/>
      <c r="B380" s="1"/>
      <c r="C380" s="3"/>
      <c r="D380" s="37"/>
      <c r="E380" s="35"/>
      <c r="F380" s="45"/>
      <c r="G380" s="2"/>
      <c r="H380" s="2"/>
      <c r="I380" s="5"/>
      <c r="J380" s="4"/>
      <c r="K380" s="4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12"/>
      <c r="AH380" s="6"/>
      <c r="AI380" s="6"/>
      <c r="AJ380" s="2"/>
      <c r="AK380" s="2"/>
      <c r="AL380" s="8"/>
      <c r="AM380" s="8"/>
      <c r="AN380" s="7"/>
      <c r="AO380" s="5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1"/>
    </row>
    <row r="381" spans="1:64" ht="15" customHeight="1" x14ac:dyDescent="0.25">
      <c r="A381" s="1"/>
      <c r="B381" s="1"/>
      <c r="C381" s="8"/>
      <c r="D381" s="38"/>
      <c r="E381" s="35"/>
      <c r="F381" s="45"/>
      <c r="G381" s="2"/>
      <c r="H381" s="2"/>
      <c r="I381" s="5"/>
      <c r="J381" s="17"/>
      <c r="K381" s="17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12"/>
      <c r="AH381" s="12"/>
      <c r="AI381" s="12"/>
      <c r="AJ381" s="2"/>
      <c r="AK381" s="2"/>
      <c r="AL381" s="8"/>
      <c r="AM381" s="8"/>
      <c r="AN381" s="8"/>
      <c r="AO381" s="8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</row>
    <row r="382" spans="1:64" ht="15" customHeight="1" x14ac:dyDescent="0.25">
      <c r="A382" s="1"/>
      <c r="B382" s="1"/>
      <c r="C382" s="8"/>
      <c r="D382" s="38"/>
      <c r="E382" s="35"/>
      <c r="F382" s="45"/>
      <c r="G382" s="2"/>
      <c r="H382" s="2"/>
      <c r="I382" s="5"/>
      <c r="J382" s="17"/>
      <c r="K382" s="17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12"/>
      <c r="AH382" s="12"/>
      <c r="AI382" s="12"/>
      <c r="AJ382" s="2"/>
      <c r="AK382" s="2"/>
      <c r="AL382" s="8"/>
      <c r="AM382" s="8"/>
      <c r="AN382" s="8"/>
      <c r="AO382" s="8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</row>
    <row r="383" spans="1:64" ht="15" customHeight="1" x14ac:dyDescent="0.25">
      <c r="A383" s="1"/>
      <c r="B383" s="1"/>
      <c r="C383" s="3"/>
      <c r="D383" s="37"/>
      <c r="E383" s="35"/>
      <c r="F383" s="45"/>
      <c r="G383" s="2"/>
      <c r="H383" s="2"/>
      <c r="I383" s="5"/>
      <c r="J383" s="4"/>
      <c r="K383" s="4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12"/>
      <c r="AH383" s="6"/>
      <c r="AI383" s="6"/>
      <c r="AJ383" s="2"/>
      <c r="AK383" s="2"/>
      <c r="AL383" s="8"/>
      <c r="AM383" s="8"/>
      <c r="AN383" s="7"/>
      <c r="AO383" s="5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1"/>
    </row>
    <row r="384" spans="1:64" ht="15" customHeight="1" x14ac:dyDescent="0.25">
      <c r="A384" s="1"/>
      <c r="B384" s="1"/>
      <c r="C384" s="8"/>
      <c r="D384" s="38"/>
      <c r="E384" s="35"/>
      <c r="F384" s="45"/>
      <c r="G384" s="2"/>
      <c r="H384" s="2"/>
      <c r="I384" s="5"/>
      <c r="J384" s="17"/>
      <c r="K384" s="17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12"/>
      <c r="AH384" s="12"/>
      <c r="AI384" s="12"/>
      <c r="AJ384" s="2"/>
      <c r="AK384" s="2"/>
      <c r="AL384" s="8"/>
      <c r="AM384" s="8"/>
      <c r="AN384" s="8"/>
      <c r="AO384" s="8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</row>
    <row r="385" spans="1:64" ht="15" customHeight="1" x14ac:dyDescent="0.25">
      <c r="A385" s="1"/>
      <c r="B385" s="1"/>
      <c r="C385" s="3"/>
      <c r="D385" s="37"/>
      <c r="E385" s="35"/>
      <c r="F385" s="45"/>
      <c r="G385" s="2"/>
      <c r="H385" s="2"/>
      <c r="I385" s="5"/>
      <c r="J385" s="4"/>
      <c r="K385" s="4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12"/>
      <c r="AH385" s="6"/>
      <c r="AI385" s="6"/>
      <c r="AJ385" s="2"/>
      <c r="AK385" s="2"/>
      <c r="AL385" s="8"/>
      <c r="AM385" s="8"/>
      <c r="AN385" s="7"/>
      <c r="AO385" s="5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1"/>
    </row>
    <row r="386" spans="1:64" ht="15" customHeight="1" x14ac:dyDescent="0.25">
      <c r="A386" s="1"/>
      <c r="B386" s="1"/>
      <c r="C386" s="8"/>
      <c r="D386" s="38"/>
      <c r="E386" s="35"/>
      <c r="F386" s="45"/>
      <c r="G386" s="2"/>
      <c r="H386" s="2"/>
      <c r="I386" s="5"/>
      <c r="J386" s="17"/>
      <c r="K386" s="17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12"/>
      <c r="AH386" s="12"/>
      <c r="AI386" s="12"/>
      <c r="AJ386" s="2"/>
      <c r="AK386" s="2"/>
      <c r="AL386" s="8"/>
      <c r="AM386" s="8"/>
      <c r="AN386" s="8"/>
      <c r="AO386" s="8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</row>
    <row r="387" spans="1:64" ht="15" customHeight="1" x14ac:dyDescent="0.25">
      <c r="A387" s="1"/>
      <c r="B387" s="1"/>
      <c r="C387" s="8"/>
      <c r="D387" s="38"/>
      <c r="E387" s="35"/>
      <c r="F387" s="45"/>
      <c r="G387" s="2"/>
      <c r="H387" s="2"/>
      <c r="I387" s="5"/>
      <c r="J387" s="17"/>
      <c r="K387" s="17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12"/>
      <c r="AH387" s="12"/>
      <c r="AI387" s="12"/>
      <c r="AJ387" s="2"/>
      <c r="AK387" s="2"/>
      <c r="AL387" s="8"/>
      <c r="AM387" s="8"/>
      <c r="AN387" s="8"/>
      <c r="AO387" s="8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</row>
    <row r="388" spans="1:64" ht="15" customHeight="1" x14ac:dyDescent="0.25">
      <c r="A388" s="1"/>
      <c r="B388" s="1"/>
      <c r="C388" s="8"/>
      <c r="D388" s="38"/>
      <c r="E388" s="35"/>
      <c r="F388" s="45"/>
      <c r="G388" s="2"/>
      <c r="H388" s="2"/>
      <c r="I388" s="5"/>
      <c r="J388" s="17"/>
      <c r="K388" s="17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12"/>
      <c r="AH388" s="12"/>
      <c r="AI388" s="12"/>
      <c r="AJ388" s="2"/>
      <c r="AK388" s="2"/>
      <c r="AL388" s="8"/>
      <c r="AM388" s="8"/>
      <c r="AN388" s="8"/>
      <c r="AO388" s="8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</row>
    <row r="389" spans="1:64" ht="15" customHeight="1" x14ac:dyDescent="0.25">
      <c r="A389" s="1"/>
      <c r="B389" s="1"/>
      <c r="C389" s="8"/>
      <c r="D389" s="38"/>
      <c r="E389" s="35"/>
      <c r="F389" s="45"/>
      <c r="G389" s="2"/>
      <c r="H389" s="2"/>
      <c r="I389" s="5"/>
      <c r="J389" s="17"/>
      <c r="K389" s="17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12"/>
      <c r="AH389" s="12"/>
      <c r="AI389" s="12"/>
      <c r="AJ389" s="2"/>
      <c r="AK389" s="2"/>
      <c r="AL389" s="8"/>
      <c r="AM389" s="8"/>
      <c r="AN389" s="8"/>
      <c r="AO389" s="8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</row>
    <row r="390" spans="1:64" ht="15" customHeight="1" x14ac:dyDescent="0.25">
      <c r="A390" s="1"/>
      <c r="B390" s="1"/>
      <c r="C390" s="8"/>
      <c r="D390" s="38"/>
      <c r="E390" s="35"/>
      <c r="F390" s="45"/>
      <c r="G390" s="2"/>
      <c r="H390" s="2"/>
      <c r="I390" s="5"/>
      <c r="J390" s="17"/>
      <c r="K390" s="17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12"/>
      <c r="AH390" s="12"/>
      <c r="AI390" s="12"/>
      <c r="AJ390" s="2"/>
      <c r="AK390" s="2"/>
      <c r="AL390" s="8"/>
      <c r="AM390" s="8"/>
      <c r="AN390" s="8"/>
      <c r="AO390" s="8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</row>
    <row r="391" spans="1:64" x14ac:dyDescent="0.25">
      <c r="A391" s="1"/>
      <c r="B391" s="1"/>
      <c r="C391" s="9"/>
      <c r="D391" s="39"/>
      <c r="E391" s="36"/>
      <c r="F391" s="45"/>
      <c r="G391" s="1"/>
      <c r="H391" s="1"/>
      <c r="I391" s="56"/>
      <c r="J391" s="18"/>
      <c r="K391" s="18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3"/>
      <c r="AH391" s="13"/>
      <c r="AI391" s="13"/>
      <c r="AJ391" s="1"/>
      <c r="AK391" s="1"/>
      <c r="AL391" s="9"/>
      <c r="AM391" s="9"/>
      <c r="AN391" s="9"/>
      <c r="AO391" s="9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</row>
    <row r="392" spans="1:64" ht="15" customHeight="1" x14ac:dyDescent="0.25">
      <c r="A392" s="1"/>
      <c r="B392" s="1"/>
      <c r="C392" s="8"/>
      <c r="D392" s="38"/>
      <c r="E392" s="35"/>
      <c r="F392" s="45"/>
      <c r="G392" s="2"/>
      <c r="H392" s="2"/>
      <c r="I392" s="5"/>
      <c r="J392" s="17"/>
      <c r="K392" s="17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12"/>
      <c r="AH392" s="12"/>
      <c r="AI392" s="12"/>
      <c r="AJ392" s="2"/>
      <c r="AK392" s="2"/>
      <c r="AL392" s="8"/>
      <c r="AM392" s="8"/>
      <c r="AN392" s="8"/>
      <c r="AO392" s="8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</row>
    <row r="393" spans="1:64" ht="15" customHeight="1" x14ac:dyDescent="0.25">
      <c r="A393" s="1"/>
      <c r="B393" s="1"/>
      <c r="C393" s="8"/>
      <c r="D393" s="38"/>
      <c r="E393" s="35"/>
      <c r="F393" s="45"/>
      <c r="G393" s="2"/>
      <c r="H393" s="2"/>
      <c r="I393" s="5"/>
      <c r="J393" s="17"/>
      <c r="K393" s="17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12"/>
      <c r="AH393" s="12"/>
      <c r="AI393" s="12"/>
      <c r="AJ393" s="2"/>
      <c r="AK393" s="2"/>
      <c r="AL393" s="8"/>
      <c r="AM393" s="8"/>
      <c r="AN393" s="8"/>
      <c r="AO393" s="8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</row>
    <row r="394" spans="1:64" ht="15" customHeight="1" x14ac:dyDescent="0.25">
      <c r="A394" s="1"/>
      <c r="B394" s="1"/>
      <c r="C394" s="8"/>
      <c r="D394" s="38"/>
      <c r="E394" s="35"/>
      <c r="F394" s="45"/>
      <c r="G394" s="2"/>
      <c r="H394" s="2"/>
      <c r="I394" s="5"/>
      <c r="J394" s="17"/>
      <c r="K394" s="17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12"/>
      <c r="AH394" s="12"/>
      <c r="AI394" s="12"/>
      <c r="AJ394" s="2"/>
      <c r="AK394" s="2"/>
      <c r="AL394" s="8"/>
      <c r="AM394" s="8"/>
      <c r="AN394" s="8"/>
      <c r="AO394" s="8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</row>
    <row r="395" spans="1:64" ht="15" customHeight="1" x14ac:dyDescent="0.25">
      <c r="A395" s="1"/>
      <c r="B395" s="1"/>
      <c r="C395" s="3"/>
      <c r="D395" s="37"/>
      <c r="E395" s="35"/>
      <c r="F395" s="45"/>
      <c r="G395" s="2"/>
      <c r="H395" s="2"/>
      <c r="I395" s="5"/>
      <c r="J395" s="4"/>
      <c r="K395" s="4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12"/>
      <c r="AH395" s="6"/>
      <c r="AI395" s="6"/>
      <c r="AJ395" s="2"/>
      <c r="AK395" s="2"/>
      <c r="AL395" s="8"/>
      <c r="AM395" s="8"/>
      <c r="AN395" s="7"/>
      <c r="AO395" s="5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1"/>
    </row>
    <row r="396" spans="1:64" ht="15" customHeight="1" x14ac:dyDescent="0.25">
      <c r="A396" s="1"/>
      <c r="B396" s="1"/>
      <c r="C396" s="3"/>
      <c r="D396" s="37"/>
      <c r="E396" s="35"/>
      <c r="F396" s="45"/>
      <c r="G396" s="2"/>
      <c r="H396" s="2"/>
      <c r="I396" s="5"/>
      <c r="J396" s="4"/>
      <c r="K396" s="4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12"/>
      <c r="AH396" s="6"/>
      <c r="AI396" s="6"/>
      <c r="AJ396" s="2"/>
      <c r="AK396" s="2"/>
      <c r="AL396" s="8"/>
      <c r="AM396" s="8"/>
      <c r="AN396" s="7"/>
      <c r="AO396" s="5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1"/>
    </row>
    <row r="397" spans="1:64" ht="15" customHeight="1" x14ac:dyDescent="0.25">
      <c r="A397" s="1"/>
      <c r="B397" s="1"/>
      <c r="C397" s="3"/>
      <c r="D397" s="37"/>
      <c r="E397" s="35"/>
      <c r="F397" s="45"/>
      <c r="G397" s="2"/>
      <c r="H397" s="2"/>
      <c r="I397" s="5"/>
      <c r="J397" s="4"/>
      <c r="K397" s="4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12"/>
      <c r="AH397" s="6"/>
      <c r="AI397" s="6"/>
      <c r="AJ397" s="2"/>
      <c r="AK397" s="2"/>
      <c r="AL397" s="8"/>
      <c r="AM397" s="8"/>
      <c r="AN397" s="7"/>
      <c r="AO397" s="5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1"/>
    </row>
    <row r="398" spans="1:64" ht="15" customHeight="1" x14ac:dyDescent="0.25">
      <c r="A398" s="1"/>
      <c r="B398" s="1"/>
      <c r="C398" s="8"/>
      <c r="D398" s="38"/>
      <c r="E398" s="35"/>
      <c r="F398" s="45"/>
      <c r="G398" s="2"/>
      <c r="H398" s="2"/>
      <c r="I398" s="5"/>
      <c r="J398" s="17"/>
      <c r="K398" s="17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12"/>
      <c r="AH398" s="12"/>
      <c r="AI398" s="12"/>
      <c r="AJ398" s="2"/>
      <c r="AK398" s="2"/>
      <c r="AL398" s="8"/>
      <c r="AM398" s="8"/>
      <c r="AN398" s="8"/>
      <c r="AO398" s="8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</row>
    <row r="399" spans="1:64" ht="15" customHeight="1" x14ac:dyDescent="0.25">
      <c r="A399" s="1"/>
      <c r="B399" s="1"/>
      <c r="C399" s="8"/>
      <c r="D399" s="38"/>
      <c r="E399" s="35"/>
      <c r="F399" s="45"/>
      <c r="G399" s="2"/>
      <c r="H399" s="2"/>
      <c r="I399" s="5"/>
      <c r="J399" s="18"/>
      <c r="K399" s="17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12"/>
      <c r="AH399" s="12"/>
      <c r="AI399" s="12"/>
      <c r="AJ399" s="2"/>
      <c r="AK399" s="2"/>
      <c r="AL399" s="8"/>
      <c r="AM399" s="8"/>
      <c r="AN399" s="8"/>
      <c r="AO399" s="8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</row>
    <row r="400" spans="1:64" ht="15" customHeight="1" x14ac:dyDescent="0.25">
      <c r="A400" s="1"/>
      <c r="B400" s="1"/>
      <c r="C400" s="3"/>
      <c r="D400" s="37"/>
      <c r="E400" s="35"/>
      <c r="F400" s="45"/>
      <c r="G400" s="2"/>
      <c r="H400" s="2"/>
      <c r="I400" s="5"/>
      <c r="J400" s="4"/>
      <c r="K400" s="4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12"/>
      <c r="AH400" s="6"/>
      <c r="AI400" s="6"/>
      <c r="AJ400" s="2"/>
      <c r="AK400" s="2"/>
      <c r="AL400" s="8"/>
      <c r="AM400" s="8"/>
      <c r="AN400" s="7"/>
      <c r="AO400" s="5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1"/>
    </row>
    <row r="401" spans="1:64" ht="15" customHeight="1" x14ac:dyDescent="0.25">
      <c r="A401" s="1"/>
      <c r="B401" s="1"/>
      <c r="C401" s="8"/>
      <c r="D401" s="38"/>
      <c r="E401" s="35"/>
      <c r="F401" s="45"/>
      <c r="G401" s="2"/>
      <c r="H401" s="2"/>
      <c r="I401" s="5"/>
      <c r="J401" s="17"/>
      <c r="K401" s="17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12"/>
      <c r="AH401" s="12"/>
      <c r="AI401" s="12"/>
      <c r="AJ401" s="2"/>
      <c r="AK401" s="2"/>
      <c r="AL401" s="8"/>
      <c r="AM401" s="8"/>
      <c r="AN401" s="8"/>
      <c r="AO401" s="8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</row>
    <row r="402" spans="1:64" ht="15" customHeight="1" x14ac:dyDescent="0.25">
      <c r="A402" s="1"/>
      <c r="B402" s="1"/>
      <c r="C402" s="3"/>
      <c r="D402" s="37"/>
      <c r="E402" s="35"/>
      <c r="F402" s="45"/>
      <c r="G402" s="2"/>
      <c r="H402" s="2"/>
      <c r="I402" s="5"/>
      <c r="J402" s="4"/>
      <c r="K402" s="4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12"/>
      <c r="AH402" s="6"/>
      <c r="AI402" s="6"/>
      <c r="AJ402" s="2"/>
      <c r="AK402" s="2"/>
      <c r="AL402" s="8"/>
      <c r="AM402" s="8"/>
      <c r="AN402" s="7"/>
      <c r="AO402" s="5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1"/>
    </row>
    <row r="403" spans="1:64" ht="15" customHeight="1" x14ac:dyDescent="0.25">
      <c r="A403" s="1"/>
      <c r="B403" s="1"/>
      <c r="C403" s="3"/>
      <c r="D403" s="37"/>
      <c r="E403" s="35"/>
      <c r="F403" s="45"/>
      <c r="G403" s="2"/>
      <c r="H403" s="2"/>
      <c r="I403" s="5"/>
      <c r="J403" s="4"/>
      <c r="K403" s="4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12"/>
      <c r="AH403" s="6"/>
      <c r="AI403" s="6"/>
      <c r="AJ403" s="2"/>
      <c r="AK403" s="2"/>
      <c r="AL403" s="8"/>
      <c r="AM403" s="8"/>
      <c r="AN403" s="7"/>
      <c r="AO403" s="5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1"/>
    </row>
    <row r="404" spans="1:64" ht="15" customHeight="1" x14ac:dyDescent="0.25">
      <c r="A404" s="1"/>
      <c r="B404" s="1"/>
      <c r="C404" s="3"/>
      <c r="D404" s="37"/>
      <c r="E404" s="35"/>
      <c r="F404" s="45"/>
      <c r="G404" s="2"/>
      <c r="H404" s="2"/>
      <c r="I404" s="5"/>
      <c r="J404" s="4"/>
      <c r="K404" s="4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12"/>
      <c r="AH404" s="6"/>
      <c r="AI404" s="6"/>
      <c r="AJ404" s="2"/>
      <c r="AK404" s="2"/>
      <c r="AL404" s="8"/>
      <c r="AM404" s="8"/>
      <c r="AN404" s="7"/>
      <c r="AO404" s="5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1"/>
    </row>
    <row r="405" spans="1:64" ht="15" customHeight="1" x14ac:dyDescent="0.25">
      <c r="A405" s="1"/>
      <c r="B405" s="1"/>
      <c r="C405" s="3"/>
      <c r="D405" s="37"/>
      <c r="E405" s="35"/>
      <c r="F405" s="45"/>
      <c r="G405" s="2"/>
      <c r="H405" s="2"/>
      <c r="I405" s="5"/>
      <c r="J405" s="4"/>
      <c r="K405" s="4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12"/>
      <c r="AH405" s="6"/>
      <c r="AI405" s="6"/>
      <c r="AJ405" s="2"/>
      <c r="AK405" s="2"/>
      <c r="AL405" s="8"/>
      <c r="AM405" s="8"/>
      <c r="AN405" s="7"/>
      <c r="AO405" s="5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1"/>
    </row>
    <row r="406" spans="1:64" ht="15" customHeight="1" x14ac:dyDescent="0.25">
      <c r="A406" s="1"/>
      <c r="B406" s="1"/>
      <c r="C406" s="8"/>
      <c r="D406" s="38"/>
      <c r="E406" s="35"/>
      <c r="F406" s="45"/>
      <c r="G406" s="2"/>
      <c r="H406" s="2"/>
      <c r="I406" s="5"/>
      <c r="J406" s="17"/>
      <c r="K406" s="17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12"/>
      <c r="AH406" s="12"/>
      <c r="AI406" s="12"/>
      <c r="AJ406" s="2"/>
      <c r="AK406" s="2"/>
      <c r="AL406" s="8"/>
      <c r="AM406" s="8"/>
      <c r="AN406" s="8"/>
      <c r="AO406" s="8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</row>
    <row r="407" spans="1:64" ht="15" customHeight="1" x14ac:dyDescent="0.25">
      <c r="A407" s="1"/>
      <c r="B407" s="1"/>
      <c r="C407" s="3"/>
      <c r="D407" s="37"/>
      <c r="E407" s="35"/>
      <c r="F407" s="45"/>
      <c r="G407" s="2"/>
      <c r="H407" s="2"/>
      <c r="I407" s="5"/>
      <c r="J407" s="4"/>
      <c r="K407" s="4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12"/>
      <c r="AH407" s="6"/>
      <c r="AI407" s="6"/>
      <c r="AJ407" s="2"/>
      <c r="AK407" s="2"/>
      <c r="AL407" s="8"/>
      <c r="AM407" s="8"/>
      <c r="AN407" s="7"/>
      <c r="AO407" s="5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1"/>
    </row>
    <row r="408" spans="1:64" ht="15" customHeight="1" x14ac:dyDescent="0.25">
      <c r="A408" s="1"/>
      <c r="B408" s="1"/>
      <c r="C408" s="3"/>
      <c r="D408" s="37"/>
      <c r="E408" s="35"/>
      <c r="F408" s="45"/>
      <c r="G408" s="2"/>
      <c r="H408" s="2"/>
      <c r="I408" s="5"/>
      <c r="J408" s="4"/>
      <c r="K408" s="4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12"/>
      <c r="AH408" s="6"/>
      <c r="AI408" s="6"/>
      <c r="AJ408" s="2"/>
      <c r="AK408" s="2"/>
      <c r="AL408" s="8"/>
      <c r="AM408" s="8"/>
      <c r="AN408" s="7"/>
      <c r="AO408" s="5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1"/>
    </row>
    <row r="409" spans="1:64" ht="15" customHeight="1" x14ac:dyDescent="0.25">
      <c r="A409" s="1"/>
      <c r="B409" s="1"/>
      <c r="C409" s="8"/>
      <c r="D409" s="38"/>
      <c r="E409" s="35"/>
      <c r="F409" s="45"/>
      <c r="G409" s="2"/>
      <c r="H409" s="2"/>
      <c r="I409" s="5"/>
      <c r="J409" s="17"/>
      <c r="K409" s="17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12"/>
      <c r="AH409" s="12"/>
      <c r="AI409" s="12"/>
      <c r="AJ409" s="2"/>
      <c r="AK409" s="2"/>
      <c r="AL409" s="8"/>
      <c r="AM409" s="8"/>
      <c r="AN409" s="8"/>
      <c r="AO409" s="8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</row>
    <row r="410" spans="1:64" ht="15" customHeight="1" x14ac:dyDescent="0.25">
      <c r="A410" s="1"/>
      <c r="B410" s="1"/>
      <c r="C410" s="9"/>
      <c r="D410" s="39"/>
      <c r="E410" s="36"/>
      <c r="F410" s="45"/>
      <c r="G410" s="1"/>
      <c r="H410" s="1"/>
      <c r="I410" s="56"/>
      <c r="J410" s="18"/>
      <c r="K410" s="18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3"/>
      <c r="AH410" s="13"/>
      <c r="AI410" s="13"/>
      <c r="AJ410" s="1"/>
      <c r="AK410" s="1"/>
      <c r="AL410" s="9"/>
      <c r="AM410" s="9"/>
      <c r="AN410" s="9"/>
      <c r="AO410" s="9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</row>
    <row r="411" spans="1:64" ht="15" customHeight="1" x14ac:dyDescent="0.25">
      <c r="A411" s="1"/>
      <c r="B411" s="1"/>
      <c r="C411" s="8"/>
      <c r="D411" s="38"/>
      <c r="E411" s="35"/>
      <c r="F411" s="45"/>
      <c r="G411" s="2"/>
      <c r="H411" s="2"/>
      <c r="I411" s="5"/>
      <c r="J411" s="17"/>
      <c r="K411" s="17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12"/>
      <c r="AH411" s="12"/>
      <c r="AI411" s="12"/>
      <c r="AJ411" s="2"/>
      <c r="AK411" s="2"/>
      <c r="AL411" s="8"/>
      <c r="AM411" s="8"/>
      <c r="AN411" s="8"/>
      <c r="AO411" s="8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</row>
    <row r="412" spans="1:64" ht="15" customHeight="1" x14ac:dyDescent="0.25">
      <c r="A412" s="1"/>
      <c r="B412" s="1"/>
      <c r="C412" s="3"/>
      <c r="D412" s="37"/>
      <c r="E412" s="35"/>
      <c r="F412" s="45"/>
      <c r="G412" s="2"/>
      <c r="H412" s="2"/>
      <c r="I412" s="5"/>
      <c r="J412" s="4"/>
      <c r="K412" s="4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12"/>
      <c r="AH412" s="6"/>
      <c r="AI412" s="6"/>
      <c r="AJ412" s="2"/>
      <c r="AK412" s="2"/>
      <c r="AL412" s="8"/>
      <c r="AM412" s="8"/>
      <c r="AN412" s="7"/>
      <c r="AO412" s="5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1"/>
    </row>
    <row r="413" spans="1:64" ht="15" customHeight="1" x14ac:dyDescent="0.25">
      <c r="A413" s="1"/>
      <c r="B413" s="1"/>
      <c r="C413" s="3"/>
      <c r="D413" s="37"/>
      <c r="E413" s="35"/>
      <c r="F413" s="45"/>
      <c r="G413" s="2"/>
      <c r="H413" s="2"/>
      <c r="I413" s="5"/>
      <c r="J413" s="4"/>
      <c r="K413" s="4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12"/>
      <c r="AH413" s="6"/>
      <c r="AI413" s="6"/>
      <c r="AJ413" s="2"/>
      <c r="AK413" s="2"/>
      <c r="AL413" s="8"/>
      <c r="AM413" s="8"/>
      <c r="AN413" s="7"/>
      <c r="AO413" s="5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1"/>
    </row>
    <row r="414" spans="1:64" ht="15" customHeight="1" x14ac:dyDescent="0.25">
      <c r="A414" s="1"/>
      <c r="B414" s="1"/>
      <c r="C414" s="3"/>
      <c r="D414" s="37"/>
      <c r="E414" s="35"/>
      <c r="F414" s="45"/>
      <c r="G414" s="2"/>
      <c r="H414" s="2"/>
      <c r="I414" s="5"/>
      <c r="J414" s="4"/>
      <c r="K414" s="4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12"/>
      <c r="AH414" s="6"/>
      <c r="AI414" s="6"/>
      <c r="AJ414" s="2"/>
      <c r="AK414" s="2"/>
      <c r="AL414" s="8"/>
      <c r="AM414" s="8"/>
      <c r="AN414" s="7"/>
      <c r="AO414" s="5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1"/>
    </row>
    <row r="415" spans="1:64" ht="15" customHeight="1" x14ac:dyDescent="0.25">
      <c r="A415" s="1"/>
      <c r="B415" s="1"/>
      <c r="C415" s="8"/>
      <c r="D415" s="38"/>
      <c r="E415" s="35"/>
      <c r="F415" s="45"/>
      <c r="G415" s="2"/>
      <c r="H415" s="2"/>
      <c r="I415" s="5"/>
      <c r="J415" s="17"/>
      <c r="K415" s="17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12"/>
      <c r="AH415" s="12"/>
      <c r="AI415" s="12"/>
      <c r="AJ415" s="2"/>
      <c r="AK415" s="2"/>
      <c r="AL415" s="8"/>
      <c r="AM415" s="8"/>
      <c r="AN415" s="8"/>
      <c r="AO415" s="8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</row>
    <row r="416" spans="1:64" ht="15" customHeight="1" x14ac:dyDescent="0.25">
      <c r="A416" s="1"/>
      <c r="B416" s="1"/>
      <c r="C416" s="3"/>
      <c r="D416" s="37"/>
      <c r="E416" s="35"/>
      <c r="F416" s="45"/>
      <c r="G416" s="2"/>
      <c r="H416" s="2"/>
      <c r="I416" s="5"/>
      <c r="J416" s="4"/>
      <c r="K416" s="4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12"/>
      <c r="AH416" s="6"/>
      <c r="AI416" s="6"/>
      <c r="AJ416" s="2"/>
      <c r="AK416" s="2"/>
      <c r="AL416" s="8"/>
      <c r="AM416" s="8"/>
      <c r="AN416" s="7"/>
      <c r="AO416" s="5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1"/>
    </row>
    <row r="417" spans="1:64" ht="15" customHeight="1" x14ac:dyDescent="0.25">
      <c r="A417" s="1"/>
      <c r="B417" s="1"/>
      <c r="C417" s="8"/>
      <c r="D417" s="38"/>
      <c r="E417" s="35"/>
      <c r="F417" s="45"/>
      <c r="G417" s="2"/>
      <c r="H417" s="2"/>
      <c r="I417" s="5"/>
      <c r="J417" s="17"/>
      <c r="K417" s="17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12"/>
      <c r="AH417" s="12"/>
      <c r="AI417" s="12"/>
      <c r="AJ417" s="2"/>
      <c r="AK417" s="2"/>
      <c r="AL417" s="8"/>
      <c r="AM417" s="8"/>
      <c r="AN417" s="8"/>
      <c r="AO417" s="8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</row>
    <row r="418" spans="1:64" ht="15" customHeight="1" x14ac:dyDescent="0.25">
      <c r="A418" s="1"/>
      <c r="B418" s="1"/>
      <c r="C418" s="3"/>
      <c r="D418" s="37"/>
      <c r="E418" s="35"/>
      <c r="F418" s="45"/>
      <c r="G418" s="2"/>
      <c r="H418" s="2"/>
      <c r="I418" s="5"/>
      <c r="J418" s="4"/>
      <c r="K418" s="4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12"/>
      <c r="AH418" s="6"/>
      <c r="AI418" s="6"/>
      <c r="AJ418" s="2"/>
      <c r="AK418" s="2"/>
      <c r="AL418" s="8"/>
      <c r="AM418" s="8"/>
      <c r="AN418" s="7"/>
      <c r="AO418" s="5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1"/>
    </row>
    <row r="419" spans="1:64" ht="15" customHeight="1" x14ac:dyDescent="0.25">
      <c r="A419" s="1"/>
      <c r="B419" s="1"/>
      <c r="C419" s="3"/>
      <c r="D419" s="37"/>
      <c r="E419" s="35"/>
      <c r="F419" s="45"/>
      <c r="G419" s="2"/>
      <c r="H419" s="2"/>
      <c r="I419" s="5"/>
      <c r="J419" s="4"/>
      <c r="K419" s="4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12"/>
      <c r="AH419" s="6"/>
      <c r="AI419" s="6"/>
      <c r="AJ419" s="2"/>
      <c r="AK419" s="2"/>
      <c r="AL419" s="8"/>
      <c r="AM419" s="8"/>
      <c r="AN419" s="7"/>
      <c r="AO419" s="5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1"/>
    </row>
    <row r="420" spans="1:64" ht="15" customHeight="1" x14ac:dyDescent="0.25">
      <c r="A420" s="1"/>
      <c r="B420" s="1"/>
      <c r="C420" s="8"/>
      <c r="D420" s="38"/>
      <c r="E420" s="35"/>
      <c r="F420" s="45"/>
      <c r="G420" s="2"/>
      <c r="H420" s="2"/>
      <c r="I420" s="5"/>
      <c r="J420" s="17"/>
      <c r="K420" s="17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12"/>
      <c r="AH420" s="12"/>
      <c r="AI420" s="12"/>
      <c r="AJ420" s="2"/>
      <c r="AK420" s="2"/>
      <c r="AL420" s="8"/>
      <c r="AM420" s="8"/>
      <c r="AN420" s="8"/>
      <c r="AO420" s="8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</row>
    <row r="421" spans="1:64" ht="15" customHeight="1" x14ac:dyDescent="0.25">
      <c r="A421" s="1"/>
      <c r="B421" s="1"/>
      <c r="C421" s="3"/>
      <c r="D421" s="37"/>
      <c r="E421" s="35"/>
      <c r="F421" s="45"/>
      <c r="G421" s="2"/>
      <c r="H421" s="2"/>
      <c r="I421" s="5"/>
      <c r="J421" s="4"/>
      <c r="K421" s="4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12"/>
      <c r="AH421" s="6"/>
      <c r="AI421" s="6"/>
      <c r="AJ421" s="2"/>
      <c r="AK421" s="2"/>
      <c r="AL421" s="8"/>
      <c r="AM421" s="8"/>
      <c r="AN421" s="7"/>
      <c r="AO421" s="5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1"/>
    </row>
    <row r="422" spans="1:64" ht="15" customHeight="1" x14ac:dyDescent="0.25">
      <c r="A422" s="1"/>
      <c r="B422" s="1"/>
      <c r="C422" s="8"/>
      <c r="D422" s="38"/>
      <c r="E422" s="35"/>
      <c r="F422" s="45"/>
      <c r="G422" s="2"/>
      <c r="H422" s="2"/>
      <c r="I422" s="5"/>
      <c r="J422" s="17"/>
      <c r="K422" s="17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12"/>
      <c r="AH422" s="12"/>
      <c r="AI422" s="12"/>
      <c r="AJ422" s="2"/>
      <c r="AK422" s="2"/>
      <c r="AL422" s="8"/>
      <c r="AM422" s="8"/>
      <c r="AN422" s="8"/>
      <c r="AO422" s="8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</row>
    <row r="423" spans="1:64" ht="15" customHeight="1" x14ac:dyDescent="0.25">
      <c r="A423" s="1"/>
      <c r="B423" s="1"/>
      <c r="C423" s="3"/>
      <c r="D423" s="37"/>
      <c r="E423" s="35"/>
      <c r="F423" s="45"/>
      <c r="G423" s="2"/>
      <c r="H423" s="2"/>
      <c r="I423" s="5"/>
      <c r="J423" s="4"/>
      <c r="K423" s="4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12"/>
      <c r="AH423" s="6"/>
      <c r="AI423" s="6"/>
      <c r="AJ423" s="2"/>
      <c r="AK423" s="2"/>
      <c r="AL423" s="8"/>
      <c r="AM423" s="8"/>
      <c r="AN423" s="7"/>
      <c r="AO423" s="5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1"/>
    </row>
    <row r="424" spans="1:64" ht="15" customHeight="1" x14ac:dyDescent="0.25">
      <c r="A424" s="1"/>
      <c r="B424" s="1"/>
      <c r="C424" s="8"/>
      <c r="D424" s="38"/>
      <c r="E424" s="35"/>
      <c r="F424" s="45"/>
      <c r="G424" s="2"/>
      <c r="H424" s="2"/>
      <c r="I424" s="5"/>
      <c r="J424" s="17"/>
      <c r="K424" s="17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12"/>
      <c r="AH424" s="12"/>
      <c r="AI424" s="12"/>
      <c r="AJ424" s="2"/>
      <c r="AK424" s="2"/>
      <c r="AL424" s="8"/>
      <c r="AM424" s="8"/>
      <c r="AN424" s="8"/>
      <c r="AO424" s="8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</row>
    <row r="425" spans="1:64" ht="15" customHeight="1" x14ac:dyDescent="0.25">
      <c r="A425" s="1"/>
      <c r="B425" s="1"/>
      <c r="C425" s="3"/>
      <c r="D425" s="37"/>
      <c r="E425" s="35"/>
      <c r="F425" s="45"/>
      <c r="G425" s="2"/>
      <c r="H425" s="2"/>
      <c r="I425" s="5"/>
      <c r="J425" s="4"/>
      <c r="K425" s="4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12"/>
      <c r="AH425" s="6"/>
      <c r="AI425" s="6"/>
      <c r="AJ425" s="2"/>
      <c r="AK425" s="2"/>
      <c r="AL425" s="8"/>
      <c r="AM425" s="8"/>
      <c r="AN425" s="7"/>
      <c r="AO425" s="5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1"/>
    </row>
    <row r="426" spans="1:64" ht="15" customHeight="1" x14ac:dyDescent="0.25">
      <c r="A426" s="1"/>
      <c r="B426" s="1"/>
      <c r="C426" s="3"/>
      <c r="D426" s="37"/>
      <c r="E426" s="35"/>
      <c r="F426" s="45"/>
      <c r="G426" s="2"/>
      <c r="H426" s="2"/>
      <c r="I426" s="5"/>
      <c r="J426" s="4"/>
      <c r="K426" s="4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12"/>
      <c r="AH426" s="6"/>
      <c r="AI426" s="6"/>
      <c r="AJ426" s="2"/>
      <c r="AK426" s="2"/>
      <c r="AL426" s="8"/>
      <c r="AM426" s="8"/>
      <c r="AN426" s="7"/>
      <c r="AO426" s="5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1"/>
    </row>
    <row r="427" spans="1:64" ht="15" customHeight="1" x14ac:dyDescent="0.25">
      <c r="A427" s="1"/>
      <c r="B427" s="1"/>
      <c r="C427" s="8"/>
      <c r="D427" s="38"/>
      <c r="E427" s="35"/>
      <c r="F427" s="45"/>
      <c r="G427" s="2"/>
      <c r="H427" s="2"/>
      <c r="I427" s="5"/>
      <c r="J427" s="17"/>
      <c r="K427" s="17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12"/>
      <c r="AH427" s="12"/>
      <c r="AI427" s="12"/>
      <c r="AJ427" s="2"/>
      <c r="AK427" s="2"/>
      <c r="AL427" s="8"/>
      <c r="AM427" s="8"/>
      <c r="AN427" s="8"/>
      <c r="AO427" s="8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</row>
    <row r="428" spans="1:64" ht="15" customHeight="1" x14ac:dyDescent="0.25">
      <c r="A428" s="1"/>
      <c r="B428" s="1"/>
      <c r="C428" s="8"/>
      <c r="D428" s="38"/>
      <c r="E428" s="35"/>
      <c r="F428" s="45"/>
      <c r="G428" s="2"/>
      <c r="H428" s="2"/>
      <c r="I428" s="5"/>
      <c r="J428" s="17"/>
      <c r="K428" s="17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12"/>
      <c r="AH428" s="12"/>
      <c r="AI428" s="12"/>
      <c r="AJ428" s="2"/>
      <c r="AK428" s="2"/>
      <c r="AL428" s="8"/>
      <c r="AM428" s="8"/>
      <c r="AN428" s="8"/>
      <c r="AO428" s="8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</row>
    <row r="429" spans="1:64" ht="15" customHeight="1" x14ac:dyDescent="0.25">
      <c r="A429" s="1"/>
      <c r="B429" s="1"/>
      <c r="C429" s="3"/>
      <c r="D429" s="37"/>
      <c r="E429" s="35"/>
      <c r="F429" s="45"/>
      <c r="G429" s="2"/>
      <c r="H429" s="2"/>
      <c r="I429" s="5"/>
      <c r="J429" s="4"/>
      <c r="K429" s="4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12"/>
      <c r="AH429" s="6"/>
      <c r="AI429" s="6"/>
      <c r="AJ429" s="2"/>
      <c r="AK429" s="2"/>
      <c r="AL429" s="8"/>
      <c r="AM429" s="8"/>
      <c r="AN429" s="7"/>
      <c r="AO429" s="5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1"/>
    </row>
    <row r="430" spans="1:64" ht="15" customHeight="1" x14ac:dyDescent="0.25">
      <c r="A430" s="1"/>
      <c r="B430" s="1"/>
      <c r="C430" s="8"/>
      <c r="D430" s="38"/>
      <c r="E430" s="35"/>
      <c r="F430" s="45"/>
      <c r="G430" s="2"/>
      <c r="H430" s="2"/>
      <c r="I430" s="5"/>
      <c r="J430" s="17"/>
      <c r="K430" s="17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12"/>
      <c r="AH430" s="12"/>
      <c r="AI430" s="12"/>
      <c r="AJ430" s="2"/>
      <c r="AK430" s="2"/>
      <c r="AL430" s="8"/>
      <c r="AM430" s="8"/>
      <c r="AN430" s="8"/>
      <c r="AO430" s="8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</row>
    <row r="431" spans="1:64" ht="15" customHeight="1" x14ac:dyDescent="0.25">
      <c r="A431" s="1"/>
      <c r="B431" s="1"/>
      <c r="C431" s="8"/>
      <c r="D431" s="38"/>
      <c r="E431" s="35"/>
      <c r="F431" s="45"/>
      <c r="G431" s="2"/>
      <c r="H431" s="2"/>
      <c r="I431" s="5"/>
      <c r="J431" s="17"/>
      <c r="K431" s="17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12"/>
      <c r="AH431" s="12"/>
      <c r="AI431" s="12"/>
      <c r="AJ431" s="2"/>
      <c r="AK431" s="2"/>
      <c r="AL431" s="8"/>
      <c r="AM431" s="8"/>
      <c r="AN431" s="8"/>
      <c r="AO431" s="8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</row>
    <row r="432" spans="1:64" ht="15" customHeight="1" x14ac:dyDescent="0.25">
      <c r="A432" s="1"/>
      <c r="B432" s="1"/>
      <c r="C432" s="3"/>
      <c r="D432" s="37"/>
      <c r="E432" s="35"/>
      <c r="F432" s="45"/>
      <c r="G432" s="2"/>
      <c r="H432" s="2"/>
      <c r="I432" s="5"/>
      <c r="J432" s="4"/>
      <c r="K432" s="4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12"/>
      <c r="AH432" s="6"/>
      <c r="AI432" s="6"/>
      <c r="AJ432" s="2"/>
      <c r="AK432" s="2"/>
      <c r="AL432" s="8"/>
      <c r="AM432" s="8"/>
      <c r="AN432" s="7"/>
      <c r="AO432" s="5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1"/>
    </row>
    <row r="433" spans="1:64" ht="15" customHeight="1" x14ac:dyDescent="0.25">
      <c r="A433" s="1"/>
      <c r="B433" s="1"/>
      <c r="C433" s="8"/>
      <c r="D433" s="38"/>
      <c r="E433" s="35"/>
      <c r="F433" s="45"/>
      <c r="G433" s="2"/>
      <c r="H433" s="2"/>
      <c r="I433" s="5"/>
      <c r="J433" s="17"/>
      <c r="K433" s="17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12"/>
      <c r="AH433" s="12"/>
      <c r="AI433" s="12"/>
      <c r="AJ433" s="2"/>
      <c r="AK433" s="2"/>
      <c r="AL433" s="8"/>
      <c r="AM433" s="8"/>
      <c r="AN433" s="8"/>
      <c r="AO433" s="8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</row>
    <row r="434" spans="1:64" ht="15" customHeight="1" x14ac:dyDescent="0.25">
      <c r="A434" s="1"/>
      <c r="B434" s="1"/>
      <c r="C434" s="3"/>
      <c r="D434" s="37"/>
      <c r="E434" s="35"/>
      <c r="F434" s="45"/>
      <c r="G434" s="2"/>
      <c r="H434" s="2"/>
      <c r="I434" s="5"/>
      <c r="J434" s="4"/>
      <c r="K434" s="4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12"/>
      <c r="AH434" s="6"/>
      <c r="AI434" s="6"/>
      <c r="AJ434" s="2"/>
      <c r="AK434" s="2"/>
      <c r="AL434" s="8"/>
      <c r="AM434" s="8"/>
      <c r="AN434" s="7"/>
      <c r="AO434" s="5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1"/>
    </row>
    <row r="435" spans="1:64" ht="15" customHeight="1" x14ac:dyDescent="0.25">
      <c r="A435" s="1"/>
      <c r="B435" s="1"/>
      <c r="C435" s="8"/>
      <c r="D435" s="38"/>
      <c r="E435" s="35"/>
      <c r="F435" s="45"/>
      <c r="G435" s="2"/>
      <c r="H435" s="2"/>
      <c r="I435" s="5"/>
      <c r="J435" s="17"/>
      <c r="K435" s="17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12"/>
      <c r="AH435" s="12"/>
      <c r="AI435" s="12"/>
      <c r="AJ435" s="2"/>
      <c r="AK435" s="2"/>
      <c r="AL435" s="8"/>
      <c r="AM435" s="8"/>
      <c r="AN435" s="8"/>
      <c r="AO435" s="8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</row>
    <row r="436" spans="1:64" ht="15" customHeight="1" x14ac:dyDescent="0.25">
      <c r="A436" s="1"/>
      <c r="B436" s="1"/>
      <c r="C436" s="8"/>
      <c r="D436" s="38"/>
      <c r="E436" s="35"/>
      <c r="F436" s="45"/>
      <c r="G436" s="2"/>
      <c r="H436" s="2"/>
      <c r="I436" s="5"/>
      <c r="J436" s="17"/>
      <c r="K436" s="17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12"/>
      <c r="AH436" s="12"/>
      <c r="AI436" s="12"/>
      <c r="AJ436" s="2"/>
      <c r="AK436" s="2"/>
      <c r="AL436" s="8"/>
      <c r="AM436" s="8"/>
      <c r="AN436" s="8"/>
      <c r="AO436" s="8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</row>
    <row r="437" spans="1:64" ht="15" customHeight="1" x14ac:dyDescent="0.25">
      <c r="A437" s="1"/>
      <c r="B437" s="1"/>
      <c r="C437" s="3"/>
      <c r="D437" s="37"/>
      <c r="E437" s="35"/>
      <c r="F437" s="45"/>
      <c r="G437" s="2"/>
      <c r="H437" s="2"/>
      <c r="I437" s="5"/>
      <c r="J437" s="4"/>
      <c r="K437" s="4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12"/>
      <c r="AH437" s="6"/>
      <c r="AI437" s="6"/>
      <c r="AJ437" s="2"/>
      <c r="AK437" s="2"/>
      <c r="AL437" s="8"/>
      <c r="AM437" s="8"/>
      <c r="AN437" s="7"/>
      <c r="AO437" s="5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1"/>
    </row>
    <row r="438" spans="1:64" ht="15" customHeight="1" x14ac:dyDescent="0.25">
      <c r="A438" s="1"/>
      <c r="B438" s="1"/>
      <c r="C438" s="8"/>
      <c r="D438" s="38"/>
      <c r="E438" s="35"/>
      <c r="F438" s="45"/>
      <c r="G438" s="2"/>
      <c r="H438" s="2"/>
      <c r="I438" s="5"/>
      <c r="J438" s="17"/>
      <c r="K438" s="17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12"/>
      <c r="AH438" s="12"/>
      <c r="AI438" s="12"/>
      <c r="AJ438" s="2"/>
      <c r="AK438" s="2"/>
      <c r="AL438" s="8"/>
      <c r="AM438" s="8"/>
      <c r="AN438" s="8"/>
      <c r="AO438" s="8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</row>
    <row r="439" spans="1:64" ht="15" customHeight="1" x14ac:dyDescent="0.25">
      <c r="A439" s="1"/>
      <c r="B439" s="1"/>
      <c r="C439" s="8"/>
      <c r="D439" s="38"/>
      <c r="E439" s="35"/>
      <c r="F439" s="45"/>
      <c r="G439" s="2"/>
      <c r="H439" s="2"/>
      <c r="I439" s="5"/>
      <c r="J439" s="17"/>
      <c r="K439" s="17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12"/>
      <c r="AH439" s="12"/>
      <c r="AI439" s="12"/>
      <c r="AJ439" s="2"/>
      <c r="AK439" s="2"/>
      <c r="AL439" s="8"/>
      <c r="AM439" s="8"/>
      <c r="AN439" s="8"/>
      <c r="AO439" s="8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</row>
    <row r="440" spans="1:64" ht="15" customHeight="1" x14ac:dyDescent="0.25">
      <c r="A440" s="1"/>
      <c r="B440" s="1"/>
      <c r="C440" s="3"/>
      <c r="D440" s="37"/>
      <c r="E440" s="35"/>
      <c r="F440" s="45"/>
      <c r="G440" s="2"/>
      <c r="H440" s="2"/>
      <c r="I440" s="5"/>
      <c r="J440" s="4"/>
      <c r="K440" s="4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12"/>
      <c r="AH440" s="6"/>
      <c r="AI440" s="6"/>
      <c r="AJ440" s="2"/>
      <c r="AK440" s="2"/>
      <c r="AL440" s="8"/>
      <c r="AM440" s="8"/>
      <c r="AN440" s="7"/>
      <c r="AO440" s="5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1"/>
    </row>
    <row r="441" spans="1:64" ht="15" customHeight="1" x14ac:dyDescent="0.25">
      <c r="A441" s="1"/>
      <c r="B441" s="1"/>
      <c r="C441" s="8"/>
      <c r="D441" s="38"/>
      <c r="E441" s="35"/>
      <c r="F441" s="45"/>
      <c r="G441" s="2"/>
      <c r="H441" s="2"/>
      <c r="I441" s="5"/>
      <c r="J441" s="17"/>
      <c r="K441" s="17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12"/>
      <c r="AH441" s="12"/>
      <c r="AI441" s="12"/>
      <c r="AJ441" s="2"/>
      <c r="AK441" s="2"/>
      <c r="AL441" s="8"/>
      <c r="AM441" s="8"/>
      <c r="AN441" s="8"/>
      <c r="AO441" s="8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</row>
    <row r="442" spans="1:64" ht="15" customHeight="1" x14ac:dyDescent="0.25">
      <c r="A442" s="1"/>
      <c r="B442" s="1"/>
      <c r="C442" s="8"/>
      <c r="D442" s="38"/>
      <c r="E442" s="35"/>
      <c r="F442" s="45"/>
      <c r="G442" s="2"/>
      <c r="H442" s="2"/>
      <c r="I442" s="5"/>
      <c r="J442" s="17"/>
      <c r="K442" s="17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12"/>
      <c r="AH442" s="12"/>
      <c r="AI442" s="12"/>
      <c r="AJ442" s="2"/>
      <c r="AK442" s="2"/>
      <c r="AL442" s="8"/>
      <c r="AM442" s="8"/>
      <c r="AN442" s="8"/>
      <c r="AO442" s="8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</row>
    <row r="443" spans="1:64" ht="15" customHeight="1" x14ac:dyDescent="0.25">
      <c r="A443" s="1"/>
      <c r="B443" s="1"/>
      <c r="C443" s="8"/>
      <c r="D443" s="38"/>
      <c r="E443" s="35"/>
      <c r="F443" s="45"/>
      <c r="G443" s="2"/>
      <c r="H443" s="2"/>
      <c r="I443" s="5"/>
      <c r="J443" s="17"/>
      <c r="K443" s="17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12"/>
      <c r="AH443" s="12"/>
      <c r="AI443" s="12"/>
      <c r="AJ443" s="2"/>
      <c r="AK443" s="2"/>
      <c r="AL443" s="8"/>
      <c r="AM443" s="8"/>
      <c r="AN443" s="8"/>
      <c r="AO443" s="8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</row>
    <row r="444" spans="1:64" ht="15" customHeight="1" x14ac:dyDescent="0.25">
      <c r="A444" s="1"/>
      <c r="B444" s="1"/>
      <c r="C444" s="3"/>
      <c r="D444" s="37"/>
      <c r="E444" s="35"/>
      <c r="F444" s="45"/>
      <c r="G444" s="2"/>
      <c r="H444" s="2"/>
      <c r="I444" s="5"/>
      <c r="J444" s="4"/>
      <c r="K444" s="4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12"/>
      <c r="AH444" s="6"/>
      <c r="AI444" s="6"/>
      <c r="AJ444" s="2"/>
      <c r="AK444" s="2"/>
      <c r="AL444" s="8"/>
      <c r="AM444" s="8"/>
      <c r="AN444" s="7"/>
      <c r="AO444" s="5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1"/>
    </row>
    <row r="445" spans="1:64" ht="15" customHeight="1" x14ac:dyDescent="0.25">
      <c r="A445" s="1"/>
      <c r="B445" s="1"/>
      <c r="C445" s="8"/>
      <c r="D445" s="38"/>
      <c r="E445" s="35"/>
      <c r="F445" s="45"/>
      <c r="G445" s="2"/>
      <c r="H445" s="2"/>
      <c r="I445" s="5"/>
      <c r="J445" s="17"/>
      <c r="K445" s="17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12"/>
      <c r="AH445" s="12"/>
      <c r="AI445" s="12"/>
      <c r="AJ445" s="2"/>
      <c r="AK445" s="2"/>
      <c r="AL445" s="8"/>
      <c r="AM445" s="8"/>
      <c r="AN445" s="8"/>
      <c r="AO445" s="8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</row>
    <row r="446" spans="1:64" ht="15" customHeight="1" x14ac:dyDescent="0.25">
      <c r="A446" s="1"/>
      <c r="B446" s="1"/>
      <c r="C446" s="8"/>
      <c r="D446" s="38"/>
      <c r="E446" s="35"/>
      <c r="F446" s="45"/>
      <c r="G446" s="2"/>
      <c r="H446" s="2"/>
      <c r="I446" s="5"/>
      <c r="J446" s="17"/>
      <c r="K446" s="17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12"/>
      <c r="AH446" s="12"/>
      <c r="AI446" s="12"/>
      <c r="AJ446" s="2"/>
      <c r="AK446" s="2"/>
      <c r="AL446" s="8"/>
      <c r="AM446" s="8"/>
      <c r="AN446" s="8"/>
      <c r="AO446" s="8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</row>
    <row r="447" spans="1:64" ht="15" customHeight="1" x14ac:dyDescent="0.25">
      <c r="A447" s="1"/>
      <c r="B447" s="1"/>
      <c r="C447" s="3"/>
      <c r="D447" s="37"/>
      <c r="E447" s="35"/>
      <c r="F447" s="45"/>
      <c r="G447" s="2"/>
      <c r="H447" s="2"/>
      <c r="I447" s="5"/>
      <c r="J447" s="4"/>
      <c r="K447" s="4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12"/>
      <c r="AH447" s="6"/>
      <c r="AI447" s="6"/>
      <c r="AJ447" s="2"/>
      <c r="AK447" s="2"/>
      <c r="AL447" s="8"/>
      <c r="AM447" s="8"/>
      <c r="AN447" s="7"/>
      <c r="AO447" s="5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1"/>
    </row>
    <row r="448" spans="1:64" ht="15" customHeight="1" x14ac:dyDescent="0.25">
      <c r="A448" s="1"/>
      <c r="B448" s="1"/>
      <c r="C448" s="3"/>
      <c r="D448" s="37"/>
      <c r="E448" s="35"/>
      <c r="F448" s="45"/>
      <c r="G448" s="2"/>
      <c r="H448" s="2"/>
      <c r="I448" s="56"/>
      <c r="J448" s="4"/>
      <c r="K448" s="4"/>
      <c r="L448" s="2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2"/>
      <c r="AH448" s="6"/>
      <c r="AI448" s="6"/>
      <c r="AJ448" s="2"/>
      <c r="AK448" s="2"/>
      <c r="AL448" s="8"/>
      <c r="AM448" s="8"/>
      <c r="AN448" s="7"/>
      <c r="AO448" s="5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1"/>
    </row>
    <row r="449" spans="1:64" ht="15" customHeight="1" x14ac:dyDescent="0.25">
      <c r="A449" s="1"/>
      <c r="B449" s="1"/>
      <c r="C449" s="3"/>
      <c r="D449" s="37"/>
      <c r="E449" s="35"/>
      <c r="F449" s="45"/>
      <c r="G449" s="2"/>
      <c r="H449" s="2"/>
      <c r="I449" s="5"/>
      <c r="J449" s="4"/>
      <c r="K449" s="4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12"/>
      <c r="AH449" s="6"/>
      <c r="AI449" s="6"/>
      <c r="AJ449" s="2"/>
      <c r="AK449" s="2"/>
      <c r="AL449" s="8"/>
      <c r="AM449" s="8"/>
      <c r="AN449" s="7"/>
      <c r="AO449" s="5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1"/>
    </row>
    <row r="450" spans="1:64" ht="15" customHeight="1" x14ac:dyDescent="0.25">
      <c r="A450" s="1"/>
      <c r="B450" s="1"/>
      <c r="C450" s="8"/>
      <c r="D450" s="38"/>
      <c r="E450" s="35"/>
      <c r="F450" s="45"/>
      <c r="G450" s="2"/>
      <c r="H450" s="2"/>
      <c r="I450" s="5"/>
      <c r="J450" s="17"/>
      <c r="K450" s="17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12"/>
      <c r="AH450" s="12"/>
      <c r="AI450" s="12"/>
      <c r="AJ450" s="2"/>
      <c r="AK450" s="2"/>
      <c r="AL450" s="8"/>
      <c r="AM450" s="8"/>
      <c r="AN450" s="8"/>
      <c r="AO450" s="8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</row>
    <row r="451" spans="1:64" ht="15" customHeight="1" x14ac:dyDescent="0.25">
      <c r="A451" s="1"/>
      <c r="B451" s="1"/>
      <c r="C451" s="8"/>
      <c r="D451" s="38"/>
      <c r="E451" s="35"/>
      <c r="F451" s="45"/>
      <c r="G451" s="2"/>
      <c r="H451" s="2"/>
      <c r="I451" s="5"/>
      <c r="J451" s="17"/>
      <c r="K451" s="17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12"/>
      <c r="AH451" s="12"/>
      <c r="AI451" s="12"/>
      <c r="AJ451" s="2"/>
      <c r="AK451" s="2"/>
      <c r="AL451" s="8"/>
      <c r="AM451" s="8"/>
      <c r="AN451" s="8"/>
      <c r="AO451" s="8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</row>
    <row r="452" spans="1:64" ht="15" customHeight="1" x14ac:dyDescent="0.25">
      <c r="A452" s="1"/>
      <c r="B452" s="1"/>
      <c r="C452" s="3"/>
      <c r="D452" s="37"/>
      <c r="E452" s="35"/>
      <c r="F452" s="45"/>
      <c r="G452" s="2"/>
      <c r="H452" s="2"/>
      <c r="I452" s="5"/>
      <c r="J452" s="4"/>
      <c r="K452" s="4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12"/>
      <c r="AH452" s="6"/>
      <c r="AI452" s="6"/>
      <c r="AJ452" s="2"/>
      <c r="AK452" s="2"/>
      <c r="AL452" s="8"/>
      <c r="AM452" s="8"/>
      <c r="AN452" s="7"/>
      <c r="AO452" s="5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1"/>
    </row>
    <row r="453" spans="1:64" ht="15" customHeight="1" x14ac:dyDescent="0.25">
      <c r="A453" s="1"/>
      <c r="B453" s="1"/>
      <c r="C453" s="3"/>
      <c r="D453" s="37"/>
      <c r="E453" s="35"/>
      <c r="F453" s="45"/>
      <c r="G453" s="2"/>
      <c r="H453" s="2"/>
      <c r="I453" s="5"/>
      <c r="J453" s="4"/>
      <c r="K453" s="4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12"/>
      <c r="AH453" s="6"/>
      <c r="AI453" s="6"/>
      <c r="AJ453" s="2"/>
      <c r="AK453" s="2"/>
      <c r="AL453" s="8"/>
      <c r="AM453" s="8"/>
      <c r="AN453" s="7"/>
      <c r="AO453" s="5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1"/>
    </row>
    <row r="454" spans="1:64" ht="15" customHeight="1" x14ac:dyDescent="0.25">
      <c r="A454" s="1"/>
      <c r="B454" s="1"/>
      <c r="C454" s="8"/>
      <c r="D454" s="38"/>
      <c r="E454" s="35"/>
      <c r="F454" s="45"/>
      <c r="G454" s="2"/>
      <c r="H454" s="2"/>
      <c r="I454" s="5"/>
      <c r="J454" s="17"/>
      <c r="K454" s="17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12"/>
      <c r="AH454" s="12"/>
      <c r="AI454" s="12"/>
      <c r="AJ454" s="2"/>
      <c r="AK454" s="2"/>
      <c r="AL454" s="8"/>
      <c r="AM454" s="8"/>
      <c r="AN454" s="8"/>
      <c r="AO454" s="8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</row>
    <row r="455" spans="1:64" ht="15" customHeight="1" x14ac:dyDescent="0.25">
      <c r="A455" s="1"/>
      <c r="B455" s="1"/>
      <c r="C455" s="8"/>
      <c r="D455" s="38"/>
      <c r="E455" s="35"/>
      <c r="F455" s="45"/>
      <c r="G455" s="2"/>
      <c r="H455" s="2"/>
      <c r="I455" s="5"/>
      <c r="J455" s="17"/>
      <c r="K455" s="17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12"/>
      <c r="AH455" s="12"/>
      <c r="AI455" s="12"/>
      <c r="AJ455" s="2"/>
      <c r="AK455" s="2"/>
      <c r="AL455" s="8"/>
      <c r="AM455" s="8"/>
      <c r="AN455" s="8"/>
      <c r="AO455" s="8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</row>
    <row r="456" spans="1:64" ht="15" customHeight="1" x14ac:dyDescent="0.25">
      <c r="A456" s="1"/>
      <c r="B456" s="1"/>
      <c r="C456" s="3"/>
      <c r="D456" s="37"/>
      <c r="E456" s="35"/>
      <c r="F456" s="45"/>
      <c r="G456" s="2"/>
      <c r="H456" s="2"/>
      <c r="I456" s="5"/>
      <c r="J456" s="4"/>
      <c r="K456" s="4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12"/>
      <c r="AH456" s="6"/>
      <c r="AI456" s="6"/>
      <c r="AJ456" s="2"/>
      <c r="AK456" s="2"/>
      <c r="AL456" s="8"/>
      <c r="AM456" s="8"/>
      <c r="AN456" s="7"/>
      <c r="AO456" s="5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1"/>
    </row>
    <row r="457" spans="1:64" ht="15" customHeight="1" x14ac:dyDescent="0.25">
      <c r="A457" s="1"/>
      <c r="B457" s="1"/>
      <c r="C457" s="8"/>
      <c r="D457" s="38"/>
      <c r="E457" s="35"/>
      <c r="F457" s="45"/>
      <c r="G457" s="2"/>
      <c r="H457" s="2"/>
      <c r="I457" s="5"/>
      <c r="J457" s="17"/>
      <c r="K457" s="17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12"/>
      <c r="AH457" s="12"/>
      <c r="AI457" s="12"/>
      <c r="AJ457" s="2"/>
      <c r="AK457" s="2"/>
      <c r="AL457" s="8"/>
      <c r="AM457" s="8"/>
      <c r="AN457" s="8"/>
      <c r="AO457" s="8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</row>
    <row r="458" spans="1:64" ht="15" customHeight="1" x14ac:dyDescent="0.25">
      <c r="A458" s="1"/>
      <c r="B458" s="1"/>
      <c r="C458" s="3"/>
      <c r="D458" s="37"/>
      <c r="E458" s="35"/>
      <c r="F458" s="45"/>
      <c r="G458" s="2"/>
      <c r="H458" s="2"/>
      <c r="I458" s="5"/>
      <c r="J458" s="4"/>
      <c r="K458" s="4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12"/>
      <c r="AH458" s="6"/>
      <c r="AI458" s="6"/>
      <c r="AJ458" s="2"/>
      <c r="AK458" s="2"/>
      <c r="AL458" s="8"/>
      <c r="AM458" s="8"/>
      <c r="AN458" s="7"/>
      <c r="AO458" s="5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1"/>
    </row>
    <row r="459" spans="1:64" ht="15" customHeight="1" x14ac:dyDescent="0.25">
      <c r="A459" s="1"/>
      <c r="B459" s="1"/>
      <c r="C459" s="3"/>
      <c r="D459" s="37"/>
      <c r="E459" s="35"/>
      <c r="F459" s="45"/>
      <c r="G459" s="2"/>
      <c r="H459" s="2"/>
      <c r="I459" s="5"/>
      <c r="J459" s="4"/>
      <c r="K459" s="4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12"/>
      <c r="AH459" s="6"/>
      <c r="AI459" s="6"/>
      <c r="AJ459" s="2"/>
      <c r="AK459" s="2"/>
      <c r="AL459" s="8"/>
      <c r="AM459" s="8"/>
      <c r="AN459" s="7"/>
      <c r="AO459" s="5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1"/>
    </row>
    <row r="460" spans="1:64" ht="15" customHeight="1" x14ac:dyDescent="0.25">
      <c r="A460" s="1"/>
      <c r="B460" s="1"/>
      <c r="C460" s="8"/>
      <c r="D460" s="38"/>
      <c r="E460" s="35"/>
      <c r="F460" s="45"/>
      <c r="G460" s="2"/>
      <c r="H460" s="2"/>
      <c r="I460" s="5"/>
      <c r="J460" s="17"/>
      <c r="K460" s="17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12"/>
      <c r="AH460" s="12"/>
      <c r="AI460" s="12"/>
      <c r="AJ460" s="2"/>
      <c r="AK460" s="2"/>
      <c r="AL460" s="8"/>
      <c r="AM460" s="8"/>
      <c r="AN460" s="8"/>
      <c r="AO460" s="8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</row>
    <row r="461" spans="1:64" ht="15" customHeight="1" x14ac:dyDescent="0.25">
      <c r="A461" s="1"/>
      <c r="B461" s="1"/>
      <c r="C461" s="8"/>
      <c r="D461" s="38"/>
      <c r="E461" s="35"/>
      <c r="F461" s="45"/>
      <c r="G461" s="2"/>
      <c r="H461" s="2"/>
      <c r="I461" s="5"/>
      <c r="J461" s="17"/>
      <c r="K461" s="17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12"/>
      <c r="AH461" s="12"/>
      <c r="AI461" s="12"/>
      <c r="AJ461" s="2"/>
      <c r="AK461" s="2"/>
      <c r="AL461" s="8"/>
      <c r="AM461" s="8"/>
      <c r="AN461" s="8"/>
      <c r="AO461" s="8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</row>
    <row r="462" spans="1:64" ht="15" customHeight="1" x14ac:dyDescent="0.25">
      <c r="A462" s="1"/>
      <c r="B462" s="1"/>
      <c r="C462" s="8"/>
      <c r="D462" s="38"/>
      <c r="E462" s="35"/>
      <c r="F462" s="45"/>
      <c r="G462" s="2"/>
      <c r="H462" s="2"/>
      <c r="I462" s="5"/>
      <c r="J462" s="17"/>
      <c r="K462" s="17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12"/>
      <c r="AH462" s="12"/>
      <c r="AI462" s="12"/>
      <c r="AJ462" s="2"/>
      <c r="AK462" s="2"/>
      <c r="AL462" s="8"/>
      <c r="AM462" s="8"/>
      <c r="AN462" s="8"/>
      <c r="AO462" s="8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</row>
    <row r="463" spans="1:64" ht="15" customHeight="1" x14ac:dyDescent="0.25">
      <c r="A463" s="1"/>
      <c r="B463" s="1"/>
      <c r="C463" s="8"/>
      <c r="D463" s="38"/>
      <c r="E463" s="35"/>
      <c r="F463" s="45"/>
      <c r="G463" s="2"/>
      <c r="H463" s="2"/>
      <c r="I463" s="5"/>
      <c r="J463" s="17"/>
      <c r="K463" s="17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12"/>
      <c r="AH463" s="12"/>
      <c r="AI463" s="12"/>
      <c r="AJ463" s="2"/>
      <c r="AK463" s="2"/>
      <c r="AL463" s="8"/>
      <c r="AM463" s="8"/>
      <c r="AN463" s="8"/>
      <c r="AO463" s="8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</row>
    <row r="464" spans="1:64" ht="15" customHeight="1" x14ac:dyDescent="0.25">
      <c r="A464" s="1"/>
      <c r="B464" s="1"/>
      <c r="C464" s="3"/>
      <c r="D464" s="37"/>
      <c r="E464" s="35"/>
      <c r="F464" s="45"/>
      <c r="G464" s="2"/>
      <c r="H464" s="2"/>
      <c r="I464" s="5"/>
      <c r="J464" s="4"/>
      <c r="K464" s="4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12"/>
      <c r="AH464" s="6"/>
      <c r="AI464" s="6"/>
      <c r="AJ464" s="2"/>
      <c r="AK464" s="2"/>
      <c r="AL464" s="8"/>
      <c r="AM464" s="8"/>
      <c r="AN464" s="7"/>
      <c r="AO464" s="5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1"/>
    </row>
    <row r="465" spans="1:64" ht="15" customHeight="1" x14ac:dyDescent="0.25">
      <c r="A465" s="1"/>
      <c r="B465" s="1"/>
      <c r="C465" s="3"/>
      <c r="D465" s="37"/>
      <c r="E465" s="35"/>
      <c r="F465" s="45"/>
      <c r="G465" s="2"/>
      <c r="H465" s="2"/>
      <c r="I465" s="5"/>
      <c r="J465" s="4"/>
      <c r="K465" s="4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12"/>
      <c r="AH465" s="6"/>
      <c r="AI465" s="6"/>
      <c r="AJ465" s="2"/>
      <c r="AK465" s="2"/>
      <c r="AL465" s="8"/>
      <c r="AM465" s="8"/>
      <c r="AN465" s="7"/>
      <c r="AO465" s="5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1"/>
    </row>
    <row r="466" spans="1:64" ht="15" customHeight="1" x14ac:dyDescent="0.25">
      <c r="A466" s="1"/>
      <c r="B466" s="1"/>
      <c r="C466" s="8"/>
      <c r="D466" s="38"/>
      <c r="E466" s="35"/>
      <c r="F466" s="45"/>
      <c r="G466" s="2"/>
      <c r="H466" s="2"/>
      <c r="I466" s="5"/>
      <c r="J466" s="17"/>
      <c r="K466" s="17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12"/>
      <c r="AH466" s="12"/>
      <c r="AI466" s="12"/>
      <c r="AJ466" s="2"/>
      <c r="AK466" s="2"/>
      <c r="AL466" s="8"/>
      <c r="AM466" s="8"/>
      <c r="AN466" s="8"/>
      <c r="AO466" s="8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</row>
    <row r="467" spans="1:64" ht="15" customHeight="1" x14ac:dyDescent="0.25">
      <c r="A467" s="1"/>
      <c r="B467" s="1"/>
      <c r="C467" s="8"/>
      <c r="D467" s="38"/>
      <c r="E467" s="35"/>
      <c r="F467" s="45"/>
      <c r="G467" s="2"/>
      <c r="H467" s="2"/>
      <c r="I467" s="5"/>
      <c r="J467" s="17"/>
      <c r="K467" s="17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12"/>
      <c r="AH467" s="12"/>
      <c r="AI467" s="12"/>
      <c r="AJ467" s="2"/>
      <c r="AK467" s="2"/>
      <c r="AL467" s="8"/>
      <c r="AM467" s="8"/>
      <c r="AN467" s="8"/>
      <c r="AO467" s="8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</row>
    <row r="468" spans="1:64" ht="15" customHeight="1" x14ac:dyDescent="0.25">
      <c r="A468" s="1"/>
      <c r="B468" s="1"/>
      <c r="C468" s="8"/>
      <c r="D468" s="38"/>
      <c r="E468" s="35"/>
      <c r="F468" s="45"/>
      <c r="G468" s="2"/>
      <c r="H468" s="2"/>
      <c r="I468" s="5"/>
      <c r="J468" s="17"/>
      <c r="K468" s="17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12"/>
      <c r="AH468" s="12"/>
      <c r="AI468" s="12"/>
      <c r="AJ468" s="2"/>
      <c r="AK468" s="2"/>
      <c r="AL468" s="8"/>
      <c r="AM468" s="8"/>
      <c r="AN468" s="8"/>
      <c r="AO468" s="8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</row>
    <row r="469" spans="1:64" ht="15" customHeight="1" x14ac:dyDescent="0.25">
      <c r="A469" s="1"/>
      <c r="B469" s="1"/>
      <c r="C469" s="8"/>
      <c r="D469" s="38"/>
      <c r="E469" s="35"/>
      <c r="F469" s="45"/>
      <c r="G469" s="2"/>
      <c r="H469" s="2"/>
      <c r="I469" s="5"/>
      <c r="J469" s="17"/>
      <c r="K469" s="17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12"/>
      <c r="AH469" s="12"/>
      <c r="AI469" s="12"/>
      <c r="AJ469" s="2"/>
      <c r="AK469" s="2"/>
      <c r="AL469" s="8"/>
      <c r="AM469" s="8"/>
      <c r="AN469" s="8"/>
      <c r="AO469" s="8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</row>
    <row r="470" spans="1:64" ht="15" customHeight="1" x14ac:dyDescent="0.25">
      <c r="A470" s="1"/>
      <c r="B470" s="1"/>
      <c r="C470" s="8"/>
      <c r="D470" s="38"/>
      <c r="E470" s="35"/>
      <c r="F470" s="45"/>
      <c r="G470" s="2"/>
      <c r="H470" s="2"/>
      <c r="I470" s="5"/>
      <c r="J470" s="17"/>
      <c r="K470" s="17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12"/>
      <c r="AH470" s="12"/>
      <c r="AI470" s="12"/>
      <c r="AJ470" s="2"/>
      <c r="AK470" s="2"/>
      <c r="AL470" s="8"/>
      <c r="AM470" s="8"/>
      <c r="AN470" s="8"/>
      <c r="AO470" s="8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</row>
    <row r="471" spans="1:64" ht="15" customHeight="1" x14ac:dyDescent="0.25">
      <c r="A471" s="1"/>
      <c r="B471" s="1"/>
      <c r="C471" s="8"/>
      <c r="D471" s="38"/>
      <c r="E471" s="35"/>
      <c r="F471" s="45"/>
      <c r="G471" s="2"/>
      <c r="H471" s="2"/>
      <c r="I471" s="5"/>
      <c r="J471" s="17"/>
      <c r="K471" s="17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12"/>
      <c r="AH471" s="12"/>
      <c r="AI471" s="12"/>
      <c r="AJ471" s="2"/>
      <c r="AK471" s="2"/>
      <c r="AL471" s="8"/>
      <c r="AM471" s="8"/>
      <c r="AN471" s="8"/>
      <c r="AO471" s="8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</row>
    <row r="472" spans="1:64" ht="15" customHeight="1" x14ac:dyDescent="0.25">
      <c r="A472" s="1"/>
      <c r="B472" s="1"/>
      <c r="C472" s="3"/>
      <c r="D472" s="37"/>
      <c r="E472" s="35"/>
      <c r="F472" s="45"/>
      <c r="G472" s="2"/>
      <c r="H472" s="2"/>
      <c r="I472" s="5"/>
      <c r="J472" s="4"/>
      <c r="K472" s="4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12"/>
      <c r="AH472" s="6"/>
      <c r="AI472" s="6"/>
      <c r="AJ472" s="2"/>
      <c r="AK472" s="2"/>
      <c r="AL472" s="8"/>
      <c r="AM472" s="8"/>
      <c r="AN472" s="7"/>
      <c r="AO472" s="5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1"/>
    </row>
    <row r="473" spans="1:64" ht="15" customHeight="1" x14ac:dyDescent="0.25">
      <c r="A473" s="1"/>
      <c r="B473" s="1"/>
      <c r="C473" s="3"/>
      <c r="D473" s="37"/>
      <c r="E473" s="35"/>
      <c r="F473" s="45"/>
      <c r="G473" s="2"/>
      <c r="H473" s="2"/>
      <c r="I473" s="5"/>
      <c r="J473" s="4"/>
      <c r="K473" s="4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12"/>
      <c r="AH473" s="6"/>
      <c r="AI473" s="6"/>
      <c r="AJ473" s="2"/>
      <c r="AK473" s="2"/>
      <c r="AL473" s="8"/>
      <c r="AM473" s="8"/>
      <c r="AN473" s="7"/>
      <c r="AO473" s="5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1"/>
    </row>
    <row r="474" spans="1:64" ht="15" customHeight="1" x14ac:dyDescent="0.25">
      <c r="A474" s="1"/>
      <c r="B474" s="1"/>
      <c r="C474" s="8"/>
      <c r="D474" s="38"/>
      <c r="E474" s="35"/>
      <c r="F474" s="45"/>
      <c r="G474" s="2"/>
      <c r="H474" s="2"/>
      <c r="I474" s="5"/>
      <c r="J474" s="17"/>
      <c r="K474" s="17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12"/>
      <c r="AH474" s="12"/>
      <c r="AI474" s="12"/>
      <c r="AJ474" s="2"/>
      <c r="AK474" s="2"/>
      <c r="AL474" s="8"/>
      <c r="AM474" s="8"/>
      <c r="AN474" s="8"/>
      <c r="AO474" s="8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</row>
    <row r="475" spans="1:64" ht="15" customHeight="1" x14ac:dyDescent="0.25">
      <c r="A475" s="1"/>
      <c r="B475" s="1"/>
      <c r="C475" s="8"/>
      <c r="D475" s="38"/>
      <c r="E475" s="35"/>
      <c r="F475" s="45"/>
      <c r="G475" s="2"/>
      <c r="H475" s="2"/>
      <c r="I475" s="5"/>
      <c r="J475" s="17"/>
      <c r="K475" s="17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12"/>
      <c r="AH475" s="12"/>
      <c r="AI475" s="12"/>
      <c r="AJ475" s="2"/>
      <c r="AK475" s="2"/>
      <c r="AL475" s="8"/>
      <c r="AM475" s="8"/>
      <c r="AN475" s="8"/>
      <c r="AO475" s="8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</row>
    <row r="476" spans="1:64" ht="15" customHeight="1" x14ac:dyDescent="0.25">
      <c r="A476" s="1"/>
      <c r="B476" s="1"/>
      <c r="C476" s="3"/>
      <c r="D476" s="37"/>
      <c r="E476" s="35"/>
      <c r="F476" s="45"/>
      <c r="G476" s="2"/>
      <c r="H476" s="2"/>
      <c r="I476" s="5"/>
      <c r="J476" s="4"/>
      <c r="K476" s="4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12"/>
      <c r="AH476" s="6"/>
      <c r="AI476" s="6"/>
      <c r="AJ476" s="2"/>
      <c r="AK476" s="2"/>
      <c r="AL476" s="8"/>
      <c r="AM476" s="8"/>
      <c r="AN476" s="7"/>
      <c r="AO476" s="5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1"/>
    </row>
    <row r="477" spans="1:64" ht="15" customHeight="1" x14ac:dyDescent="0.25">
      <c r="A477" s="1"/>
      <c r="B477" s="1"/>
      <c r="C477" s="3"/>
      <c r="D477" s="37"/>
      <c r="E477" s="35"/>
      <c r="F477" s="45"/>
      <c r="G477" s="2"/>
      <c r="H477" s="2"/>
      <c r="I477" s="5"/>
      <c r="J477" s="4"/>
      <c r="K477" s="4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12"/>
      <c r="AH477" s="6"/>
      <c r="AI477" s="6"/>
      <c r="AJ477" s="2"/>
      <c r="AK477" s="2"/>
      <c r="AL477" s="8"/>
      <c r="AM477" s="8"/>
      <c r="AN477" s="7"/>
      <c r="AO477" s="5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1"/>
    </row>
    <row r="478" spans="1:64" ht="15" customHeight="1" x14ac:dyDescent="0.25">
      <c r="A478" s="1"/>
      <c r="B478" s="1"/>
      <c r="C478" s="8"/>
      <c r="D478" s="38"/>
      <c r="E478" s="35"/>
      <c r="F478" s="45"/>
      <c r="G478" s="2"/>
      <c r="H478" s="2"/>
      <c r="I478" s="5"/>
      <c r="J478" s="19"/>
      <c r="K478" s="17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12"/>
      <c r="AH478" s="12"/>
      <c r="AI478" s="12"/>
      <c r="AJ478" s="2"/>
      <c r="AK478" s="2"/>
      <c r="AL478" s="8"/>
      <c r="AM478" s="8"/>
      <c r="AN478" s="8"/>
      <c r="AO478" s="8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</row>
    <row r="479" spans="1:64" ht="15" customHeight="1" x14ac:dyDescent="0.25">
      <c r="A479" s="1"/>
      <c r="B479" s="1"/>
      <c r="C479" s="3"/>
      <c r="D479" s="37"/>
      <c r="E479" s="35"/>
      <c r="F479" s="45"/>
      <c r="G479" s="2"/>
      <c r="H479" s="2"/>
      <c r="I479" s="5"/>
      <c r="J479" s="4"/>
      <c r="K479" s="4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12"/>
      <c r="AH479" s="6"/>
      <c r="AI479" s="6"/>
      <c r="AJ479" s="2"/>
      <c r="AK479" s="2"/>
      <c r="AL479" s="8"/>
      <c r="AM479" s="8"/>
      <c r="AN479" s="7"/>
      <c r="AO479" s="5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1"/>
    </row>
    <row r="480" spans="1:64" ht="15" customHeight="1" x14ac:dyDescent="0.25">
      <c r="A480" s="1"/>
      <c r="B480" s="1"/>
      <c r="C480" s="3"/>
      <c r="D480" s="37"/>
      <c r="E480" s="35"/>
      <c r="F480" s="45"/>
      <c r="G480" s="2"/>
      <c r="H480" s="2"/>
      <c r="I480" s="5"/>
      <c r="J480" s="4"/>
      <c r="K480" s="4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12"/>
      <c r="AH480" s="6"/>
      <c r="AI480" s="6"/>
      <c r="AJ480" s="2"/>
      <c r="AK480" s="2"/>
      <c r="AL480" s="8"/>
      <c r="AM480" s="8"/>
      <c r="AN480" s="7"/>
      <c r="AO480" s="5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1"/>
    </row>
    <row r="481" spans="1:64" ht="15" customHeight="1" x14ac:dyDescent="0.25">
      <c r="A481" s="1"/>
      <c r="B481" s="1"/>
      <c r="C481" s="3"/>
      <c r="D481" s="37"/>
      <c r="E481" s="35"/>
      <c r="F481" s="45"/>
      <c r="G481" s="2"/>
      <c r="H481" s="2"/>
      <c r="I481" s="5"/>
      <c r="J481" s="4"/>
      <c r="K481" s="4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12"/>
      <c r="AH481" s="6"/>
      <c r="AI481" s="6"/>
      <c r="AJ481" s="2"/>
      <c r="AK481" s="2"/>
      <c r="AL481" s="8"/>
      <c r="AM481" s="8"/>
      <c r="AN481" s="7"/>
      <c r="AO481" s="5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1"/>
    </row>
    <row r="482" spans="1:64" ht="15" customHeight="1" x14ac:dyDescent="0.25">
      <c r="A482" s="1"/>
      <c r="B482" s="1"/>
      <c r="C482" s="3"/>
      <c r="D482" s="37"/>
      <c r="E482" s="35"/>
      <c r="F482" s="45"/>
      <c r="G482" s="2"/>
      <c r="H482" s="2"/>
      <c r="I482" s="5"/>
      <c r="J482" s="18"/>
      <c r="K482" s="4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12"/>
      <c r="AH482" s="15"/>
      <c r="AI482" s="16"/>
      <c r="AJ482" s="2"/>
      <c r="AK482" s="2"/>
      <c r="AL482" s="8"/>
      <c r="AM482" s="8"/>
      <c r="AN482" s="7"/>
      <c r="AO482" s="3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1"/>
    </row>
    <row r="483" spans="1:64" ht="15" customHeight="1" x14ac:dyDescent="0.25">
      <c r="A483" s="1"/>
      <c r="B483" s="1"/>
      <c r="C483" s="8"/>
      <c r="D483" s="38"/>
      <c r="E483" s="35"/>
      <c r="F483" s="45"/>
      <c r="G483" s="2"/>
      <c r="H483" s="2"/>
      <c r="I483" s="5"/>
      <c r="J483" s="17"/>
      <c r="K483" s="17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12"/>
      <c r="AH483" s="12"/>
      <c r="AI483" s="12"/>
      <c r="AJ483" s="2"/>
      <c r="AK483" s="2"/>
      <c r="AL483" s="8"/>
      <c r="AM483" s="8"/>
      <c r="AN483" s="8"/>
      <c r="AO483" s="8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</row>
    <row r="484" spans="1:64" ht="15" customHeight="1" x14ac:dyDescent="0.25">
      <c r="A484" s="1"/>
      <c r="B484" s="1"/>
      <c r="C484" s="8"/>
      <c r="D484" s="38"/>
      <c r="E484" s="35"/>
      <c r="F484" s="45"/>
      <c r="G484" s="2"/>
      <c r="H484" s="2"/>
      <c r="I484" s="5"/>
      <c r="J484" s="17"/>
      <c r="K484" s="17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12"/>
      <c r="AH484" s="12"/>
      <c r="AI484" s="12"/>
      <c r="AJ484" s="2"/>
      <c r="AK484" s="2"/>
      <c r="AL484" s="8"/>
      <c r="AM484" s="8"/>
      <c r="AN484" s="8"/>
      <c r="AO484" s="8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</row>
    <row r="485" spans="1:64" ht="15" customHeight="1" x14ac:dyDescent="0.25">
      <c r="A485" s="1"/>
      <c r="B485" s="1"/>
      <c r="C485" s="8"/>
      <c r="D485" s="38"/>
      <c r="E485" s="35"/>
      <c r="F485" s="45"/>
      <c r="G485" s="2"/>
      <c r="H485" s="2"/>
      <c r="I485" s="5"/>
      <c r="J485" s="17"/>
      <c r="K485" s="17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12"/>
      <c r="AH485" s="12"/>
      <c r="AI485" s="12"/>
      <c r="AJ485" s="2"/>
      <c r="AK485" s="2"/>
      <c r="AL485" s="8"/>
      <c r="AM485" s="8"/>
      <c r="AN485" s="8"/>
      <c r="AO485" s="8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</row>
    <row r="486" spans="1:64" ht="15" customHeight="1" x14ac:dyDescent="0.25">
      <c r="A486" s="1"/>
      <c r="B486" s="1"/>
      <c r="C486" s="8"/>
      <c r="D486" s="38"/>
      <c r="E486" s="35"/>
      <c r="F486" s="45"/>
      <c r="G486" s="2"/>
      <c r="H486" s="2"/>
      <c r="I486" s="5"/>
      <c r="J486" s="17"/>
      <c r="K486" s="17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12"/>
      <c r="AH486" s="12"/>
      <c r="AI486" s="12"/>
      <c r="AJ486" s="2"/>
      <c r="AK486" s="2"/>
      <c r="AL486" s="8"/>
      <c r="AM486" s="8"/>
      <c r="AN486" s="8"/>
      <c r="AO486" s="8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</row>
    <row r="487" spans="1:64" ht="15" customHeight="1" x14ac:dyDescent="0.25">
      <c r="A487" s="1"/>
      <c r="B487" s="1"/>
      <c r="C487" s="8"/>
      <c r="D487" s="38"/>
      <c r="E487" s="35"/>
      <c r="F487" s="45"/>
      <c r="G487" s="2"/>
      <c r="H487" s="2"/>
      <c r="I487" s="5"/>
      <c r="J487" s="17"/>
      <c r="K487" s="17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12"/>
      <c r="AH487" s="12"/>
      <c r="AI487" s="12"/>
      <c r="AJ487" s="2"/>
      <c r="AK487" s="2"/>
      <c r="AL487" s="8"/>
      <c r="AM487" s="8"/>
      <c r="AN487" s="8"/>
      <c r="AO487" s="8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</row>
    <row r="488" spans="1:64" ht="15" customHeight="1" x14ac:dyDescent="0.25">
      <c r="A488" s="1"/>
      <c r="B488" s="1"/>
      <c r="C488" s="8"/>
      <c r="D488" s="38"/>
      <c r="E488" s="35"/>
      <c r="F488" s="45"/>
      <c r="G488" s="2"/>
      <c r="H488" s="2"/>
      <c r="I488" s="5"/>
      <c r="J488" s="17"/>
      <c r="K488" s="17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12"/>
      <c r="AH488" s="12"/>
      <c r="AI488" s="12"/>
      <c r="AJ488" s="2"/>
      <c r="AK488" s="2"/>
      <c r="AL488" s="8"/>
      <c r="AM488" s="8"/>
      <c r="AN488" s="8"/>
      <c r="AO488" s="8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</row>
    <row r="489" spans="1:64" ht="15" customHeight="1" x14ac:dyDescent="0.25">
      <c r="A489" s="1"/>
      <c r="B489" s="1"/>
      <c r="C489" s="8"/>
      <c r="D489" s="38"/>
      <c r="E489" s="35"/>
      <c r="F489" s="45"/>
      <c r="G489" s="2"/>
      <c r="H489" s="2"/>
      <c r="I489" s="5"/>
      <c r="J489" s="17"/>
      <c r="K489" s="17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12"/>
      <c r="AH489" s="12"/>
      <c r="AI489" s="12"/>
      <c r="AJ489" s="2"/>
      <c r="AK489" s="2"/>
      <c r="AL489" s="8"/>
      <c r="AM489" s="8"/>
      <c r="AN489" s="8"/>
      <c r="AO489" s="8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</row>
    <row r="490" spans="1:64" ht="15" customHeight="1" x14ac:dyDescent="0.25">
      <c r="A490" s="1"/>
      <c r="B490" s="1"/>
      <c r="C490" s="8"/>
      <c r="D490" s="38"/>
      <c r="E490" s="35"/>
      <c r="F490" s="45"/>
      <c r="G490" s="2"/>
      <c r="H490" s="2"/>
      <c r="I490" s="5"/>
      <c r="J490" s="17"/>
      <c r="K490" s="17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12"/>
      <c r="AH490" s="12"/>
      <c r="AI490" s="12"/>
      <c r="AJ490" s="2"/>
      <c r="AK490" s="2"/>
      <c r="AL490" s="8"/>
      <c r="AM490" s="8"/>
      <c r="AN490" s="8"/>
      <c r="AO490" s="8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</row>
    <row r="491" spans="1:64" ht="15" customHeight="1" x14ac:dyDescent="0.25">
      <c r="A491" s="1"/>
      <c r="B491" s="1"/>
      <c r="C491" s="3"/>
      <c r="D491" s="37"/>
      <c r="E491" s="35"/>
      <c r="F491" s="45"/>
      <c r="G491" s="2"/>
      <c r="H491" s="2"/>
      <c r="I491" s="5"/>
      <c r="J491" s="4"/>
      <c r="K491" s="4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12"/>
      <c r="AH491" s="6"/>
      <c r="AI491" s="6"/>
      <c r="AJ491" s="2"/>
      <c r="AK491" s="2"/>
      <c r="AL491" s="8"/>
      <c r="AM491" s="8"/>
      <c r="AN491" s="7"/>
      <c r="AO491" s="5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1"/>
    </row>
    <row r="492" spans="1:64" ht="15" customHeight="1" x14ac:dyDescent="0.25">
      <c r="A492" s="1"/>
      <c r="B492" s="1"/>
      <c r="C492" s="8"/>
      <c r="D492" s="38"/>
      <c r="E492" s="35"/>
      <c r="F492" s="45"/>
      <c r="G492" s="2"/>
      <c r="H492" s="2"/>
      <c r="I492" s="5"/>
      <c r="J492" s="17"/>
      <c r="K492" s="17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12"/>
      <c r="AH492" s="12"/>
      <c r="AI492" s="12"/>
      <c r="AJ492" s="2"/>
      <c r="AK492" s="2"/>
      <c r="AL492" s="8"/>
      <c r="AM492" s="8"/>
      <c r="AN492" s="8"/>
      <c r="AO492" s="8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</row>
    <row r="493" spans="1:64" ht="15" customHeight="1" x14ac:dyDescent="0.25">
      <c r="A493" s="1"/>
      <c r="B493" s="1"/>
      <c r="C493" s="3"/>
      <c r="D493" s="37"/>
      <c r="E493" s="35"/>
      <c r="F493" s="45"/>
      <c r="G493" s="2"/>
      <c r="H493" s="2"/>
      <c r="I493" s="5"/>
      <c r="J493" s="4"/>
      <c r="K493" s="4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12"/>
      <c r="AH493" s="6"/>
      <c r="AI493" s="6"/>
      <c r="AJ493" s="2"/>
      <c r="AK493" s="2"/>
      <c r="AL493" s="8"/>
      <c r="AM493" s="8"/>
      <c r="AN493" s="7"/>
      <c r="AO493" s="5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1"/>
    </row>
    <row r="494" spans="1:64" x14ac:dyDescent="0.25">
      <c r="N494" t="s">
        <v>195</v>
      </c>
    </row>
  </sheetData>
  <autoFilter ref="C1:BL494">
    <sortState ref="C2:AT493">
      <sortCondition ref="D1:D493"/>
    </sortState>
  </autoFilter>
  <dataConsolidate/>
  <conditionalFormatting sqref="J137:J210 J1:J135 J213:J1048576 K136">
    <cfRule type="duplicateValues" dxfId="22" priority="7"/>
  </conditionalFormatting>
  <conditionalFormatting sqref="B2:B493 F2:F493">
    <cfRule type="cellIs" dxfId="21" priority="1" operator="equal">
      <formula>"RDV"</formula>
    </cfRule>
    <cfRule type="containsText" dxfId="20" priority="2" operator="containsText" text="CP">
      <formula>NOT(ISERROR(SEARCH("CP",B2)))</formula>
    </cfRule>
    <cfRule type="containsText" dxfId="19" priority="3" operator="containsText" text="RU">
      <formula>NOT(ISERROR(SEARCH("RU",B2)))</formula>
    </cfRule>
    <cfRule type="containsText" dxfId="18" priority="4" operator="containsText" text="NPC">
      <formula>NOT(ISERROR(SEARCH("NPC",B2)))</formula>
    </cfRule>
  </conditionalFormatting>
  <dataValidations count="1">
    <dataValidation type="list" showInputMessage="1" showErrorMessage="1" sqref="B2:B493">
      <formula1>$BN$3:$BN$7</formula1>
    </dataValidation>
  </dataValidations>
  <hyperlinks>
    <hyperlink ref="D26" r:id="rId1"/>
  </hyperlink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[1]Outils!#REF!</xm:f>
          </x14:formula1>
          <xm:sqref>AH300:AH493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showGridLines="0" showRowColHeaders="0" zoomScale="70" zoomScaleNormal="70" workbookViewId="0">
      <selection activeCell="G47" sqref="G47"/>
    </sheetView>
  </sheetViews>
  <sheetFormatPr baseColWidth="10" defaultRowHeight="15" x14ac:dyDescent="0.25"/>
  <cols>
    <col min="1" max="1" width="26.140625" bestFit="1" customWidth="1"/>
    <col min="2" max="2" width="7.7109375" bestFit="1" customWidth="1"/>
    <col min="3" max="3" width="20.5703125" bestFit="1" customWidth="1"/>
    <col min="4" max="4" width="8.7109375" bestFit="1" customWidth="1"/>
    <col min="5" max="5" width="24" bestFit="1" customWidth="1"/>
    <col min="6" max="6" width="8.7109375" bestFit="1" customWidth="1"/>
    <col min="7" max="7" width="21.5703125" bestFit="1" customWidth="1"/>
    <col min="8" max="8" width="8.7109375" bestFit="1" customWidth="1"/>
    <col min="9" max="9" width="22.5703125" bestFit="1" customWidth="1"/>
    <col min="10" max="10" width="8.7109375" bestFit="1" customWidth="1"/>
    <col min="11" max="11" width="19.28515625" bestFit="1" customWidth="1"/>
    <col min="12" max="12" width="8.7109375" bestFit="1" customWidth="1"/>
    <col min="13" max="13" width="19.85546875" bestFit="1" customWidth="1"/>
    <col min="14" max="14" width="8.7109375" bestFit="1" customWidth="1"/>
    <col min="15" max="15" width="7.7109375" bestFit="1" customWidth="1"/>
  </cols>
  <sheetData>
    <row r="1" spans="1:15" ht="28.5" x14ac:dyDescent="0.25">
      <c r="A1" s="61" t="s">
        <v>164</v>
      </c>
      <c r="B1" s="61"/>
      <c r="C1" s="61"/>
      <c r="D1" s="61"/>
      <c r="E1" s="61"/>
    </row>
    <row r="2" spans="1:15" x14ac:dyDescent="0.25">
      <c r="A2" s="29" t="s">
        <v>136</v>
      </c>
      <c r="B2" s="30" t="s">
        <v>165</v>
      </c>
      <c r="C2" s="30" t="s">
        <v>139</v>
      </c>
      <c r="D2" s="30" t="s">
        <v>166</v>
      </c>
      <c r="E2" s="30" t="s">
        <v>140</v>
      </c>
      <c r="F2" s="30" t="s">
        <v>167</v>
      </c>
      <c r="G2" s="30" t="s">
        <v>148</v>
      </c>
      <c r="H2" s="30" t="s">
        <v>168</v>
      </c>
      <c r="I2" s="30" t="s">
        <v>150</v>
      </c>
      <c r="J2" s="30" t="s">
        <v>169</v>
      </c>
      <c r="K2" s="30" t="s">
        <v>157</v>
      </c>
      <c r="L2" s="30" t="s">
        <v>170</v>
      </c>
      <c r="M2" s="30" t="s">
        <v>160</v>
      </c>
      <c r="N2" s="25" t="s">
        <v>171</v>
      </c>
      <c r="O2" s="31" t="s">
        <v>163</v>
      </c>
    </row>
    <row r="3" spans="1:15" x14ac:dyDescent="0.25">
      <c r="A3" s="26" t="s">
        <v>137</v>
      </c>
      <c r="B3" s="1">
        <f>COUNTIF(contacts!G2:G493,"Le bodéo")</f>
        <v>0</v>
      </c>
      <c r="C3" s="1" t="s">
        <v>57</v>
      </c>
      <c r="D3" s="1">
        <f>COUNTIF(contacts!G2:G493,"Erquy")</f>
        <v>0</v>
      </c>
      <c r="E3" s="1" t="s">
        <v>141</v>
      </c>
      <c r="F3" s="1">
        <f>COUNTIF(contacts!G2:G493,"andel")</f>
        <v>0</v>
      </c>
      <c r="G3" s="1" t="s">
        <v>65</v>
      </c>
      <c r="H3" s="1">
        <f>COUNTIF(contacts!G2:G493,"Hénon")</f>
        <v>0</v>
      </c>
      <c r="I3" s="1" t="s">
        <v>151</v>
      </c>
      <c r="J3" s="1">
        <f>COUNTIF(contacts!G2:G493,"La Harmoye")</f>
        <v>0</v>
      </c>
      <c r="K3" s="1" t="s">
        <v>66</v>
      </c>
      <c r="L3" s="1">
        <f>COUNTIF(contacts!G2:G493,"Hillion")</f>
        <v>1</v>
      </c>
      <c r="M3" s="1" t="s">
        <v>43</v>
      </c>
      <c r="N3" s="1">
        <f>COUNTIF(contacts!G2:G493,"BINIC")</f>
        <v>1</v>
      </c>
      <c r="O3" s="28"/>
    </row>
    <row r="4" spans="1:15" x14ac:dyDescent="0.25">
      <c r="A4" s="26" t="s">
        <v>81</v>
      </c>
      <c r="B4" s="1">
        <f>COUNTIF(contacts!G2:G493,"l'hermitage-lorge")</f>
        <v>0</v>
      </c>
      <c r="C4" s="1" t="s">
        <v>128</v>
      </c>
      <c r="D4" s="1">
        <f>COUNTIF(contacts!G2:G493,"La bouillie")</f>
        <v>0</v>
      </c>
      <c r="E4" s="1" t="s">
        <v>120</v>
      </c>
      <c r="F4" s="1">
        <f>COUNTIF(contacts!G2:G493,"bréhand")</f>
        <v>0</v>
      </c>
      <c r="G4" s="1" t="s">
        <v>83</v>
      </c>
      <c r="H4" s="1">
        <f>COUNTIF(contacts!G2:G493,"Moncontour")</f>
        <v>0</v>
      </c>
      <c r="I4" s="1" t="s">
        <v>76</v>
      </c>
      <c r="J4" s="1">
        <f>COUNTIF(contacts!G2:G493,"Lanfains")</f>
        <v>1</v>
      </c>
      <c r="K4" s="1" t="s">
        <v>158</v>
      </c>
      <c r="L4" s="1">
        <f>COUNTIF(contacts!G2:G493,"La méaugon")</f>
        <v>0</v>
      </c>
      <c r="M4" s="1" t="s">
        <v>161</v>
      </c>
      <c r="N4" s="1">
        <f>COUNTIF(contacts!G2:G493,"Étables-sur-mer")</f>
        <v>0</v>
      </c>
      <c r="O4" s="28"/>
    </row>
    <row r="5" spans="1:15" x14ac:dyDescent="0.25">
      <c r="A5" s="26" t="s">
        <v>87</v>
      </c>
      <c r="B5" s="1">
        <f>COUNTIF(contacts!G2:G493,"Plaintel")</f>
        <v>0</v>
      </c>
      <c r="C5" s="1" t="s">
        <v>88</v>
      </c>
      <c r="D5" s="1">
        <f>COUNTIF(contacts!G2:G493,"Planguenoual")</f>
        <v>0</v>
      </c>
      <c r="E5" s="1" t="s">
        <v>142</v>
      </c>
      <c r="F5" s="1">
        <f>COUNTIF(contacts!G2:G493,"Coëtmieux")</f>
        <v>0</v>
      </c>
      <c r="G5" s="1" t="s">
        <v>115</v>
      </c>
      <c r="H5" s="1">
        <f>COUNTIF(contacts!G2:G493,"Plémy")</f>
        <v>0</v>
      </c>
      <c r="I5" s="1" t="s">
        <v>79</v>
      </c>
      <c r="J5" s="1">
        <f>COUNTIF(contacts!G2:G493,"Le foeil")</f>
        <v>0</v>
      </c>
      <c r="K5" s="1" t="s">
        <v>77</v>
      </c>
      <c r="L5" s="1">
        <f>COUNTIF(contacts!G2:G493,"Langueux")</f>
        <v>0</v>
      </c>
      <c r="M5" s="1" t="s">
        <v>78</v>
      </c>
      <c r="N5" s="1">
        <f>COUNTIF(contacts!G2:G493,"Lantic")</f>
        <v>0</v>
      </c>
      <c r="O5" s="28"/>
    </row>
    <row r="6" spans="1:15" x14ac:dyDescent="0.25">
      <c r="A6" s="26" t="s">
        <v>138</v>
      </c>
      <c r="B6" s="1">
        <f>COUNTIF(contacts!G2:G493,"Ploeuc-sur-lié")</f>
        <v>0</v>
      </c>
      <c r="C6" s="1" t="s">
        <v>90</v>
      </c>
      <c r="D6" s="1">
        <f>COUNTIF(contacts!G2:G493,"pléneuf-val-andré")</f>
        <v>0</v>
      </c>
      <c r="E6" s="1" t="s">
        <v>64</v>
      </c>
      <c r="F6" s="1">
        <f>COUNTIF(contacts!G2:G493,"hénansal")</f>
        <v>0</v>
      </c>
      <c r="G6" s="1" t="s">
        <v>99</v>
      </c>
      <c r="H6" s="1">
        <f>COUNTIF(contacts!G2:G493,"Quessoy")</f>
        <v>0</v>
      </c>
      <c r="I6" s="1" t="s">
        <v>152</v>
      </c>
      <c r="J6" s="1">
        <f>COUNTIF(contacts!G2:G493,"Le Leslay")</f>
        <v>0</v>
      </c>
      <c r="K6" s="1" t="s">
        <v>89</v>
      </c>
      <c r="L6" s="1">
        <f>COUNTIF(contacts!G2:G493,"Plédran")</f>
        <v>0</v>
      </c>
      <c r="M6" s="1" t="s">
        <v>97</v>
      </c>
      <c r="N6" s="1">
        <f>COUNTIF(contacts!G2:G493,"Plourhan")</f>
        <v>0</v>
      </c>
      <c r="O6" s="28"/>
    </row>
    <row r="7" spans="1:15" x14ac:dyDescent="0.25">
      <c r="A7" s="26"/>
      <c r="B7" s="1"/>
      <c r="C7" s="1" t="s">
        <v>125</v>
      </c>
      <c r="D7" s="1">
        <f>COUNTIF(contacts!G2:G493,"Plurien")</f>
        <v>0</v>
      </c>
      <c r="E7" s="1" t="s">
        <v>133</v>
      </c>
      <c r="F7" s="1">
        <f>COUNTIF(contacts!G2:G493,"La Malhoure")</f>
        <v>0</v>
      </c>
      <c r="G7" s="1" t="s">
        <v>116</v>
      </c>
      <c r="H7" s="1">
        <f>COUNTIF(contacts!G2:G493,"Saint-carreuc")</f>
        <v>0</v>
      </c>
      <c r="I7" s="1" t="s">
        <v>80</v>
      </c>
      <c r="J7" s="1">
        <f>COUNTIF(contacts!G2:G493,"Le vieux-bourg")</f>
        <v>1</v>
      </c>
      <c r="K7" s="1" t="s">
        <v>91</v>
      </c>
      <c r="L7" s="1">
        <f>COUNTIF(contacts!G2:G493,"Plérin")</f>
        <v>0</v>
      </c>
      <c r="M7" s="1" t="s">
        <v>104</v>
      </c>
      <c r="N7" s="1">
        <f>COUNTIF(contacts!G2:G493,"Saint-quay-portrieux")</f>
        <v>0</v>
      </c>
      <c r="O7" s="28"/>
    </row>
    <row r="8" spans="1:15" x14ac:dyDescent="0.25">
      <c r="A8" s="26"/>
      <c r="B8" s="1"/>
      <c r="C8" s="1" t="s">
        <v>101</v>
      </c>
      <c r="D8" s="1">
        <f>COUNTIF(contacts!G2:G493,"Saint-Alban")</f>
        <v>0</v>
      </c>
      <c r="E8" s="1" t="s">
        <v>74</v>
      </c>
      <c r="F8" s="1">
        <f>COUNTIF(contacts!G2:G493,"Lamballe")</f>
        <v>0</v>
      </c>
      <c r="G8" s="1" t="s">
        <v>149</v>
      </c>
      <c r="H8" s="1">
        <f>COUNTIF(contacts!G2:G493,"Trédaniel")</f>
        <v>0</v>
      </c>
      <c r="I8" s="1" t="s">
        <v>153</v>
      </c>
      <c r="J8" s="1">
        <f>COUNTIF(contacts!G2:G493,"Plaine-haute")</f>
        <v>0</v>
      </c>
      <c r="K8" s="1" t="s">
        <v>93</v>
      </c>
      <c r="L8" s="1">
        <f>COUNTIF(contacts!G2:G493,"Ploufragan")</f>
        <v>2</v>
      </c>
      <c r="M8" s="1" t="s">
        <v>162</v>
      </c>
      <c r="N8" s="1">
        <f>COUNTIF(contacts!G2:G493,"Tréveneuc")</f>
        <v>0</v>
      </c>
      <c r="O8" s="28"/>
    </row>
    <row r="9" spans="1:15" x14ac:dyDescent="0.25">
      <c r="A9" s="26"/>
      <c r="B9" s="1"/>
      <c r="C9" s="1"/>
      <c r="D9" s="1"/>
      <c r="E9" s="1" t="s">
        <v>114</v>
      </c>
      <c r="F9" s="1">
        <f>COUNTIF(contacts!G2:G493,"landéhen")</f>
        <v>0</v>
      </c>
      <c r="G9" s="1"/>
      <c r="H9" s="1"/>
      <c r="I9" s="1" t="s">
        <v>100</v>
      </c>
      <c r="J9" s="1">
        <f>COUNTIF(contacts!G2:G493,"Quintin")</f>
        <v>0</v>
      </c>
      <c r="K9" s="1" t="s">
        <v>98</v>
      </c>
      <c r="L9" s="1">
        <f>COUNTIF(contacts!G2:G493,"Pordic")</f>
        <v>0</v>
      </c>
      <c r="M9" s="1"/>
      <c r="N9" s="1"/>
      <c r="O9" s="28"/>
    </row>
    <row r="10" spans="1:15" x14ac:dyDescent="0.25">
      <c r="A10" s="26"/>
      <c r="B10" s="1"/>
      <c r="C10" s="1"/>
      <c r="D10" s="1"/>
      <c r="E10" s="1" t="s">
        <v>82</v>
      </c>
      <c r="F10" s="1">
        <f>COUNTIF(contacts!G2:G493,"Meslin")</f>
        <v>0</v>
      </c>
      <c r="G10" s="1"/>
      <c r="H10" s="1"/>
      <c r="I10" s="1" t="s">
        <v>154</v>
      </c>
      <c r="J10" s="1">
        <f>COUNTIF(contacts!G2:G493,"Saint-bihy")</f>
        <v>0</v>
      </c>
      <c r="K10" s="1" t="s">
        <v>159</v>
      </c>
      <c r="L10" s="1">
        <f>COUNTIF(contacts!G2:G493,"Saint-brieuc")</f>
        <v>1</v>
      </c>
      <c r="M10" s="1"/>
      <c r="N10" s="1"/>
      <c r="O10" s="28"/>
    </row>
    <row r="11" spans="1:15" x14ac:dyDescent="0.25">
      <c r="A11" s="26"/>
      <c r="B11" s="1"/>
      <c r="C11" s="1"/>
      <c r="D11" s="1"/>
      <c r="E11" s="1" t="s">
        <v>84</v>
      </c>
      <c r="F11" s="1">
        <f>COUNTIF(contacts!G2:G493,"Morieux")</f>
        <v>0</v>
      </c>
      <c r="G11" s="1"/>
      <c r="H11" s="1"/>
      <c r="I11" s="1" t="s">
        <v>155</v>
      </c>
      <c r="J11" s="1">
        <f>COUNTIF(contacts!G2:G493,"Saint-brandan")</f>
        <v>0</v>
      </c>
      <c r="K11" s="24" t="s">
        <v>121</v>
      </c>
      <c r="L11" s="1">
        <f>COUNTIF(contacts!G2:G493,"Saint-Donan")</f>
        <v>0</v>
      </c>
      <c r="M11" s="1"/>
      <c r="N11" s="1"/>
      <c r="O11" s="28"/>
    </row>
    <row r="12" spans="1:15" x14ac:dyDescent="0.25">
      <c r="A12" s="26"/>
      <c r="B12" s="1"/>
      <c r="C12" s="1"/>
      <c r="D12" s="1"/>
      <c r="E12" s="1" t="s">
        <v>85</v>
      </c>
      <c r="F12" s="1">
        <f>COUNTIF(contacts!G2:G493,"Noyal")</f>
        <v>0</v>
      </c>
      <c r="G12" s="1"/>
      <c r="H12" s="1"/>
      <c r="I12" s="1" t="s">
        <v>156</v>
      </c>
      <c r="J12" s="1">
        <f>COUNTIF(contacts!G2:G493,"Saint-gildas")</f>
        <v>0</v>
      </c>
      <c r="K12" s="24" t="s">
        <v>103</v>
      </c>
      <c r="L12" s="1">
        <f>COUNTIF(contacts!G2:G493,"Saint-Julien")</f>
        <v>0</v>
      </c>
      <c r="M12" s="1"/>
      <c r="N12" s="1"/>
      <c r="O12" s="28"/>
    </row>
    <row r="13" spans="1:15" x14ac:dyDescent="0.25">
      <c r="A13" s="26"/>
      <c r="B13" s="1"/>
      <c r="C13" s="1"/>
      <c r="D13" s="1"/>
      <c r="E13" s="1" t="s">
        <v>143</v>
      </c>
      <c r="F13" s="1">
        <f>COUNTIF(contacts!G2:G493,"Penguily")</f>
        <v>0</v>
      </c>
      <c r="G13" s="1"/>
      <c r="H13" s="1"/>
      <c r="I13" s="1"/>
      <c r="J13" s="1"/>
      <c r="K13" s="1" t="s">
        <v>106</v>
      </c>
      <c r="L13" s="1">
        <f>COUNTIF(contacts!G2:G493,"Trégueux")</f>
        <v>1</v>
      </c>
      <c r="M13" s="1"/>
      <c r="N13" s="1"/>
      <c r="O13" s="28"/>
    </row>
    <row r="14" spans="1:15" x14ac:dyDescent="0.25">
      <c r="A14" s="26"/>
      <c r="B14" s="1"/>
      <c r="C14" s="1"/>
      <c r="D14" s="1"/>
      <c r="E14" s="1" t="s">
        <v>113</v>
      </c>
      <c r="F14" s="1">
        <f>COUNTIF(contacts!G2:G493,"Pommeret")</f>
        <v>0</v>
      </c>
      <c r="G14" s="1"/>
      <c r="H14" s="1"/>
      <c r="I14" s="1"/>
      <c r="J14" s="1"/>
      <c r="K14" s="1" t="s">
        <v>108</v>
      </c>
      <c r="L14" s="1">
        <f>COUNTIF(contacts!G2:G493,"Tréméloir")</f>
        <v>0</v>
      </c>
      <c r="M14" s="1"/>
      <c r="N14" s="1"/>
      <c r="O14" s="28"/>
    </row>
    <row r="15" spans="1:15" x14ac:dyDescent="0.25">
      <c r="A15" s="26"/>
      <c r="B15" s="1"/>
      <c r="C15" s="1"/>
      <c r="D15" s="1"/>
      <c r="E15" s="1" t="s">
        <v>144</v>
      </c>
      <c r="F15" s="1">
        <f>COUNTIF(contacts!G2:G493,"Quintenic")</f>
        <v>0</v>
      </c>
      <c r="G15" s="1"/>
      <c r="H15" s="1"/>
      <c r="I15" s="1"/>
      <c r="J15" s="1"/>
      <c r="K15" s="24" t="s">
        <v>109</v>
      </c>
      <c r="L15" s="24">
        <f>COUNTIF(contacts!G2:G493,"Trémuson")</f>
        <v>0</v>
      </c>
      <c r="M15" s="1"/>
      <c r="N15" s="1"/>
      <c r="O15" s="28"/>
    </row>
    <row r="16" spans="1:15" x14ac:dyDescent="0.25">
      <c r="A16" s="26"/>
      <c r="B16" s="1"/>
      <c r="C16" s="1"/>
      <c r="D16" s="1"/>
      <c r="E16" s="1" t="s">
        <v>145</v>
      </c>
      <c r="F16" s="1">
        <f>COUNTIF(contacts!G2:G493,"Saint-glen")</f>
        <v>0</v>
      </c>
      <c r="G16" s="1"/>
      <c r="H16" s="1"/>
      <c r="I16" s="1"/>
      <c r="J16" s="1"/>
      <c r="K16" s="1" t="s">
        <v>110</v>
      </c>
      <c r="L16" s="1">
        <f>COUNTIF(contacts!G2:G493,"Yffiniac")</f>
        <v>1</v>
      </c>
      <c r="M16" s="1"/>
      <c r="N16" s="1"/>
      <c r="O16" s="28"/>
    </row>
    <row r="17" spans="1:15" x14ac:dyDescent="0.25">
      <c r="A17" s="26"/>
      <c r="B17" s="1"/>
      <c r="C17" s="1"/>
      <c r="D17" s="1"/>
      <c r="E17" s="1" t="s">
        <v>146</v>
      </c>
      <c r="F17" s="1">
        <f>COUNTIF(contacts!G2:G493,"Saint-Rieul")</f>
        <v>0</v>
      </c>
      <c r="G17" s="1"/>
      <c r="H17" s="1"/>
      <c r="I17" s="1"/>
      <c r="J17" s="1"/>
      <c r="K17" s="1"/>
      <c r="L17" s="1"/>
      <c r="M17" s="1"/>
      <c r="N17" s="1"/>
      <c r="O17" s="28"/>
    </row>
    <row r="18" spans="1:15" x14ac:dyDescent="0.25">
      <c r="A18" s="26"/>
      <c r="B18" s="1"/>
      <c r="C18" s="1"/>
      <c r="D18" s="1"/>
      <c r="E18" s="1" t="s">
        <v>147</v>
      </c>
      <c r="F18" s="1">
        <f>COUNTIF(contacts!G2:G493,"Saint-trimoël")</f>
        <v>0</v>
      </c>
      <c r="G18" s="1"/>
      <c r="H18" s="1"/>
      <c r="I18" s="1"/>
      <c r="J18" s="1"/>
      <c r="K18" s="1"/>
      <c r="L18" s="1"/>
      <c r="M18" s="1"/>
      <c r="N18" s="1"/>
      <c r="O18" s="28"/>
    </row>
    <row r="19" spans="1:15" ht="15.75" thickBot="1" x14ac:dyDescent="0.3">
      <c r="A19" s="27"/>
      <c r="B19" s="24"/>
      <c r="C19" s="24"/>
      <c r="D19" s="24"/>
      <c r="E19" s="24" t="s">
        <v>105</v>
      </c>
      <c r="F19" s="1">
        <f>COUNTIF(contacts!G2:G493,"trébry")</f>
        <v>0</v>
      </c>
      <c r="G19" s="24"/>
      <c r="H19" s="24"/>
      <c r="I19" s="24"/>
      <c r="J19" s="24"/>
      <c r="K19" s="24"/>
      <c r="L19" s="24"/>
      <c r="M19" s="24"/>
      <c r="N19" s="24"/>
      <c r="O19" s="28"/>
    </row>
    <row r="20" spans="1:15" ht="18.75" x14ac:dyDescent="0.3">
      <c r="A20" s="32" t="s">
        <v>163</v>
      </c>
      <c r="B20" s="33">
        <f>SUM(B3:B19)</f>
        <v>0</v>
      </c>
      <c r="C20" s="33"/>
      <c r="D20" s="33">
        <f>SUM(D3:D19)</f>
        <v>0</v>
      </c>
      <c r="E20" s="33"/>
      <c r="F20" s="33">
        <f>SUM(F3:F19)</f>
        <v>0</v>
      </c>
      <c r="G20" s="33"/>
      <c r="H20" s="33">
        <f>SUM(H3:H19)</f>
        <v>0</v>
      </c>
      <c r="I20" s="33"/>
      <c r="J20" s="33">
        <f>SUM(J3:J19)</f>
        <v>2</v>
      </c>
      <c r="K20" s="33"/>
      <c r="L20" s="33">
        <f>SUM(L3:L19)</f>
        <v>6</v>
      </c>
      <c r="M20" s="33"/>
      <c r="N20" s="33">
        <f>SUM(N3:N19)</f>
        <v>1</v>
      </c>
      <c r="O20" s="34">
        <f>SUM(B20,D20,F20,H20,J20,L20,N20)</f>
        <v>9</v>
      </c>
    </row>
  </sheetData>
  <mergeCells count="1">
    <mergeCell ref="A1:E1"/>
  </mergeCells>
  <conditionalFormatting sqref="B3:B6 D3:D8 F3:F19 H3:H8 J3:J12">
    <cfRule type="cellIs" dxfId="17" priority="1" operator="equal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6"/>
  <sheetViews>
    <sheetView showRowColHeaders="0" topLeftCell="A7" workbookViewId="0">
      <selection activeCell="P23" sqref="P23"/>
    </sheetView>
  </sheetViews>
  <sheetFormatPr baseColWidth="10" defaultRowHeight="15" x14ac:dyDescent="0.25"/>
  <cols>
    <col min="1" max="1" width="13.5703125" bestFit="1" customWidth="1"/>
  </cols>
  <sheetData>
    <row r="3" spans="1:2" x14ac:dyDescent="0.25">
      <c r="A3" t="s">
        <v>186</v>
      </c>
      <c r="B3">
        <f>COUNTIF(contacts!B2:B493,contacts!BN4)</f>
        <v>1</v>
      </c>
    </row>
    <row r="4" spans="1:2" x14ac:dyDescent="0.25">
      <c r="A4" t="s">
        <v>183</v>
      </c>
      <c r="B4">
        <f>COUNTIF(contacts!B2:B493,contacts!BN5)</f>
        <v>4</v>
      </c>
    </row>
    <row r="5" spans="1:2" x14ac:dyDescent="0.25">
      <c r="A5" t="s">
        <v>184</v>
      </c>
      <c r="B5">
        <f>COUNTIF(contacts!B2:B493,contacts!BN6)</f>
        <v>2</v>
      </c>
    </row>
    <row r="6" spans="1:2" x14ac:dyDescent="0.25">
      <c r="A6" t="s">
        <v>185</v>
      </c>
      <c r="B6">
        <f>COUNTIF(contacts!B2:B493,contacts!BN7)</f>
        <v>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contacts</vt:lpstr>
      <vt:lpstr>Répartition pays</vt:lpstr>
      <vt:lpstr>Taux de réponse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 Zombaï</cp:lastModifiedBy>
  <dcterms:created xsi:type="dcterms:W3CDTF">2016-03-16T13:07:54Z</dcterms:created>
  <dcterms:modified xsi:type="dcterms:W3CDTF">2016-03-30T09:01:55Z</dcterms:modified>
</cp:coreProperties>
</file>