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omments8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0" yWindow="60" windowWidth="11685" windowHeight="8085" tabRatio="505" firstSheet="2" activeTab="2"/>
  </bookViews>
  <sheets>
    <sheet name="Matrix" sheetId="28" r:id="rId1"/>
    <sheet name="Weekly summary" sheetId="13" r:id="rId2"/>
    <sheet name="Wednesday" sheetId="21" r:id="rId3"/>
    <sheet name="Thursday" sheetId="19" r:id="rId4"/>
    <sheet name="Friday" sheetId="22" r:id="rId5"/>
    <sheet name="Saturday" sheetId="23" r:id="rId6"/>
    <sheet name="Sunday" sheetId="24" r:id="rId7"/>
    <sheet name="Monday" sheetId="25" r:id="rId8"/>
    <sheet name="Tuesday" sheetId="26" r:id="rId9"/>
    <sheet name="Sheet1" sheetId="27" r:id="rId10"/>
  </sheets>
  <definedNames>
    <definedName name="Excel_BuiltIn_Print_Area_2" localSheetId="4">#REF!</definedName>
    <definedName name="Excel_BuiltIn_Print_Area_2" localSheetId="7">#REF!</definedName>
    <definedName name="Excel_BuiltIn_Print_Area_2" localSheetId="5">#REF!</definedName>
    <definedName name="Excel_BuiltIn_Print_Area_2" localSheetId="6">#REF!</definedName>
    <definedName name="Excel_BuiltIn_Print_Area_2" localSheetId="3">#REF!</definedName>
    <definedName name="Excel_BuiltIn_Print_Area_2" localSheetId="8">#REF!</definedName>
    <definedName name="Excel_BuiltIn_Print_Area_2" localSheetId="2">#REF!</definedName>
    <definedName name="Excel_BuiltIn_Print_Area_2">#REF!</definedName>
    <definedName name="_xlnm.Print_Area" localSheetId="4">Friday!$B$1:$AS$33</definedName>
    <definedName name="_xlnm.Print_Area" localSheetId="7">Monday!$B$1:$AS$33</definedName>
    <definedName name="_xlnm.Print_Area" localSheetId="5">Saturday!$B$1:$AS$33</definedName>
    <definedName name="_xlnm.Print_Area" localSheetId="6">Sunday!$B$1:$AS$33</definedName>
    <definedName name="_xlnm.Print_Area" localSheetId="3">Thursday!$B$1:$AS$33</definedName>
    <definedName name="_xlnm.Print_Area" localSheetId="8">Tuesday!$B$1:$AS$33</definedName>
    <definedName name="_xlnm.Print_Area" localSheetId="2">Wednesday!$A$1:$AV$34</definedName>
  </definedNames>
  <calcPr calcId="145621"/>
</workbook>
</file>

<file path=xl/calcChain.xml><?xml version="1.0" encoding="utf-8"?>
<calcChain xmlns="http://schemas.openxmlformats.org/spreadsheetml/2006/main">
  <c r="D21" i="13" l="1"/>
  <c r="BE30" i="21"/>
  <c r="BE27" i="21"/>
  <c r="BE26" i="21"/>
  <c r="BE23" i="21"/>
  <c r="BE22" i="21"/>
  <c r="BE19" i="21"/>
  <c r="BE15" i="21"/>
  <c r="BE14" i="21"/>
  <c r="BE13" i="21"/>
  <c r="BE9" i="21"/>
  <c r="BB30" i="21"/>
  <c r="BB29" i="21"/>
  <c r="BE29" i="21" s="1"/>
  <c r="BB28" i="21"/>
  <c r="BE28" i="21" s="1"/>
  <c r="BB27" i="21"/>
  <c r="BB26" i="21"/>
  <c r="BB25" i="21"/>
  <c r="BE25" i="21" s="1"/>
  <c r="BB24" i="21"/>
  <c r="BE24" i="21" s="1"/>
  <c r="BB23" i="21"/>
  <c r="BB22" i="21"/>
  <c r="BB21" i="21"/>
  <c r="BE21" i="21" s="1"/>
  <c r="BB20" i="21"/>
  <c r="BE20" i="21" s="1"/>
  <c r="BB19" i="21"/>
  <c r="BB18" i="21"/>
  <c r="BE18" i="21" s="1"/>
  <c r="BB17" i="21"/>
  <c r="BE17" i="21" s="1"/>
  <c r="BB16" i="21"/>
  <c r="BE16" i="21" s="1"/>
  <c r="BB15" i="21"/>
  <c r="BB14" i="21"/>
  <c r="BB13" i="21"/>
  <c r="BB12" i="21"/>
  <c r="BE12" i="21" s="1"/>
  <c r="BB11" i="21"/>
  <c r="BE11" i="21" s="1"/>
  <c r="BB10" i="21"/>
  <c r="BE10" i="21" s="1"/>
  <c r="BB9" i="21"/>
  <c r="BB8" i="21"/>
  <c r="BE8" i="21" s="1"/>
  <c r="BB7" i="21"/>
  <c r="BE7" i="21" s="1"/>
  <c r="E33" i="21"/>
  <c r="E34" i="21"/>
  <c r="M33" i="21"/>
  <c r="G33" i="21"/>
  <c r="H33" i="21"/>
  <c r="I33" i="21"/>
  <c r="J33" i="21"/>
  <c r="K33" i="21"/>
  <c r="L33" i="21"/>
  <c r="N33" i="21"/>
  <c r="O33" i="21"/>
  <c r="P33" i="21"/>
  <c r="Q33" i="21"/>
  <c r="R33" i="21"/>
  <c r="S33" i="21"/>
  <c r="T33" i="21"/>
  <c r="U33" i="21"/>
  <c r="V33" i="21"/>
  <c r="W33" i="21"/>
  <c r="X33" i="21"/>
  <c r="Y33" i="21"/>
  <c r="Z33" i="21"/>
  <c r="AA33" i="21"/>
  <c r="AB33" i="21"/>
  <c r="AC33" i="21"/>
  <c r="AD33" i="21"/>
  <c r="AE33" i="21"/>
  <c r="AF33" i="21"/>
  <c r="AG33" i="21"/>
  <c r="AH33" i="21"/>
  <c r="AI33" i="21"/>
  <c r="AJ33" i="21"/>
  <c r="AK33" i="21"/>
  <c r="AL33" i="21"/>
  <c r="AM33" i="21"/>
  <c r="AN33" i="21"/>
  <c r="AO33" i="21"/>
  <c r="AP33" i="21"/>
  <c r="AQ33" i="21"/>
  <c r="AR33" i="21"/>
  <c r="AS33" i="21"/>
  <c r="AT33" i="21"/>
  <c r="AU33" i="21"/>
  <c r="AV33" i="21"/>
  <c r="O37" i="21"/>
  <c r="W37" i="21"/>
  <c r="AD34" i="21" s="1"/>
  <c r="O38" i="21"/>
  <c r="O39" i="21"/>
  <c r="G34" i="21" l="1"/>
  <c r="AY34" i="21"/>
  <c r="AM34" i="21"/>
  <c r="AA34" i="21"/>
  <c r="O34" i="21"/>
  <c r="AX34" i="21"/>
  <c r="AP34" i="21"/>
  <c r="AH34" i="21"/>
  <c r="V34" i="21"/>
  <c r="J34" i="21"/>
  <c r="AW34" i="21"/>
  <c r="AS34" i="21"/>
  <c r="AO34" i="21"/>
  <c r="AK34" i="21"/>
  <c r="AG34" i="21"/>
  <c r="AC34" i="21"/>
  <c r="Y34" i="21"/>
  <c r="U34" i="21"/>
  <c r="Q34" i="21"/>
  <c r="M34" i="21"/>
  <c r="I34" i="21"/>
  <c r="AU34" i="21"/>
  <c r="AI34" i="21"/>
  <c r="W34" i="21"/>
  <c r="K34" i="21"/>
  <c r="AT34" i="21"/>
  <c r="AL34" i="21"/>
  <c r="Z34" i="21"/>
  <c r="R34" i="21"/>
  <c r="N34" i="21"/>
  <c r="F34" i="21"/>
  <c r="AZ34" i="21"/>
  <c r="AV34" i="21"/>
  <c r="AR34" i="21"/>
  <c r="AN34" i="21"/>
  <c r="AJ34" i="21"/>
  <c r="AF34" i="21"/>
  <c r="AB34" i="21"/>
  <c r="X34" i="21"/>
  <c r="T34" i="21"/>
  <c r="P34" i="21"/>
  <c r="L34" i="21"/>
  <c r="H34" i="21"/>
  <c r="AE37" i="21"/>
  <c r="AQ34" i="21"/>
  <c r="AE34" i="21"/>
  <c r="S34" i="21"/>
  <c r="BA6" i="21"/>
  <c r="L38" i="26"/>
  <c r="L37" i="26"/>
  <c r="L36" i="26"/>
  <c r="L38" i="25"/>
  <c r="L37" i="25"/>
  <c r="L36" i="25"/>
  <c r="L38" i="24"/>
  <c r="L37" i="24"/>
  <c r="L36" i="24"/>
  <c r="L38" i="23"/>
  <c r="L37" i="23"/>
  <c r="L36" i="23"/>
  <c r="L38" i="22"/>
  <c r="L37" i="22"/>
  <c r="L36" i="22"/>
  <c r="L38" i="19"/>
  <c r="L37" i="19"/>
  <c r="L36" i="19"/>
  <c r="J21" i="28"/>
  <c r="K21" i="28" s="1"/>
  <c r="E21" i="28"/>
  <c r="D21" i="28"/>
  <c r="D22" i="28" s="1"/>
  <c r="J20" i="28"/>
  <c r="K20" i="28" s="1"/>
  <c r="E20" i="28"/>
  <c r="K19" i="28"/>
  <c r="J19" i="28"/>
  <c r="E19" i="28"/>
  <c r="K18" i="28"/>
  <c r="J18" i="28"/>
  <c r="E18" i="28"/>
  <c r="J17" i="28"/>
  <c r="K17" i="28" s="1"/>
  <c r="E17" i="28"/>
  <c r="J16" i="28"/>
  <c r="K16" i="28" s="1"/>
  <c r="E16" i="28"/>
  <c r="K15" i="28"/>
  <c r="J15" i="28"/>
  <c r="E15" i="28"/>
  <c r="K14" i="28"/>
  <c r="J14" i="28"/>
  <c r="E14" i="28"/>
  <c r="J13" i="28"/>
  <c r="K13" i="28" s="1"/>
  <c r="E13" i="28"/>
  <c r="J12" i="28"/>
  <c r="K12" i="28" s="1"/>
  <c r="E12" i="28"/>
  <c r="K11" i="28"/>
  <c r="J11" i="28"/>
  <c r="E11" i="28"/>
  <c r="K10" i="28"/>
  <c r="J10" i="28"/>
  <c r="E10" i="28"/>
  <c r="J9" i="28"/>
  <c r="K9" i="28" s="1"/>
  <c r="E9" i="28"/>
  <c r="J8" i="28"/>
  <c r="K8" i="28" s="1"/>
  <c r="E8" i="28"/>
  <c r="J22" i="28" l="1"/>
  <c r="K22" i="28" s="1"/>
  <c r="D23" i="28"/>
  <c r="E22" i="28"/>
  <c r="K43" i="27"/>
  <c r="J43" i="27"/>
  <c r="E43" i="27"/>
  <c r="K42" i="27"/>
  <c r="J42" i="27"/>
  <c r="E42" i="27"/>
  <c r="J41" i="27"/>
  <c r="K41" i="27" s="1"/>
  <c r="E41" i="27"/>
  <c r="J40" i="27"/>
  <c r="K40" i="27" s="1"/>
  <c r="E40" i="27"/>
  <c r="K39" i="27"/>
  <c r="J39" i="27"/>
  <c r="E39" i="27"/>
  <c r="K38" i="27"/>
  <c r="J38" i="27"/>
  <c r="E38" i="27"/>
  <c r="J37" i="27"/>
  <c r="K37" i="27" s="1"/>
  <c r="E37" i="27"/>
  <c r="J36" i="27"/>
  <c r="K36" i="27" s="1"/>
  <c r="E36" i="27"/>
  <c r="K35" i="27"/>
  <c r="J35" i="27"/>
  <c r="E35" i="27"/>
  <c r="K34" i="27"/>
  <c r="J34" i="27"/>
  <c r="E34" i="27"/>
  <c r="J33" i="27"/>
  <c r="K33" i="27" s="1"/>
  <c r="E33" i="27"/>
  <c r="J32" i="27"/>
  <c r="K32" i="27" s="1"/>
  <c r="E32" i="27"/>
  <c r="K31" i="27"/>
  <c r="J31" i="27"/>
  <c r="E31" i="27"/>
  <c r="K30" i="27"/>
  <c r="J30" i="27"/>
  <c r="E30" i="27"/>
  <c r="J29" i="27"/>
  <c r="K29" i="27" s="1"/>
  <c r="E29" i="27"/>
  <c r="J28" i="27"/>
  <c r="K28" i="27" s="1"/>
  <c r="E28" i="27"/>
  <c r="K27" i="27"/>
  <c r="J27" i="27"/>
  <c r="E27" i="27"/>
  <c r="K26" i="27"/>
  <c r="J26" i="27"/>
  <c r="E26" i="27"/>
  <c r="J25" i="27"/>
  <c r="K25" i="27" s="1"/>
  <c r="E25" i="27"/>
  <c r="J24" i="27"/>
  <c r="K24" i="27" s="1"/>
  <c r="E24" i="27"/>
  <c r="K23" i="27"/>
  <c r="J23" i="27"/>
  <c r="E23" i="27"/>
  <c r="K22" i="27"/>
  <c r="J22" i="27"/>
  <c r="E22" i="27"/>
  <c r="J21" i="27"/>
  <c r="K21" i="27" s="1"/>
  <c r="E21" i="27"/>
  <c r="J20" i="27"/>
  <c r="K20" i="27" s="1"/>
  <c r="E20" i="27"/>
  <c r="K19" i="27"/>
  <c r="J19" i="27"/>
  <c r="E19" i="27"/>
  <c r="K18" i="27"/>
  <c r="J18" i="27"/>
  <c r="E18" i="27"/>
  <c r="J17" i="27"/>
  <c r="K17" i="27" s="1"/>
  <c r="E17" i="27"/>
  <c r="J16" i="27"/>
  <c r="K16" i="27" s="1"/>
  <c r="E16" i="27"/>
  <c r="K15" i="27"/>
  <c r="J15" i="27"/>
  <c r="E15" i="27"/>
  <c r="K14" i="27"/>
  <c r="J14" i="27"/>
  <c r="E14" i="27"/>
  <c r="J13" i="27"/>
  <c r="K13" i="27" s="1"/>
  <c r="E13" i="27"/>
  <c r="J12" i="27"/>
  <c r="K12" i="27" s="1"/>
  <c r="E12" i="27"/>
  <c r="K11" i="27"/>
  <c r="J11" i="27"/>
  <c r="E11" i="27"/>
  <c r="K10" i="27"/>
  <c r="J10" i="27"/>
  <c r="E10" i="27"/>
  <c r="J9" i="27"/>
  <c r="K9" i="27" s="1"/>
  <c r="E9" i="27"/>
  <c r="J8" i="27"/>
  <c r="K8" i="27" s="1"/>
  <c r="E8" i="27"/>
  <c r="AT15" i="23"/>
  <c r="AT14" i="23"/>
  <c r="AT15" i="24"/>
  <c r="AT14" i="24"/>
  <c r="AT15" i="26"/>
  <c r="AT14" i="26"/>
  <c r="AT15" i="25"/>
  <c r="AT14" i="25"/>
  <c r="P22" i="13"/>
  <c r="O22" i="13"/>
  <c r="M22" i="13"/>
  <c r="K22" i="13"/>
  <c r="I22" i="13"/>
  <c r="G22" i="13"/>
  <c r="E22" i="13"/>
  <c r="N22" i="13"/>
  <c r="L22" i="13"/>
  <c r="J22" i="13"/>
  <c r="H22" i="13"/>
  <c r="F22" i="13"/>
  <c r="D22" i="13"/>
  <c r="B22" i="13"/>
  <c r="C22" i="13"/>
  <c r="B6" i="26"/>
  <c r="B6" i="25"/>
  <c r="B6" i="24"/>
  <c r="B6" i="23"/>
  <c r="B6" i="22"/>
  <c r="B23" i="26"/>
  <c r="B22" i="26"/>
  <c r="B21" i="26"/>
  <c r="B20" i="26"/>
  <c r="B19" i="26"/>
  <c r="B18" i="26"/>
  <c r="B17" i="26"/>
  <c r="B16" i="26"/>
  <c r="B15" i="26"/>
  <c r="B14" i="26"/>
  <c r="B12" i="26"/>
  <c r="B11" i="26"/>
  <c r="B10" i="26"/>
  <c r="B9" i="26"/>
  <c r="B7" i="26"/>
  <c r="B22" i="24"/>
  <c r="B21" i="24"/>
  <c r="B20" i="24"/>
  <c r="B19" i="24"/>
  <c r="B18" i="24"/>
  <c r="B17" i="24"/>
  <c r="B16" i="24"/>
  <c r="B15" i="24"/>
  <c r="B14" i="24"/>
  <c r="B12" i="24"/>
  <c r="B11" i="24"/>
  <c r="B10" i="24"/>
  <c r="B9" i="24"/>
  <c r="B7" i="24"/>
  <c r="B23" i="23"/>
  <c r="B22" i="23"/>
  <c r="B21" i="23"/>
  <c r="B20" i="23"/>
  <c r="B19" i="23"/>
  <c r="B18" i="23"/>
  <c r="B17" i="23"/>
  <c r="B16" i="23"/>
  <c r="B15" i="23"/>
  <c r="B14" i="23"/>
  <c r="B12" i="23"/>
  <c r="B11" i="23"/>
  <c r="B10" i="23"/>
  <c r="B9" i="23"/>
  <c r="B7" i="23"/>
  <c r="AT15" i="19"/>
  <c r="AT14" i="19"/>
  <c r="AT15" i="22"/>
  <c r="AT14" i="22"/>
  <c r="B23" i="22"/>
  <c r="B22" i="22"/>
  <c r="B21" i="22"/>
  <c r="B20" i="22"/>
  <c r="B19" i="22"/>
  <c r="B18" i="22"/>
  <c r="B17" i="22"/>
  <c r="B16" i="22"/>
  <c r="B15" i="22"/>
  <c r="B14" i="22"/>
  <c r="B12" i="22"/>
  <c r="B11" i="22"/>
  <c r="B10" i="22"/>
  <c r="B9" i="22"/>
  <c r="B7" i="22"/>
  <c r="B22" i="19"/>
  <c r="B21" i="19"/>
  <c r="B20" i="19"/>
  <c r="B19" i="19"/>
  <c r="B18" i="19"/>
  <c r="B17" i="19"/>
  <c r="B16" i="19"/>
  <c r="B15" i="19"/>
  <c r="B14" i="19"/>
  <c r="B12" i="19"/>
  <c r="B11" i="19"/>
  <c r="B10" i="19"/>
  <c r="B9" i="19"/>
  <c r="B7" i="19"/>
  <c r="B6" i="19"/>
  <c r="J23" i="28" l="1"/>
  <c r="K23" i="28" s="1"/>
  <c r="E23" i="28"/>
  <c r="D24" i="28"/>
  <c r="B3" i="19"/>
  <c r="B3" i="22" s="1"/>
  <c r="B3" i="23" s="1"/>
  <c r="B3" i="24" s="1"/>
  <c r="B3" i="25" s="1"/>
  <c r="B3" i="26" s="1"/>
  <c r="N20" i="13"/>
  <c r="AW15" i="22"/>
  <c r="AX15" i="22" s="1"/>
  <c r="AW14" i="22"/>
  <c r="AX14" i="22" s="1"/>
  <c r="AW15" i="19"/>
  <c r="AX15" i="19" s="1"/>
  <c r="AW14" i="19"/>
  <c r="AX14" i="19" s="1"/>
  <c r="AW15" i="25"/>
  <c r="AX15" i="25" s="1"/>
  <c r="AW14" i="25"/>
  <c r="AX14" i="25" s="1"/>
  <c r="AW15" i="24"/>
  <c r="AX15" i="24" s="1"/>
  <c r="AW14" i="24"/>
  <c r="AX14" i="24" s="1"/>
  <c r="AW15" i="23"/>
  <c r="AX15" i="23" s="1"/>
  <c r="AW14" i="23"/>
  <c r="AX14" i="23" s="1"/>
  <c r="AW15" i="26"/>
  <c r="AX15" i="26" s="1"/>
  <c r="AW14" i="26"/>
  <c r="AX14" i="26" s="1"/>
  <c r="J20" i="13"/>
  <c r="H20" i="13"/>
  <c r="F20" i="13"/>
  <c r="AS32" i="26"/>
  <c r="AR32" i="26"/>
  <c r="AQ32" i="26"/>
  <c r="AP32" i="26"/>
  <c r="AO32" i="26"/>
  <c r="AN32" i="26"/>
  <c r="AM32" i="26"/>
  <c r="AL32" i="26"/>
  <c r="AK32" i="26"/>
  <c r="AJ32" i="26"/>
  <c r="AI32" i="26"/>
  <c r="AH32" i="26"/>
  <c r="AG32" i="26"/>
  <c r="AF32" i="26"/>
  <c r="AE32" i="26"/>
  <c r="AD32" i="26"/>
  <c r="AC32" i="26"/>
  <c r="AB32" i="26"/>
  <c r="AA32" i="26"/>
  <c r="Z32" i="26"/>
  <c r="Y32" i="26"/>
  <c r="X32" i="26"/>
  <c r="W32" i="26"/>
  <c r="V32" i="26"/>
  <c r="U32" i="26"/>
  <c r="T32" i="26"/>
  <c r="S32" i="26"/>
  <c r="R32" i="26"/>
  <c r="Q32" i="26"/>
  <c r="P32" i="26"/>
  <c r="O32" i="26"/>
  <c r="N32" i="26"/>
  <c r="M32" i="26"/>
  <c r="L32" i="26"/>
  <c r="K32" i="26"/>
  <c r="J32" i="26"/>
  <c r="I32" i="26"/>
  <c r="H32" i="26"/>
  <c r="G32" i="26"/>
  <c r="F32" i="26"/>
  <c r="E32" i="26"/>
  <c r="D32" i="26"/>
  <c r="C32" i="26"/>
  <c r="AW29" i="26"/>
  <c r="AT29" i="26"/>
  <c r="AW28" i="26"/>
  <c r="AT28" i="26"/>
  <c r="AW27" i="26"/>
  <c r="AT27" i="26"/>
  <c r="AW26" i="26"/>
  <c r="AX26" i="26" s="1"/>
  <c r="AT26" i="26"/>
  <c r="AW25" i="26"/>
  <c r="AT25" i="26"/>
  <c r="AW24" i="26"/>
  <c r="AT24" i="26"/>
  <c r="AW23" i="26"/>
  <c r="AT23" i="26"/>
  <c r="AW22" i="26"/>
  <c r="AT22" i="26"/>
  <c r="AX22" i="26" s="1"/>
  <c r="AW21" i="26"/>
  <c r="AX21" i="26" s="1"/>
  <c r="AT21" i="26"/>
  <c r="AW20" i="26"/>
  <c r="AT20" i="26"/>
  <c r="AW19" i="26"/>
  <c r="AX19" i="26" s="1"/>
  <c r="AT19" i="26"/>
  <c r="AW18" i="26"/>
  <c r="AT18" i="26"/>
  <c r="AX18" i="26" s="1"/>
  <c r="AW17" i="26"/>
  <c r="AX17" i="26" s="1"/>
  <c r="AT17" i="26"/>
  <c r="AW16" i="26"/>
  <c r="AT16" i="26"/>
  <c r="AW13" i="26"/>
  <c r="AX13" i="26" s="1"/>
  <c r="AT13" i="26"/>
  <c r="AW12" i="26"/>
  <c r="AX12" i="26" s="1"/>
  <c r="AT12" i="26"/>
  <c r="AW11" i="26"/>
  <c r="AT11" i="26"/>
  <c r="AW10" i="26"/>
  <c r="AX10" i="26" s="1"/>
  <c r="AT10" i="26"/>
  <c r="AW9" i="26"/>
  <c r="AT9" i="26"/>
  <c r="AX8" i="26"/>
  <c r="AW8" i="26"/>
  <c r="AT8" i="26"/>
  <c r="AW7" i="26"/>
  <c r="AT7" i="26"/>
  <c r="AW6" i="26"/>
  <c r="AX6" i="26" s="1"/>
  <c r="AT6" i="26"/>
  <c r="AS32" i="25"/>
  <c r="AR32" i="25"/>
  <c r="AQ32" i="25"/>
  <c r="AP32" i="25"/>
  <c r="AO32" i="25"/>
  <c r="AN32" i="25"/>
  <c r="AM32" i="25"/>
  <c r="AL32" i="25"/>
  <c r="AK32" i="25"/>
  <c r="AJ32" i="25"/>
  <c r="AI32" i="25"/>
  <c r="AH32" i="25"/>
  <c r="AG32" i="25"/>
  <c r="AF32" i="25"/>
  <c r="AE32" i="25"/>
  <c r="AD32" i="25"/>
  <c r="AC32" i="25"/>
  <c r="AB32" i="25"/>
  <c r="AA32" i="25"/>
  <c r="Z32" i="25"/>
  <c r="Y32" i="25"/>
  <c r="X32" i="25"/>
  <c r="W32" i="25"/>
  <c r="V32" i="25"/>
  <c r="U32" i="25"/>
  <c r="T32" i="25"/>
  <c r="S32" i="25"/>
  <c r="R32" i="25"/>
  <c r="Q32" i="25"/>
  <c r="P32" i="25"/>
  <c r="O32" i="25"/>
  <c r="N32" i="25"/>
  <c r="M32" i="25"/>
  <c r="L32" i="25"/>
  <c r="K32" i="25"/>
  <c r="J32" i="25"/>
  <c r="I32" i="25"/>
  <c r="H32" i="25"/>
  <c r="G32" i="25"/>
  <c r="F32" i="25"/>
  <c r="E32" i="25"/>
  <c r="D32" i="25"/>
  <c r="C32" i="25"/>
  <c r="AW29" i="25"/>
  <c r="AT29" i="25"/>
  <c r="AW28" i="25"/>
  <c r="AX28" i="25" s="1"/>
  <c r="AT28" i="25"/>
  <c r="AW27" i="25"/>
  <c r="AT27" i="25"/>
  <c r="AW26" i="25"/>
  <c r="AT26" i="25"/>
  <c r="AW25" i="25"/>
  <c r="AT25" i="25"/>
  <c r="AW24" i="25"/>
  <c r="AT24" i="25"/>
  <c r="AW23" i="25"/>
  <c r="AT23" i="25"/>
  <c r="AW22" i="25"/>
  <c r="AT22" i="25"/>
  <c r="AW21" i="25"/>
  <c r="AT21" i="25"/>
  <c r="AW20" i="25"/>
  <c r="AT20" i="25"/>
  <c r="AW19" i="25"/>
  <c r="AT19" i="25"/>
  <c r="AX18" i="25"/>
  <c r="AW18" i="25"/>
  <c r="AT18" i="25"/>
  <c r="AW17" i="25"/>
  <c r="AT17" i="25"/>
  <c r="AW16" i="25"/>
  <c r="AX16" i="25" s="1"/>
  <c r="AT16" i="25"/>
  <c r="AW13" i="25"/>
  <c r="AT13" i="25"/>
  <c r="AW12" i="25"/>
  <c r="AT12" i="25"/>
  <c r="AX12" i="25" s="1"/>
  <c r="AW11" i="25"/>
  <c r="AT11" i="25"/>
  <c r="AW10" i="25"/>
  <c r="AT10" i="25"/>
  <c r="AW9" i="25"/>
  <c r="AT9" i="25"/>
  <c r="AW8" i="25"/>
  <c r="AT8" i="25"/>
  <c r="AX8" i="25" s="1"/>
  <c r="AW7" i="25"/>
  <c r="AX7" i="25" s="1"/>
  <c r="AT7" i="25"/>
  <c r="AW6" i="25"/>
  <c r="AT6" i="25"/>
  <c r="AS32" i="24"/>
  <c r="AR32" i="24"/>
  <c r="AQ32" i="24"/>
  <c r="AP32" i="24"/>
  <c r="AO32" i="24"/>
  <c r="AN32" i="24"/>
  <c r="AM32" i="24"/>
  <c r="AL32" i="24"/>
  <c r="AK32" i="24"/>
  <c r="AJ32" i="24"/>
  <c r="AI32" i="24"/>
  <c r="AH32" i="24"/>
  <c r="AG32" i="24"/>
  <c r="AF32" i="24"/>
  <c r="AE32" i="24"/>
  <c r="AD32" i="24"/>
  <c r="AC32" i="24"/>
  <c r="AB32" i="24"/>
  <c r="AA32" i="24"/>
  <c r="Z32" i="24"/>
  <c r="Y32" i="24"/>
  <c r="X32" i="24"/>
  <c r="W32" i="24"/>
  <c r="V32" i="24"/>
  <c r="U32" i="24"/>
  <c r="T32" i="24"/>
  <c r="S32" i="24"/>
  <c r="R32" i="24"/>
  <c r="Q32" i="24"/>
  <c r="P32" i="24"/>
  <c r="O32" i="24"/>
  <c r="N32" i="24"/>
  <c r="M32" i="24"/>
  <c r="L32" i="24"/>
  <c r="K32" i="24"/>
  <c r="J32" i="24"/>
  <c r="I32" i="24"/>
  <c r="H32" i="24"/>
  <c r="G32" i="24"/>
  <c r="F32" i="24"/>
  <c r="E32" i="24"/>
  <c r="D32" i="24"/>
  <c r="C32" i="24"/>
  <c r="AW29" i="24"/>
  <c r="AT29" i="24"/>
  <c r="AW28" i="24"/>
  <c r="AT28" i="24"/>
  <c r="AW27" i="24"/>
  <c r="AX27" i="24" s="1"/>
  <c r="AT27" i="24"/>
  <c r="AW26" i="24"/>
  <c r="AT26" i="24"/>
  <c r="AW25" i="24"/>
  <c r="AT25" i="24"/>
  <c r="AW24" i="24"/>
  <c r="AT24" i="24"/>
  <c r="AW23" i="24"/>
  <c r="AX23" i="24" s="1"/>
  <c r="AT23" i="24"/>
  <c r="AW22" i="24"/>
  <c r="AT22" i="24"/>
  <c r="AW21" i="24"/>
  <c r="AT21" i="24"/>
  <c r="AW20" i="24"/>
  <c r="AT20" i="24"/>
  <c r="AW19" i="24"/>
  <c r="AT19" i="24"/>
  <c r="AX19" i="24" s="1"/>
  <c r="AW18" i="24"/>
  <c r="AT18" i="24"/>
  <c r="AW17" i="24"/>
  <c r="AT17" i="24"/>
  <c r="AW16" i="24"/>
  <c r="AT16" i="24"/>
  <c r="AW13" i="24"/>
  <c r="AT13" i="24"/>
  <c r="AX13" i="24" s="1"/>
  <c r="AW12" i="24"/>
  <c r="AT12" i="24"/>
  <c r="AW11" i="24"/>
  <c r="AT11" i="24"/>
  <c r="AW10" i="24"/>
  <c r="AT10" i="24"/>
  <c r="AW9" i="24"/>
  <c r="AX9" i="24" s="1"/>
  <c r="AT9" i="24"/>
  <c r="AW8" i="24"/>
  <c r="AT8" i="24"/>
  <c r="AW7" i="24"/>
  <c r="AX7" i="24" s="1"/>
  <c r="AT7" i="24"/>
  <c r="AW6" i="24"/>
  <c r="AT6" i="24"/>
  <c r="AS32" i="23"/>
  <c r="AR32" i="23"/>
  <c r="AQ32" i="23"/>
  <c r="AP32" i="23"/>
  <c r="AO32" i="23"/>
  <c r="AN32" i="23"/>
  <c r="AM32" i="23"/>
  <c r="AL32" i="23"/>
  <c r="AK32" i="23"/>
  <c r="AJ32" i="23"/>
  <c r="AI32" i="23"/>
  <c r="AH32" i="23"/>
  <c r="AG32" i="23"/>
  <c r="AF32" i="23"/>
  <c r="AE32" i="23"/>
  <c r="AD32" i="23"/>
  <c r="AC32" i="23"/>
  <c r="AB32" i="23"/>
  <c r="AA32" i="23"/>
  <c r="Z32" i="23"/>
  <c r="Y32" i="23"/>
  <c r="X32" i="23"/>
  <c r="W32" i="23"/>
  <c r="V32" i="23"/>
  <c r="U32" i="23"/>
  <c r="T32" i="23"/>
  <c r="S32" i="23"/>
  <c r="R32" i="23"/>
  <c r="Q32" i="23"/>
  <c r="P32" i="23"/>
  <c r="O32" i="23"/>
  <c r="N32" i="23"/>
  <c r="M32" i="23"/>
  <c r="L32" i="23"/>
  <c r="K32" i="23"/>
  <c r="J32" i="23"/>
  <c r="I32" i="23"/>
  <c r="H32" i="23"/>
  <c r="G32" i="23"/>
  <c r="F32" i="23"/>
  <c r="E32" i="23"/>
  <c r="D32" i="23"/>
  <c r="C32" i="23"/>
  <c r="AW29" i="23"/>
  <c r="AT29" i="23"/>
  <c r="AX29" i="23" s="1"/>
  <c r="AW28" i="23"/>
  <c r="AX28" i="23" s="1"/>
  <c r="AT28" i="23"/>
  <c r="AW27" i="23"/>
  <c r="AT27" i="23"/>
  <c r="AW26" i="23"/>
  <c r="AX26" i="23" s="1"/>
  <c r="AT26" i="23"/>
  <c r="AW25" i="23"/>
  <c r="AX25" i="23" s="1"/>
  <c r="AT25" i="23"/>
  <c r="AW24" i="23"/>
  <c r="AT24" i="23"/>
  <c r="AW23" i="23"/>
  <c r="AT23" i="23"/>
  <c r="AW22" i="23"/>
  <c r="AT22" i="23"/>
  <c r="AX21" i="23"/>
  <c r="AW21" i="23"/>
  <c r="AT21" i="23"/>
  <c r="AW20" i="23"/>
  <c r="AT20" i="23"/>
  <c r="AW19" i="23"/>
  <c r="AX19" i="23" s="1"/>
  <c r="AT19" i="23"/>
  <c r="AW18" i="23"/>
  <c r="AT18" i="23"/>
  <c r="AW17" i="23"/>
  <c r="AT17" i="23"/>
  <c r="AW16" i="23"/>
  <c r="AT16" i="23"/>
  <c r="AW13" i="23"/>
  <c r="AT13" i="23"/>
  <c r="AW12" i="23"/>
  <c r="AT12" i="23"/>
  <c r="AW11" i="23"/>
  <c r="AT11" i="23"/>
  <c r="AW10" i="23"/>
  <c r="AT10" i="23"/>
  <c r="AW9" i="23"/>
  <c r="AX9" i="23" s="1"/>
  <c r="AT9" i="23"/>
  <c r="AW8" i="23"/>
  <c r="AT8" i="23"/>
  <c r="AW7" i="23"/>
  <c r="AT7" i="23"/>
  <c r="AX7" i="23" s="1"/>
  <c r="AW6" i="23"/>
  <c r="AT6" i="23"/>
  <c r="AS32" i="22"/>
  <c r="AR32" i="22"/>
  <c r="AQ32" i="22"/>
  <c r="AP32" i="22"/>
  <c r="AO32" i="22"/>
  <c r="AN32" i="22"/>
  <c r="AM32" i="22"/>
  <c r="AL32" i="22"/>
  <c r="AK32" i="22"/>
  <c r="AJ32" i="22"/>
  <c r="AI32" i="22"/>
  <c r="AH32" i="22"/>
  <c r="AG32" i="22"/>
  <c r="AF32" i="22"/>
  <c r="AE32" i="22"/>
  <c r="AD32" i="22"/>
  <c r="AC32" i="22"/>
  <c r="AB32" i="22"/>
  <c r="AA32" i="22"/>
  <c r="Z32" i="22"/>
  <c r="Y32" i="22"/>
  <c r="X32" i="22"/>
  <c r="W32" i="22"/>
  <c r="V32" i="22"/>
  <c r="U32" i="22"/>
  <c r="T32" i="22"/>
  <c r="S32" i="22"/>
  <c r="R32" i="22"/>
  <c r="Q32" i="22"/>
  <c r="P32" i="22"/>
  <c r="O32" i="22"/>
  <c r="N32" i="22"/>
  <c r="M32" i="22"/>
  <c r="L32" i="22"/>
  <c r="K32" i="22"/>
  <c r="J32" i="22"/>
  <c r="I32" i="22"/>
  <c r="H32" i="22"/>
  <c r="G32" i="22"/>
  <c r="F32" i="22"/>
  <c r="E32" i="22"/>
  <c r="D32" i="22"/>
  <c r="C32" i="22"/>
  <c r="AW29" i="22"/>
  <c r="AT29" i="22"/>
  <c r="AW28" i="22"/>
  <c r="AT28" i="22"/>
  <c r="AW27" i="22"/>
  <c r="AT27" i="22"/>
  <c r="AX27" i="22" s="1"/>
  <c r="AW26" i="22"/>
  <c r="AT26" i="22"/>
  <c r="AW25" i="22"/>
  <c r="AT25" i="22"/>
  <c r="AW24" i="22"/>
  <c r="AT24" i="22"/>
  <c r="AW23" i="22"/>
  <c r="AT23" i="22"/>
  <c r="AW22" i="22"/>
  <c r="AT22" i="22"/>
  <c r="AW21" i="22"/>
  <c r="AT21" i="22"/>
  <c r="AW20" i="22"/>
  <c r="AT20" i="22"/>
  <c r="AW19" i="22"/>
  <c r="AT19" i="22"/>
  <c r="AW18" i="22"/>
  <c r="AT18" i="22"/>
  <c r="AW17" i="22"/>
  <c r="AT17" i="22"/>
  <c r="AW16" i="22"/>
  <c r="AT16" i="22"/>
  <c r="AW13" i="22"/>
  <c r="AT13" i="22"/>
  <c r="AW12" i="22"/>
  <c r="AT12" i="22"/>
  <c r="AW11" i="22"/>
  <c r="AT11" i="22"/>
  <c r="AW10" i="22"/>
  <c r="AT10" i="22"/>
  <c r="AW9" i="22"/>
  <c r="AT9" i="22"/>
  <c r="AW8" i="22"/>
  <c r="AT8" i="22"/>
  <c r="AW7" i="22"/>
  <c r="AT7" i="22"/>
  <c r="AW6" i="22"/>
  <c r="AT6" i="22"/>
  <c r="B20" i="13"/>
  <c r="C20" i="13" s="1"/>
  <c r="D20" i="13"/>
  <c r="P17" i="13"/>
  <c r="P16" i="13"/>
  <c r="AS32" i="19"/>
  <c r="AR32" i="19"/>
  <c r="AQ32" i="19"/>
  <c r="AP32" i="19"/>
  <c r="AO32" i="19"/>
  <c r="AN32" i="19"/>
  <c r="AM32" i="19"/>
  <c r="AL32" i="19"/>
  <c r="AK32" i="19"/>
  <c r="AJ32" i="19"/>
  <c r="AI32" i="19"/>
  <c r="AH32" i="19"/>
  <c r="AG32" i="19"/>
  <c r="AF32" i="19"/>
  <c r="AE32" i="19"/>
  <c r="AD32" i="19"/>
  <c r="AC32" i="19"/>
  <c r="AB32" i="19"/>
  <c r="AA32" i="19"/>
  <c r="Z32" i="19"/>
  <c r="Y32" i="19"/>
  <c r="X32" i="19"/>
  <c r="W32" i="19"/>
  <c r="V32" i="19"/>
  <c r="U32" i="19"/>
  <c r="T32" i="19"/>
  <c r="S32" i="19"/>
  <c r="R32" i="19"/>
  <c r="Q32" i="19"/>
  <c r="P32" i="19"/>
  <c r="O32" i="19"/>
  <c r="N32" i="19"/>
  <c r="M32" i="19"/>
  <c r="L32" i="19"/>
  <c r="K32" i="19"/>
  <c r="J32" i="19"/>
  <c r="I32" i="19"/>
  <c r="H32" i="19"/>
  <c r="G32" i="19"/>
  <c r="F32" i="19"/>
  <c r="E32" i="19"/>
  <c r="D32" i="19"/>
  <c r="C32" i="19"/>
  <c r="AW29" i="19"/>
  <c r="AT29" i="19"/>
  <c r="AX29" i="19" s="1"/>
  <c r="AW28" i="19"/>
  <c r="AT28" i="19"/>
  <c r="AW27" i="19"/>
  <c r="AT27" i="19"/>
  <c r="AW26" i="19"/>
  <c r="AT26" i="19"/>
  <c r="AW25" i="19"/>
  <c r="AT25" i="19"/>
  <c r="AX25" i="19" s="1"/>
  <c r="AW24" i="19"/>
  <c r="AT24" i="19"/>
  <c r="AW23" i="19"/>
  <c r="AT23" i="19"/>
  <c r="AW22" i="19"/>
  <c r="AT22" i="19"/>
  <c r="AW21" i="19"/>
  <c r="AT21" i="19"/>
  <c r="AX21" i="19" s="1"/>
  <c r="AW20" i="19"/>
  <c r="AT20" i="19"/>
  <c r="AW19" i="19"/>
  <c r="AT19" i="19"/>
  <c r="AW18" i="19"/>
  <c r="AT18" i="19"/>
  <c r="AW17" i="19"/>
  <c r="AT17" i="19"/>
  <c r="AX17" i="19" s="1"/>
  <c r="AW16" i="19"/>
  <c r="AT16" i="19"/>
  <c r="AW13" i="19"/>
  <c r="AT13" i="19"/>
  <c r="AW12" i="19"/>
  <c r="AT12" i="19"/>
  <c r="AW11" i="19"/>
  <c r="AT11" i="19"/>
  <c r="AX11" i="19" s="1"/>
  <c r="AW10" i="19"/>
  <c r="AT10" i="19"/>
  <c r="AW9" i="19"/>
  <c r="AT9" i="19"/>
  <c r="AW8" i="19"/>
  <c r="AT8" i="19"/>
  <c r="AW7" i="19"/>
  <c r="AT7" i="19"/>
  <c r="AX7" i="19" s="1"/>
  <c r="AW6" i="19"/>
  <c r="AT6" i="19"/>
  <c r="BB33" i="21" l="1"/>
  <c r="W38" i="21" s="1"/>
  <c r="W39" i="21" s="1"/>
  <c r="J24" i="28"/>
  <c r="K24" i="28" s="1"/>
  <c r="D25" i="28"/>
  <c r="E24" i="28"/>
  <c r="AX24" i="26"/>
  <c r="AX28" i="26"/>
  <c r="AX7" i="26"/>
  <c r="AX16" i="26"/>
  <c r="AX23" i="26"/>
  <c r="AX25" i="26"/>
  <c r="AT32" i="26"/>
  <c r="AX9" i="26"/>
  <c r="AX11" i="26"/>
  <c r="AX20" i="26"/>
  <c r="AX27" i="26"/>
  <c r="AX29" i="26"/>
  <c r="AX21" i="24"/>
  <c r="AX28" i="24"/>
  <c r="AX25" i="24"/>
  <c r="AX10" i="24"/>
  <c r="AX12" i="24"/>
  <c r="AX16" i="24"/>
  <c r="AX18" i="24"/>
  <c r="AX22" i="25"/>
  <c r="AX26" i="25"/>
  <c r="AX10" i="25"/>
  <c r="AX19" i="25"/>
  <c r="AX21" i="25"/>
  <c r="AX23" i="25"/>
  <c r="AX25" i="25"/>
  <c r="AT32" i="25"/>
  <c r="AX9" i="25"/>
  <c r="AX11" i="25"/>
  <c r="AX20" i="25"/>
  <c r="AX27" i="25"/>
  <c r="AX29" i="25"/>
  <c r="AX6" i="25"/>
  <c r="AX13" i="25"/>
  <c r="AX17" i="25"/>
  <c r="AX24" i="25"/>
  <c r="AX11" i="24"/>
  <c r="AX22" i="24"/>
  <c r="AX29" i="24"/>
  <c r="AX6" i="24"/>
  <c r="AX30" i="24" s="1"/>
  <c r="AX8" i="24"/>
  <c r="AX17" i="24"/>
  <c r="AX24" i="24"/>
  <c r="AX26" i="24"/>
  <c r="AT32" i="24"/>
  <c r="AX20" i="24"/>
  <c r="AX10" i="23"/>
  <c r="AX16" i="23"/>
  <c r="AX20" i="23"/>
  <c r="AX11" i="23"/>
  <c r="AX17" i="23"/>
  <c r="AX8" i="23"/>
  <c r="AX18" i="23"/>
  <c r="AX27" i="23"/>
  <c r="AX28" i="22"/>
  <c r="AX7" i="22"/>
  <c r="AX9" i="22"/>
  <c r="AX13" i="22"/>
  <c r="AX23" i="22"/>
  <c r="AX25" i="22"/>
  <c r="AX6" i="23"/>
  <c r="AX13" i="23"/>
  <c r="AX22" i="23"/>
  <c r="AX24" i="23"/>
  <c r="AT32" i="23"/>
  <c r="T37" i="23" s="1"/>
  <c r="AX12" i="23"/>
  <c r="AX30" i="23" s="1"/>
  <c r="AX23" i="23"/>
  <c r="AX17" i="22"/>
  <c r="AX21" i="22"/>
  <c r="AX19" i="22"/>
  <c r="AX11" i="22"/>
  <c r="AT32" i="22"/>
  <c r="AX29" i="22"/>
  <c r="AX6" i="22"/>
  <c r="AX8" i="22"/>
  <c r="AX10" i="22"/>
  <c r="AX12" i="22"/>
  <c r="AX16" i="22"/>
  <c r="AX18" i="22"/>
  <c r="AX20" i="22"/>
  <c r="AX22" i="22"/>
  <c r="AX24" i="22"/>
  <c r="AX26" i="22"/>
  <c r="AX8" i="19"/>
  <c r="AX12" i="19"/>
  <c r="AX18" i="19"/>
  <c r="AX22" i="19"/>
  <c r="AX26" i="19"/>
  <c r="AX19" i="19"/>
  <c r="AX10" i="19"/>
  <c r="AX28" i="19"/>
  <c r="AX9" i="19"/>
  <c r="AX20" i="19"/>
  <c r="AX27" i="19"/>
  <c r="AT32" i="19"/>
  <c r="AX16" i="19"/>
  <c r="AX23" i="19"/>
  <c r="AX6" i="19"/>
  <c r="AX13" i="19"/>
  <c r="AX24" i="19"/>
  <c r="P11" i="13"/>
  <c r="P12" i="13"/>
  <c r="L20" i="13"/>
  <c r="E20" i="13"/>
  <c r="G20" i="13" s="1"/>
  <c r="I20" i="13" s="1"/>
  <c r="K20" i="13" s="1"/>
  <c r="P20" i="13" l="1"/>
  <c r="N13" i="13"/>
  <c r="T36" i="26" s="1"/>
  <c r="AB36" i="26" s="1"/>
  <c r="F13" i="13"/>
  <c r="T36" i="22" s="1"/>
  <c r="AB36" i="22" s="1"/>
  <c r="B13" i="13"/>
  <c r="L13" i="13"/>
  <c r="T36" i="25" s="1"/>
  <c r="AB36" i="25" s="1"/>
  <c r="D13" i="13"/>
  <c r="T36" i="19" s="1"/>
  <c r="AB36" i="19" s="1"/>
  <c r="J13" i="13"/>
  <c r="T36" i="24" s="1"/>
  <c r="AB36" i="24" s="1"/>
  <c r="H13" i="13"/>
  <c r="T36" i="23" s="1"/>
  <c r="J25" i="28"/>
  <c r="K25" i="28" s="1"/>
  <c r="E25" i="28"/>
  <c r="D26" i="28"/>
  <c r="AX30" i="26"/>
  <c r="T37" i="26"/>
  <c r="N14" i="13"/>
  <c r="N21" i="13" s="1"/>
  <c r="AX30" i="25"/>
  <c r="T37" i="25"/>
  <c r="L14" i="13"/>
  <c r="L21" i="13" s="1"/>
  <c r="T37" i="24"/>
  <c r="J14" i="13"/>
  <c r="J21" i="13" s="1"/>
  <c r="H14" i="13"/>
  <c r="H21" i="13" s="1"/>
  <c r="AB37" i="23"/>
  <c r="AX30" i="22"/>
  <c r="T37" i="22"/>
  <c r="F14" i="13"/>
  <c r="F21" i="13" s="1"/>
  <c r="B14" i="13"/>
  <c r="B21" i="13" s="1"/>
  <c r="C21" i="13" s="1"/>
  <c r="BE31" i="21"/>
  <c r="AE38" i="21" s="1"/>
  <c r="AE39" i="21" s="1"/>
  <c r="AB37" i="26"/>
  <c r="AB37" i="24"/>
  <c r="AX30" i="19"/>
  <c r="T37" i="19"/>
  <c r="D14" i="13"/>
  <c r="M20" i="13"/>
  <c r="O20" i="13" s="1"/>
  <c r="T38" i="23" l="1"/>
  <c r="AB36" i="23"/>
  <c r="AB38" i="23" s="1"/>
  <c r="T38" i="22"/>
  <c r="T38" i="24"/>
  <c r="T38" i="19"/>
  <c r="T38" i="26"/>
  <c r="T38" i="25"/>
  <c r="J26" i="28"/>
  <c r="K26" i="28" s="1"/>
  <c r="D27" i="28"/>
  <c r="E26" i="28"/>
  <c r="AB37" i="25"/>
  <c r="AB38" i="25" s="1"/>
  <c r="AB38" i="26"/>
  <c r="AB37" i="22"/>
  <c r="AB38" i="24"/>
  <c r="AB37" i="19"/>
  <c r="P14" i="13"/>
  <c r="P21" i="13" s="1"/>
  <c r="BB34" i="21" l="1"/>
  <c r="AB38" i="22"/>
  <c r="AB38" i="19"/>
  <c r="J27" i="28"/>
  <c r="K27" i="28" s="1"/>
  <c r="E27" i="28"/>
  <c r="D28" i="28"/>
  <c r="E21" i="13"/>
  <c r="G21" i="13" s="1"/>
  <c r="I21" i="13" s="1"/>
  <c r="K21" i="13" s="1"/>
  <c r="M21" i="13" s="1"/>
  <c r="O21" i="13" s="1"/>
  <c r="J28" i="28" l="1"/>
  <c r="K28" i="28" s="1"/>
  <c r="D29" i="28"/>
  <c r="E28" i="28"/>
  <c r="J29" i="28" l="1"/>
  <c r="K29" i="28" s="1"/>
  <c r="E29" i="28"/>
  <c r="D30" i="28"/>
  <c r="J30" i="28" l="1"/>
  <c r="K30" i="28" s="1"/>
  <c r="D31" i="28"/>
  <c r="E30" i="28"/>
  <c r="J31" i="28" l="1"/>
  <c r="K31" i="28" s="1"/>
  <c r="E31" i="28"/>
  <c r="D32" i="28"/>
  <c r="J32" i="28" l="1"/>
  <c r="K32" i="28" s="1"/>
  <c r="D33" i="28"/>
  <c r="E32" i="28"/>
  <c r="J33" i="28" l="1"/>
  <c r="K33" i="28" s="1"/>
  <c r="E33" i="28"/>
  <c r="D34" i="28"/>
  <c r="J34" i="28" l="1"/>
  <c r="K34" i="28" s="1"/>
  <c r="D35" i="28"/>
  <c r="E34" i="28"/>
  <c r="J35" i="28" l="1"/>
  <c r="K35" i="28" s="1"/>
  <c r="E35" i="28"/>
  <c r="D36" i="28"/>
  <c r="J36" i="28" l="1"/>
  <c r="K36" i="28" s="1"/>
  <c r="D37" i="28"/>
  <c r="E36" i="28"/>
  <c r="J37" i="28" l="1"/>
  <c r="K37" i="28" s="1"/>
  <c r="E37" i="28"/>
  <c r="D38" i="28"/>
  <c r="J38" i="28" l="1"/>
  <c r="K38" i="28" s="1"/>
  <c r="D39" i="28"/>
  <c r="E38" i="28"/>
  <c r="J39" i="28" l="1"/>
  <c r="K39" i="28" s="1"/>
  <c r="D40" i="28"/>
  <c r="E39" i="28"/>
  <c r="J40" i="28" l="1"/>
  <c r="K40" i="28" s="1"/>
  <c r="D41" i="28"/>
  <c r="E40" i="28"/>
  <c r="J41" i="28" l="1"/>
  <c r="K41" i="28" s="1"/>
  <c r="D42" i="28"/>
  <c r="E41" i="28"/>
  <c r="E42" i="28" l="1"/>
  <c r="D43" i="28"/>
  <c r="J42" i="28"/>
  <c r="K42" i="28" s="1"/>
  <c r="J43" i="28" l="1"/>
  <c r="K43" i="28" s="1"/>
  <c r="E43" i="28"/>
  <c r="P10" i="13"/>
</calcChain>
</file>

<file path=xl/comments1.xml><?xml version="1.0" encoding="utf-8"?>
<comments xmlns="http://schemas.openxmlformats.org/spreadsheetml/2006/main">
  <authors>
    <author>Aurelien</author>
  </authors>
  <commentList>
    <comment ref="P10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ca recupere les donnees des 7 jours automatiquement pour ces 4 lignes
</t>
        </r>
      </text>
    </comment>
    <comment ref="P1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rentrer manuellement a la fin de journee</t>
        </r>
      </text>
    </comment>
    <comment ref="P20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Tout se calcule automatiquement. Les couleurs s ajustent vert = good rouge = not good)
</t>
        </r>
      </text>
    </comment>
  </commentList>
</comments>
</file>

<file path=xl/comments2.xml><?xml version="1.0" encoding="utf-8"?>
<comments xmlns="http://schemas.openxmlformats.org/spreadsheetml/2006/main">
  <authors>
    <author>Aurelien</author>
  </authors>
  <commentList>
    <comment ref="A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BD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a rentrer par le gerant (cellules debloquees)
</t>
        </r>
      </text>
    </comment>
    <comment ref="BE5" authorId="0">
      <text>
        <r>
          <rPr>
            <b/>
            <sz val="9"/>
            <color indexed="81"/>
            <rFont val="Tahoma"/>
            <family val="2"/>
          </rPr>
          <t xml:space="preserve">Aurelien:$ de la journee (comprend les benefices), cellule bloquee
</t>
        </r>
      </text>
    </comment>
    <comment ref="BE3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E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W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E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W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E39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comments3.xml><?xml version="1.0" encoding="utf-8"?>
<comments xmlns="http://schemas.openxmlformats.org/spreadsheetml/2006/main">
  <authors>
    <author>Aurelien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AV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a rentrer par le gerant (cellules debloquees)
</t>
        </r>
      </text>
    </comment>
    <comment ref="AW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benefices de 4%, cellule bloquee)</t>
        </r>
      </text>
    </comment>
    <comment ref="AX5" authorId="0">
      <text>
        <r>
          <rPr>
            <b/>
            <sz val="9"/>
            <color indexed="81"/>
            <rFont val="Tahoma"/>
            <family val="2"/>
          </rPr>
          <t xml:space="preserve">Aurelien:$ de la journee (comprend les benefices), cellule bloquee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poste (store maanger, assistant store manager, team leader, crew member)</t>
        </r>
      </text>
    </comment>
    <comment ref="AX30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B3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T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B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T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B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comments4.xml><?xml version="1.0" encoding="utf-8"?>
<comments xmlns="http://schemas.openxmlformats.org/spreadsheetml/2006/main">
  <authors>
    <author>Aurelien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AV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a rentrer par le gerant (cellules debloquees)
</t>
        </r>
      </text>
    </comment>
    <comment ref="AW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benefices de 4%, cellule bloquee)</t>
        </r>
      </text>
    </comment>
    <comment ref="AX5" authorId="0">
      <text>
        <r>
          <rPr>
            <b/>
            <sz val="9"/>
            <color indexed="81"/>
            <rFont val="Tahoma"/>
            <family val="2"/>
          </rPr>
          <t xml:space="preserve">Aurelien:$ de la journee (comprend les benefices), cellule bloquee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poste (store maanger, assistant store manager, team leader, crew member)</t>
        </r>
      </text>
    </comment>
    <comment ref="AX30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B3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T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B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T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B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comments5.xml><?xml version="1.0" encoding="utf-8"?>
<comments xmlns="http://schemas.openxmlformats.org/spreadsheetml/2006/main">
  <authors>
    <author>Aurelien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AV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a rentrer par le gerant (cellules debloquees)
</t>
        </r>
      </text>
    </comment>
    <comment ref="AW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benefices de 4%, cellule bloquee)</t>
        </r>
      </text>
    </comment>
    <comment ref="AX5" authorId="0">
      <text>
        <r>
          <rPr>
            <b/>
            <sz val="9"/>
            <color indexed="81"/>
            <rFont val="Tahoma"/>
            <family val="2"/>
          </rPr>
          <t xml:space="preserve">Aurelien:$ de la journee (comprend les benefices), cellule bloquee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poste (store maanger, assistant store manager, team leader, crew member)</t>
        </r>
      </text>
    </comment>
    <comment ref="AX30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B3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T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B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T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B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comments6.xml><?xml version="1.0" encoding="utf-8"?>
<comments xmlns="http://schemas.openxmlformats.org/spreadsheetml/2006/main">
  <authors>
    <author>Aurelien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AV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a rentrer par le gerant (cellules debloquees)
</t>
        </r>
      </text>
    </comment>
    <comment ref="AW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benefices de 4%, cellule bloquee)</t>
        </r>
      </text>
    </comment>
    <comment ref="AX5" authorId="0">
      <text>
        <r>
          <rPr>
            <b/>
            <sz val="9"/>
            <color indexed="81"/>
            <rFont val="Tahoma"/>
            <family val="2"/>
          </rPr>
          <t xml:space="preserve">Aurelien:$ de la journee (comprend les benefices), cellule bloquee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poste (store maanger, assistant store manager, team leader, crew member)</t>
        </r>
      </text>
    </comment>
    <comment ref="AX30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B3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T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B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T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B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comments7.xml><?xml version="1.0" encoding="utf-8"?>
<comments xmlns="http://schemas.openxmlformats.org/spreadsheetml/2006/main">
  <authors>
    <author>Aurelien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AV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a rentrer par le gerant (cellules debloquees)
</t>
        </r>
      </text>
    </comment>
    <comment ref="AW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benefices de 4%, cellule bloquee)</t>
        </r>
      </text>
    </comment>
    <comment ref="AX5" authorId="0">
      <text>
        <r>
          <rPr>
            <b/>
            <sz val="9"/>
            <color indexed="81"/>
            <rFont val="Tahoma"/>
            <family val="2"/>
          </rPr>
          <t xml:space="preserve">Aurelien:$ de la journee (comprend les benefices), cellule bloquee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poste (store maanger, assistant store manager, team leader, crew member)</t>
        </r>
      </text>
    </comment>
    <comment ref="AX30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B3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T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B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T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B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comments8.xml><?xml version="1.0" encoding="utf-8"?>
<comments xmlns="http://schemas.openxmlformats.org/spreadsheetml/2006/main">
  <authors>
    <author>Aurelien</author>
  </authors>
  <commentList>
    <comment ref="B1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a l impression, seul l horaire apparaitra</t>
        </r>
      </text>
    </comment>
    <comment ref="AV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a rentrer par le gerant (cellules debloquees)
</t>
        </r>
      </text>
    </comment>
    <comment ref="AW5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benefices de 4%, cellule bloquee)</t>
        </r>
      </text>
    </comment>
    <comment ref="AX5" authorId="0">
      <text>
        <r>
          <rPr>
            <b/>
            <sz val="9"/>
            <color indexed="81"/>
            <rFont val="Tahoma"/>
            <family val="2"/>
          </rPr>
          <t xml:space="preserve">Aurelien:$ de la journee (comprend les benefices), cellule bloquee
</t>
        </r>
      </text>
    </comment>
    <comment ref="A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poste (store maanger, assistant store manager, team leader, crew member)</t>
        </r>
      </text>
    </comment>
    <comment ref="AX30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$ total depenses ce jour en tenant compte des taux horaires + benefices. Cellule bloquee)</t>
        </r>
      </text>
    </comment>
    <comment ref="AB36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donne le taux de labor ideal en enant compte du CA prevu, du nbre d heure alloue par la matrice, et du taux horaire des employes scedules ce jour la)</t>
        </r>
      </text>
    </comment>
    <comment ref="T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va chercher l info en AU30. cellule bloquee)</t>
        </r>
      </text>
    </comment>
    <comment ref="AB37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taux de labor scedulé, en tenant compte des taux horaires + benefices)</t>
        </r>
      </text>
    </comment>
    <comment ref="T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en heures matrice et heures scedulees)</t>
        </r>
      </text>
    </comment>
    <comment ref="AB38" authorId="0">
      <text>
        <r>
          <rPr>
            <b/>
            <sz val="9"/>
            <color indexed="81"/>
            <rFont val="Tahoma"/>
            <family val="2"/>
          </rPr>
          <t>Aurelien:</t>
        </r>
        <r>
          <rPr>
            <sz val="9"/>
            <color indexed="81"/>
            <rFont val="Tahoma"/>
            <family val="2"/>
          </rPr>
          <t xml:space="preserve">
ecart % ideal de la matrice et % scedulé. Cellule bloquee, la cellule sera vertes pour tout ecart entre -% et 1%, orange entre -2% et 2%, rouge si superieur a -2% et 2%. Ces % sont modifiables. Cellule bloquee)</t>
        </r>
      </text>
    </comment>
  </commentList>
</comments>
</file>

<file path=xl/sharedStrings.xml><?xml version="1.0" encoding="utf-8"?>
<sst xmlns="http://schemas.openxmlformats.org/spreadsheetml/2006/main" count="345" uniqueCount="70">
  <si>
    <t>SM</t>
  </si>
  <si>
    <t>ASM</t>
  </si>
  <si>
    <t>TL</t>
  </si>
  <si>
    <t>CM</t>
  </si>
  <si>
    <t>Taux</t>
  </si>
  <si>
    <t>Benef</t>
  </si>
  <si>
    <t>Total</t>
  </si>
  <si>
    <t>Last Week</t>
  </si>
  <si>
    <t>Last Year</t>
  </si>
  <si>
    <t>Tuesday</t>
  </si>
  <si>
    <t>Wednesday</t>
  </si>
  <si>
    <t>Thursday</t>
  </si>
  <si>
    <t>Friday</t>
  </si>
  <si>
    <t>Saturday</t>
  </si>
  <si>
    <t>Sunday</t>
  </si>
  <si>
    <t>Monday</t>
  </si>
  <si>
    <t>Hours +/-</t>
  </si>
  <si>
    <t>Sales +/-</t>
  </si>
  <si>
    <t>HORAIRES JOURNALIERS</t>
  </si>
  <si>
    <t>% Labor</t>
  </si>
  <si>
    <t>WEEKLY SUMMARY</t>
  </si>
  <si>
    <t>Forecast $</t>
  </si>
  <si>
    <t>WTD</t>
  </si>
  <si>
    <t>Sales</t>
  </si>
  <si>
    <t>Hours</t>
  </si>
  <si>
    <t>Forecast</t>
  </si>
  <si>
    <t>Matrix</t>
  </si>
  <si>
    <t>Plan</t>
  </si>
  <si>
    <t>(+/-)</t>
  </si>
  <si>
    <t>LY</t>
  </si>
  <si>
    <t>LW</t>
  </si>
  <si>
    <t>Jamie</t>
  </si>
  <si>
    <t>Mathieu</t>
  </si>
  <si>
    <t>M.Philippe</t>
  </si>
  <si>
    <t>Jimmy</t>
  </si>
  <si>
    <t>Frédéric</t>
  </si>
  <si>
    <t>Vincent</t>
  </si>
  <si>
    <t>Pier Luc</t>
  </si>
  <si>
    <t>Jordy</t>
  </si>
  <si>
    <t>Felix</t>
  </si>
  <si>
    <t>Cindy</t>
  </si>
  <si>
    <t>Mylene</t>
  </si>
  <si>
    <t>Isabelle</t>
  </si>
  <si>
    <t>Annie</t>
  </si>
  <si>
    <t>Joey</t>
  </si>
  <si>
    <t>Lindsay</t>
  </si>
  <si>
    <t>Labor %</t>
  </si>
  <si>
    <t>LABOR GUIDE MATRIX</t>
  </si>
  <si>
    <t>BK 24 Hours Service</t>
  </si>
  <si>
    <t>BK without the 24 Hours Service</t>
  </si>
  <si>
    <t>SALES</t>
  </si>
  <si>
    <t>HOURS</t>
  </si>
  <si>
    <t>*ACURATE FORECAST IS KEY TO LABOR EXECUTION</t>
  </si>
  <si>
    <t>*CONTROL SALES EXECUTION $100 UP ADD 1 HOUR, $100 DOWN REDUCE 3 HOUR</t>
  </si>
  <si>
    <t>*CONTROL KEY&gt; EXECUTE BREAKS, PRE-CLOSE FOCUS AND HIGH PRODUCTIVETY</t>
  </si>
  <si>
    <t>Actual</t>
  </si>
  <si>
    <t>Heures FIXES</t>
  </si>
  <si>
    <t>Heures scedulees</t>
  </si>
  <si>
    <t>Heures recommandees</t>
  </si>
  <si>
    <t>Ventes reelles</t>
  </si>
  <si>
    <t>Heures reelles</t>
  </si>
  <si>
    <t>AM</t>
  </si>
  <si>
    <t>PM</t>
  </si>
  <si>
    <t>11p</t>
  </si>
  <si>
    <t>Paul</t>
  </si>
  <si>
    <t>pierre</t>
  </si>
  <si>
    <t>yves</t>
  </si>
  <si>
    <t>Marc</t>
  </si>
  <si>
    <t>http://forum.excel-pratique.com/excel/mise-en-forme-contextuelle-t42154.html</t>
  </si>
  <si>
    <t xml:space="preserve">Jacques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</si>
</sst>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164" formatCode="d\ mmm\ yyyy;@"/>
    <numFmt numFmtId="165" formatCode="&quot;$&quot;#,##0"/>
    <numFmt numFmtId="166" formatCode="&quot;$&quot;#,##0.00"/>
    <numFmt numFmtId="167" formatCode="#,##0.00\ &quot;$&quot;"/>
    <numFmt numFmtId="168" formatCode="h:mm;@"/>
    <numFmt numFmtId="169" formatCode="[$-409]h:mm\ AM/PM;@"/>
    <numFmt numFmtId="170" formatCode="[$-409]h:mm:ss\ AM/PM;@"/>
  </numFmts>
  <fonts count="28" x14ac:knownFonts="1">
    <font>
      <sz val="10"/>
      <name val="Arial"/>
      <family val="2"/>
    </font>
    <font>
      <b/>
      <u/>
      <sz val="14"/>
      <name val="Arial"/>
      <family val="2"/>
    </font>
    <font>
      <b/>
      <sz val="10"/>
      <name val="Arial"/>
      <family val="2"/>
    </font>
    <font>
      <b/>
      <sz val="8"/>
      <name val="Arial"/>
      <family val="2"/>
    </font>
    <font>
      <sz val="10"/>
      <color theme="0" tint="-0.499984740745262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9"/>
      <name val="Arial"/>
      <family val="2"/>
    </font>
    <font>
      <b/>
      <sz val="10"/>
      <color rgb="FFFF0000"/>
      <name val="Arial"/>
      <family val="2"/>
    </font>
    <font>
      <b/>
      <u/>
      <sz val="20"/>
      <color rgb="FFFF0000"/>
      <name val="Arial"/>
      <family val="2"/>
    </font>
    <font>
      <b/>
      <sz val="10"/>
      <color rgb="FF002060"/>
      <name val="Arial"/>
      <family val="2"/>
    </font>
    <font>
      <b/>
      <sz val="12"/>
      <name val="Arial"/>
      <family val="2"/>
    </font>
    <font>
      <b/>
      <sz val="14"/>
      <color rgb="FFFF000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i/>
      <sz val="10"/>
      <name val="Arial"/>
      <family val="2"/>
    </font>
    <font>
      <i/>
      <sz val="8"/>
      <name val="Arial"/>
      <family val="2"/>
    </font>
    <font>
      <b/>
      <sz val="6"/>
      <name val="Arial"/>
      <family val="2"/>
    </font>
    <font>
      <b/>
      <u/>
      <sz val="20"/>
      <color rgb="FF00B0F0"/>
      <name val="Arial"/>
      <family val="2"/>
    </font>
    <font>
      <b/>
      <sz val="14"/>
      <color rgb="FF00B0F0"/>
      <name val="Arial"/>
      <family val="2"/>
    </font>
    <font>
      <sz val="10"/>
      <color rgb="FF00B0F0"/>
      <name val="Arial"/>
      <family val="2"/>
    </font>
    <font>
      <b/>
      <i/>
      <sz val="10"/>
      <color rgb="FF00B0F0"/>
      <name val="Arial"/>
      <family val="2"/>
    </font>
    <font>
      <b/>
      <sz val="12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sz val="8"/>
      <name val="Arial"/>
      <family val="2"/>
    </font>
    <font>
      <b/>
      <sz val="10"/>
      <color theme="0"/>
      <name val="Arial"/>
      <family val="2"/>
    </font>
    <font>
      <u/>
      <sz val="10"/>
      <color theme="10"/>
      <name val="Arial"/>
      <family val="2"/>
    </font>
  </fonts>
  <fills count="13">
    <fill>
      <patternFill patternType="none"/>
    </fill>
    <fill>
      <patternFill patternType="gray125"/>
    </fill>
    <fill>
      <patternFill patternType="solid">
        <fgColor indexed="23"/>
        <bgColor indexed="55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92D050"/>
        <bgColor indexed="31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/>
        <bgColor indexed="31"/>
      </patternFill>
    </fill>
    <fill>
      <patternFill patternType="solid">
        <fgColor theme="0"/>
        <bgColor indexed="55"/>
      </patternFill>
    </fill>
    <fill>
      <patternFill patternType="solid">
        <fgColor theme="6" tint="0.59999389629810485"/>
        <bgColor indexed="31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00B0F0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8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/>
    <xf numFmtId="0" fontId="27" fillId="0" borderId="0" applyNumberFormat="0" applyFill="0" applyBorder="0" applyAlignment="0" applyProtection="0"/>
  </cellStyleXfs>
  <cellXfs count="172">
    <xf numFmtId="0" fontId="0" fillId="0" borderId="0" xfId="0"/>
    <xf numFmtId="0" fontId="0" fillId="0" borderId="2" xfId="0" applyFont="1" applyBorder="1" applyProtection="1">
      <protection locked="0"/>
    </xf>
    <xf numFmtId="0" fontId="4" fillId="0" borderId="2" xfId="0" applyFont="1" applyBorder="1" applyProtection="1">
      <protection locked="0"/>
    </xf>
    <xf numFmtId="0" fontId="4" fillId="0" borderId="2" xfId="0" applyFont="1" applyFill="1" applyBorder="1" applyProtection="1">
      <protection locked="0"/>
    </xf>
    <xf numFmtId="0" fontId="4" fillId="2" borderId="3" xfId="0" applyFont="1" applyFill="1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4" fillId="0" borderId="3" xfId="0" applyFont="1" applyFill="1" applyBorder="1" applyProtection="1">
      <protection locked="0"/>
    </xf>
    <xf numFmtId="0" fontId="4" fillId="0" borderId="3" xfId="0" applyFont="1" applyBorder="1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0" fontId="0" fillId="0" borderId="4" xfId="0" applyBorder="1" applyAlignment="1" applyProtection="1">
      <alignment horizontal="center"/>
    </xf>
    <xf numFmtId="0" fontId="0" fillId="0" borderId="0" xfId="0" applyProtection="1">
      <protection locked="0"/>
    </xf>
    <xf numFmtId="164" fontId="8" fillId="0" borderId="0" xfId="0" applyNumberFormat="1" applyFont="1" applyBorder="1" applyAlignment="1" applyProtection="1">
      <alignment horizontal="center"/>
      <protection locked="0"/>
    </xf>
    <xf numFmtId="0" fontId="4" fillId="6" borderId="2" xfId="0" applyFont="1" applyFill="1" applyBorder="1" applyProtection="1">
      <protection locked="0"/>
    </xf>
    <xf numFmtId="0" fontId="4" fillId="9" borderId="3" xfId="0" applyFont="1" applyFill="1" applyBorder="1" applyAlignment="1" applyProtection="1">
      <alignment horizontal="center"/>
      <protection locked="0"/>
    </xf>
    <xf numFmtId="0" fontId="4" fillId="6" borderId="3" xfId="0" applyFont="1" applyFill="1" applyBorder="1" applyProtection="1">
      <protection locked="0"/>
    </xf>
    <xf numFmtId="0" fontId="4" fillId="9" borderId="2" xfId="0" applyFont="1" applyFill="1" applyBorder="1" applyAlignment="1" applyProtection="1">
      <alignment horizontal="center"/>
      <protection locked="0"/>
    </xf>
    <xf numFmtId="0" fontId="0" fillId="0" borderId="0" xfId="0" applyProtection="1"/>
    <xf numFmtId="0" fontId="19" fillId="0" borderId="0" xfId="0" applyFont="1" applyProtection="1"/>
    <xf numFmtId="0" fontId="20" fillId="0" borderId="0" xfId="0" applyFont="1" applyProtection="1"/>
    <xf numFmtId="164" fontId="8" fillId="0" borderId="0" xfId="0" applyNumberFormat="1" applyFont="1" applyBorder="1" applyAlignment="1" applyProtection="1"/>
    <xf numFmtId="164" fontId="12" fillId="0" borderId="0" xfId="0" applyNumberFormat="1" applyFont="1" applyBorder="1" applyAlignment="1" applyProtection="1">
      <alignment horizontal="center"/>
    </xf>
    <xf numFmtId="164" fontId="8" fillId="0" borderId="0" xfId="0" applyNumberFormat="1" applyFont="1" applyBorder="1" applyAlignment="1" applyProtection="1">
      <alignment horizontal="center"/>
    </xf>
    <xf numFmtId="0" fontId="13" fillId="0" borderId="0" xfId="0" applyFont="1" applyProtection="1"/>
    <xf numFmtId="0" fontId="14" fillId="6" borderId="6" xfId="0" applyFont="1" applyFill="1" applyBorder="1" applyAlignment="1" applyProtection="1">
      <alignment horizontal="center"/>
    </xf>
    <xf numFmtId="0" fontId="13" fillId="0" borderId="4" xfId="0" applyFont="1" applyBorder="1" applyProtection="1"/>
    <xf numFmtId="0" fontId="13" fillId="6" borderId="4" xfId="0" applyFont="1" applyFill="1" applyBorder="1" applyProtection="1"/>
    <xf numFmtId="0" fontId="11" fillId="0" borderId="0" xfId="0" applyFont="1" applyProtection="1"/>
    <xf numFmtId="0" fontId="13" fillId="5" borderId="4" xfId="0" applyFont="1" applyFill="1" applyBorder="1" applyProtection="1"/>
    <xf numFmtId="0" fontId="9" fillId="0" borderId="0" xfId="0" applyFont="1" applyBorder="1" applyAlignment="1" applyProtection="1">
      <alignment horizontal="center"/>
    </xf>
    <xf numFmtId="0" fontId="7" fillId="0" borderId="0" xfId="0" applyFont="1" applyAlignment="1" applyProtection="1">
      <alignment horizontal="center"/>
    </xf>
    <xf numFmtId="0" fontId="1" fillId="0" borderId="0" xfId="0" applyFont="1" applyBorder="1" applyAlignment="1" applyProtection="1">
      <alignment horizontal="center"/>
    </xf>
    <xf numFmtId="0" fontId="2" fillId="0" borderId="1" xfId="0" applyFont="1" applyBorder="1" applyProtection="1"/>
    <xf numFmtId="0" fontId="17" fillId="0" borderId="2" xfId="0" applyFont="1" applyBorder="1" applyAlignment="1" applyProtection="1">
      <alignment horizontal="left"/>
    </xf>
    <xf numFmtId="0" fontId="2" fillId="4" borderId="2" xfId="0" applyFont="1" applyFill="1" applyBorder="1" applyAlignment="1" applyProtection="1">
      <alignment horizontal="left"/>
    </xf>
    <xf numFmtId="0" fontId="10" fillId="5" borderId="4" xfId="0" applyFont="1" applyFill="1" applyBorder="1" applyAlignment="1" applyProtection="1">
      <alignment horizontal="center"/>
    </xf>
    <xf numFmtId="0" fontId="0" fillId="0" borderId="0" xfId="0" applyFont="1" applyBorder="1" applyProtection="1"/>
    <xf numFmtId="0" fontId="2" fillId="3" borderId="4" xfId="0" applyFont="1" applyFill="1" applyBorder="1" applyAlignment="1" applyProtection="1">
      <alignment horizontal="center"/>
    </xf>
    <xf numFmtId="0" fontId="0" fillId="6" borderId="0" xfId="0" applyFont="1" applyFill="1" applyBorder="1" applyProtection="1"/>
    <xf numFmtId="0" fontId="3" fillId="6" borderId="0" xfId="0" applyFont="1" applyFill="1" applyBorder="1" applyAlignment="1" applyProtection="1">
      <alignment horizontal="left"/>
    </xf>
    <xf numFmtId="0" fontId="2" fillId="8" borderId="0" xfId="0" applyFont="1" applyFill="1" applyBorder="1" applyAlignment="1" applyProtection="1">
      <alignment horizontal="left"/>
    </xf>
    <xf numFmtId="0" fontId="17" fillId="6" borderId="0" xfId="0" applyFont="1" applyFill="1" applyBorder="1" applyAlignment="1" applyProtection="1">
      <alignment horizontal="left"/>
    </xf>
    <xf numFmtId="0" fontId="7" fillId="6" borderId="0" xfId="0" applyFont="1" applyFill="1" applyAlignment="1" applyProtection="1">
      <alignment horizontal="center"/>
    </xf>
    <xf numFmtId="0" fontId="0" fillId="6" borderId="0" xfId="0" applyFill="1" applyProtection="1"/>
    <xf numFmtId="0" fontId="16" fillId="0" borderId="0" xfId="0" applyNumberFormat="1" applyFont="1" applyAlignment="1" applyProtection="1">
      <alignment horizontal="center"/>
    </xf>
    <xf numFmtId="1" fontId="16" fillId="0" borderId="0" xfId="0" applyNumberFormat="1" applyFont="1" applyAlignment="1" applyProtection="1">
      <alignment horizontal="center"/>
    </xf>
    <xf numFmtId="0" fontId="0" fillId="0" borderId="0" xfId="0" applyNumberFormat="1" applyAlignment="1" applyProtection="1">
      <alignment horizontal="center"/>
    </xf>
    <xf numFmtId="0" fontId="0" fillId="0" borderId="0" xfId="0" applyNumberFormat="1" applyAlignment="1" applyProtection="1">
      <alignment horizontal="left"/>
    </xf>
    <xf numFmtId="0" fontId="2" fillId="0" borderId="9" xfId="0" applyFont="1" applyBorder="1" applyProtection="1"/>
    <xf numFmtId="0" fontId="15" fillId="0" borderId="0" xfId="0" applyFont="1" applyProtection="1"/>
    <xf numFmtId="0" fontId="22" fillId="0" borderId="10" xfId="0" applyFont="1" applyBorder="1"/>
    <xf numFmtId="0" fontId="22" fillId="0" borderId="11" xfId="0" applyFont="1" applyBorder="1"/>
    <xf numFmtId="0" fontId="23" fillId="0" borderId="11" xfId="0" applyFont="1" applyBorder="1"/>
    <xf numFmtId="0" fontId="0" fillId="0" borderId="11" xfId="0" applyBorder="1"/>
    <xf numFmtId="0" fontId="0" fillId="0" borderId="12" xfId="0" applyBorder="1"/>
    <xf numFmtId="0" fontId="22" fillId="0" borderId="13" xfId="0" applyFont="1" applyBorder="1"/>
    <xf numFmtId="0" fontId="22" fillId="0" borderId="0" xfId="0" applyFont="1" applyBorder="1"/>
    <xf numFmtId="0" fontId="0" fillId="0" borderId="0" xfId="0" applyBorder="1"/>
    <xf numFmtId="0" fontId="0" fillId="0" borderId="14" xfId="0" applyBorder="1"/>
    <xf numFmtId="0" fontId="23" fillId="5" borderId="0" xfId="0" applyFont="1" applyFill="1" applyBorder="1" applyAlignment="1">
      <alignment horizontal="left"/>
    </xf>
    <xf numFmtId="0" fontId="22" fillId="5" borderId="0" xfId="0" applyFont="1" applyFill="1" applyBorder="1" applyAlignment="1">
      <alignment horizontal="left"/>
    </xf>
    <xf numFmtId="0" fontId="22" fillId="5" borderId="0" xfId="0" applyFont="1" applyFill="1" applyBorder="1"/>
    <xf numFmtId="0" fontId="23" fillId="0" borderId="0" xfId="0" applyFont="1" applyBorder="1"/>
    <xf numFmtId="0" fontId="22" fillId="5" borderId="15" xfId="0" applyFont="1" applyFill="1" applyBorder="1"/>
    <xf numFmtId="0" fontId="0" fillId="5" borderId="15" xfId="0" applyFill="1" applyBorder="1"/>
    <xf numFmtId="0" fontId="24" fillId="5" borderId="0" xfId="0" applyFont="1" applyFill="1" applyBorder="1"/>
    <xf numFmtId="0" fontId="24" fillId="0" borderId="0" xfId="0" applyFont="1" applyBorder="1" applyAlignment="1">
      <alignment horizontal="center"/>
    </xf>
    <xf numFmtId="0" fontId="22" fillId="0" borderId="0" xfId="0" applyFont="1" applyBorder="1" applyAlignment="1">
      <alignment horizontal="center"/>
    </xf>
    <xf numFmtId="165" fontId="22" fillId="0" borderId="0" xfId="0" applyNumberFormat="1" applyFont="1" applyBorder="1" applyAlignment="1">
      <alignment horizontal="center"/>
    </xf>
    <xf numFmtId="10" fontId="22" fillId="0" borderId="0" xfId="0" applyNumberFormat="1" applyFont="1" applyBorder="1" applyAlignment="1">
      <alignment horizontal="center"/>
    </xf>
    <xf numFmtId="165" fontId="0" fillId="0" borderId="0" xfId="0" applyNumberFormat="1"/>
    <xf numFmtId="166" fontId="0" fillId="0" borderId="0" xfId="0" applyNumberFormat="1"/>
    <xf numFmtId="1" fontId="0" fillId="0" borderId="0" xfId="0" applyNumberFormat="1" applyFill="1"/>
    <xf numFmtId="165" fontId="22" fillId="0" borderId="0" xfId="0" applyNumberFormat="1" applyFont="1" applyFill="1" applyBorder="1" applyAlignment="1">
      <alignment horizontal="center"/>
    </xf>
    <xf numFmtId="0" fontId="22" fillId="0" borderId="0" xfId="0" applyFont="1" applyFill="1" applyBorder="1" applyAlignment="1">
      <alignment horizontal="center"/>
    </xf>
    <xf numFmtId="10" fontId="22" fillId="0" borderId="0" xfId="0" applyNumberFormat="1" applyFont="1" applyFill="1" applyBorder="1" applyAlignment="1">
      <alignment horizontal="center"/>
    </xf>
    <xf numFmtId="0" fontId="22" fillId="0" borderId="16" xfId="0" applyFont="1" applyBorder="1"/>
    <xf numFmtId="0" fontId="22" fillId="0" borderId="17" xfId="0" applyFont="1" applyBorder="1"/>
    <xf numFmtId="0" fontId="0" fillId="0" borderId="17" xfId="0" applyBorder="1"/>
    <xf numFmtId="0" fontId="0" fillId="0" borderId="18" xfId="0" applyBorder="1"/>
    <xf numFmtId="165" fontId="22" fillId="0" borderId="0" xfId="0" applyNumberFormat="1" applyFont="1" applyBorder="1" applyAlignment="1">
      <alignment horizontal="left"/>
    </xf>
    <xf numFmtId="165" fontId="22" fillId="0" borderId="0" xfId="0" applyNumberFormat="1" applyFont="1" applyBorder="1"/>
    <xf numFmtId="0" fontId="2" fillId="0" borderId="5" xfId="0" applyFont="1" applyBorder="1" applyAlignment="1" applyProtection="1">
      <alignment horizontal="center"/>
    </xf>
    <xf numFmtId="2" fontId="2" fillId="0" borderId="5" xfId="0" applyNumberFormat="1" applyFont="1" applyBorder="1" applyAlignment="1" applyProtection="1">
      <alignment horizontal="center"/>
    </xf>
    <xf numFmtId="0" fontId="2" fillId="7" borderId="8" xfId="0" applyFont="1" applyFill="1" applyBorder="1" applyAlignment="1" applyProtection="1">
      <alignment horizontal="center"/>
    </xf>
    <xf numFmtId="0" fontId="2" fillId="0" borderId="8" xfId="0" applyFont="1" applyBorder="1" applyAlignment="1" applyProtection="1">
      <alignment horizontal="center"/>
    </xf>
    <xf numFmtId="2" fontId="2" fillId="0" borderId="8" xfId="0" applyNumberFormat="1" applyFont="1" applyBorder="1" applyAlignment="1" applyProtection="1">
      <alignment horizontal="center"/>
    </xf>
    <xf numFmtId="0" fontId="2" fillId="0" borderId="6" xfId="0" applyFont="1" applyBorder="1" applyAlignment="1" applyProtection="1">
      <alignment horizontal="center"/>
    </xf>
    <xf numFmtId="2" fontId="2" fillId="0" borderId="6" xfId="0" applyNumberFormat="1" applyFont="1" applyBorder="1" applyAlignment="1" applyProtection="1">
      <alignment horizontal="center"/>
    </xf>
    <xf numFmtId="0" fontId="0" fillId="5" borderId="0" xfId="0" applyFill="1" applyBorder="1"/>
    <xf numFmtId="0" fontId="22" fillId="11" borderId="0" xfId="0" applyFont="1" applyFill="1" applyBorder="1"/>
    <xf numFmtId="165" fontId="22" fillId="11" borderId="0" xfId="0" applyNumberFormat="1" applyFont="1" applyFill="1" applyBorder="1" applyAlignment="1">
      <alignment horizontal="center"/>
    </xf>
    <xf numFmtId="0" fontId="22" fillId="11" borderId="0" xfId="0" applyFont="1" applyFill="1" applyBorder="1" applyAlignment="1">
      <alignment horizontal="center"/>
    </xf>
    <xf numFmtId="10" fontId="22" fillId="11" borderId="0" xfId="0" applyNumberFormat="1" applyFont="1" applyFill="1" applyBorder="1" applyAlignment="1">
      <alignment horizontal="center"/>
    </xf>
    <xf numFmtId="0" fontId="0" fillId="11" borderId="0" xfId="0" applyFill="1"/>
    <xf numFmtId="1" fontId="0" fillId="11" borderId="0" xfId="0" applyNumberFormat="1" applyFill="1"/>
    <xf numFmtId="0" fontId="17" fillId="0" borderId="0" xfId="0" applyFont="1" applyBorder="1" applyAlignment="1" applyProtection="1">
      <alignment horizontal="left"/>
    </xf>
    <xf numFmtId="0" fontId="4" fillId="0" borderId="0" xfId="0" applyFont="1" applyFill="1" applyBorder="1" applyProtection="1">
      <protection locked="0"/>
    </xf>
    <xf numFmtId="0" fontId="4" fillId="0" borderId="0" xfId="0" applyFont="1" applyBorder="1" applyProtection="1">
      <protection locked="0"/>
    </xf>
    <xf numFmtId="0" fontId="4" fillId="6" borderId="0" xfId="0" applyFont="1" applyFill="1" applyBorder="1" applyProtection="1">
      <protection locked="0"/>
    </xf>
    <xf numFmtId="167" fontId="17" fillId="0" borderId="0" xfId="0" applyNumberFormat="1" applyFont="1" applyBorder="1" applyAlignment="1" applyProtection="1">
      <alignment horizontal="left" textRotation="90"/>
    </xf>
    <xf numFmtId="0" fontId="2" fillId="12" borderId="4" xfId="0" applyFont="1" applyFill="1" applyBorder="1" applyProtection="1"/>
    <xf numFmtId="3" fontId="0" fillId="10" borderId="3" xfId="0" applyNumberFormat="1" applyFont="1" applyFill="1" applyBorder="1" applyAlignment="1" applyProtection="1">
      <alignment horizontal="left" textRotation="90"/>
    </xf>
    <xf numFmtId="3" fontId="0" fillId="0" borderId="3" xfId="0" applyNumberFormat="1" applyFont="1" applyBorder="1" applyAlignment="1" applyProtection="1">
      <alignment horizontal="left" textRotation="90"/>
    </xf>
    <xf numFmtId="0" fontId="0" fillId="0" borderId="0" xfId="0" applyNumberFormat="1" applyProtection="1"/>
    <xf numFmtId="0" fontId="7" fillId="0" borderId="0" xfId="0" applyNumberFormat="1" applyFont="1" applyAlignment="1" applyProtection="1">
      <alignment horizontal="center"/>
    </xf>
    <xf numFmtId="0" fontId="25" fillId="0" borderId="0" xfId="0" applyNumberFormat="1" applyFont="1" applyAlignment="1" applyProtection="1">
      <alignment horizontal="center"/>
    </xf>
    <xf numFmtId="0" fontId="2" fillId="0" borderId="0" xfId="0" applyFont="1" applyBorder="1" applyProtection="1"/>
    <xf numFmtId="168" fontId="0" fillId="0" borderId="2" xfId="0" applyNumberFormat="1" applyFont="1" applyBorder="1" applyProtection="1">
      <protection locked="0"/>
    </xf>
    <xf numFmtId="0" fontId="2" fillId="0" borderId="21" xfId="0" applyFont="1" applyBorder="1" applyProtection="1"/>
    <xf numFmtId="168" fontId="7" fillId="0" borderId="0" xfId="0" applyNumberFormat="1" applyFont="1" applyAlignment="1" applyProtection="1">
      <alignment horizontal="center"/>
    </xf>
    <xf numFmtId="0" fontId="2" fillId="10" borderId="2" xfId="0" applyFont="1" applyFill="1" applyBorder="1" applyAlignment="1" applyProtection="1">
      <alignment horizontal="center"/>
    </xf>
    <xf numFmtId="0" fontId="17" fillId="0" borderId="2" xfId="0" applyFont="1" applyBorder="1" applyAlignment="1" applyProtection="1">
      <alignment horizontal="center"/>
    </xf>
    <xf numFmtId="167" fontId="0" fillId="0" borderId="4" xfId="0" applyNumberFormat="1" applyBorder="1" applyAlignment="1" applyProtection="1">
      <alignment horizontal="center"/>
    </xf>
    <xf numFmtId="169" fontId="0" fillId="0" borderId="2" xfId="0" applyNumberFormat="1" applyFont="1" applyBorder="1" applyProtection="1">
      <protection locked="0"/>
    </xf>
    <xf numFmtId="170" fontId="26" fillId="8" borderId="2" xfId="0" applyNumberFormat="1" applyFont="1" applyFill="1" applyBorder="1" applyAlignment="1" applyProtection="1">
      <alignment horizontal="left"/>
    </xf>
    <xf numFmtId="169" fontId="2" fillId="0" borderId="0" xfId="0" applyNumberFormat="1" applyFont="1" applyBorder="1" applyProtection="1"/>
    <xf numFmtId="0" fontId="2" fillId="6" borderId="0" xfId="0" applyFont="1" applyFill="1" applyBorder="1" applyProtection="1"/>
    <xf numFmtId="0" fontId="13" fillId="6" borderId="0" xfId="0" applyFont="1" applyFill="1" applyBorder="1" applyAlignment="1" applyProtection="1">
      <alignment horizontal="center" vertical="center"/>
    </xf>
    <xf numFmtId="0" fontId="14" fillId="7" borderId="4" xfId="0" applyFont="1" applyFill="1" applyBorder="1" applyAlignment="1" applyProtection="1">
      <alignment horizontal="center"/>
    </xf>
    <xf numFmtId="2" fontId="11" fillId="0" borderId="7" xfId="0" applyNumberFormat="1" applyFont="1" applyBorder="1" applyAlignment="1" applyProtection="1">
      <alignment horizontal="center"/>
    </xf>
    <xf numFmtId="2" fontId="11" fillId="0" borderId="4" xfId="0" applyNumberFormat="1" applyFont="1" applyBorder="1" applyAlignment="1" applyProtection="1">
      <alignment horizontal="center"/>
    </xf>
    <xf numFmtId="0" fontId="0" fillId="5" borderId="4" xfId="0" applyFill="1" applyBorder="1" applyAlignment="1" applyProtection="1">
      <alignment horizontal="center"/>
    </xf>
    <xf numFmtId="0" fontId="0" fillId="5" borderId="5" xfId="0" applyFill="1" applyBorder="1" applyAlignment="1" applyProtection="1">
      <alignment horizontal="center"/>
    </xf>
    <xf numFmtId="0" fontId="0" fillId="5" borderId="7" xfId="0" applyFill="1" applyBorder="1" applyAlignment="1" applyProtection="1">
      <alignment horizontal="center"/>
    </xf>
    <xf numFmtId="0" fontId="11" fillId="6" borderId="4" xfId="0" applyFont="1" applyFill="1" applyBorder="1" applyAlignment="1" applyProtection="1">
      <alignment horizontal="center"/>
    </xf>
    <xf numFmtId="0" fontId="18" fillId="0" borderId="0" xfId="0" applyFont="1" applyAlignment="1" applyProtection="1">
      <alignment horizontal="center"/>
    </xf>
    <xf numFmtId="164" fontId="21" fillId="0" borderId="0" xfId="0" applyNumberFormat="1" applyFont="1" applyBorder="1" applyAlignment="1" applyProtection="1">
      <alignment horizontal="center"/>
    </xf>
    <xf numFmtId="0" fontId="11" fillId="0" borderId="4" xfId="0" applyFont="1" applyBorder="1" applyAlignment="1" applyProtection="1">
      <alignment horizontal="center"/>
    </xf>
    <xf numFmtId="0" fontId="0" fillId="5" borderId="4" xfId="0" applyFill="1" applyBorder="1" applyAlignment="1" applyProtection="1">
      <alignment horizontal="center"/>
      <protection locked="0"/>
    </xf>
    <xf numFmtId="1" fontId="0" fillId="6" borderId="5" xfId="0" applyNumberFormat="1" applyFill="1" applyBorder="1" applyAlignment="1" applyProtection="1">
      <alignment horizontal="center"/>
    </xf>
    <xf numFmtId="1" fontId="0" fillId="6" borderId="7" xfId="0" applyNumberFormat="1" applyFill="1" applyBorder="1" applyAlignment="1" applyProtection="1">
      <alignment horizontal="center"/>
    </xf>
    <xf numFmtId="0" fontId="0" fillId="6" borderId="4" xfId="0" applyFill="1" applyBorder="1" applyAlignment="1" applyProtection="1">
      <alignment horizontal="center"/>
    </xf>
    <xf numFmtId="1" fontId="0" fillId="6" borderId="4" xfId="0" applyNumberFormat="1" applyFill="1" applyBorder="1" applyAlignment="1" applyProtection="1">
      <alignment horizontal="center"/>
    </xf>
    <xf numFmtId="0" fontId="0" fillId="5" borderId="5" xfId="0" applyFill="1" applyBorder="1" applyAlignment="1" applyProtection="1">
      <alignment horizontal="center"/>
      <protection locked="0"/>
    </xf>
    <xf numFmtId="0" fontId="0" fillId="5" borderId="7" xfId="0" applyFill="1" applyBorder="1" applyAlignment="1" applyProtection="1">
      <alignment horizontal="center"/>
      <protection locked="0"/>
    </xf>
    <xf numFmtId="0" fontId="11" fillId="0" borderId="7" xfId="0" applyFont="1" applyBorder="1" applyAlignment="1" applyProtection="1">
      <alignment horizontal="center"/>
    </xf>
    <xf numFmtId="1" fontId="11" fillId="5" borderId="4" xfId="0" applyNumberFormat="1" applyFont="1" applyFill="1" applyBorder="1" applyAlignment="1" applyProtection="1">
      <alignment horizontal="center"/>
    </xf>
    <xf numFmtId="0" fontId="11" fillId="5" borderId="4" xfId="0" applyFont="1" applyFill="1" applyBorder="1" applyAlignment="1" applyProtection="1">
      <alignment horizontal="center"/>
    </xf>
    <xf numFmtId="1" fontId="11" fillId="6" borderId="4" xfId="0" applyNumberFormat="1" applyFont="1" applyFill="1" applyBorder="1" applyAlignment="1" applyProtection="1">
      <alignment horizontal="center"/>
    </xf>
    <xf numFmtId="0" fontId="0" fillId="11" borderId="2" xfId="0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</xf>
    <xf numFmtId="0" fontId="0" fillId="6" borderId="6" xfId="0" applyFill="1" applyBorder="1" applyAlignment="1" applyProtection="1">
      <alignment horizontal="center"/>
    </xf>
    <xf numFmtId="0" fontId="0" fillId="6" borderId="7" xfId="0" applyFill="1" applyBorder="1" applyAlignment="1" applyProtection="1">
      <alignment horizontal="center"/>
    </xf>
    <xf numFmtId="0" fontId="0" fillId="6" borderId="5" xfId="0" applyFill="1" applyBorder="1" applyAlignment="1" applyProtection="1">
      <alignment horizontal="center"/>
      <protection locked="0"/>
    </xf>
    <xf numFmtId="0" fontId="0" fillId="6" borderId="6" xfId="0" applyFill="1" applyBorder="1" applyAlignment="1" applyProtection="1">
      <alignment horizontal="center"/>
      <protection locked="0"/>
    </xf>
    <xf numFmtId="0" fontId="0" fillId="6" borderId="7" xfId="0" applyFill="1" applyBorder="1" applyAlignment="1" applyProtection="1">
      <alignment horizontal="center"/>
      <protection locked="0"/>
    </xf>
    <xf numFmtId="0" fontId="9" fillId="0" borderId="0" xfId="0" applyFont="1" applyBorder="1" applyAlignment="1" applyProtection="1">
      <alignment horizontal="center"/>
    </xf>
    <xf numFmtId="164" fontId="8" fillId="0" borderId="0" xfId="0" applyNumberFormat="1" applyFont="1" applyBorder="1" applyAlignment="1" applyProtection="1">
      <alignment horizontal="center"/>
      <protection locked="0"/>
    </xf>
    <xf numFmtId="0" fontId="2" fillId="12" borderId="5" xfId="0" applyFont="1" applyFill="1" applyBorder="1" applyAlignment="1" applyProtection="1">
      <alignment horizontal="center"/>
    </xf>
    <xf numFmtId="0" fontId="2" fillId="12" borderId="6" xfId="0" applyFont="1" applyFill="1" applyBorder="1" applyAlignment="1" applyProtection="1">
      <alignment horizontal="center"/>
    </xf>
    <xf numFmtId="0" fontId="2" fillId="12" borderId="7" xfId="0" applyFont="1" applyFill="1" applyBorder="1" applyAlignment="1" applyProtection="1">
      <alignment horizontal="center"/>
    </xf>
    <xf numFmtId="0" fontId="13" fillId="5" borderId="19" xfId="0" applyFont="1" applyFill="1" applyBorder="1" applyAlignment="1" applyProtection="1">
      <alignment horizontal="center" vertical="center"/>
    </xf>
    <xf numFmtId="0" fontId="13" fillId="5" borderId="20" xfId="0" applyFont="1" applyFill="1" applyBorder="1" applyAlignment="1" applyProtection="1">
      <alignment horizontal="center" vertical="center"/>
    </xf>
    <xf numFmtId="10" fontId="0" fillId="6" borderId="5" xfId="0" applyNumberFormat="1" applyFill="1" applyBorder="1" applyAlignment="1" applyProtection="1">
      <alignment horizontal="center"/>
    </xf>
    <xf numFmtId="10" fontId="0" fillId="6" borderId="6" xfId="0" applyNumberFormat="1" applyFill="1" applyBorder="1" applyAlignment="1" applyProtection="1">
      <alignment horizontal="center"/>
    </xf>
    <xf numFmtId="10" fontId="0" fillId="6" borderId="7" xfId="0" applyNumberFormat="1" applyFill="1" applyBorder="1" applyAlignment="1" applyProtection="1">
      <alignment horizontal="center"/>
    </xf>
    <xf numFmtId="1" fontId="0" fillId="6" borderId="6" xfId="0" applyNumberFormat="1" applyFill="1" applyBorder="1" applyAlignment="1" applyProtection="1">
      <alignment horizontal="center"/>
    </xf>
    <xf numFmtId="164" fontId="8" fillId="0" borderId="0" xfId="0" applyNumberFormat="1" applyFont="1" applyBorder="1" applyAlignment="1" applyProtection="1">
      <alignment horizontal="center"/>
    </xf>
    <xf numFmtId="0" fontId="2" fillId="5" borderId="5" xfId="0" applyFont="1" applyFill="1" applyBorder="1" applyAlignment="1" applyProtection="1">
      <alignment horizontal="center"/>
    </xf>
    <xf numFmtId="0" fontId="2" fillId="5" borderId="6" xfId="0" applyFont="1" applyFill="1" applyBorder="1" applyAlignment="1" applyProtection="1">
      <alignment horizontal="center"/>
    </xf>
    <xf numFmtId="0" fontId="2" fillId="5" borderId="7" xfId="0" applyFont="1" applyFill="1" applyBorder="1" applyAlignment="1" applyProtection="1">
      <alignment horizontal="center"/>
    </xf>
    <xf numFmtId="0" fontId="0" fillId="0" borderId="5" xfId="0" applyBorder="1" applyAlignment="1" applyProtection="1">
      <alignment horizontal="center"/>
    </xf>
    <xf numFmtId="0" fontId="0" fillId="0" borderId="6" xfId="0" applyBorder="1" applyAlignment="1" applyProtection="1">
      <alignment horizontal="center"/>
    </xf>
    <xf numFmtId="0" fontId="0" fillId="0" borderId="7" xfId="0" applyBorder="1" applyAlignment="1" applyProtection="1">
      <alignment horizontal="center"/>
    </xf>
    <xf numFmtId="2" fontId="0" fillId="6" borderId="5" xfId="0" applyNumberFormat="1" applyFill="1" applyBorder="1" applyAlignment="1" applyProtection="1">
      <alignment horizontal="center"/>
    </xf>
    <xf numFmtId="2" fontId="0" fillId="6" borderId="6" xfId="0" applyNumberFormat="1" applyFill="1" applyBorder="1" applyAlignment="1" applyProtection="1">
      <alignment horizontal="center"/>
    </xf>
    <xf numFmtId="2" fontId="0" fillId="6" borderId="7" xfId="0" applyNumberFormat="1" applyFill="1" applyBorder="1" applyAlignment="1" applyProtection="1">
      <alignment horizontal="center"/>
    </xf>
    <xf numFmtId="2" fontId="0" fillId="0" borderId="5" xfId="0" applyNumberFormat="1" applyBorder="1" applyAlignment="1" applyProtection="1">
      <alignment horizontal="center"/>
    </xf>
    <xf numFmtId="2" fontId="0" fillId="0" borderId="6" xfId="0" applyNumberFormat="1" applyBorder="1" applyAlignment="1" applyProtection="1">
      <alignment horizontal="center"/>
    </xf>
    <xf numFmtId="2" fontId="0" fillId="0" borderId="7" xfId="0" applyNumberFormat="1" applyBorder="1" applyAlignment="1" applyProtection="1">
      <alignment horizontal="center"/>
    </xf>
    <xf numFmtId="1" fontId="0" fillId="0" borderId="5" xfId="0" applyNumberFormat="1" applyBorder="1" applyAlignment="1" applyProtection="1">
      <alignment horizontal="center"/>
    </xf>
    <xf numFmtId="0" fontId="27" fillId="0" borderId="0" xfId="1" applyBorder="1" applyAlignment="1" applyProtection="1">
      <alignment horizontal="center"/>
    </xf>
  </cellXfs>
  <cellStyles count="2">
    <cellStyle name="Lien hypertexte" xfId="1" builtinId="8"/>
    <cellStyle name="Normal" xfId="0" builtinId="0"/>
  </cellStyles>
  <dxfs count="3">
    <dxf>
      <font>
        <color theme="0" tint="-0.24994659260841701"/>
      </font>
      <fill>
        <patternFill>
          <bgColor theme="0" tint="-0.24994659260841701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forum.excel-pratique.com/excel/mise-en-forme-contextuelle-t42154.html" TargetMode="External"/><Relationship Id="rId4" Type="http://schemas.openxmlformats.org/officeDocument/2006/relationships/comments" Target="../comments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5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6.bin"/></Relationships>
</file>

<file path=xl/worksheets/_rels/sheet9.xml.rels><?xml version="1.0" encoding="UTF-8" standalone="yes"?>
<Relationships xmlns="http://schemas.openxmlformats.org/package/2006/relationships"><Relationship Id="rId3" Type="http://schemas.openxmlformats.org/officeDocument/2006/relationships/comments" Target="../comments8.xml"/><Relationship Id="rId2" Type="http://schemas.openxmlformats.org/officeDocument/2006/relationships/vmlDrawing" Target="../drawings/vmlDrawing8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49"/>
  <sheetViews>
    <sheetView topLeftCell="A4" workbookViewId="0">
      <selection activeCell="H22" sqref="H22"/>
    </sheetView>
  </sheetViews>
  <sheetFormatPr baseColWidth="10" defaultColWidth="9.140625" defaultRowHeight="12.75" x14ac:dyDescent="0.2"/>
  <sheetData>
    <row r="1" spans="1:15" ht="15.75" x14ac:dyDescent="0.25">
      <c r="A1" s="55"/>
      <c r="B1" s="55"/>
      <c r="C1" s="55"/>
      <c r="D1" s="55"/>
      <c r="E1" s="61" t="s">
        <v>47</v>
      </c>
      <c r="F1" s="55"/>
      <c r="G1" s="55"/>
      <c r="H1" s="55"/>
      <c r="I1" s="55"/>
      <c r="J1" s="55"/>
      <c r="K1" s="56"/>
      <c r="L1" s="56"/>
      <c r="M1" s="56"/>
      <c r="N1" s="56"/>
      <c r="O1" s="56"/>
    </row>
    <row r="2" spans="1:15" ht="15.75" x14ac:dyDescent="0.25">
      <c r="A2" s="55"/>
      <c r="B2" s="55"/>
      <c r="C2" s="55"/>
      <c r="D2" s="55"/>
      <c r="E2" s="55"/>
      <c r="F2" s="55"/>
      <c r="G2" s="55"/>
      <c r="H2" s="55"/>
      <c r="I2" s="55"/>
      <c r="J2" s="55"/>
      <c r="K2" s="56"/>
      <c r="L2" s="56"/>
      <c r="M2" s="56"/>
      <c r="N2" s="56"/>
      <c r="O2" s="56"/>
    </row>
    <row r="3" spans="1:15" ht="15.75" x14ac:dyDescent="0.25">
      <c r="A3" s="55"/>
      <c r="B3" s="55"/>
      <c r="C3" s="55"/>
      <c r="D3" s="55"/>
      <c r="E3" s="55"/>
      <c r="F3" s="55"/>
      <c r="G3" s="55"/>
      <c r="H3" s="55"/>
      <c r="I3" s="55"/>
      <c r="J3" s="55"/>
      <c r="K3" s="56"/>
      <c r="L3" s="56"/>
      <c r="M3" s="56"/>
      <c r="N3" s="56"/>
      <c r="O3" s="56"/>
    </row>
    <row r="4" spans="1:15" ht="15.75" x14ac:dyDescent="0.25">
      <c r="A4" s="55"/>
      <c r="B4" s="58"/>
      <c r="C4" s="59"/>
      <c r="D4" s="60"/>
      <c r="E4" s="55"/>
      <c r="F4" s="55"/>
      <c r="G4" s="61"/>
      <c r="H4" s="60"/>
      <c r="I4" s="60"/>
      <c r="J4" s="60"/>
      <c r="K4" s="88"/>
      <c r="L4" s="64"/>
      <c r="M4" s="65"/>
      <c r="N4" s="56"/>
      <c r="O4" s="56"/>
    </row>
    <row r="5" spans="1:15" ht="15.75" x14ac:dyDescent="0.25">
      <c r="A5" s="55"/>
      <c r="B5" s="55"/>
      <c r="C5" s="55"/>
      <c r="D5" s="55"/>
      <c r="E5" s="55"/>
      <c r="F5" s="55"/>
      <c r="G5" s="55"/>
      <c r="H5" s="55"/>
      <c r="I5" s="55"/>
      <c r="J5" s="55"/>
      <c r="K5" s="56"/>
      <c r="L5" s="56"/>
      <c r="M5" s="56"/>
      <c r="N5" s="56"/>
      <c r="O5" s="56"/>
    </row>
    <row r="6" spans="1:15" ht="15.75" x14ac:dyDescent="0.25">
      <c r="A6" s="55"/>
      <c r="B6" s="66" t="s">
        <v>50</v>
      </c>
      <c r="C6" s="66"/>
      <c r="D6" s="66" t="s">
        <v>51</v>
      </c>
      <c r="E6" s="66" t="s">
        <v>46</v>
      </c>
      <c r="F6" s="66"/>
      <c r="H6" s="66" t="s">
        <v>50</v>
      </c>
      <c r="I6" s="66"/>
      <c r="J6" s="66" t="s">
        <v>24</v>
      </c>
      <c r="K6" s="66" t="s">
        <v>46</v>
      </c>
      <c r="L6" s="66"/>
      <c r="M6" s="66"/>
      <c r="N6" s="66"/>
      <c r="O6" s="56"/>
    </row>
    <row r="7" spans="1:15" ht="15.75" x14ac:dyDescent="0.25">
      <c r="A7" s="55"/>
      <c r="B7" s="66"/>
      <c r="C7" s="66"/>
      <c r="D7" s="66"/>
      <c r="E7" s="66"/>
      <c r="F7" s="66"/>
      <c r="H7" s="66"/>
      <c r="I7" s="66"/>
      <c r="J7" s="66"/>
      <c r="K7" s="55"/>
      <c r="L7" s="66"/>
      <c r="M7" s="66"/>
      <c r="N7" s="66"/>
      <c r="O7" s="56"/>
    </row>
    <row r="8" spans="1:15" ht="15.75" x14ac:dyDescent="0.25">
      <c r="A8" s="89"/>
      <c r="B8" s="90">
        <v>8000</v>
      </c>
      <c r="C8" s="91"/>
      <c r="D8" s="91">
        <v>350</v>
      </c>
      <c r="E8" s="92">
        <f t="shared" ref="E8:E43" si="0">(14*D8)/B8</f>
        <v>0.61250000000000004</v>
      </c>
      <c r="F8" s="91"/>
      <c r="G8" s="93"/>
      <c r="H8" s="90">
        <v>8000</v>
      </c>
      <c r="I8" s="91"/>
      <c r="J8" s="91">
        <f>D8-56</f>
        <v>294</v>
      </c>
      <c r="K8" s="92">
        <f t="shared" ref="K8:K43" si="1">(14*J8)/H8</f>
        <v>0.51449999999999996</v>
      </c>
      <c r="L8" s="67"/>
      <c r="M8" s="66"/>
      <c r="N8" s="66"/>
      <c r="O8" s="56"/>
    </row>
    <row r="9" spans="1:15" ht="15.75" x14ac:dyDescent="0.25">
      <c r="A9" s="89"/>
      <c r="B9" s="90">
        <v>9000</v>
      </c>
      <c r="C9" s="91"/>
      <c r="D9" s="91">
        <v>350</v>
      </c>
      <c r="E9" s="92">
        <f t="shared" si="0"/>
        <v>0.5444444444444444</v>
      </c>
      <c r="F9" s="91"/>
      <c r="G9" s="93"/>
      <c r="H9" s="90">
        <v>9000</v>
      </c>
      <c r="I9" s="91"/>
      <c r="J9" s="91">
        <f t="shared" ref="J9:J43" si="2">D9-56</f>
        <v>294</v>
      </c>
      <c r="K9" s="92">
        <f t="shared" si="1"/>
        <v>0.45733333333333331</v>
      </c>
      <c r="L9" s="67"/>
      <c r="M9" s="66"/>
      <c r="N9" s="66"/>
      <c r="O9" s="56"/>
    </row>
    <row r="10" spans="1:15" ht="15.75" x14ac:dyDescent="0.25">
      <c r="A10" s="89"/>
      <c r="B10" s="90">
        <v>10000</v>
      </c>
      <c r="C10" s="91"/>
      <c r="D10" s="91">
        <v>350</v>
      </c>
      <c r="E10" s="92">
        <f t="shared" si="0"/>
        <v>0.49</v>
      </c>
      <c r="F10" s="91"/>
      <c r="G10" s="93"/>
      <c r="H10" s="90">
        <v>10000</v>
      </c>
      <c r="I10" s="91"/>
      <c r="J10" s="91">
        <f t="shared" si="2"/>
        <v>294</v>
      </c>
      <c r="K10" s="92">
        <f t="shared" si="1"/>
        <v>0.41160000000000002</v>
      </c>
      <c r="L10" s="67"/>
      <c r="M10" s="66"/>
      <c r="N10" s="66"/>
      <c r="O10" s="56"/>
    </row>
    <row r="11" spans="1:15" ht="15.75" x14ac:dyDescent="0.25">
      <c r="A11" s="89"/>
      <c r="B11" s="90">
        <v>11000</v>
      </c>
      <c r="C11" s="91"/>
      <c r="D11" s="91">
        <v>360</v>
      </c>
      <c r="E11" s="92">
        <f t="shared" si="0"/>
        <v>0.45818181818181819</v>
      </c>
      <c r="F11" s="91"/>
      <c r="G11" s="93"/>
      <c r="H11" s="90">
        <v>11000</v>
      </c>
      <c r="I11" s="91"/>
      <c r="J11" s="91">
        <f t="shared" si="2"/>
        <v>304</v>
      </c>
      <c r="K11" s="92">
        <f t="shared" si="1"/>
        <v>0.38690909090909092</v>
      </c>
      <c r="L11" s="67"/>
      <c r="M11" s="66"/>
      <c r="N11" s="66"/>
      <c r="O11" s="56"/>
    </row>
    <row r="12" spans="1:15" ht="15.75" x14ac:dyDescent="0.25">
      <c r="A12" s="89"/>
      <c r="B12" s="90">
        <v>12000</v>
      </c>
      <c r="C12" s="91"/>
      <c r="D12" s="91">
        <v>370</v>
      </c>
      <c r="E12" s="92">
        <f t="shared" si="0"/>
        <v>0.43166666666666664</v>
      </c>
      <c r="F12" s="91"/>
      <c r="G12" s="93"/>
      <c r="H12" s="90">
        <v>12000</v>
      </c>
      <c r="I12" s="91"/>
      <c r="J12" s="91">
        <f t="shared" si="2"/>
        <v>314</v>
      </c>
      <c r="K12" s="92">
        <f t="shared" si="1"/>
        <v>0.36633333333333334</v>
      </c>
      <c r="L12" s="67"/>
      <c r="M12" s="66"/>
      <c r="N12" s="66"/>
      <c r="O12" s="56"/>
    </row>
    <row r="13" spans="1:15" ht="15.75" x14ac:dyDescent="0.25">
      <c r="A13" s="89"/>
      <c r="B13" s="90">
        <v>13000</v>
      </c>
      <c r="C13" s="91"/>
      <c r="D13" s="91">
        <v>380</v>
      </c>
      <c r="E13" s="92">
        <f t="shared" si="0"/>
        <v>0.40923076923076923</v>
      </c>
      <c r="F13" s="91"/>
      <c r="G13" s="93"/>
      <c r="H13" s="90">
        <v>13000</v>
      </c>
      <c r="I13" s="91"/>
      <c r="J13" s="91">
        <f t="shared" si="2"/>
        <v>324</v>
      </c>
      <c r="K13" s="92">
        <f t="shared" si="1"/>
        <v>0.34892307692307695</v>
      </c>
      <c r="L13" s="67"/>
      <c r="M13" s="66"/>
      <c r="N13" s="66"/>
      <c r="O13" s="56"/>
    </row>
    <row r="14" spans="1:15" ht="15.75" x14ac:dyDescent="0.25">
      <c r="A14" s="89"/>
      <c r="B14" s="90">
        <v>14000</v>
      </c>
      <c r="C14" s="91"/>
      <c r="D14" s="91">
        <v>390</v>
      </c>
      <c r="E14" s="92">
        <f t="shared" si="0"/>
        <v>0.39</v>
      </c>
      <c r="F14" s="91"/>
      <c r="G14" s="93"/>
      <c r="H14" s="90">
        <v>14000</v>
      </c>
      <c r="I14" s="91"/>
      <c r="J14" s="91">
        <f t="shared" si="2"/>
        <v>334</v>
      </c>
      <c r="K14" s="92">
        <f t="shared" si="1"/>
        <v>0.33400000000000002</v>
      </c>
      <c r="L14" s="67"/>
      <c r="M14" s="66"/>
      <c r="N14" s="66"/>
      <c r="O14" s="56"/>
    </row>
    <row r="15" spans="1:15" ht="15.75" x14ac:dyDescent="0.25">
      <c r="A15" s="89"/>
      <c r="B15" s="90">
        <v>15000</v>
      </c>
      <c r="C15" s="91"/>
      <c r="D15" s="91">
        <v>400</v>
      </c>
      <c r="E15" s="92">
        <f t="shared" si="0"/>
        <v>0.37333333333333335</v>
      </c>
      <c r="F15" s="94"/>
      <c r="G15" s="93"/>
      <c r="H15" s="90">
        <v>15000</v>
      </c>
      <c r="I15" s="91"/>
      <c r="J15" s="91">
        <f t="shared" si="2"/>
        <v>344</v>
      </c>
      <c r="K15" s="92">
        <f t="shared" si="1"/>
        <v>0.32106666666666667</v>
      </c>
      <c r="L15" s="67"/>
      <c r="M15" s="66"/>
      <c r="N15" s="66"/>
      <c r="O15" s="56"/>
    </row>
    <row r="16" spans="1:15" ht="15.75" x14ac:dyDescent="0.25">
      <c r="A16" s="89"/>
      <c r="B16" s="90">
        <v>16000</v>
      </c>
      <c r="C16" s="91"/>
      <c r="D16" s="91">
        <v>420</v>
      </c>
      <c r="E16" s="92">
        <f t="shared" si="0"/>
        <v>0.36749999999999999</v>
      </c>
      <c r="F16" s="94"/>
      <c r="G16" s="93"/>
      <c r="H16" s="90">
        <v>16000</v>
      </c>
      <c r="I16" s="91"/>
      <c r="J16" s="91">
        <f t="shared" si="2"/>
        <v>364</v>
      </c>
      <c r="K16" s="92">
        <f t="shared" si="1"/>
        <v>0.31850000000000001</v>
      </c>
      <c r="L16" s="67"/>
      <c r="M16" s="56"/>
      <c r="N16" s="66"/>
      <c r="O16" s="56"/>
    </row>
    <row r="17" spans="1:15" ht="15.75" x14ac:dyDescent="0.25">
      <c r="A17" s="89"/>
      <c r="B17" s="90">
        <v>17000</v>
      </c>
      <c r="C17" s="91"/>
      <c r="D17" s="91">
        <v>430</v>
      </c>
      <c r="E17" s="92">
        <f t="shared" si="0"/>
        <v>0.35411764705882354</v>
      </c>
      <c r="F17" s="94"/>
      <c r="G17" s="93"/>
      <c r="H17" s="90">
        <v>17000</v>
      </c>
      <c r="I17" s="91"/>
      <c r="J17" s="91">
        <f t="shared" si="2"/>
        <v>374</v>
      </c>
      <c r="K17" s="92">
        <f t="shared" si="1"/>
        <v>0.308</v>
      </c>
      <c r="L17" s="67"/>
      <c r="M17" s="56"/>
      <c r="N17" s="66"/>
      <c r="O17" s="56"/>
    </row>
    <row r="18" spans="1:15" ht="15.75" x14ac:dyDescent="0.25">
      <c r="A18" s="89"/>
      <c r="B18" s="90">
        <v>18000</v>
      </c>
      <c r="C18" s="91"/>
      <c r="D18" s="91">
        <v>440</v>
      </c>
      <c r="E18" s="92">
        <f t="shared" si="0"/>
        <v>0.34222222222222221</v>
      </c>
      <c r="F18" s="94"/>
      <c r="G18" s="93"/>
      <c r="H18" s="90">
        <v>18000</v>
      </c>
      <c r="I18" s="91"/>
      <c r="J18" s="91">
        <f t="shared" si="2"/>
        <v>384</v>
      </c>
      <c r="K18" s="92">
        <f t="shared" si="1"/>
        <v>0.29866666666666669</v>
      </c>
      <c r="L18" s="67"/>
      <c r="M18" s="56"/>
      <c r="N18" s="66"/>
      <c r="O18" s="56"/>
    </row>
    <row r="19" spans="1:15" ht="15.75" x14ac:dyDescent="0.25">
      <c r="A19" s="89"/>
      <c r="B19" s="90">
        <v>19000</v>
      </c>
      <c r="C19" s="91"/>
      <c r="D19" s="91">
        <v>440</v>
      </c>
      <c r="E19" s="92">
        <f t="shared" si="0"/>
        <v>0.32421052631578945</v>
      </c>
      <c r="F19" s="94"/>
      <c r="G19" s="93"/>
      <c r="H19" s="90">
        <v>19000</v>
      </c>
      <c r="I19" s="91"/>
      <c r="J19" s="91">
        <f t="shared" si="2"/>
        <v>384</v>
      </c>
      <c r="K19" s="92">
        <f t="shared" si="1"/>
        <v>0.28294736842105261</v>
      </c>
      <c r="L19" s="67"/>
      <c r="M19" s="56"/>
      <c r="N19" s="66"/>
      <c r="O19" s="56"/>
    </row>
    <row r="20" spans="1:15" ht="15.75" x14ac:dyDescent="0.25">
      <c r="A20" s="89"/>
      <c r="B20" s="90">
        <v>20000</v>
      </c>
      <c r="C20" s="91"/>
      <c r="D20" s="91">
        <v>450</v>
      </c>
      <c r="E20" s="92">
        <f t="shared" si="0"/>
        <v>0.315</v>
      </c>
      <c r="F20" s="94"/>
      <c r="G20" s="93"/>
      <c r="H20" s="90">
        <v>20000</v>
      </c>
      <c r="I20" s="91"/>
      <c r="J20" s="91">
        <f t="shared" si="2"/>
        <v>394</v>
      </c>
      <c r="K20" s="92">
        <f t="shared" si="1"/>
        <v>0.27579999999999999</v>
      </c>
      <c r="L20" s="67"/>
      <c r="M20" s="56"/>
      <c r="N20" s="66"/>
      <c r="O20" s="56"/>
    </row>
    <row r="21" spans="1:15" ht="15.75" x14ac:dyDescent="0.25">
      <c r="A21" s="55"/>
      <c r="B21" s="67">
        <v>21000</v>
      </c>
      <c r="C21" s="66"/>
      <c r="D21" s="66">
        <f>D20+15</f>
        <v>465</v>
      </c>
      <c r="E21" s="68">
        <f t="shared" si="0"/>
        <v>0.31</v>
      </c>
      <c r="F21" s="71"/>
      <c r="H21" s="67">
        <v>21000</v>
      </c>
      <c r="I21" s="66"/>
      <c r="J21" s="91">
        <f t="shared" si="2"/>
        <v>409</v>
      </c>
      <c r="K21" s="68">
        <f t="shared" si="1"/>
        <v>0.27266666666666667</v>
      </c>
      <c r="L21" s="56"/>
      <c r="M21" s="56"/>
      <c r="N21" s="56"/>
      <c r="O21" s="56"/>
    </row>
    <row r="22" spans="1:15" ht="15.75" x14ac:dyDescent="0.25">
      <c r="A22" s="55"/>
      <c r="B22" s="67">
        <v>22000</v>
      </c>
      <c r="C22" s="66"/>
      <c r="D22" s="66">
        <f t="shared" ref="D22:D43" si="3">D21+15</f>
        <v>480</v>
      </c>
      <c r="E22" s="68">
        <f t="shared" si="0"/>
        <v>0.30545454545454548</v>
      </c>
      <c r="F22" s="71"/>
      <c r="H22" s="67">
        <v>22000</v>
      </c>
      <c r="I22" s="66"/>
      <c r="J22" s="91">
        <f t="shared" si="2"/>
        <v>424</v>
      </c>
      <c r="K22" s="68">
        <f t="shared" si="1"/>
        <v>0.26981818181818185</v>
      </c>
      <c r="L22" s="56"/>
      <c r="M22" s="56"/>
      <c r="N22" s="56"/>
      <c r="O22" s="56"/>
    </row>
    <row r="23" spans="1:15" ht="15.75" x14ac:dyDescent="0.25">
      <c r="A23" s="55"/>
      <c r="B23" s="67">
        <v>23000</v>
      </c>
      <c r="C23" s="66"/>
      <c r="D23" s="66">
        <f t="shared" si="3"/>
        <v>495</v>
      </c>
      <c r="E23" s="68">
        <f t="shared" si="0"/>
        <v>0.30130434782608695</v>
      </c>
      <c r="F23" s="71"/>
      <c r="H23" s="67">
        <v>23000</v>
      </c>
      <c r="I23" s="66"/>
      <c r="J23" s="91">
        <f t="shared" si="2"/>
        <v>439</v>
      </c>
      <c r="K23" s="68">
        <f t="shared" si="1"/>
        <v>0.26721739130434785</v>
      </c>
      <c r="L23" s="56"/>
      <c r="M23" s="56"/>
      <c r="N23" s="56"/>
      <c r="O23" s="56"/>
    </row>
    <row r="24" spans="1:15" ht="15.75" x14ac:dyDescent="0.25">
      <c r="A24" s="55"/>
      <c r="B24" s="67">
        <v>24000</v>
      </c>
      <c r="C24" s="66"/>
      <c r="D24" s="66">
        <f t="shared" si="3"/>
        <v>510</v>
      </c>
      <c r="E24" s="68">
        <f t="shared" si="0"/>
        <v>0.29749999999999999</v>
      </c>
      <c r="F24" s="71"/>
      <c r="H24" s="67">
        <v>24000</v>
      </c>
      <c r="I24" s="66"/>
      <c r="J24" s="91">
        <f t="shared" si="2"/>
        <v>454</v>
      </c>
      <c r="K24" s="68">
        <f t="shared" si="1"/>
        <v>0.26483333333333331</v>
      </c>
      <c r="L24" s="56"/>
      <c r="M24" s="56"/>
      <c r="N24" s="56"/>
      <c r="O24" s="56"/>
    </row>
    <row r="25" spans="1:15" ht="15.75" x14ac:dyDescent="0.25">
      <c r="A25" s="55"/>
      <c r="B25" s="67">
        <v>25000</v>
      </c>
      <c r="C25" s="66"/>
      <c r="D25" s="66">
        <f t="shared" si="3"/>
        <v>525</v>
      </c>
      <c r="E25" s="68">
        <f t="shared" si="0"/>
        <v>0.29399999999999998</v>
      </c>
      <c r="F25" s="71"/>
      <c r="H25" s="67">
        <v>25000</v>
      </c>
      <c r="I25" s="66"/>
      <c r="J25" s="91">
        <f t="shared" si="2"/>
        <v>469</v>
      </c>
      <c r="K25" s="68">
        <f t="shared" si="1"/>
        <v>0.26263999999999998</v>
      </c>
      <c r="L25" s="56"/>
      <c r="M25" s="56"/>
      <c r="N25" s="56"/>
      <c r="O25" s="56"/>
    </row>
    <row r="26" spans="1:15" ht="15.75" x14ac:dyDescent="0.25">
      <c r="A26" s="55"/>
      <c r="B26" s="67">
        <v>26000</v>
      </c>
      <c r="C26" s="66"/>
      <c r="D26" s="66">
        <f t="shared" si="3"/>
        <v>540</v>
      </c>
      <c r="E26" s="68">
        <f t="shared" si="0"/>
        <v>0.29076923076923078</v>
      </c>
      <c r="F26" s="71"/>
      <c r="H26" s="67">
        <v>26000</v>
      </c>
      <c r="I26" s="66"/>
      <c r="J26" s="91">
        <f t="shared" si="2"/>
        <v>484</v>
      </c>
      <c r="K26" s="68">
        <f t="shared" si="1"/>
        <v>0.26061538461538464</v>
      </c>
      <c r="L26" s="56"/>
      <c r="M26" s="56"/>
      <c r="N26" s="56"/>
      <c r="O26" s="56"/>
    </row>
    <row r="27" spans="1:15" ht="15.75" x14ac:dyDescent="0.25">
      <c r="A27" s="55"/>
      <c r="B27" s="67">
        <v>27000</v>
      </c>
      <c r="C27" s="66"/>
      <c r="D27" s="66">
        <f t="shared" si="3"/>
        <v>555</v>
      </c>
      <c r="E27" s="68">
        <f t="shared" si="0"/>
        <v>0.2877777777777778</v>
      </c>
      <c r="F27" s="71"/>
      <c r="H27" s="67">
        <v>27000</v>
      </c>
      <c r="I27" s="66"/>
      <c r="J27" s="91">
        <f t="shared" si="2"/>
        <v>499</v>
      </c>
      <c r="K27" s="68">
        <f t="shared" si="1"/>
        <v>0.25874074074074072</v>
      </c>
      <c r="L27" s="56"/>
      <c r="M27" s="56"/>
      <c r="N27" s="56"/>
      <c r="O27" s="56"/>
    </row>
    <row r="28" spans="1:15" ht="15.75" x14ac:dyDescent="0.25">
      <c r="A28" s="55"/>
      <c r="B28" s="67">
        <v>28000</v>
      </c>
      <c r="C28" s="66"/>
      <c r="D28" s="66">
        <f t="shared" si="3"/>
        <v>570</v>
      </c>
      <c r="E28" s="68">
        <f t="shared" si="0"/>
        <v>0.28499999999999998</v>
      </c>
      <c r="F28" s="71"/>
      <c r="H28" s="67">
        <v>28000</v>
      </c>
      <c r="I28" s="66"/>
      <c r="J28" s="91">
        <f t="shared" si="2"/>
        <v>514</v>
      </c>
      <c r="K28" s="68">
        <f t="shared" si="1"/>
        <v>0.25700000000000001</v>
      </c>
      <c r="L28" s="56"/>
      <c r="M28" s="56"/>
      <c r="N28" s="56"/>
      <c r="O28" s="56"/>
    </row>
    <row r="29" spans="1:15" ht="15.75" x14ac:dyDescent="0.25">
      <c r="A29" s="55"/>
      <c r="B29" s="67">
        <v>29000</v>
      </c>
      <c r="C29" s="66"/>
      <c r="D29" s="66">
        <f t="shared" si="3"/>
        <v>585</v>
      </c>
      <c r="E29" s="68">
        <f t="shared" si="0"/>
        <v>0.28241379310344827</v>
      </c>
      <c r="F29" s="71"/>
      <c r="H29" s="67">
        <v>29000</v>
      </c>
      <c r="I29" s="66"/>
      <c r="J29" s="91">
        <f t="shared" si="2"/>
        <v>529</v>
      </c>
      <c r="K29" s="68">
        <f t="shared" si="1"/>
        <v>0.25537931034482758</v>
      </c>
      <c r="L29" s="56"/>
      <c r="M29" s="56"/>
      <c r="N29" s="56"/>
      <c r="O29" s="56"/>
    </row>
    <row r="30" spans="1:15" ht="15.75" x14ac:dyDescent="0.25">
      <c r="A30" s="55"/>
      <c r="B30" s="67">
        <v>30000</v>
      </c>
      <c r="C30" s="66"/>
      <c r="D30" s="66">
        <f t="shared" si="3"/>
        <v>600</v>
      </c>
      <c r="E30" s="68">
        <f t="shared" si="0"/>
        <v>0.28000000000000003</v>
      </c>
      <c r="F30" s="71"/>
      <c r="H30" s="67">
        <v>30000</v>
      </c>
      <c r="I30" s="66"/>
      <c r="J30" s="91">
        <f t="shared" si="2"/>
        <v>544</v>
      </c>
      <c r="K30" s="68">
        <f t="shared" si="1"/>
        <v>0.25386666666666668</v>
      </c>
      <c r="L30" s="56"/>
      <c r="M30" s="56"/>
      <c r="N30" s="56"/>
      <c r="O30" s="56"/>
    </row>
    <row r="31" spans="1:15" ht="15.75" x14ac:dyDescent="0.25">
      <c r="A31" s="55"/>
      <c r="B31" s="67">
        <v>31000</v>
      </c>
      <c r="C31" s="66"/>
      <c r="D31" s="66">
        <f t="shared" si="3"/>
        <v>615</v>
      </c>
      <c r="E31" s="68">
        <f t="shared" si="0"/>
        <v>0.27774193548387099</v>
      </c>
      <c r="F31" s="71"/>
      <c r="H31" s="67">
        <v>31000</v>
      </c>
      <c r="I31" s="66"/>
      <c r="J31" s="91">
        <f t="shared" si="2"/>
        <v>559</v>
      </c>
      <c r="K31" s="68">
        <f t="shared" si="1"/>
        <v>0.25245161290322582</v>
      </c>
      <c r="L31" s="56"/>
      <c r="M31" s="56"/>
      <c r="N31" s="56"/>
      <c r="O31" s="56"/>
    </row>
    <row r="32" spans="1:15" ht="15.75" x14ac:dyDescent="0.25">
      <c r="A32" s="55"/>
      <c r="B32" s="67">
        <v>32000</v>
      </c>
      <c r="C32" s="66"/>
      <c r="D32" s="66">
        <f t="shared" si="3"/>
        <v>630</v>
      </c>
      <c r="E32" s="68">
        <f t="shared" si="0"/>
        <v>0.27562500000000001</v>
      </c>
      <c r="F32" s="71"/>
      <c r="H32" s="67">
        <v>32000</v>
      </c>
      <c r="I32" s="66"/>
      <c r="J32" s="91">
        <f t="shared" si="2"/>
        <v>574</v>
      </c>
      <c r="K32" s="68">
        <f t="shared" si="1"/>
        <v>0.25112499999999999</v>
      </c>
      <c r="L32" s="56"/>
      <c r="M32" s="56"/>
      <c r="N32" s="56"/>
      <c r="O32" s="56"/>
    </row>
    <row r="33" spans="1:15" ht="15.75" x14ac:dyDescent="0.25">
      <c r="A33" s="55"/>
      <c r="B33" s="67">
        <v>33000</v>
      </c>
      <c r="C33" s="66"/>
      <c r="D33" s="66">
        <f t="shared" si="3"/>
        <v>645</v>
      </c>
      <c r="E33" s="68">
        <f t="shared" si="0"/>
        <v>0.27363636363636362</v>
      </c>
      <c r="F33" s="71"/>
      <c r="H33" s="67">
        <v>33000</v>
      </c>
      <c r="I33" s="66"/>
      <c r="J33" s="91">
        <f t="shared" si="2"/>
        <v>589</v>
      </c>
      <c r="K33" s="68">
        <f t="shared" si="1"/>
        <v>0.24987878787878787</v>
      </c>
      <c r="L33" s="56"/>
      <c r="M33" s="56"/>
      <c r="N33" s="56"/>
      <c r="O33" s="56"/>
    </row>
    <row r="34" spans="1:15" ht="15.75" x14ac:dyDescent="0.25">
      <c r="A34" s="55"/>
      <c r="B34" s="67">
        <v>34000</v>
      </c>
      <c r="C34" s="66"/>
      <c r="D34" s="66">
        <f t="shared" si="3"/>
        <v>660</v>
      </c>
      <c r="E34" s="68">
        <f t="shared" si="0"/>
        <v>0.27176470588235296</v>
      </c>
      <c r="F34" s="66"/>
      <c r="H34" s="67">
        <v>34000</v>
      </c>
      <c r="I34" s="66"/>
      <c r="J34" s="91">
        <f t="shared" si="2"/>
        <v>604</v>
      </c>
      <c r="K34" s="68">
        <f t="shared" si="1"/>
        <v>0.24870588235294117</v>
      </c>
      <c r="L34" s="56"/>
      <c r="M34" s="56"/>
      <c r="N34" s="56"/>
      <c r="O34" s="56"/>
    </row>
    <row r="35" spans="1:15" ht="15.75" x14ac:dyDescent="0.25">
      <c r="A35" s="55"/>
      <c r="B35" s="67">
        <v>35000</v>
      </c>
      <c r="C35" s="66"/>
      <c r="D35" s="66">
        <f t="shared" si="3"/>
        <v>675</v>
      </c>
      <c r="E35" s="68">
        <f t="shared" si="0"/>
        <v>0.27</v>
      </c>
      <c r="F35" s="66"/>
      <c r="H35" s="67">
        <v>35000</v>
      </c>
      <c r="I35" s="66"/>
      <c r="J35" s="91">
        <f t="shared" si="2"/>
        <v>619</v>
      </c>
      <c r="K35" s="68">
        <f t="shared" si="1"/>
        <v>0.24759999999999999</v>
      </c>
      <c r="L35" s="56"/>
      <c r="M35" s="56"/>
      <c r="N35" s="56"/>
      <c r="O35" s="56"/>
    </row>
    <row r="36" spans="1:15" ht="15.75" x14ac:dyDescent="0.25">
      <c r="A36" s="55"/>
      <c r="B36" s="67">
        <v>36000</v>
      </c>
      <c r="C36" s="66"/>
      <c r="D36" s="66">
        <f t="shared" si="3"/>
        <v>690</v>
      </c>
      <c r="E36" s="68">
        <f t="shared" si="0"/>
        <v>0.26833333333333331</v>
      </c>
      <c r="F36" s="66"/>
      <c r="H36" s="67">
        <v>36000</v>
      </c>
      <c r="I36" s="66"/>
      <c r="J36" s="91">
        <f t="shared" si="2"/>
        <v>634</v>
      </c>
      <c r="K36" s="68">
        <f t="shared" si="1"/>
        <v>0.24655555555555556</v>
      </c>
      <c r="L36" s="56"/>
      <c r="M36" s="56"/>
      <c r="N36" s="56"/>
      <c r="O36" s="56"/>
    </row>
    <row r="37" spans="1:15" ht="15.75" x14ac:dyDescent="0.25">
      <c r="A37" s="55"/>
      <c r="B37" s="67">
        <v>37000</v>
      </c>
      <c r="C37" s="66"/>
      <c r="D37" s="66">
        <f t="shared" si="3"/>
        <v>705</v>
      </c>
      <c r="E37" s="68">
        <f t="shared" si="0"/>
        <v>0.26675675675675675</v>
      </c>
      <c r="F37" s="66"/>
      <c r="H37" s="67">
        <v>37000</v>
      </c>
      <c r="I37" s="66"/>
      <c r="J37" s="91">
        <f t="shared" si="2"/>
        <v>649</v>
      </c>
      <c r="K37" s="68">
        <f t="shared" si="1"/>
        <v>0.24556756756756756</v>
      </c>
      <c r="L37" s="56"/>
      <c r="M37" s="56"/>
      <c r="N37" s="56"/>
      <c r="O37" s="56"/>
    </row>
    <row r="38" spans="1:15" ht="15.75" x14ac:dyDescent="0.25">
      <c r="A38" s="55"/>
      <c r="B38" s="67">
        <v>38000</v>
      </c>
      <c r="C38" s="66"/>
      <c r="D38" s="66">
        <f t="shared" si="3"/>
        <v>720</v>
      </c>
      <c r="E38" s="68">
        <f t="shared" si="0"/>
        <v>0.26526315789473687</v>
      </c>
      <c r="F38" s="66"/>
      <c r="H38" s="67">
        <v>38000</v>
      </c>
      <c r="I38" s="66"/>
      <c r="J38" s="91">
        <f t="shared" si="2"/>
        <v>664</v>
      </c>
      <c r="K38" s="68">
        <f t="shared" si="1"/>
        <v>0.24463157894736842</v>
      </c>
      <c r="L38" s="56"/>
      <c r="M38" s="56"/>
      <c r="N38" s="56"/>
      <c r="O38" s="56"/>
    </row>
    <row r="39" spans="1:15" ht="15.75" x14ac:dyDescent="0.25">
      <c r="A39" s="55"/>
      <c r="B39" s="72">
        <v>39000</v>
      </c>
      <c r="D39" s="66">
        <f t="shared" si="3"/>
        <v>735</v>
      </c>
      <c r="E39" s="74">
        <f t="shared" si="0"/>
        <v>0.26384615384615384</v>
      </c>
      <c r="H39" s="72">
        <v>39000</v>
      </c>
      <c r="J39" s="91">
        <f t="shared" si="2"/>
        <v>679</v>
      </c>
      <c r="K39" s="68">
        <f t="shared" si="1"/>
        <v>0.24374358974358976</v>
      </c>
      <c r="L39" s="56"/>
      <c r="M39" s="56"/>
      <c r="N39" s="56"/>
      <c r="O39" s="56"/>
    </row>
    <row r="40" spans="1:15" ht="15.75" x14ac:dyDescent="0.25">
      <c r="A40" s="55"/>
      <c r="B40" s="72">
        <v>40000</v>
      </c>
      <c r="D40" s="66">
        <f t="shared" si="3"/>
        <v>750</v>
      </c>
      <c r="E40" s="74">
        <f t="shared" si="0"/>
        <v>0.26250000000000001</v>
      </c>
      <c r="H40" s="72">
        <v>40000</v>
      </c>
      <c r="J40" s="91">
        <f t="shared" si="2"/>
        <v>694</v>
      </c>
      <c r="K40" s="68">
        <f t="shared" si="1"/>
        <v>0.2429</v>
      </c>
      <c r="L40" s="56"/>
      <c r="M40" s="56"/>
      <c r="N40" s="56"/>
      <c r="O40" s="56"/>
    </row>
    <row r="41" spans="1:15" ht="15.75" x14ac:dyDescent="0.25">
      <c r="A41" s="55"/>
      <c r="B41" s="72">
        <v>41000</v>
      </c>
      <c r="D41" s="66">
        <f t="shared" si="3"/>
        <v>765</v>
      </c>
      <c r="E41" s="74">
        <f t="shared" si="0"/>
        <v>0.26121951219512196</v>
      </c>
      <c r="H41" s="72">
        <v>41000</v>
      </c>
      <c r="J41" s="91">
        <f t="shared" si="2"/>
        <v>709</v>
      </c>
      <c r="K41" s="68">
        <f t="shared" si="1"/>
        <v>0.24209756097560975</v>
      </c>
      <c r="L41" s="56"/>
      <c r="M41" s="56"/>
      <c r="N41" s="56"/>
      <c r="O41" s="56"/>
    </row>
    <row r="42" spans="1:15" ht="15.75" x14ac:dyDescent="0.25">
      <c r="A42" s="55"/>
      <c r="B42" s="72">
        <v>42000</v>
      </c>
      <c r="D42" s="66">
        <f t="shared" si="3"/>
        <v>780</v>
      </c>
      <c r="E42" s="74">
        <f t="shared" si="0"/>
        <v>0.26</v>
      </c>
      <c r="H42" s="72">
        <v>42000</v>
      </c>
      <c r="J42" s="91">
        <f t="shared" si="2"/>
        <v>724</v>
      </c>
      <c r="K42" s="68">
        <f t="shared" si="1"/>
        <v>0.24133333333333334</v>
      </c>
      <c r="L42" s="56"/>
      <c r="M42" s="56"/>
      <c r="N42" s="56"/>
      <c r="O42" s="56"/>
    </row>
    <row r="43" spans="1:15" ht="15.75" x14ac:dyDescent="0.25">
      <c r="A43" s="55"/>
      <c r="B43" s="72">
        <v>43000</v>
      </c>
      <c r="D43" s="66">
        <f t="shared" si="3"/>
        <v>795</v>
      </c>
      <c r="E43" s="74">
        <f t="shared" si="0"/>
        <v>0.25883720930232557</v>
      </c>
      <c r="H43" s="72">
        <v>43000</v>
      </c>
      <c r="J43" s="91">
        <f t="shared" si="2"/>
        <v>739</v>
      </c>
      <c r="K43" s="68">
        <f t="shared" si="1"/>
        <v>0.2406046511627907</v>
      </c>
      <c r="L43" s="56"/>
      <c r="M43" s="56"/>
      <c r="N43" s="56"/>
      <c r="O43" s="56"/>
    </row>
    <row r="44" spans="1:15" ht="15.75" x14ac:dyDescent="0.25">
      <c r="A44" s="55"/>
      <c r="B44" s="55"/>
      <c r="C44" s="55"/>
      <c r="D44" s="55"/>
      <c r="E44" s="55"/>
      <c r="F44" s="55"/>
      <c r="H44" s="55"/>
      <c r="I44" s="55"/>
      <c r="J44" s="55"/>
      <c r="K44" s="55"/>
      <c r="L44" s="56"/>
      <c r="M44" s="56"/>
      <c r="N44" s="56"/>
      <c r="O44" s="56"/>
    </row>
    <row r="45" spans="1:15" ht="15.75" x14ac:dyDescent="0.25">
      <c r="B45" s="79" t="s">
        <v>52</v>
      </c>
      <c r="C45" s="66"/>
      <c r="D45" s="66"/>
      <c r="E45" s="66"/>
      <c r="F45" s="66"/>
      <c r="G45" s="67"/>
      <c r="H45" s="66"/>
      <c r="I45" s="66"/>
    </row>
    <row r="46" spans="1:15" ht="15.75" x14ac:dyDescent="0.25">
      <c r="B46" s="67"/>
      <c r="C46" s="66"/>
      <c r="D46" s="66"/>
      <c r="E46" s="66"/>
      <c r="F46" s="66"/>
      <c r="G46" s="67"/>
      <c r="H46" s="66"/>
      <c r="I46" s="66"/>
    </row>
    <row r="47" spans="1:15" ht="15.75" x14ac:dyDescent="0.25">
      <c r="B47" s="79" t="s">
        <v>53</v>
      </c>
      <c r="C47" s="66"/>
      <c r="D47" s="66"/>
      <c r="E47" s="66"/>
      <c r="F47" s="66"/>
      <c r="G47" s="67"/>
      <c r="H47" s="66"/>
      <c r="I47" s="66"/>
    </row>
    <row r="48" spans="1:15" ht="15.75" x14ac:dyDescent="0.25">
      <c r="B48" s="67"/>
      <c r="C48" s="66"/>
      <c r="D48" s="66"/>
      <c r="E48" s="66"/>
      <c r="F48" s="66"/>
      <c r="G48" s="67"/>
      <c r="H48" s="66"/>
      <c r="I48" s="66"/>
    </row>
    <row r="49" spans="2:9" ht="15.75" x14ac:dyDescent="0.25">
      <c r="B49" s="80" t="s">
        <v>54</v>
      </c>
      <c r="C49" s="55"/>
      <c r="D49" s="55"/>
      <c r="E49" s="55"/>
      <c r="F49" s="55"/>
      <c r="G49" s="80"/>
      <c r="H49" s="55"/>
      <c r="I49" s="55"/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0" tint="-0.499984740745262"/>
  </sheetPr>
  <dimension ref="A1:AR22"/>
  <sheetViews>
    <sheetView showGridLines="0" workbookViewId="0">
      <selection activeCell="D21" sqref="D21"/>
    </sheetView>
  </sheetViews>
  <sheetFormatPr baseColWidth="10" defaultColWidth="9.140625" defaultRowHeight="18" x14ac:dyDescent="0.25"/>
  <cols>
    <col min="1" max="1" width="32.28515625" style="22" customWidth="1"/>
    <col min="2" max="2" width="12.85546875" style="16" customWidth="1"/>
    <col min="3" max="3" width="6.42578125" style="16" customWidth="1"/>
    <col min="4" max="4" width="12.85546875" style="16" customWidth="1"/>
    <col min="5" max="5" width="6.42578125" style="16" customWidth="1"/>
    <col min="6" max="6" width="12.85546875" style="16" customWidth="1"/>
    <col min="7" max="7" width="6.42578125" style="16" customWidth="1"/>
    <col min="8" max="8" width="13" style="16" customWidth="1"/>
    <col min="9" max="9" width="6.42578125" style="16" customWidth="1"/>
    <col min="10" max="10" width="12.85546875" style="16" customWidth="1"/>
    <col min="11" max="11" width="6.42578125" style="16" customWidth="1"/>
    <col min="12" max="12" width="12.85546875" style="16" customWidth="1"/>
    <col min="13" max="13" width="6.42578125" style="16" customWidth="1"/>
    <col min="14" max="14" width="12.85546875" style="16" customWidth="1"/>
    <col min="15" max="15" width="6.42578125" style="16" customWidth="1"/>
    <col min="16" max="16384" width="9.140625" style="16"/>
  </cols>
  <sheetData>
    <row r="1" spans="1:44" ht="26.25" x14ac:dyDescent="0.4">
      <c r="A1" s="125" t="s">
        <v>20</v>
      </c>
      <c r="B1" s="125"/>
      <c r="C1" s="125"/>
      <c r="D1" s="125"/>
      <c r="E1" s="125"/>
      <c r="F1" s="125"/>
      <c r="G1" s="125"/>
      <c r="H1" s="125"/>
      <c r="I1" s="125"/>
      <c r="J1" s="125"/>
      <c r="K1" s="125"/>
      <c r="L1" s="125"/>
      <c r="M1" s="125"/>
      <c r="N1" s="125"/>
      <c r="O1" s="125"/>
      <c r="P1" s="125"/>
      <c r="Q1" s="125"/>
    </row>
    <row r="2" spans="1:44" x14ac:dyDescent="0.25">
      <c r="A2" s="17"/>
      <c r="B2" s="18"/>
      <c r="C2" s="18"/>
      <c r="D2" s="18"/>
      <c r="E2" s="18"/>
      <c r="F2" s="18"/>
      <c r="G2" s="18"/>
      <c r="H2" s="18"/>
      <c r="I2" s="18"/>
      <c r="J2" s="18"/>
      <c r="K2" s="18"/>
      <c r="L2" s="18"/>
      <c r="M2" s="18"/>
      <c r="N2" s="18"/>
      <c r="O2" s="18"/>
      <c r="P2" s="18"/>
      <c r="Q2" s="18"/>
    </row>
    <row r="3" spans="1:44" ht="12.75" x14ac:dyDescent="0.2">
      <c r="A3" s="126">
        <v>41423</v>
      </c>
      <c r="B3" s="126"/>
      <c r="C3" s="126"/>
      <c r="D3" s="126"/>
      <c r="E3" s="126"/>
      <c r="F3" s="126"/>
      <c r="G3" s="126"/>
      <c r="H3" s="126"/>
      <c r="I3" s="126"/>
      <c r="J3" s="126"/>
      <c r="K3" s="126"/>
      <c r="L3" s="126"/>
      <c r="M3" s="126"/>
      <c r="N3" s="126"/>
      <c r="O3" s="126"/>
      <c r="P3" s="126"/>
      <c r="Q3" s="126"/>
      <c r="R3" s="19"/>
      <c r="S3" s="19"/>
      <c r="T3" s="19"/>
      <c r="U3" s="19"/>
      <c r="V3" s="19"/>
      <c r="W3" s="19"/>
      <c r="X3" s="19"/>
      <c r="Y3" s="19"/>
      <c r="Z3" s="19"/>
      <c r="AA3" s="19"/>
      <c r="AB3" s="19"/>
      <c r="AC3" s="19"/>
      <c r="AD3" s="19"/>
      <c r="AE3" s="19"/>
      <c r="AF3" s="19"/>
      <c r="AG3" s="19"/>
      <c r="AH3" s="19"/>
      <c r="AI3" s="19"/>
      <c r="AJ3" s="19"/>
      <c r="AK3" s="19"/>
      <c r="AL3" s="19"/>
      <c r="AM3" s="19"/>
      <c r="AN3" s="19"/>
      <c r="AO3" s="19"/>
      <c r="AP3" s="19"/>
      <c r="AQ3" s="19"/>
      <c r="AR3" s="19"/>
    </row>
    <row r="4" spans="1:44" ht="12.75" x14ac:dyDescent="0.2">
      <c r="A4" s="126">
        <v>41429</v>
      </c>
      <c r="B4" s="126"/>
      <c r="C4" s="126"/>
      <c r="D4" s="126"/>
      <c r="E4" s="126"/>
      <c r="F4" s="126"/>
      <c r="G4" s="126"/>
      <c r="H4" s="126"/>
      <c r="I4" s="126"/>
      <c r="J4" s="126"/>
      <c r="K4" s="126"/>
      <c r="L4" s="126"/>
      <c r="M4" s="126"/>
      <c r="N4" s="126"/>
      <c r="O4" s="126"/>
      <c r="P4" s="126"/>
      <c r="Q4" s="126"/>
      <c r="R4" s="19"/>
      <c r="S4" s="19"/>
      <c r="T4" s="19"/>
      <c r="U4" s="19"/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19"/>
      <c r="AH4" s="19"/>
      <c r="AI4" s="19"/>
      <c r="AJ4" s="19"/>
      <c r="AK4" s="19"/>
      <c r="AL4" s="19"/>
      <c r="AM4" s="19"/>
      <c r="AN4" s="19"/>
      <c r="AO4" s="19"/>
      <c r="AP4" s="19"/>
      <c r="AQ4" s="19"/>
      <c r="AR4" s="19"/>
    </row>
    <row r="5" spans="1:44" x14ac:dyDescent="0.25">
      <c r="A5" s="20"/>
      <c r="B5" s="21"/>
      <c r="C5" s="21"/>
      <c r="D5" s="21"/>
      <c r="E5" s="21"/>
      <c r="F5" s="21"/>
      <c r="G5" s="21"/>
      <c r="H5" s="21"/>
      <c r="I5" s="21"/>
      <c r="J5" s="21"/>
      <c r="K5" s="21"/>
      <c r="L5" s="21"/>
      <c r="M5" s="21"/>
      <c r="N5" s="21"/>
      <c r="O5" s="21"/>
      <c r="P5" s="21"/>
      <c r="Q5" s="21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19"/>
      <c r="AE5" s="19"/>
      <c r="AF5" s="19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</row>
    <row r="8" spans="1:44" ht="20.25" x14ac:dyDescent="0.3">
      <c r="B8" s="118" t="s">
        <v>10</v>
      </c>
      <c r="C8" s="118"/>
      <c r="D8" s="118" t="s">
        <v>11</v>
      </c>
      <c r="E8" s="118"/>
      <c r="F8" s="118" t="s">
        <v>12</v>
      </c>
      <c r="G8" s="118"/>
      <c r="H8" s="118" t="s">
        <v>13</v>
      </c>
      <c r="I8" s="118"/>
      <c r="J8" s="118" t="s">
        <v>14</v>
      </c>
      <c r="K8" s="118"/>
      <c r="L8" s="118" t="s">
        <v>15</v>
      </c>
      <c r="M8" s="118"/>
      <c r="N8" s="118" t="s">
        <v>9</v>
      </c>
      <c r="O8" s="118"/>
      <c r="P8" s="118" t="s">
        <v>6</v>
      </c>
      <c r="Q8" s="118"/>
    </row>
    <row r="9" spans="1:44" ht="20.25" x14ac:dyDescent="0.3">
      <c r="B9" s="23"/>
      <c r="C9" s="23"/>
      <c r="D9" s="23"/>
      <c r="E9" s="23"/>
      <c r="F9" s="23"/>
      <c r="G9" s="23"/>
      <c r="H9" s="23"/>
      <c r="I9" s="23"/>
      <c r="J9" s="23"/>
      <c r="K9" s="23"/>
      <c r="L9" s="23"/>
      <c r="M9" s="23"/>
      <c r="N9" s="23"/>
      <c r="O9" s="23"/>
      <c r="P9" s="23"/>
      <c r="Q9" s="23"/>
    </row>
    <row r="10" spans="1:44" x14ac:dyDescent="0.25">
      <c r="A10" s="27" t="s">
        <v>8</v>
      </c>
      <c r="B10" s="121">
        <v>4525</v>
      </c>
      <c r="C10" s="121"/>
      <c r="D10" s="121">
        <v>5965</v>
      </c>
      <c r="E10" s="121"/>
      <c r="F10" s="122">
        <v>5234</v>
      </c>
      <c r="G10" s="123"/>
      <c r="H10" s="122">
        <v>5300</v>
      </c>
      <c r="I10" s="123"/>
      <c r="J10" s="122">
        <v>5800</v>
      </c>
      <c r="K10" s="123"/>
      <c r="L10" s="122">
        <v>4950</v>
      </c>
      <c r="M10" s="123"/>
      <c r="N10" s="122">
        <v>5400</v>
      </c>
      <c r="O10" s="123"/>
      <c r="P10" s="127">
        <f>SUM(B10:O10)</f>
        <v>37174</v>
      </c>
      <c r="Q10" s="127"/>
    </row>
    <row r="11" spans="1:44" x14ac:dyDescent="0.25">
      <c r="A11" s="27" t="s">
        <v>7</v>
      </c>
      <c r="B11" s="121">
        <v>4658</v>
      </c>
      <c r="C11" s="121"/>
      <c r="D11" s="121">
        <v>5645</v>
      </c>
      <c r="E11" s="121"/>
      <c r="F11" s="122">
        <v>5632</v>
      </c>
      <c r="G11" s="123"/>
      <c r="H11" s="122">
        <v>5350</v>
      </c>
      <c r="I11" s="123"/>
      <c r="J11" s="122">
        <v>5400</v>
      </c>
      <c r="K11" s="123"/>
      <c r="L11" s="122">
        <v>4840</v>
      </c>
      <c r="M11" s="123"/>
      <c r="N11" s="122">
        <v>5350</v>
      </c>
      <c r="O11" s="123"/>
      <c r="P11" s="127">
        <f>SUM(B11:O11)</f>
        <v>36875</v>
      </c>
      <c r="Q11" s="127"/>
    </row>
    <row r="12" spans="1:44" x14ac:dyDescent="0.25">
      <c r="A12" s="27" t="s">
        <v>21</v>
      </c>
      <c r="B12" s="121">
        <v>4800</v>
      </c>
      <c r="C12" s="121"/>
      <c r="D12" s="121">
        <v>5345</v>
      </c>
      <c r="E12" s="121"/>
      <c r="F12" s="122">
        <v>5700</v>
      </c>
      <c r="G12" s="123"/>
      <c r="H12" s="122">
        <v>5400</v>
      </c>
      <c r="I12" s="123"/>
      <c r="J12" s="122">
        <v>5510</v>
      </c>
      <c r="K12" s="123"/>
      <c r="L12" s="122">
        <v>4990</v>
      </c>
      <c r="M12" s="123"/>
      <c r="N12" s="122">
        <v>5446</v>
      </c>
      <c r="O12" s="123"/>
      <c r="P12" s="124">
        <f>SUM(B12:O12)</f>
        <v>37191</v>
      </c>
      <c r="Q12" s="124"/>
    </row>
    <row r="13" spans="1:44" x14ac:dyDescent="0.25">
      <c r="A13" s="25" t="s">
        <v>58</v>
      </c>
      <c r="B13" s="131">
        <f>P13/(P12/B12)</f>
        <v>87.117851093006379</v>
      </c>
      <c r="C13" s="131"/>
      <c r="D13" s="131">
        <f>P13/(P12/D12)</f>
        <v>97.009357102524802</v>
      </c>
      <c r="E13" s="131"/>
      <c r="F13" s="131">
        <f>P13/(P12/F12)</f>
        <v>103.45244817294507</v>
      </c>
      <c r="G13" s="131"/>
      <c r="H13" s="131">
        <f>P13/(P12/H12)</f>
        <v>98.007582479632163</v>
      </c>
      <c r="I13" s="131"/>
      <c r="J13" s="131">
        <f>P13/(P12/J12)</f>
        <v>100.0040332338469</v>
      </c>
      <c r="K13" s="131"/>
      <c r="L13" s="131">
        <f>P13/(P12/L12)</f>
        <v>90.566266032104551</v>
      </c>
      <c r="M13" s="131"/>
      <c r="N13" s="131">
        <f>P13/(P12/N12)</f>
        <v>98.842461885940153</v>
      </c>
      <c r="O13" s="131"/>
      <c r="P13" s="124">
        <v>675</v>
      </c>
      <c r="Q13" s="124"/>
    </row>
    <row r="14" spans="1:44" x14ac:dyDescent="0.25">
      <c r="A14" s="25" t="s">
        <v>57</v>
      </c>
      <c r="B14" s="132">
        <f>Wednesday!BB33</f>
        <v>2.8750000000000004</v>
      </c>
      <c r="C14" s="131"/>
      <c r="D14" s="132">
        <f>Thursday!AT32</f>
        <v>86</v>
      </c>
      <c r="E14" s="131"/>
      <c r="F14" s="129">
        <f>Friday!AT32</f>
        <v>86.5</v>
      </c>
      <c r="G14" s="130"/>
      <c r="H14" s="129">
        <f>Saturday!AT32</f>
        <v>86.5</v>
      </c>
      <c r="I14" s="130"/>
      <c r="J14" s="129">
        <f>Sunday!AT32</f>
        <v>86</v>
      </c>
      <c r="K14" s="130"/>
      <c r="L14" s="129">
        <f>Monday!AT32</f>
        <v>86</v>
      </c>
      <c r="M14" s="130"/>
      <c r="N14" s="129">
        <f>Tuesday!AT32</f>
        <v>86.5</v>
      </c>
      <c r="O14" s="130"/>
      <c r="P14" s="138">
        <f>SUM(B14:O14)</f>
        <v>520.375</v>
      </c>
      <c r="Q14" s="124"/>
    </row>
    <row r="15" spans="1:44" x14ac:dyDescent="0.25">
      <c r="P15" s="26"/>
      <c r="Q15" s="26"/>
    </row>
    <row r="16" spans="1:44" x14ac:dyDescent="0.25">
      <c r="A16" s="27" t="s">
        <v>59</v>
      </c>
      <c r="B16" s="128">
        <v>4854</v>
      </c>
      <c r="C16" s="128"/>
      <c r="D16" s="128"/>
      <c r="E16" s="128"/>
      <c r="F16" s="128"/>
      <c r="G16" s="128"/>
      <c r="H16" s="133"/>
      <c r="I16" s="134"/>
      <c r="J16" s="133"/>
      <c r="K16" s="134"/>
      <c r="L16" s="133"/>
      <c r="M16" s="134"/>
      <c r="N16" s="128"/>
      <c r="O16" s="128"/>
      <c r="P16" s="136">
        <f>SUM(B16:O16)</f>
        <v>4854</v>
      </c>
      <c r="Q16" s="137"/>
    </row>
    <row r="17" spans="1:17" x14ac:dyDescent="0.25">
      <c r="A17" s="27" t="s">
        <v>60</v>
      </c>
      <c r="B17" s="128">
        <v>92</v>
      </c>
      <c r="C17" s="128"/>
      <c r="D17" s="128"/>
      <c r="E17" s="128"/>
      <c r="F17" s="128"/>
      <c r="G17" s="128"/>
      <c r="H17" s="133"/>
      <c r="I17" s="134"/>
      <c r="J17" s="133"/>
      <c r="K17" s="134"/>
      <c r="L17" s="133"/>
      <c r="M17" s="134"/>
      <c r="N17" s="128"/>
      <c r="O17" s="128"/>
      <c r="P17" s="136">
        <f>SUM(B17:O17)</f>
        <v>92</v>
      </c>
      <c r="Q17" s="137"/>
    </row>
    <row r="18" spans="1:17" ht="18.75" thickBot="1" x14ac:dyDescent="0.3"/>
    <row r="19" spans="1:17" ht="18.75" thickBot="1" x14ac:dyDescent="0.3">
      <c r="C19" s="83" t="s">
        <v>22</v>
      </c>
      <c r="E19" s="83" t="s">
        <v>22</v>
      </c>
      <c r="G19" s="83" t="s">
        <v>22</v>
      </c>
      <c r="I19" s="83" t="s">
        <v>22</v>
      </c>
      <c r="K19" s="83" t="s">
        <v>22</v>
      </c>
      <c r="M19" s="83" t="s">
        <v>22</v>
      </c>
      <c r="O19" s="83" t="s">
        <v>22</v>
      </c>
    </row>
    <row r="20" spans="1:17" ht="18.75" thickBot="1" x14ac:dyDescent="0.3">
      <c r="A20" s="24" t="s">
        <v>17</v>
      </c>
      <c r="B20" s="81">
        <f>B16-B12</f>
        <v>54</v>
      </c>
      <c r="C20" s="84">
        <f>B20</f>
        <v>54</v>
      </c>
      <c r="D20" s="86">
        <f>D16-D12</f>
        <v>-5345</v>
      </c>
      <c r="E20" s="84">
        <f>C20+D20</f>
        <v>-5291</v>
      </c>
      <c r="F20" s="86">
        <f>F16-F12</f>
        <v>-5700</v>
      </c>
      <c r="G20" s="84">
        <f>E20+F20</f>
        <v>-10991</v>
      </c>
      <c r="H20" s="86">
        <f>H16-H12</f>
        <v>-5400</v>
      </c>
      <c r="I20" s="84">
        <f>G20+H20</f>
        <v>-16391</v>
      </c>
      <c r="J20" s="86">
        <f>J16-J12</f>
        <v>-5510</v>
      </c>
      <c r="K20" s="84">
        <f>I20+J20</f>
        <v>-21901</v>
      </c>
      <c r="L20" s="86">
        <f>L16-L12</f>
        <v>-4990</v>
      </c>
      <c r="M20" s="84">
        <f>K20+L20</f>
        <v>-26891</v>
      </c>
      <c r="N20" s="86">
        <f>N16-N12</f>
        <v>-5446</v>
      </c>
      <c r="O20" s="84">
        <f>M20+N20</f>
        <v>-32337</v>
      </c>
      <c r="P20" s="135">
        <f>P16-P12</f>
        <v>-32337</v>
      </c>
      <c r="Q20" s="127"/>
    </row>
    <row r="21" spans="1:17" ht="18.75" thickBot="1" x14ac:dyDescent="0.3">
      <c r="A21" s="24" t="s">
        <v>16</v>
      </c>
      <c r="B21" s="81">
        <f>B17-B14</f>
        <v>89.125</v>
      </c>
      <c r="C21" s="84">
        <f>B21</f>
        <v>89.125</v>
      </c>
      <c r="D21" s="86">
        <f>D17-D14</f>
        <v>-86</v>
      </c>
      <c r="E21" s="84">
        <f>C21+D21</f>
        <v>3.125</v>
      </c>
      <c r="F21" s="86">
        <f>F17-F14</f>
        <v>-86.5</v>
      </c>
      <c r="G21" s="84">
        <f>E21+F21</f>
        <v>-83.375</v>
      </c>
      <c r="H21" s="86">
        <f>H17-H14</f>
        <v>-86.5</v>
      </c>
      <c r="I21" s="84">
        <f>G21+H21</f>
        <v>-169.875</v>
      </c>
      <c r="J21" s="86">
        <f>J17-J14</f>
        <v>-86</v>
      </c>
      <c r="K21" s="84">
        <f>I21+J21</f>
        <v>-255.875</v>
      </c>
      <c r="L21" s="86">
        <f>L17-L14</f>
        <v>-86</v>
      </c>
      <c r="M21" s="84">
        <f>K21+L21</f>
        <v>-341.875</v>
      </c>
      <c r="N21" s="86">
        <f>N17-N14</f>
        <v>-86.5</v>
      </c>
      <c r="O21" s="84">
        <f>M21+N21</f>
        <v>-428.375</v>
      </c>
      <c r="P21" s="135">
        <f>P17-P14</f>
        <v>-428.375</v>
      </c>
      <c r="Q21" s="127"/>
    </row>
    <row r="22" spans="1:17" ht="18.75" thickBot="1" x14ac:dyDescent="0.3">
      <c r="A22" s="24" t="s">
        <v>46</v>
      </c>
      <c r="B22" s="82">
        <f>B17*14/B16*100</f>
        <v>26.534816646065103</v>
      </c>
      <c r="C22" s="85">
        <f>B22</f>
        <v>26.534816646065103</v>
      </c>
      <c r="D22" s="87" t="e">
        <f>D17*14/D16*100</f>
        <v>#DIV/0!</v>
      </c>
      <c r="E22" s="85">
        <f>(B17+D17)*14/(B16+D16)*100</f>
        <v>26.534816646065103</v>
      </c>
      <c r="F22" s="87" t="e">
        <f>F17*14/F16*100</f>
        <v>#DIV/0!</v>
      </c>
      <c r="G22" s="85">
        <f>(B17+D17+F17)*14/(B16+D16+F16)*100</f>
        <v>26.534816646065103</v>
      </c>
      <c r="H22" s="87" t="e">
        <f>H17*14/H16*100</f>
        <v>#DIV/0!</v>
      </c>
      <c r="I22" s="85">
        <f>(B17+D17+F17+H17)*14/(B16+D16+F16+H16)*100</f>
        <v>26.534816646065103</v>
      </c>
      <c r="J22" s="87" t="e">
        <f>J17*14/J16*100</f>
        <v>#DIV/0!</v>
      </c>
      <c r="K22" s="85">
        <f>(B17+D17+F17+H17+J17)*14/(B16+D16+F16+H16+J16)*100</f>
        <v>26.534816646065103</v>
      </c>
      <c r="L22" s="87" t="e">
        <f>L17*14/L16*100</f>
        <v>#DIV/0!</v>
      </c>
      <c r="M22" s="85">
        <f>(B17+D17+F17+H17+J17+L17)*14/(B16+D16+F16+H16+J16+L16)*100</f>
        <v>26.534816646065103</v>
      </c>
      <c r="N22" s="87" t="e">
        <f>N17*14/N16*100</f>
        <v>#DIV/0!</v>
      </c>
      <c r="O22" s="85">
        <f>(B17+D17+F17+H17+J17+L17+N17)*14/(B16+D16+F16+H16+J16+L16+N16)*100</f>
        <v>26.534816646065103</v>
      </c>
      <c r="P22" s="119">
        <f>O22</f>
        <v>26.534816646065103</v>
      </c>
      <c r="Q22" s="120"/>
    </row>
  </sheetData>
  <sheetProtection formatCells="0"/>
  <mergeCells count="70">
    <mergeCell ref="J13:K13"/>
    <mergeCell ref="L13:M13"/>
    <mergeCell ref="N13:O13"/>
    <mergeCell ref="P13:Q13"/>
    <mergeCell ref="P21:Q21"/>
    <mergeCell ref="N16:O16"/>
    <mergeCell ref="N17:O17"/>
    <mergeCell ref="P16:Q16"/>
    <mergeCell ref="P17:Q17"/>
    <mergeCell ref="P20:Q20"/>
    <mergeCell ref="P14:Q14"/>
    <mergeCell ref="H17:I17"/>
    <mergeCell ref="J16:K16"/>
    <mergeCell ref="J17:K17"/>
    <mergeCell ref="L16:M16"/>
    <mergeCell ref="L17:M17"/>
    <mergeCell ref="B16:C16"/>
    <mergeCell ref="B14:C14"/>
    <mergeCell ref="D14:E14"/>
    <mergeCell ref="F14:G14"/>
    <mergeCell ref="H14:I14"/>
    <mergeCell ref="H16:I16"/>
    <mergeCell ref="L8:M8"/>
    <mergeCell ref="N8:O8"/>
    <mergeCell ref="B8:C8"/>
    <mergeCell ref="D8:E8"/>
    <mergeCell ref="B17:C17"/>
    <mergeCell ref="D16:E16"/>
    <mergeCell ref="D17:E17"/>
    <mergeCell ref="F16:G16"/>
    <mergeCell ref="F17:G17"/>
    <mergeCell ref="J14:K14"/>
    <mergeCell ref="L14:M14"/>
    <mergeCell ref="N14:O14"/>
    <mergeCell ref="B13:C13"/>
    <mergeCell ref="D13:E13"/>
    <mergeCell ref="F13:G13"/>
    <mergeCell ref="H13:I13"/>
    <mergeCell ref="N10:O10"/>
    <mergeCell ref="N11:O11"/>
    <mergeCell ref="N12:O12"/>
    <mergeCell ref="L12:M12"/>
    <mergeCell ref="A1:Q1"/>
    <mergeCell ref="A3:Q3"/>
    <mergeCell ref="A4:Q4"/>
    <mergeCell ref="L10:M10"/>
    <mergeCell ref="L11:M11"/>
    <mergeCell ref="P10:Q10"/>
    <mergeCell ref="P11:Q11"/>
    <mergeCell ref="P8:Q8"/>
    <mergeCell ref="B10:C10"/>
    <mergeCell ref="B11:C11"/>
    <mergeCell ref="D10:E10"/>
    <mergeCell ref="D11:E11"/>
    <mergeCell ref="F8:G8"/>
    <mergeCell ref="H8:I8"/>
    <mergeCell ref="J8:K8"/>
    <mergeCell ref="P22:Q22"/>
    <mergeCell ref="B12:C12"/>
    <mergeCell ref="D12:E12"/>
    <mergeCell ref="F12:G12"/>
    <mergeCell ref="H12:I12"/>
    <mergeCell ref="J12:K12"/>
    <mergeCell ref="P12:Q12"/>
    <mergeCell ref="F10:G10"/>
    <mergeCell ref="F11:G11"/>
    <mergeCell ref="H10:I10"/>
    <mergeCell ref="H11:I11"/>
    <mergeCell ref="J10:K10"/>
    <mergeCell ref="J11:K11"/>
  </mergeCells>
  <conditionalFormatting sqref="I22 G22 K22 M22 O22:Q22">
    <cfRule type="colorScale" priority="11">
      <colorScale>
        <cfvo type="num" val="0"/>
        <cfvo type="num" val="0"/>
        <color rgb="FF00B050"/>
        <color rgb="FFFF0000"/>
      </colorScale>
    </cfRule>
  </conditionalFormatting>
  <conditionalFormatting sqref="F22:Q22">
    <cfRule type="colorScale" priority="5">
      <colorScale>
        <cfvo type="num" val="29"/>
        <cfvo type="num" val="30"/>
        <color rgb="FF00B050"/>
        <color rgb="FFFF0000"/>
      </colorScale>
    </cfRule>
    <cfRule type="colorScale" priority="6">
      <colorScale>
        <cfvo type="num" val="29"/>
        <cfvo type="num" val="30"/>
        <color rgb="FFFF0000"/>
        <color rgb="FF00B050"/>
      </colorScale>
    </cfRule>
    <cfRule type="colorScale" priority="8">
      <colorScale>
        <cfvo type="num" val="29"/>
        <cfvo type="num" val="30"/>
        <color rgb="FFC00000"/>
        <color rgb="FF63BE7B"/>
      </colorScale>
    </cfRule>
    <cfRule type="cellIs" dxfId="2" priority="10" operator="greaterThan">
      <formula>30</formula>
    </cfRule>
  </conditionalFormatting>
  <conditionalFormatting sqref="B22:Q22">
    <cfRule type="colorScale" priority="4">
      <colorScale>
        <cfvo type="num" val="29"/>
        <cfvo type="num" val="30"/>
        <color rgb="FF00B050"/>
        <color rgb="FFFF0000"/>
      </colorScale>
    </cfRule>
  </conditionalFormatting>
  <conditionalFormatting sqref="B21:Q21">
    <cfRule type="colorScale" priority="2">
      <colorScale>
        <cfvo type="num" val="0"/>
        <cfvo type="num" val="0.1"/>
        <color rgb="FF00B050"/>
        <color rgb="FFFF0000"/>
      </colorScale>
    </cfRule>
  </conditionalFormatting>
  <conditionalFormatting sqref="B20:Q20">
    <cfRule type="colorScale" priority="1">
      <colorScale>
        <cfvo type="num" val="0"/>
        <cfvo type="num" val="0"/>
        <color rgb="FFFF0000"/>
        <color rgb="FF00B050"/>
      </colorScale>
    </cfRule>
  </conditionalFormatting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5" tint="0.39997558519241921"/>
    <pageSetUpPr fitToPage="1"/>
  </sheetPr>
  <dimension ref="A1:BE39"/>
  <sheetViews>
    <sheetView showGridLines="0" tabSelected="1" zoomScale="115" zoomScaleNormal="115" workbookViewId="0">
      <selection activeCell="C30" sqref="C30"/>
    </sheetView>
  </sheetViews>
  <sheetFormatPr baseColWidth="10" defaultColWidth="11.42578125" defaultRowHeight="12.75" x14ac:dyDescent="0.2"/>
  <cols>
    <col min="1" max="1" width="13.140625" style="16" customWidth="1"/>
    <col min="2" max="2" width="8.5703125" style="16" customWidth="1"/>
    <col min="3" max="3" width="8.28515625" style="16" customWidth="1"/>
    <col min="4" max="4" width="6.5703125" style="16" customWidth="1"/>
    <col min="5" max="5" width="3.28515625" style="16" customWidth="1"/>
    <col min="6" max="18" width="3" style="16" customWidth="1"/>
    <col min="19" max="19" width="3.28515625" style="16" customWidth="1"/>
    <col min="20" max="20" width="3" style="16" customWidth="1"/>
    <col min="21" max="21" width="3.140625" style="16" customWidth="1"/>
    <col min="22" max="47" width="3" style="16" customWidth="1"/>
    <col min="48" max="53" width="3.42578125" style="16" customWidth="1"/>
    <col min="54" max="54" width="6.42578125" style="29" customWidth="1"/>
    <col min="55" max="55" width="2.5703125" style="16" customWidth="1"/>
    <col min="56" max="56" width="6.7109375" style="16" customWidth="1"/>
    <col min="57" max="57" width="9.140625" style="16" customWidth="1"/>
    <col min="58" max="16384" width="11.42578125" style="16"/>
  </cols>
  <sheetData>
    <row r="1" spans="1:57" ht="26.25" x14ac:dyDescent="0.4">
      <c r="A1" s="146" t="s">
        <v>18</v>
      </c>
      <c r="B1" s="146"/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  <c r="AT1" s="146"/>
      <c r="AU1" s="146"/>
      <c r="AV1" s="146"/>
      <c r="AW1" s="28"/>
      <c r="AX1" s="28"/>
      <c r="AY1" s="28"/>
      <c r="AZ1" s="171" t="s">
        <v>68</v>
      </c>
      <c r="BA1" s="28"/>
    </row>
    <row r="2" spans="1:57" ht="9.75" customHeight="1" x14ac:dyDescent="0.25">
      <c r="A2" s="30"/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  <c r="AT2" s="30"/>
      <c r="AU2" s="30"/>
      <c r="AV2" s="30"/>
      <c r="AW2" s="30"/>
      <c r="AX2" s="30"/>
      <c r="AY2" s="30"/>
      <c r="AZ2" s="30"/>
      <c r="BA2" s="30"/>
    </row>
    <row r="3" spans="1:57" x14ac:dyDescent="0.2">
      <c r="A3" s="147">
        <v>41423</v>
      </c>
      <c r="B3" s="147"/>
      <c r="C3" s="147"/>
      <c r="D3" s="147"/>
      <c r="E3" s="147"/>
      <c r="F3" s="147"/>
      <c r="G3" s="147"/>
      <c r="H3" s="147"/>
      <c r="I3" s="147"/>
      <c r="J3" s="147"/>
      <c r="K3" s="147"/>
      <c r="L3" s="147"/>
      <c r="M3" s="147"/>
      <c r="N3" s="147"/>
      <c r="O3" s="147"/>
      <c r="P3" s="147"/>
      <c r="Q3" s="147"/>
      <c r="R3" s="147"/>
      <c r="S3" s="147"/>
      <c r="T3" s="147"/>
      <c r="U3" s="147"/>
      <c r="V3" s="147"/>
      <c r="W3" s="147"/>
      <c r="X3" s="147"/>
      <c r="Y3" s="147"/>
      <c r="Z3" s="147"/>
      <c r="AA3" s="147"/>
      <c r="AB3" s="147"/>
      <c r="AC3" s="147"/>
      <c r="AD3" s="147"/>
      <c r="AE3" s="147"/>
      <c r="AF3" s="147"/>
      <c r="AG3" s="147"/>
      <c r="AH3" s="147"/>
      <c r="AI3" s="147"/>
      <c r="AJ3" s="147"/>
      <c r="AK3" s="147"/>
      <c r="AL3" s="147"/>
      <c r="AM3" s="147"/>
      <c r="AN3" s="147"/>
      <c r="AO3" s="147"/>
      <c r="AP3" s="147"/>
      <c r="AQ3" s="147"/>
      <c r="AR3" s="147"/>
      <c r="AS3" s="147"/>
      <c r="AT3" s="147"/>
      <c r="AU3" s="147"/>
      <c r="AV3" s="147"/>
      <c r="AW3" s="11"/>
      <c r="AX3" s="11"/>
      <c r="AY3" s="11"/>
      <c r="AZ3" s="11"/>
      <c r="BA3" s="11"/>
    </row>
    <row r="4" spans="1:57" x14ac:dyDescent="0.2">
      <c r="E4" s="139" t="s">
        <v>61</v>
      </c>
      <c r="F4" s="139"/>
      <c r="G4" s="139"/>
      <c r="H4" s="139"/>
      <c r="I4" s="139"/>
      <c r="J4" s="139"/>
      <c r="K4" s="139"/>
      <c r="L4" s="139"/>
      <c r="M4" s="139"/>
      <c r="N4" s="139"/>
      <c r="O4" s="139"/>
      <c r="P4" s="139"/>
      <c r="Q4" s="139"/>
      <c r="R4" s="139"/>
      <c r="S4" s="139" t="s">
        <v>62</v>
      </c>
      <c r="T4" s="139"/>
      <c r="U4" s="139"/>
      <c r="V4" s="139"/>
      <c r="W4" s="139"/>
      <c r="X4" s="139"/>
      <c r="Y4" s="139"/>
      <c r="Z4" s="139"/>
      <c r="AA4" s="139"/>
      <c r="AB4" s="139"/>
      <c r="AC4" s="139"/>
      <c r="AD4" s="139"/>
      <c r="AE4" s="139"/>
      <c r="AF4" s="139"/>
      <c r="AG4" s="139"/>
      <c r="AH4" s="139"/>
      <c r="AI4" s="139"/>
      <c r="AJ4" s="139"/>
      <c r="AK4" s="139"/>
      <c r="AL4" s="139"/>
      <c r="AM4" s="139"/>
      <c r="AN4" s="139"/>
      <c r="AO4" s="139"/>
      <c r="AP4" s="139"/>
      <c r="AQ4" s="139" t="s">
        <v>61</v>
      </c>
      <c r="AR4" s="139"/>
      <c r="AS4" s="139"/>
      <c r="AT4" s="139"/>
      <c r="AU4" s="139"/>
      <c r="AV4" s="139"/>
      <c r="AW4" s="139"/>
      <c r="AX4" s="139"/>
      <c r="AY4" s="139"/>
      <c r="AZ4" s="139"/>
    </row>
    <row r="5" spans="1:57" x14ac:dyDescent="0.2">
      <c r="A5" s="106"/>
      <c r="B5" s="115"/>
      <c r="C5" s="106"/>
      <c r="D5" s="47"/>
      <c r="E5" s="110">
        <v>5</v>
      </c>
      <c r="F5" s="111">
        <v>30</v>
      </c>
      <c r="G5" s="110">
        <v>6</v>
      </c>
      <c r="H5" s="111">
        <v>30</v>
      </c>
      <c r="I5" s="110">
        <v>7</v>
      </c>
      <c r="J5" s="111">
        <v>30</v>
      </c>
      <c r="K5" s="110">
        <v>8</v>
      </c>
      <c r="L5" s="111">
        <v>30</v>
      </c>
      <c r="M5" s="110">
        <v>9</v>
      </c>
      <c r="N5" s="111">
        <v>30</v>
      </c>
      <c r="O5" s="110">
        <v>10</v>
      </c>
      <c r="P5" s="111">
        <v>30</v>
      </c>
      <c r="Q5" s="110">
        <v>11</v>
      </c>
      <c r="R5" s="111">
        <v>30</v>
      </c>
      <c r="S5" s="110">
        <v>12</v>
      </c>
      <c r="T5" s="111">
        <v>30</v>
      </c>
      <c r="U5" s="110">
        <v>13</v>
      </c>
      <c r="V5" s="111">
        <v>30</v>
      </c>
      <c r="W5" s="110">
        <v>14</v>
      </c>
      <c r="X5" s="111">
        <v>30</v>
      </c>
      <c r="Y5" s="110">
        <v>15</v>
      </c>
      <c r="Z5" s="111">
        <v>30</v>
      </c>
      <c r="AA5" s="110">
        <v>16</v>
      </c>
      <c r="AB5" s="111">
        <v>30</v>
      </c>
      <c r="AC5" s="110">
        <v>17</v>
      </c>
      <c r="AD5" s="111">
        <v>30</v>
      </c>
      <c r="AE5" s="110">
        <v>18</v>
      </c>
      <c r="AF5" s="111">
        <v>30</v>
      </c>
      <c r="AG5" s="110">
        <v>19</v>
      </c>
      <c r="AH5" s="111">
        <v>30</v>
      </c>
      <c r="AI5" s="110">
        <v>20</v>
      </c>
      <c r="AJ5" s="111">
        <v>30</v>
      </c>
      <c r="AK5" s="110">
        <v>21</v>
      </c>
      <c r="AL5" s="111">
        <v>30</v>
      </c>
      <c r="AM5" s="110">
        <v>22</v>
      </c>
      <c r="AN5" s="111">
        <v>30</v>
      </c>
      <c r="AO5" s="110">
        <v>23</v>
      </c>
      <c r="AP5" s="111">
        <v>30</v>
      </c>
      <c r="AQ5" s="110">
        <v>0</v>
      </c>
      <c r="AR5" s="111">
        <v>30</v>
      </c>
      <c r="AS5" s="110">
        <v>1</v>
      </c>
      <c r="AT5" s="111">
        <v>30</v>
      </c>
      <c r="AU5" s="110">
        <v>2</v>
      </c>
      <c r="AV5" s="111">
        <v>30</v>
      </c>
      <c r="AW5" s="110">
        <v>3</v>
      </c>
      <c r="AX5" s="111">
        <v>30</v>
      </c>
      <c r="AY5" s="110">
        <v>4</v>
      </c>
      <c r="AZ5" s="111">
        <v>30</v>
      </c>
      <c r="BA5" s="95"/>
      <c r="BD5" s="34" t="s">
        <v>4</v>
      </c>
      <c r="BE5" s="34" t="s">
        <v>6</v>
      </c>
    </row>
    <row r="6" spans="1:57" ht="41.25" customHeight="1" x14ac:dyDescent="0.2">
      <c r="A6" s="106"/>
      <c r="B6" s="106"/>
      <c r="C6" s="106"/>
      <c r="D6" s="108"/>
      <c r="E6" s="101">
        <v>0</v>
      </c>
      <c r="F6" s="102">
        <v>0</v>
      </c>
      <c r="G6" s="101">
        <v>0</v>
      </c>
      <c r="H6" s="102">
        <v>0</v>
      </c>
      <c r="I6" s="101">
        <v>17</v>
      </c>
      <c r="J6" s="102">
        <v>25</v>
      </c>
      <c r="K6" s="101">
        <v>21</v>
      </c>
      <c r="L6" s="102">
        <v>17</v>
      </c>
      <c r="M6" s="101">
        <v>20</v>
      </c>
      <c r="N6" s="102">
        <v>35</v>
      </c>
      <c r="O6" s="101">
        <v>45</v>
      </c>
      <c r="P6" s="102">
        <v>49</v>
      </c>
      <c r="Q6" s="101">
        <v>111</v>
      </c>
      <c r="R6" s="102">
        <v>210</v>
      </c>
      <c r="S6" s="101">
        <v>310</v>
      </c>
      <c r="T6" s="102">
        <v>305</v>
      </c>
      <c r="U6" s="101">
        <v>249</v>
      </c>
      <c r="V6" s="102">
        <v>245</v>
      </c>
      <c r="W6" s="101">
        <v>813</v>
      </c>
      <c r="X6" s="102">
        <v>158</v>
      </c>
      <c r="Y6" s="101">
        <v>94</v>
      </c>
      <c r="Z6" s="102">
        <v>48</v>
      </c>
      <c r="AA6" s="101">
        <v>94</v>
      </c>
      <c r="AB6" s="102">
        <v>115</v>
      </c>
      <c r="AC6" s="101">
        <v>201</v>
      </c>
      <c r="AD6" s="102">
        <v>244</v>
      </c>
      <c r="AE6" s="101">
        <v>178</v>
      </c>
      <c r="AF6" s="102">
        <v>198</v>
      </c>
      <c r="AG6" s="101">
        <v>185</v>
      </c>
      <c r="AH6" s="102">
        <v>105</v>
      </c>
      <c r="AI6" s="101">
        <v>109</v>
      </c>
      <c r="AJ6" s="102">
        <v>78</v>
      </c>
      <c r="AK6" s="101">
        <v>65</v>
      </c>
      <c r="AL6" s="102">
        <v>61</v>
      </c>
      <c r="AM6" s="101">
        <v>48</v>
      </c>
      <c r="AN6" s="102">
        <v>55</v>
      </c>
      <c r="AO6" s="101">
        <v>32</v>
      </c>
      <c r="AP6" s="102">
        <v>29</v>
      </c>
      <c r="AQ6" s="101">
        <v>31</v>
      </c>
      <c r="AR6" s="102">
        <v>19</v>
      </c>
      <c r="AS6" s="101">
        <v>45</v>
      </c>
      <c r="AT6" s="102">
        <v>41</v>
      </c>
      <c r="AU6" s="101">
        <v>0</v>
      </c>
      <c r="AV6" s="102">
        <v>0</v>
      </c>
      <c r="AW6" s="101">
        <v>0</v>
      </c>
      <c r="AX6" s="102">
        <v>0</v>
      </c>
      <c r="AY6" s="101">
        <v>0</v>
      </c>
      <c r="AZ6" s="102">
        <v>0</v>
      </c>
      <c r="BA6" s="99">
        <f>SUM(E6:AZ6)</f>
        <v>4705</v>
      </c>
      <c r="BD6" s="34"/>
      <c r="BE6" s="34"/>
    </row>
    <row r="7" spans="1:57" ht="14.1" customHeight="1" x14ac:dyDescent="0.2">
      <c r="A7" s="1"/>
      <c r="B7" s="113"/>
      <c r="C7" s="113"/>
      <c r="D7" s="107"/>
      <c r="E7" s="114">
        <v>0.20833333333333334</v>
      </c>
      <c r="F7" s="114">
        <v>0.22916666666666666</v>
      </c>
      <c r="G7" s="114">
        <v>0.25</v>
      </c>
      <c r="H7" s="114">
        <v>0.27083333333333331</v>
      </c>
      <c r="I7" s="114">
        <v>0.29166666666666669</v>
      </c>
      <c r="J7" s="114">
        <v>0.3125</v>
      </c>
      <c r="K7" s="114">
        <v>0.33333333333333331</v>
      </c>
      <c r="L7" s="114">
        <v>0.35416666666666669</v>
      </c>
      <c r="M7" s="114">
        <v>0.375</v>
      </c>
      <c r="N7" s="114">
        <v>0.39583333333333331</v>
      </c>
      <c r="O7" s="114">
        <v>0.41666666666666669</v>
      </c>
      <c r="P7" s="114">
        <v>0.4375</v>
      </c>
      <c r="Q7" s="114">
        <v>0.45833333333333331</v>
      </c>
      <c r="R7" s="114">
        <v>0.47916666666666669</v>
      </c>
      <c r="S7" s="114">
        <v>0.5</v>
      </c>
      <c r="T7" s="114">
        <v>0.52083333333333337</v>
      </c>
      <c r="U7" s="114">
        <v>0.54166666666666663</v>
      </c>
      <c r="V7" s="114">
        <v>0.5625</v>
      </c>
      <c r="W7" s="114">
        <v>0.58333333333333337</v>
      </c>
      <c r="X7" s="114">
        <v>0.60416666666666663</v>
      </c>
      <c r="Y7" s="114">
        <v>0.625</v>
      </c>
      <c r="Z7" s="114">
        <v>0.64583333333333337</v>
      </c>
      <c r="AA7" s="114">
        <v>0.66666666666666663</v>
      </c>
      <c r="AB7" s="114">
        <v>0.6875</v>
      </c>
      <c r="AC7" s="114">
        <v>0.70833333333333337</v>
      </c>
      <c r="AD7" s="114">
        <v>0.72916666666666663</v>
      </c>
      <c r="AE7" s="114">
        <v>0.75</v>
      </c>
      <c r="AF7" s="114">
        <v>0.72916666666666663</v>
      </c>
      <c r="AG7" s="114">
        <v>0.79166666666666663</v>
      </c>
      <c r="AH7" s="114">
        <v>0.8125</v>
      </c>
      <c r="AI7" s="114">
        <v>0.83333333333333337</v>
      </c>
      <c r="AJ7" s="114">
        <v>0.85416666666666663</v>
      </c>
      <c r="AK7" s="114">
        <v>0.875</v>
      </c>
      <c r="AL7" s="114">
        <v>0.89583333333333337</v>
      </c>
      <c r="AM7" s="114">
        <v>0.91666666666666663</v>
      </c>
      <c r="AN7" s="114">
        <v>0.9375</v>
      </c>
      <c r="AO7" s="114" t="s">
        <v>63</v>
      </c>
      <c r="AP7" s="114">
        <v>0.97916666666666663</v>
      </c>
      <c r="AQ7" s="114">
        <v>0</v>
      </c>
      <c r="AR7" s="114">
        <v>2.0833333333333332E-2</v>
      </c>
      <c r="AS7" s="114">
        <v>4.1666666666666664E-2</v>
      </c>
      <c r="AT7" s="114">
        <v>6.25E-2</v>
      </c>
      <c r="AU7" s="114">
        <v>8.3333333333333329E-2</v>
      </c>
      <c r="AV7" s="114">
        <v>0.10416666666666667</v>
      </c>
      <c r="AW7" s="114">
        <v>0.125</v>
      </c>
      <c r="AX7" s="114">
        <v>0.14583333333333334</v>
      </c>
      <c r="AY7" s="114">
        <v>0.16666666666666666</v>
      </c>
      <c r="AZ7" s="114">
        <v>0.1875</v>
      </c>
      <c r="BA7" s="96"/>
      <c r="BB7" s="109">
        <f>MOD(C7-B7,1)</f>
        <v>0</v>
      </c>
      <c r="BD7" s="8">
        <v>14</v>
      </c>
      <c r="BE7" s="112">
        <f>BD7*BB7*24</f>
        <v>0</v>
      </c>
    </row>
    <row r="8" spans="1:57" ht="14.1" customHeight="1" x14ac:dyDescent="0.2">
      <c r="A8" s="1"/>
      <c r="B8" s="113"/>
      <c r="C8" s="113"/>
      <c r="D8" s="107"/>
      <c r="E8" s="114">
        <v>0.20833333333333334</v>
      </c>
      <c r="F8" s="114">
        <v>0.22916666666666666</v>
      </c>
      <c r="G8" s="114">
        <v>0.25</v>
      </c>
      <c r="H8" s="114">
        <v>0.27083333333333331</v>
      </c>
      <c r="I8" s="114">
        <v>0.29166666666666669</v>
      </c>
      <c r="J8" s="114">
        <v>0.3125</v>
      </c>
      <c r="K8" s="114">
        <v>0.33333333333333331</v>
      </c>
      <c r="L8" s="114">
        <v>0.35416666666666669</v>
      </c>
      <c r="M8" s="114">
        <v>0.375</v>
      </c>
      <c r="N8" s="114">
        <v>0.39583333333333331</v>
      </c>
      <c r="O8" s="114">
        <v>0.41666666666666669</v>
      </c>
      <c r="P8" s="114">
        <v>0.4375</v>
      </c>
      <c r="Q8" s="114">
        <v>0.45833333333333331</v>
      </c>
      <c r="R8" s="114">
        <v>0.47916666666666669</v>
      </c>
      <c r="S8" s="114">
        <v>0.5</v>
      </c>
      <c r="T8" s="114">
        <v>0.52083333333333337</v>
      </c>
      <c r="U8" s="114">
        <v>0.54166666666666663</v>
      </c>
      <c r="V8" s="114">
        <v>0.5625</v>
      </c>
      <c r="W8" s="114">
        <v>0.58333333333333337</v>
      </c>
      <c r="X8" s="114">
        <v>0.60416666666666663</v>
      </c>
      <c r="Y8" s="114">
        <v>0.625</v>
      </c>
      <c r="Z8" s="114">
        <v>0.64583333333333337</v>
      </c>
      <c r="AA8" s="114">
        <v>0.66666666666666663</v>
      </c>
      <c r="AB8" s="114">
        <v>0.6875</v>
      </c>
      <c r="AC8" s="114">
        <v>0.70833333333333337</v>
      </c>
      <c r="AD8" s="114">
        <v>0.72916666666666663</v>
      </c>
      <c r="AE8" s="114">
        <v>0.75</v>
      </c>
      <c r="AF8" s="114">
        <v>0.77083333333333337</v>
      </c>
      <c r="AG8" s="114">
        <v>0.79166666666666663</v>
      </c>
      <c r="AH8" s="114">
        <v>0.8125</v>
      </c>
      <c r="AI8" s="114">
        <v>0.83333333333333337</v>
      </c>
      <c r="AJ8" s="114">
        <v>0.85416666666666663</v>
      </c>
      <c r="AK8" s="114">
        <v>0.875</v>
      </c>
      <c r="AL8" s="114">
        <v>0.89583333333333337</v>
      </c>
      <c r="AM8" s="114">
        <v>0.91666666666666663</v>
      </c>
      <c r="AN8" s="114">
        <v>0.9375</v>
      </c>
      <c r="AO8" s="114">
        <v>0.95833333333333337</v>
      </c>
      <c r="AP8" s="114">
        <v>0.97916666666666663</v>
      </c>
      <c r="AQ8" s="114">
        <v>0</v>
      </c>
      <c r="AR8" s="114">
        <v>2.0833333333333332E-2</v>
      </c>
      <c r="AS8" s="114">
        <v>4.1666666666666664E-2</v>
      </c>
      <c r="AT8" s="114">
        <v>6.25E-2</v>
      </c>
      <c r="AU8" s="114">
        <v>8.3333333333333329E-2</v>
      </c>
      <c r="AV8" s="114">
        <v>0.10416666666666667</v>
      </c>
      <c r="AW8" s="114">
        <v>0.125</v>
      </c>
      <c r="AX8" s="114">
        <v>0.14583333333333334</v>
      </c>
      <c r="AY8" s="114">
        <v>0.16666666666666666</v>
      </c>
      <c r="AZ8" s="114">
        <v>0.1875</v>
      </c>
      <c r="BA8" s="97"/>
      <c r="BB8" s="109">
        <f t="shared" ref="BB8:BB30" si="0">MOD(C8-B8,1)</f>
        <v>0</v>
      </c>
      <c r="BD8" s="8">
        <v>14</v>
      </c>
      <c r="BE8" s="112">
        <f t="shared" ref="BE8:BE30" si="1">BD8*BB8*24</f>
        <v>0</v>
      </c>
    </row>
    <row r="9" spans="1:57" ht="14.1" customHeight="1" x14ac:dyDescent="0.2">
      <c r="A9" s="1"/>
      <c r="B9" s="113"/>
      <c r="C9" s="113"/>
      <c r="D9" s="107"/>
      <c r="E9" s="114">
        <v>0.20833333333333334</v>
      </c>
      <c r="F9" s="114">
        <v>0.22916666666666666</v>
      </c>
      <c r="G9" s="114">
        <v>0.25</v>
      </c>
      <c r="H9" s="114">
        <v>0.27083333333333331</v>
      </c>
      <c r="I9" s="114">
        <v>0.29166666666666669</v>
      </c>
      <c r="J9" s="114">
        <v>0.3125</v>
      </c>
      <c r="K9" s="114">
        <v>0.33333333333333331</v>
      </c>
      <c r="L9" s="114">
        <v>0.35416666666666669</v>
      </c>
      <c r="M9" s="114">
        <v>0.375</v>
      </c>
      <c r="N9" s="114">
        <v>0.39583333333333331</v>
      </c>
      <c r="O9" s="114">
        <v>0.41666666666666669</v>
      </c>
      <c r="P9" s="114">
        <v>0.4375</v>
      </c>
      <c r="Q9" s="114">
        <v>0.45833333333333331</v>
      </c>
      <c r="R9" s="114">
        <v>0.47916666666666669</v>
      </c>
      <c r="S9" s="114">
        <v>0.5</v>
      </c>
      <c r="T9" s="114">
        <v>0.52083333333333337</v>
      </c>
      <c r="U9" s="114">
        <v>0.54166666666666663</v>
      </c>
      <c r="V9" s="114">
        <v>0.5625</v>
      </c>
      <c r="W9" s="114">
        <v>0.58333333333333337</v>
      </c>
      <c r="X9" s="114">
        <v>0.60416666666666663</v>
      </c>
      <c r="Y9" s="114">
        <v>0.625</v>
      </c>
      <c r="Z9" s="114">
        <v>0.64583333333333337</v>
      </c>
      <c r="AA9" s="114">
        <v>0.66666666666666663</v>
      </c>
      <c r="AB9" s="114">
        <v>0.6875</v>
      </c>
      <c r="AC9" s="114">
        <v>0.70833333333333337</v>
      </c>
      <c r="AD9" s="114">
        <v>0.72916666666666663</v>
      </c>
      <c r="AE9" s="114">
        <v>0.75</v>
      </c>
      <c r="AF9" s="114">
        <v>0.77083333333333337</v>
      </c>
      <c r="AG9" s="114">
        <v>0.79166666666666663</v>
      </c>
      <c r="AH9" s="114">
        <v>0.8125</v>
      </c>
      <c r="AI9" s="114">
        <v>0.83333333333333337</v>
      </c>
      <c r="AJ9" s="114">
        <v>0.85416666666666663</v>
      </c>
      <c r="AK9" s="114">
        <v>0.875</v>
      </c>
      <c r="AL9" s="114">
        <v>0.89583333333333337</v>
      </c>
      <c r="AM9" s="114">
        <v>0.91666666666666663</v>
      </c>
      <c r="AN9" s="114">
        <v>0.9375</v>
      </c>
      <c r="AO9" s="114">
        <v>0.95833333333333337</v>
      </c>
      <c r="AP9" s="114">
        <v>0.97916666666666663</v>
      </c>
      <c r="AQ9" s="114">
        <v>0</v>
      </c>
      <c r="AR9" s="114">
        <v>2.0833333333333332E-2</v>
      </c>
      <c r="AS9" s="114">
        <v>4.1666666666666664E-2</v>
      </c>
      <c r="AT9" s="114">
        <v>6.25E-2</v>
      </c>
      <c r="AU9" s="114">
        <v>8.3333333333333329E-2</v>
      </c>
      <c r="AV9" s="114">
        <v>0.10416666666666667</v>
      </c>
      <c r="AW9" s="114">
        <v>0.125</v>
      </c>
      <c r="AX9" s="114">
        <v>0.14583333333333334</v>
      </c>
      <c r="AY9" s="114">
        <v>0.16666666666666666</v>
      </c>
      <c r="AZ9" s="114">
        <v>0.1875</v>
      </c>
      <c r="BA9" s="97"/>
      <c r="BB9" s="109">
        <f t="shared" si="0"/>
        <v>0</v>
      </c>
      <c r="BD9" s="8">
        <v>14</v>
      </c>
      <c r="BE9" s="112">
        <f t="shared" si="1"/>
        <v>0</v>
      </c>
    </row>
    <row r="10" spans="1:57" ht="14.1" customHeight="1" x14ac:dyDescent="0.2">
      <c r="A10" s="1" t="s">
        <v>32</v>
      </c>
      <c r="B10" s="113">
        <v>0.91666666666666663</v>
      </c>
      <c r="C10" s="113">
        <v>0.25</v>
      </c>
      <c r="D10" s="107"/>
      <c r="E10" s="114">
        <v>0.20833333333333334</v>
      </c>
      <c r="F10" s="114">
        <v>0.22916666666666666</v>
      </c>
      <c r="G10" s="114">
        <v>0.25</v>
      </c>
      <c r="H10" s="114">
        <v>0.27083333333333331</v>
      </c>
      <c r="I10" s="114">
        <v>0.29166666666666669</v>
      </c>
      <c r="J10" s="114">
        <v>0.3125</v>
      </c>
      <c r="K10" s="114">
        <v>0.33333333333333331</v>
      </c>
      <c r="L10" s="114">
        <v>0.35416666666666669</v>
      </c>
      <c r="M10" s="114">
        <v>0.375</v>
      </c>
      <c r="N10" s="114">
        <v>0.39583333333333331</v>
      </c>
      <c r="O10" s="114">
        <v>0.41666666666666669</v>
      </c>
      <c r="P10" s="114">
        <v>0.4375</v>
      </c>
      <c r="Q10" s="114">
        <v>0.45833333333333331</v>
      </c>
      <c r="R10" s="114">
        <v>0.47916666666666669</v>
      </c>
      <c r="S10" s="114">
        <v>0.5</v>
      </c>
      <c r="T10" s="114">
        <v>0.52083333333333337</v>
      </c>
      <c r="U10" s="114">
        <v>0.54166666666666663</v>
      </c>
      <c r="V10" s="114">
        <v>0.5625</v>
      </c>
      <c r="W10" s="114">
        <v>0.58333333333333337</v>
      </c>
      <c r="X10" s="114">
        <v>0.60416666666666663</v>
      </c>
      <c r="Y10" s="114">
        <v>0.625</v>
      </c>
      <c r="Z10" s="114">
        <v>0.64583333333333337</v>
      </c>
      <c r="AA10" s="114">
        <v>0.66666666666666663</v>
      </c>
      <c r="AB10" s="114">
        <v>0.6875</v>
      </c>
      <c r="AC10" s="114">
        <v>0.70833333333333337</v>
      </c>
      <c r="AD10" s="114">
        <v>0.72916666666666663</v>
      </c>
      <c r="AE10" s="114">
        <v>0.75</v>
      </c>
      <c r="AF10" s="114">
        <v>0.77083333333333337</v>
      </c>
      <c r="AG10" s="114">
        <v>0.79166666666666663</v>
      </c>
      <c r="AH10" s="114">
        <v>0.8125</v>
      </c>
      <c r="AI10" s="114">
        <v>0.83333333333333337</v>
      </c>
      <c r="AJ10" s="114">
        <v>0.85416666666666663</v>
      </c>
      <c r="AK10" s="114">
        <v>0.875</v>
      </c>
      <c r="AL10" s="114">
        <v>0.89583333333333337</v>
      </c>
      <c r="AM10" s="114">
        <v>0.91666666666666663</v>
      </c>
      <c r="AN10" s="114">
        <v>0.9375</v>
      </c>
      <c r="AO10" s="114">
        <v>0.95833333333333337</v>
      </c>
      <c r="AP10" s="114">
        <v>0.97916666666666663</v>
      </c>
      <c r="AQ10" s="114">
        <v>0</v>
      </c>
      <c r="AR10" s="114">
        <v>2.0833333333333332E-2</v>
      </c>
      <c r="AS10" s="114">
        <v>4.1666666666666664E-2</v>
      </c>
      <c r="AT10" s="114">
        <v>6.25E-2</v>
      </c>
      <c r="AU10" s="114">
        <v>8.3333333333333329E-2</v>
      </c>
      <c r="AV10" s="114">
        <v>0.10416666666666667</v>
      </c>
      <c r="AW10" s="114">
        <v>0.125</v>
      </c>
      <c r="AX10" s="114">
        <v>0.14583333333333334</v>
      </c>
      <c r="AY10" s="114">
        <v>0.16666666666666666</v>
      </c>
      <c r="AZ10" s="114">
        <v>0.1875</v>
      </c>
      <c r="BA10" s="97"/>
      <c r="BB10" s="109">
        <f t="shared" si="0"/>
        <v>0.33333333333333337</v>
      </c>
      <c r="BD10" s="8">
        <v>14</v>
      </c>
      <c r="BE10" s="112">
        <f t="shared" si="1"/>
        <v>112</v>
      </c>
    </row>
    <row r="11" spans="1:57" ht="14.1" customHeight="1" x14ac:dyDescent="0.2">
      <c r="A11" s="1" t="s">
        <v>33</v>
      </c>
      <c r="B11" s="113">
        <v>0.45833333333333331</v>
      </c>
      <c r="C11" s="113">
        <v>0.58333333333333337</v>
      </c>
      <c r="D11" s="107"/>
      <c r="E11" s="114">
        <v>0.20833333333333334</v>
      </c>
      <c r="F11" s="114">
        <v>0.22916666666666666</v>
      </c>
      <c r="G11" s="114">
        <v>0.25</v>
      </c>
      <c r="H11" s="114">
        <v>0.27083333333333331</v>
      </c>
      <c r="I11" s="114">
        <v>0.29166666666666669</v>
      </c>
      <c r="J11" s="114">
        <v>0.3125</v>
      </c>
      <c r="K11" s="114">
        <v>0.33333333333333331</v>
      </c>
      <c r="L11" s="114">
        <v>0.35416666666666669</v>
      </c>
      <c r="M11" s="114">
        <v>0.375</v>
      </c>
      <c r="N11" s="114">
        <v>0.39583333333333331</v>
      </c>
      <c r="O11" s="114">
        <v>0.41666666666666669</v>
      </c>
      <c r="P11" s="114">
        <v>0.4375</v>
      </c>
      <c r="Q11" s="114">
        <v>0.45833333333333331</v>
      </c>
      <c r="R11" s="114">
        <v>0.47916666666666669</v>
      </c>
      <c r="S11" s="114">
        <v>0.5</v>
      </c>
      <c r="T11" s="114">
        <v>0.52083333333333337</v>
      </c>
      <c r="U11" s="114">
        <v>0.54166666666666663</v>
      </c>
      <c r="V11" s="114">
        <v>0.5625</v>
      </c>
      <c r="W11" s="114">
        <v>0.58333333333333337</v>
      </c>
      <c r="X11" s="114">
        <v>0.60416666666666663</v>
      </c>
      <c r="Y11" s="114">
        <v>0.625</v>
      </c>
      <c r="Z11" s="114">
        <v>0.64583333333333337</v>
      </c>
      <c r="AA11" s="114">
        <v>0.66666666666666663</v>
      </c>
      <c r="AB11" s="114">
        <v>0.6875</v>
      </c>
      <c r="AC11" s="114">
        <v>0.70833333333333337</v>
      </c>
      <c r="AD11" s="114">
        <v>0.72916666666666663</v>
      </c>
      <c r="AE11" s="114">
        <v>0.75</v>
      </c>
      <c r="AF11" s="114">
        <v>0.77083333333333337</v>
      </c>
      <c r="AG11" s="114">
        <v>0.79166666666666663</v>
      </c>
      <c r="AH11" s="114">
        <v>0.8125</v>
      </c>
      <c r="AI11" s="114">
        <v>0.83333333333333337</v>
      </c>
      <c r="AJ11" s="114">
        <v>0.85416666666666663</v>
      </c>
      <c r="AK11" s="114">
        <v>0.875</v>
      </c>
      <c r="AL11" s="114">
        <v>0.89583333333333337</v>
      </c>
      <c r="AM11" s="114">
        <v>0.91666666666666663</v>
      </c>
      <c r="AN11" s="114">
        <v>0.9375</v>
      </c>
      <c r="AO11" s="114">
        <v>0.95833333333333337</v>
      </c>
      <c r="AP11" s="114">
        <v>0.97916666666666663</v>
      </c>
      <c r="AQ11" s="114">
        <v>0</v>
      </c>
      <c r="AR11" s="114">
        <v>2.0833333333333332E-2</v>
      </c>
      <c r="AS11" s="114">
        <v>4.1666666666666664E-2</v>
      </c>
      <c r="AT11" s="114">
        <v>6.25E-2</v>
      </c>
      <c r="AU11" s="114">
        <v>8.3333333333333329E-2</v>
      </c>
      <c r="AV11" s="114">
        <v>0.10416666666666667</v>
      </c>
      <c r="AW11" s="114">
        <v>0.125</v>
      </c>
      <c r="AX11" s="114">
        <v>0.14583333333333334</v>
      </c>
      <c r="AY11" s="114">
        <v>0.16666666666666666</v>
      </c>
      <c r="AZ11" s="114">
        <v>0.1875</v>
      </c>
      <c r="BA11" s="97"/>
      <c r="BB11" s="109">
        <f t="shared" si="0"/>
        <v>0.12500000000000006</v>
      </c>
      <c r="BD11" s="8">
        <v>14</v>
      </c>
      <c r="BE11" s="112">
        <f t="shared" si="1"/>
        <v>42.000000000000021</v>
      </c>
    </row>
    <row r="12" spans="1:57" ht="14.1" customHeight="1" x14ac:dyDescent="0.2">
      <c r="A12" s="1" t="s">
        <v>35</v>
      </c>
      <c r="B12" s="113">
        <v>0.33333333333333331</v>
      </c>
      <c r="C12" s="113">
        <v>0.70833333333333337</v>
      </c>
      <c r="D12" s="107"/>
      <c r="E12" s="114">
        <v>0.20833333333333334</v>
      </c>
      <c r="F12" s="114">
        <v>0.22916666666666666</v>
      </c>
      <c r="G12" s="114">
        <v>0.25</v>
      </c>
      <c r="H12" s="114">
        <v>0.27083333333333331</v>
      </c>
      <c r="I12" s="114">
        <v>0.29166666666666669</v>
      </c>
      <c r="J12" s="114">
        <v>0.3125</v>
      </c>
      <c r="K12" s="114">
        <v>0.33333333333333331</v>
      </c>
      <c r="L12" s="114">
        <v>0.35416666666666669</v>
      </c>
      <c r="M12" s="114">
        <v>0.375</v>
      </c>
      <c r="N12" s="114">
        <v>0.39583333333333331</v>
      </c>
      <c r="O12" s="114">
        <v>0.41666666666666669</v>
      </c>
      <c r="P12" s="114">
        <v>0.4375</v>
      </c>
      <c r="Q12" s="114">
        <v>0.45833333333333331</v>
      </c>
      <c r="R12" s="114">
        <v>0.47916666666666669</v>
      </c>
      <c r="S12" s="114">
        <v>0.5</v>
      </c>
      <c r="T12" s="114">
        <v>0.52083333333333337</v>
      </c>
      <c r="U12" s="114">
        <v>0.54166666666666663</v>
      </c>
      <c r="V12" s="114">
        <v>0.5625</v>
      </c>
      <c r="W12" s="114">
        <v>0.58333333333333337</v>
      </c>
      <c r="X12" s="114">
        <v>0.60416666666666663</v>
      </c>
      <c r="Y12" s="114">
        <v>0.625</v>
      </c>
      <c r="Z12" s="114">
        <v>0.64583333333333337</v>
      </c>
      <c r="AA12" s="114">
        <v>0.66666666666666663</v>
      </c>
      <c r="AB12" s="114">
        <v>0.6875</v>
      </c>
      <c r="AC12" s="114">
        <v>0.70833333333333337</v>
      </c>
      <c r="AD12" s="114">
        <v>0.72916666666666663</v>
      </c>
      <c r="AE12" s="114">
        <v>0.75</v>
      </c>
      <c r="AF12" s="114">
        <v>0.77083333333333337</v>
      </c>
      <c r="AG12" s="114">
        <v>0.79166666666666663</v>
      </c>
      <c r="AH12" s="114">
        <v>0.8125</v>
      </c>
      <c r="AI12" s="114">
        <v>0.83333333333333337</v>
      </c>
      <c r="AJ12" s="114">
        <v>0.85416666666666663</v>
      </c>
      <c r="AK12" s="114">
        <v>0.875</v>
      </c>
      <c r="AL12" s="114">
        <v>0.89583333333333337</v>
      </c>
      <c r="AM12" s="114">
        <v>0.91666666666666663</v>
      </c>
      <c r="AN12" s="114">
        <v>0.9375</v>
      </c>
      <c r="AO12" s="114">
        <v>0.95833333333333337</v>
      </c>
      <c r="AP12" s="114">
        <v>0.97916666666666663</v>
      </c>
      <c r="AQ12" s="114">
        <v>0</v>
      </c>
      <c r="AR12" s="114">
        <v>2.0833333333333332E-2</v>
      </c>
      <c r="AS12" s="114">
        <v>4.1666666666666664E-2</v>
      </c>
      <c r="AT12" s="114">
        <v>6.25E-2</v>
      </c>
      <c r="AU12" s="114">
        <v>8.3333333333333329E-2</v>
      </c>
      <c r="AV12" s="114">
        <v>0.10416666666666667</v>
      </c>
      <c r="AW12" s="114">
        <v>0.125</v>
      </c>
      <c r="AX12" s="114">
        <v>0.14583333333333334</v>
      </c>
      <c r="AY12" s="114">
        <v>0.16666666666666666</v>
      </c>
      <c r="AZ12" s="114">
        <v>0.1875</v>
      </c>
      <c r="BA12" s="97"/>
      <c r="BB12" s="109">
        <f t="shared" si="0"/>
        <v>0.37500000000000006</v>
      </c>
      <c r="BD12" s="8">
        <v>14</v>
      </c>
      <c r="BE12" s="112">
        <f t="shared" si="1"/>
        <v>126.00000000000003</v>
      </c>
    </row>
    <row r="13" spans="1:57" ht="14.1" customHeight="1" x14ac:dyDescent="0.2">
      <c r="A13" s="1" t="s">
        <v>34</v>
      </c>
      <c r="B13" s="113">
        <v>0.375</v>
      </c>
      <c r="C13" s="113">
        <v>0.625</v>
      </c>
      <c r="D13" s="107"/>
      <c r="E13" s="114">
        <v>0.20833333333333334</v>
      </c>
      <c r="F13" s="114">
        <v>0.22916666666666666</v>
      </c>
      <c r="G13" s="114">
        <v>0.25</v>
      </c>
      <c r="H13" s="114">
        <v>0.27083333333333331</v>
      </c>
      <c r="I13" s="114">
        <v>0.29166666666666669</v>
      </c>
      <c r="J13" s="114">
        <v>0.3125</v>
      </c>
      <c r="K13" s="114">
        <v>0.33333333333333331</v>
      </c>
      <c r="L13" s="114">
        <v>0.35416666666666669</v>
      </c>
      <c r="M13" s="114">
        <v>0.375</v>
      </c>
      <c r="N13" s="114">
        <v>0.39583333333333331</v>
      </c>
      <c r="O13" s="114">
        <v>0.41666666666666669</v>
      </c>
      <c r="P13" s="114">
        <v>0.4375</v>
      </c>
      <c r="Q13" s="114">
        <v>0.45833333333333331</v>
      </c>
      <c r="R13" s="114">
        <v>0.47916666666666669</v>
      </c>
      <c r="S13" s="114">
        <v>0.5</v>
      </c>
      <c r="T13" s="114">
        <v>0.52083333333333337</v>
      </c>
      <c r="U13" s="114">
        <v>0.54166666666666663</v>
      </c>
      <c r="V13" s="114">
        <v>0.5625</v>
      </c>
      <c r="W13" s="114">
        <v>0.58333333333333337</v>
      </c>
      <c r="X13" s="114">
        <v>0.60416666666666663</v>
      </c>
      <c r="Y13" s="114">
        <v>0.625</v>
      </c>
      <c r="Z13" s="114">
        <v>0.64583333333333337</v>
      </c>
      <c r="AA13" s="114">
        <v>0.66666666666666663</v>
      </c>
      <c r="AB13" s="114">
        <v>0.6875</v>
      </c>
      <c r="AC13" s="114">
        <v>0.70833333333333337</v>
      </c>
      <c r="AD13" s="114">
        <v>0.72916666666666663</v>
      </c>
      <c r="AE13" s="114">
        <v>0.75</v>
      </c>
      <c r="AF13" s="114">
        <v>0.77083333333333337</v>
      </c>
      <c r="AG13" s="114">
        <v>0.79166666666666663</v>
      </c>
      <c r="AH13" s="114">
        <v>0.8125</v>
      </c>
      <c r="AI13" s="114">
        <v>0.83333333333333337</v>
      </c>
      <c r="AJ13" s="114">
        <v>0.85416666666666663</v>
      </c>
      <c r="AK13" s="114">
        <v>0.875</v>
      </c>
      <c r="AL13" s="114">
        <v>0.89583333333333337</v>
      </c>
      <c r="AM13" s="114">
        <v>0.91666666666666663</v>
      </c>
      <c r="AN13" s="114">
        <v>0.9375</v>
      </c>
      <c r="AO13" s="114">
        <v>0.95833333333333337</v>
      </c>
      <c r="AP13" s="114">
        <v>0.97916666666666663</v>
      </c>
      <c r="AQ13" s="114">
        <v>0</v>
      </c>
      <c r="AR13" s="114">
        <v>2.0833333333333332E-2</v>
      </c>
      <c r="AS13" s="114">
        <v>4.1666666666666664E-2</v>
      </c>
      <c r="AT13" s="114">
        <v>6.25E-2</v>
      </c>
      <c r="AU13" s="114">
        <v>8.3333333333333329E-2</v>
      </c>
      <c r="AV13" s="114">
        <v>0.10416666666666667</v>
      </c>
      <c r="AW13" s="114">
        <v>0.125</v>
      </c>
      <c r="AX13" s="114">
        <v>0.14583333333333334</v>
      </c>
      <c r="AY13" s="114">
        <v>0.16666666666666666</v>
      </c>
      <c r="AZ13" s="114">
        <v>0.1875</v>
      </c>
      <c r="BA13" s="97"/>
      <c r="BB13" s="109">
        <f t="shared" si="0"/>
        <v>0.25</v>
      </c>
      <c r="BD13" s="8">
        <v>14</v>
      </c>
      <c r="BE13" s="112">
        <f t="shared" si="1"/>
        <v>84</v>
      </c>
    </row>
    <row r="14" spans="1:57" ht="14.1" customHeight="1" x14ac:dyDescent="0.2">
      <c r="A14" s="1"/>
      <c r="B14" s="113"/>
      <c r="C14" s="113"/>
      <c r="D14" s="107"/>
      <c r="E14" s="114">
        <v>0.20833333333333334</v>
      </c>
      <c r="F14" s="114">
        <v>0.22916666666666666</v>
      </c>
      <c r="G14" s="114">
        <v>0.25</v>
      </c>
      <c r="H14" s="114">
        <v>0.27083333333333331</v>
      </c>
      <c r="I14" s="114">
        <v>0.29166666666666669</v>
      </c>
      <c r="J14" s="114">
        <v>0.3125</v>
      </c>
      <c r="K14" s="114">
        <v>0.33333333333333331</v>
      </c>
      <c r="L14" s="114">
        <v>0.35416666666666669</v>
      </c>
      <c r="M14" s="114">
        <v>0.375</v>
      </c>
      <c r="N14" s="114">
        <v>0.39583333333333331</v>
      </c>
      <c r="O14" s="114">
        <v>0.41666666666666669</v>
      </c>
      <c r="P14" s="114">
        <v>0.4375</v>
      </c>
      <c r="Q14" s="114">
        <v>0.45833333333333331</v>
      </c>
      <c r="R14" s="114">
        <v>0.47916666666666669</v>
      </c>
      <c r="S14" s="114">
        <v>0.5</v>
      </c>
      <c r="T14" s="114">
        <v>0.52083333333333337</v>
      </c>
      <c r="U14" s="114">
        <v>0.54166666666666663</v>
      </c>
      <c r="V14" s="114">
        <v>0.5625</v>
      </c>
      <c r="W14" s="114">
        <v>0.58333333333333337</v>
      </c>
      <c r="X14" s="114">
        <v>0.60416666666666663</v>
      </c>
      <c r="Y14" s="114">
        <v>0.625</v>
      </c>
      <c r="Z14" s="114">
        <v>0.64583333333333337</v>
      </c>
      <c r="AA14" s="114">
        <v>0.66666666666666663</v>
      </c>
      <c r="AB14" s="114">
        <v>0.6875</v>
      </c>
      <c r="AC14" s="114">
        <v>0.70833333333333337</v>
      </c>
      <c r="AD14" s="114">
        <v>0.72916666666666663</v>
      </c>
      <c r="AE14" s="114">
        <v>0.75</v>
      </c>
      <c r="AF14" s="114">
        <v>0.77083333333333337</v>
      </c>
      <c r="AG14" s="114">
        <v>0.79166666666666663</v>
      </c>
      <c r="AH14" s="114">
        <v>0.8125</v>
      </c>
      <c r="AI14" s="114">
        <v>0.83333333333333337</v>
      </c>
      <c r="AJ14" s="114">
        <v>0.85416666666666663</v>
      </c>
      <c r="AK14" s="114">
        <v>0.875</v>
      </c>
      <c r="AL14" s="114">
        <v>0.89583333333333337</v>
      </c>
      <c r="AM14" s="114">
        <v>0.91666666666666663</v>
      </c>
      <c r="AN14" s="114">
        <v>0.9375</v>
      </c>
      <c r="AO14" s="114">
        <v>0.95833333333333337</v>
      </c>
      <c r="AP14" s="114">
        <v>0.97916666666666663</v>
      </c>
      <c r="AQ14" s="114">
        <v>0</v>
      </c>
      <c r="AR14" s="114">
        <v>2.0833333333333332E-2</v>
      </c>
      <c r="AS14" s="114">
        <v>4.1666666666666664E-2</v>
      </c>
      <c r="AT14" s="114">
        <v>6.25E-2</v>
      </c>
      <c r="AU14" s="114">
        <v>8.3333333333333329E-2</v>
      </c>
      <c r="AV14" s="114">
        <v>0.10416666666666667</v>
      </c>
      <c r="AW14" s="114">
        <v>0.125</v>
      </c>
      <c r="AX14" s="114">
        <v>0.14583333333333334</v>
      </c>
      <c r="AY14" s="114">
        <v>0.16666666666666666</v>
      </c>
      <c r="AZ14" s="114">
        <v>0.1875</v>
      </c>
      <c r="BA14" s="97"/>
      <c r="BB14" s="109">
        <f t="shared" si="0"/>
        <v>0</v>
      </c>
      <c r="BD14" s="8">
        <v>14</v>
      </c>
      <c r="BE14" s="112">
        <f t="shared" si="1"/>
        <v>0</v>
      </c>
    </row>
    <row r="15" spans="1:57" ht="14.1" customHeight="1" x14ac:dyDescent="0.2">
      <c r="A15" s="1" t="s">
        <v>64</v>
      </c>
      <c r="B15" s="113">
        <v>0.33333333333333331</v>
      </c>
      <c r="C15" s="113">
        <v>0.125</v>
      </c>
      <c r="D15" s="107"/>
      <c r="E15" s="114">
        <v>0.20833333333333334</v>
      </c>
      <c r="F15" s="114">
        <v>0.22916666666666666</v>
      </c>
      <c r="G15" s="114">
        <v>0.25</v>
      </c>
      <c r="H15" s="114">
        <v>0.27083333333333331</v>
      </c>
      <c r="I15" s="114">
        <v>0.29166666666666669</v>
      </c>
      <c r="J15" s="114">
        <v>0.3125</v>
      </c>
      <c r="K15" s="114">
        <v>0.33333333333333331</v>
      </c>
      <c r="L15" s="114">
        <v>0.35416666666666669</v>
      </c>
      <c r="M15" s="114">
        <v>0.375</v>
      </c>
      <c r="N15" s="114">
        <v>0.39583333333333331</v>
      </c>
      <c r="O15" s="114">
        <v>0.41666666666666669</v>
      </c>
      <c r="P15" s="114">
        <v>0.4375</v>
      </c>
      <c r="Q15" s="114">
        <v>0.45833333333333331</v>
      </c>
      <c r="R15" s="114">
        <v>0.47916666666666669</v>
      </c>
      <c r="S15" s="114">
        <v>0.5</v>
      </c>
      <c r="T15" s="114">
        <v>0.52083333333333337</v>
      </c>
      <c r="U15" s="114">
        <v>0.54166666666666663</v>
      </c>
      <c r="V15" s="114">
        <v>0.5625</v>
      </c>
      <c r="W15" s="114">
        <v>0.58333333333333337</v>
      </c>
      <c r="X15" s="114">
        <v>0.60416666666666663</v>
      </c>
      <c r="Y15" s="114">
        <v>0.625</v>
      </c>
      <c r="Z15" s="114">
        <v>0.64583333333333337</v>
      </c>
      <c r="AA15" s="114">
        <v>0.66666666666666663</v>
      </c>
      <c r="AB15" s="114">
        <v>0.6875</v>
      </c>
      <c r="AC15" s="114">
        <v>0.70833333333333337</v>
      </c>
      <c r="AD15" s="114">
        <v>0.72916666666666663</v>
      </c>
      <c r="AE15" s="114">
        <v>0.75</v>
      </c>
      <c r="AF15" s="114">
        <v>0.77083333333333337</v>
      </c>
      <c r="AG15" s="114">
        <v>0.79166666666666663</v>
      </c>
      <c r="AH15" s="114">
        <v>0.8125</v>
      </c>
      <c r="AI15" s="114">
        <v>0.83333333333333337</v>
      </c>
      <c r="AJ15" s="114">
        <v>0.85416666666666663</v>
      </c>
      <c r="AK15" s="114">
        <v>0.875</v>
      </c>
      <c r="AL15" s="114">
        <v>0.89583333333333337</v>
      </c>
      <c r="AM15" s="114">
        <v>0.91666666666666663</v>
      </c>
      <c r="AN15" s="114">
        <v>0.9375</v>
      </c>
      <c r="AO15" s="114">
        <v>0.95833333333333337</v>
      </c>
      <c r="AP15" s="114">
        <v>0.97916666666666663</v>
      </c>
      <c r="AQ15" s="114">
        <v>0</v>
      </c>
      <c r="AR15" s="114">
        <v>2.0833333333333332E-2</v>
      </c>
      <c r="AS15" s="114">
        <v>4.1666666666666664E-2</v>
      </c>
      <c r="AT15" s="114">
        <v>6.25E-2</v>
      </c>
      <c r="AU15" s="114">
        <v>8.3333333333333329E-2</v>
      </c>
      <c r="AV15" s="114">
        <v>0.10416666666666667</v>
      </c>
      <c r="AW15" s="114">
        <v>0.125</v>
      </c>
      <c r="AX15" s="114">
        <v>0.14583333333333334</v>
      </c>
      <c r="AY15" s="114">
        <v>0.16666666666666666</v>
      </c>
      <c r="AZ15" s="114">
        <v>0.1875</v>
      </c>
      <c r="BA15" s="97"/>
      <c r="BB15" s="109">
        <f t="shared" si="0"/>
        <v>0.79166666666666674</v>
      </c>
      <c r="BD15" s="8">
        <v>14</v>
      </c>
      <c r="BE15" s="112">
        <f t="shared" si="1"/>
        <v>266</v>
      </c>
    </row>
    <row r="16" spans="1:57" ht="14.1" customHeight="1" x14ac:dyDescent="0.2">
      <c r="A16" s="5"/>
      <c r="B16" s="113"/>
      <c r="C16" s="113"/>
      <c r="D16" s="107"/>
      <c r="E16" s="114">
        <v>0.20833333333333334</v>
      </c>
      <c r="F16" s="114">
        <v>0.22916666666666666</v>
      </c>
      <c r="G16" s="114">
        <v>0.25</v>
      </c>
      <c r="H16" s="114">
        <v>0.27083333333333331</v>
      </c>
      <c r="I16" s="114">
        <v>0.29166666666666669</v>
      </c>
      <c r="J16" s="114">
        <v>0.3125</v>
      </c>
      <c r="K16" s="114">
        <v>0.33333333333333331</v>
      </c>
      <c r="L16" s="114">
        <v>0.35416666666666669</v>
      </c>
      <c r="M16" s="114">
        <v>0.375</v>
      </c>
      <c r="N16" s="114">
        <v>0.39583333333333331</v>
      </c>
      <c r="O16" s="114">
        <v>0.41666666666666669</v>
      </c>
      <c r="P16" s="114">
        <v>0.4375</v>
      </c>
      <c r="Q16" s="114">
        <v>0.45833333333333331</v>
      </c>
      <c r="R16" s="114">
        <v>0.47916666666666669</v>
      </c>
      <c r="S16" s="114">
        <v>0.5</v>
      </c>
      <c r="T16" s="114">
        <v>0.52083333333333337</v>
      </c>
      <c r="U16" s="114">
        <v>0.54166666666666663</v>
      </c>
      <c r="V16" s="114">
        <v>0.5625</v>
      </c>
      <c r="W16" s="114">
        <v>0.58333333333333337</v>
      </c>
      <c r="X16" s="114">
        <v>0.60416666666666663</v>
      </c>
      <c r="Y16" s="114">
        <v>0.625</v>
      </c>
      <c r="Z16" s="114">
        <v>0.64583333333333337</v>
      </c>
      <c r="AA16" s="114">
        <v>0.66666666666666663</v>
      </c>
      <c r="AB16" s="114">
        <v>0.6875</v>
      </c>
      <c r="AC16" s="114">
        <v>0.70833333333333337</v>
      </c>
      <c r="AD16" s="114">
        <v>0.72916666666666663</v>
      </c>
      <c r="AE16" s="114">
        <v>0.75</v>
      </c>
      <c r="AF16" s="114">
        <v>0.77083333333333337</v>
      </c>
      <c r="AG16" s="114">
        <v>0.79166666666666663</v>
      </c>
      <c r="AH16" s="114">
        <v>0.8125</v>
      </c>
      <c r="AI16" s="114">
        <v>0.83333333333333337</v>
      </c>
      <c r="AJ16" s="114">
        <v>0.85416666666666663</v>
      </c>
      <c r="AK16" s="114">
        <v>0.875</v>
      </c>
      <c r="AL16" s="114">
        <v>0.89583333333333337</v>
      </c>
      <c r="AM16" s="114">
        <v>0.91666666666666663</v>
      </c>
      <c r="AN16" s="114">
        <v>0.9375</v>
      </c>
      <c r="AO16" s="114">
        <v>0.95833333333333337</v>
      </c>
      <c r="AP16" s="114">
        <v>0.97916666666666663</v>
      </c>
      <c r="AQ16" s="114">
        <v>0</v>
      </c>
      <c r="AR16" s="114">
        <v>2.0833333333333332E-2</v>
      </c>
      <c r="AS16" s="114">
        <v>4.1666666666666664E-2</v>
      </c>
      <c r="AT16" s="114">
        <v>6.25E-2</v>
      </c>
      <c r="AU16" s="114">
        <v>8.3333333333333329E-2</v>
      </c>
      <c r="AV16" s="114">
        <v>0.10416666666666667</v>
      </c>
      <c r="AW16" s="114">
        <v>0.125</v>
      </c>
      <c r="AX16" s="114">
        <v>0.14583333333333334</v>
      </c>
      <c r="AY16" s="114">
        <v>0.16666666666666666</v>
      </c>
      <c r="AZ16" s="114">
        <v>0.1875</v>
      </c>
      <c r="BA16" s="97"/>
      <c r="BB16" s="109">
        <f t="shared" si="0"/>
        <v>0</v>
      </c>
      <c r="BD16" s="8">
        <v>14</v>
      </c>
      <c r="BE16" s="112">
        <f t="shared" si="1"/>
        <v>0</v>
      </c>
    </row>
    <row r="17" spans="1:57" ht="14.1" customHeight="1" x14ac:dyDescent="0.2">
      <c r="A17" s="5" t="s">
        <v>65</v>
      </c>
      <c r="B17" s="113">
        <v>0.72916666666666663</v>
      </c>
      <c r="C17" s="113">
        <v>0.89583333333333337</v>
      </c>
      <c r="D17" s="107"/>
      <c r="E17" s="114">
        <v>0.20833333333333334</v>
      </c>
      <c r="F17" s="114">
        <v>0.22916666666666666</v>
      </c>
      <c r="G17" s="114">
        <v>0.25</v>
      </c>
      <c r="H17" s="114">
        <v>0.27083333333333331</v>
      </c>
      <c r="I17" s="114">
        <v>0.29166666666666669</v>
      </c>
      <c r="J17" s="114">
        <v>0.3125</v>
      </c>
      <c r="K17" s="114">
        <v>0.33333333333333331</v>
      </c>
      <c r="L17" s="114">
        <v>0.35416666666666669</v>
      </c>
      <c r="M17" s="114">
        <v>0.375</v>
      </c>
      <c r="N17" s="114">
        <v>0.39583333333333331</v>
      </c>
      <c r="O17" s="114">
        <v>0.41666666666666669</v>
      </c>
      <c r="P17" s="114">
        <v>0.4375</v>
      </c>
      <c r="Q17" s="114">
        <v>0.45833333333333331</v>
      </c>
      <c r="R17" s="114">
        <v>0.47916666666666669</v>
      </c>
      <c r="S17" s="114">
        <v>0.5</v>
      </c>
      <c r="T17" s="114">
        <v>0.52083333333333337</v>
      </c>
      <c r="U17" s="114">
        <v>0.54166666666666663</v>
      </c>
      <c r="V17" s="114">
        <v>0.5625</v>
      </c>
      <c r="W17" s="114">
        <v>0.58333333333333337</v>
      </c>
      <c r="X17" s="114">
        <v>0.60416666666666663</v>
      </c>
      <c r="Y17" s="114">
        <v>0.625</v>
      </c>
      <c r="Z17" s="114">
        <v>0.64583333333333337</v>
      </c>
      <c r="AA17" s="114">
        <v>0.66666666666666663</v>
      </c>
      <c r="AB17" s="114">
        <v>0.6875</v>
      </c>
      <c r="AC17" s="114">
        <v>0.70833333333333337</v>
      </c>
      <c r="AD17" s="114">
        <v>0.72916666666666663</v>
      </c>
      <c r="AE17" s="114">
        <v>0.75</v>
      </c>
      <c r="AF17" s="114">
        <v>0.77083333333333337</v>
      </c>
      <c r="AG17" s="114">
        <v>0.79166666666666663</v>
      </c>
      <c r="AH17" s="114">
        <v>0.8125</v>
      </c>
      <c r="AI17" s="114">
        <v>0.83333333333333337</v>
      </c>
      <c r="AJ17" s="114">
        <v>0.85416666666666663</v>
      </c>
      <c r="AK17" s="114">
        <v>0.875</v>
      </c>
      <c r="AL17" s="114">
        <v>0.89583333333333337</v>
      </c>
      <c r="AM17" s="114">
        <v>0.91666666666666663</v>
      </c>
      <c r="AN17" s="114">
        <v>0.9375</v>
      </c>
      <c r="AO17" s="114">
        <v>0.95833333333333337</v>
      </c>
      <c r="AP17" s="114">
        <v>0.97916666666666663</v>
      </c>
      <c r="AQ17" s="114">
        <v>0</v>
      </c>
      <c r="AR17" s="114">
        <v>2.0833333333333332E-2</v>
      </c>
      <c r="AS17" s="114">
        <v>4.1666666666666664E-2</v>
      </c>
      <c r="AT17" s="114">
        <v>6.25E-2</v>
      </c>
      <c r="AU17" s="114">
        <v>8.3333333333333329E-2</v>
      </c>
      <c r="AV17" s="114">
        <v>0.10416666666666667</v>
      </c>
      <c r="AW17" s="114">
        <v>0.125</v>
      </c>
      <c r="AX17" s="114">
        <v>0.14583333333333334</v>
      </c>
      <c r="AY17" s="114">
        <v>0.16666666666666666</v>
      </c>
      <c r="AZ17" s="114">
        <v>0.1875</v>
      </c>
      <c r="BA17" s="97"/>
      <c r="BB17" s="109">
        <f t="shared" si="0"/>
        <v>0.16666666666666674</v>
      </c>
      <c r="BD17" s="8">
        <v>14</v>
      </c>
      <c r="BE17" s="112">
        <f t="shared" si="1"/>
        <v>56.000000000000028</v>
      </c>
    </row>
    <row r="18" spans="1:57" ht="14.1" customHeight="1" x14ac:dyDescent="0.2">
      <c r="A18" s="5"/>
      <c r="B18" s="113"/>
      <c r="C18" s="113"/>
      <c r="D18" s="107"/>
      <c r="E18" s="114">
        <v>0.20833333333333334</v>
      </c>
      <c r="F18" s="114">
        <v>0.22916666666666666</v>
      </c>
      <c r="G18" s="114">
        <v>0.25</v>
      </c>
      <c r="H18" s="114">
        <v>0.27083333333333331</v>
      </c>
      <c r="I18" s="114">
        <v>0.29166666666666669</v>
      </c>
      <c r="J18" s="114">
        <v>0.3125</v>
      </c>
      <c r="K18" s="114">
        <v>0.33333333333333331</v>
      </c>
      <c r="L18" s="114">
        <v>0.35416666666666669</v>
      </c>
      <c r="M18" s="114">
        <v>0.375</v>
      </c>
      <c r="N18" s="114">
        <v>0.39583333333333331</v>
      </c>
      <c r="O18" s="114">
        <v>0.41666666666666669</v>
      </c>
      <c r="P18" s="114">
        <v>0.4375</v>
      </c>
      <c r="Q18" s="114">
        <v>0.45833333333333331</v>
      </c>
      <c r="R18" s="114">
        <v>0.47916666666666669</v>
      </c>
      <c r="S18" s="114">
        <v>0.5</v>
      </c>
      <c r="T18" s="114">
        <v>0.52083333333333337</v>
      </c>
      <c r="U18" s="114">
        <v>0.54166666666666663</v>
      </c>
      <c r="V18" s="114">
        <v>0.5625</v>
      </c>
      <c r="W18" s="114">
        <v>0.58333333333333337</v>
      </c>
      <c r="X18" s="114">
        <v>0.60416666666666663</v>
      </c>
      <c r="Y18" s="114">
        <v>0.625</v>
      </c>
      <c r="Z18" s="114">
        <v>0.64583333333333337</v>
      </c>
      <c r="AA18" s="114">
        <v>0.66666666666666663</v>
      </c>
      <c r="AB18" s="114">
        <v>0.6875</v>
      </c>
      <c r="AC18" s="114">
        <v>0.70833333333333337</v>
      </c>
      <c r="AD18" s="114">
        <v>0.72916666666666663</v>
      </c>
      <c r="AE18" s="114">
        <v>0.75</v>
      </c>
      <c r="AF18" s="114">
        <v>0.77083333333333337</v>
      </c>
      <c r="AG18" s="114">
        <v>0.79166666666666663</v>
      </c>
      <c r="AH18" s="114">
        <v>0.8125</v>
      </c>
      <c r="AI18" s="114">
        <v>0.83333333333333337</v>
      </c>
      <c r="AJ18" s="114">
        <v>0.85416666666666663</v>
      </c>
      <c r="AK18" s="114">
        <v>0.875</v>
      </c>
      <c r="AL18" s="114">
        <v>0.89583333333333337</v>
      </c>
      <c r="AM18" s="114">
        <v>0.91666666666666663</v>
      </c>
      <c r="AN18" s="114">
        <v>0.9375</v>
      </c>
      <c r="AO18" s="114">
        <v>0.95833333333333337</v>
      </c>
      <c r="AP18" s="114">
        <v>0.97916666666666663</v>
      </c>
      <c r="AQ18" s="114">
        <v>0</v>
      </c>
      <c r="AR18" s="114">
        <v>2.0833333333333332E-2</v>
      </c>
      <c r="AS18" s="114">
        <v>4.1666666666666664E-2</v>
      </c>
      <c r="AT18" s="114">
        <v>6.25E-2</v>
      </c>
      <c r="AU18" s="114">
        <v>8.3333333333333329E-2</v>
      </c>
      <c r="AV18" s="114">
        <v>0.10416666666666667</v>
      </c>
      <c r="AW18" s="114">
        <v>0.125</v>
      </c>
      <c r="AX18" s="114">
        <v>0.14583333333333334</v>
      </c>
      <c r="AY18" s="114">
        <v>0.16666666666666666</v>
      </c>
      <c r="AZ18" s="114">
        <v>0.1875</v>
      </c>
      <c r="BA18" s="97"/>
      <c r="BB18" s="109">
        <f t="shared" si="0"/>
        <v>0</v>
      </c>
      <c r="BD18" s="8">
        <v>14</v>
      </c>
      <c r="BE18" s="112">
        <f t="shared" si="1"/>
        <v>0</v>
      </c>
    </row>
    <row r="19" spans="1:57" ht="14.1" customHeight="1" x14ac:dyDescent="0.2">
      <c r="A19" s="1" t="s">
        <v>66</v>
      </c>
      <c r="B19" s="113">
        <v>0.125</v>
      </c>
      <c r="C19" s="113">
        <v>0.33333333333333331</v>
      </c>
      <c r="D19" s="107"/>
      <c r="E19" s="114">
        <v>0.20833333333333334</v>
      </c>
      <c r="F19" s="114">
        <v>0.22916666666666666</v>
      </c>
      <c r="G19" s="114">
        <v>0.25</v>
      </c>
      <c r="H19" s="114">
        <v>0.27083333333333331</v>
      </c>
      <c r="I19" s="114">
        <v>0.29166666666666669</v>
      </c>
      <c r="J19" s="114">
        <v>0.3125</v>
      </c>
      <c r="K19" s="114">
        <v>0.33333333333333331</v>
      </c>
      <c r="L19" s="114">
        <v>0.35416666666666669</v>
      </c>
      <c r="M19" s="114">
        <v>0.375</v>
      </c>
      <c r="N19" s="114">
        <v>0.39583333333333331</v>
      </c>
      <c r="O19" s="114">
        <v>0.41666666666666669</v>
      </c>
      <c r="P19" s="114">
        <v>0.4375</v>
      </c>
      <c r="Q19" s="114">
        <v>0.45833333333333331</v>
      </c>
      <c r="R19" s="114">
        <v>0.47916666666666669</v>
      </c>
      <c r="S19" s="114">
        <v>0.5</v>
      </c>
      <c r="T19" s="114">
        <v>0.52083333333333337</v>
      </c>
      <c r="U19" s="114">
        <v>0.54166666666666663</v>
      </c>
      <c r="V19" s="114">
        <v>0.5625</v>
      </c>
      <c r="W19" s="114">
        <v>0.58333333333333337</v>
      </c>
      <c r="X19" s="114">
        <v>0.60416666666666663</v>
      </c>
      <c r="Y19" s="114">
        <v>0.625</v>
      </c>
      <c r="Z19" s="114">
        <v>0.64583333333333337</v>
      </c>
      <c r="AA19" s="114">
        <v>0.66666666666666663</v>
      </c>
      <c r="AB19" s="114">
        <v>0.6875</v>
      </c>
      <c r="AC19" s="114">
        <v>0.70833333333333337</v>
      </c>
      <c r="AD19" s="114">
        <v>0.72916666666666663</v>
      </c>
      <c r="AE19" s="114">
        <v>0.75</v>
      </c>
      <c r="AF19" s="114">
        <v>0.77083333333333337</v>
      </c>
      <c r="AG19" s="114">
        <v>0.79166666666666663</v>
      </c>
      <c r="AH19" s="114">
        <v>0.8125</v>
      </c>
      <c r="AI19" s="114">
        <v>0.83333333333333337</v>
      </c>
      <c r="AJ19" s="114">
        <v>0.85416666666666663</v>
      </c>
      <c r="AK19" s="114">
        <v>0.875</v>
      </c>
      <c r="AL19" s="114">
        <v>0.89583333333333337</v>
      </c>
      <c r="AM19" s="114">
        <v>0.91666666666666663</v>
      </c>
      <c r="AN19" s="114">
        <v>0.9375</v>
      </c>
      <c r="AO19" s="114">
        <v>0.95833333333333337</v>
      </c>
      <c r="AP19" s="114">
        <v>0.97916666666666663</v>
      </c>
      <c r="AQ19" s="114">
        <v>0</v>
      </c>
      <c r="AR19" s="114">
        <v>2.0833333333333332E-2</v>
      </c>
      <c r="AS19" s="114">
        <v>4.1666666666666664E-2</v>
      </c>
      <c r="AT19" s="114">
        <v>6.25E-2</v>
      </c>
      <c r="AU19" s="114">
        <v>8.3333333333333329E-2</v>
      </c>
      <c r="AV19" s="114">
        <v>0.10416666666666667</v>
      </c>
      <c r="AW19" s="114">
        <v>0.125</v>
      </c>
      <c r="AX19" s="114">
        <v>0.14583333333333334</v>
      </c>
      <c r="AY19" s="114">
        <v>0.16666666666666666</v>
      </c>
      <c r="AZ19" s="114">
        <v>0.1875</v>
      </c>
      <c r="BA19" s="98"/>
      <c r="BB19" s="109">
        <f t="shared" si="0"/>
        <v>0.20833333333333331</v>
      </c>
      <c r="BD19" s="8">
        <v>14</v>
      </c>
      <c r="BE19" s="112">
        <f t="shared" si="1"/>
        <v>70</v>
      </c>
    </row>
    <row r="20" spans="1:57" ht="14.1" customHeight="1" x14ac:dyDescent="0.2">
      <c r="A20" s="1"/>
      <c r="B20" s="113"/>
      <c r="C20" s="113"/>
      <c r="D20" s="107"/>
      <c r="E20" s="114">
        <v>0.20833333333333334</v>
      </c>
      <c r="F20" s="114">
        <v>0.22916666666666666</v>
      </c>
      <c r="G20" s="114">
        <v>0.25</v>
      </c>
      <c r="H20" s="114">
        <v>0.27083333333333331</v>
      </c>
      <c r="I20" s="114">
        <v>0.29166666666666669</v>
      </c>
      <c r="J20" s="114">
        <v>0.3125</v>
      </c>
      <c r="K20" s="114">
        <v>0.33333333333333331</v>
      </c>
      <c r="L20" s="114">
        <v>0.35416666666666669</v>
      </c>
      <c r="M20" s="114">
        <v>0.375</v>
      </c>
      <c r="N20" s="114">
        <v>0.39583333333333331</v>
      </c>
      <c r="O20" s="114">
        <v>0.41666666666666669</v>
      </c>
      <c r="P20" s="114">
        <v>0.4375</v>
      </c>
      <c r="Q20" s="114">
        <v>0.45833333333333331</v>
      </c>
      <c r="R20" s="114">
        <v>0.47916666666666669</v>
      </c>
      <c r="S20" s="114">
        <v>0.5</v>
      </c>
      <c r="T20" s="114">
        <v>0.52083333333333337</v>
      </c>
      <c r="U20" s="114">
        <v>0.54166666666666663</v>
      </c>
      <c r="V20" s="114">
        <v>0.5625</v>
      </c>
      <c r="W20" s="114">
        <v>0.58333333333333337</v>
      </c>
      <c r="X20" s="114">
        <v>0.60416666666666663</v>
      </c>
      <c r="Y20" s="114">
        <v>0.625</v>
      </c>
      <c r="Z20" s="114">
        <v>0.64583333333333337</v>
      </c>
      <c r="AA20" s="114">
        <v>0.66666666666666663</v>
      </c>
      <c r="AB20" s="114">
        <v>0.6875</v>
      </c>
      <c r="AC20" s="114">
        <v>0.70833333333333337</v>
      </c>
      <c r="AD20" s="114">
        <v>0.72916666666666663</v>
      </c>
      <c r="AE20" s="114">
        <v>0.75</v>
      </c>
      <c r="AF20" s="114">
        <v>0.77083333333333337</v>
      </c>
      <c r="AG20" s="114">
        <v>0.79166666666666663</v>
      </c>
      <c r="AH20" s="114">
        <v>0.8125</v>
      </c>
      <c r="AI20" s="114">
        <v>0.83333333333333337</v>
      </c>
      <c r="AJ20" s="114">
        <v>0.85416666666666663</v>
      </c>
      <c r="AK20" s="114">
        <v>0.875</v>
      </c>
      <c r="AL20" s="114">
        <v>0.89583333333333337</v>
      </c>
      <c r="AM20" s="114">
        <v>0.91666666666666663</v>
      </c>
      <c r="AN20" s="114">
        <v>0.9375</v>
      </c>
      <c r="AO20" s="114">
        <v>0.95833333333333337</v>
      </c>
      <c r="AP20" s="114">
        <v>0.97916666666666663</v>
      </c>
      <c r="AQ20" s="114">
        <v>0</v>
      </c>
      <c r="AR20" s="114">
        <v>2.0833333333333332E-2</v>
      </c>
      <c r="AS20" s="114">
        <v>4.1666666666666664E-2</v>
      </c>
      <c r="AT20" s="114">
        <v>6.25E-2</v>
      </c>
      <c r="AU20" s="114">
        <v>8.3333333333333329E-2</v>
      </c>
      <c r="AV20" s="114">
        <v>0.10416666666666667</v>
      </c>
      <c r="AW20" s="114">
        <v>0.125</v>
      </c>
      <c r="AX20" s="114">
        <v>0.14583333333333334</v>
      </c>
      <c r="AY20" s="114">
        <v>0.16666666666666666</v>
      </c>
      <c r="AZ20" s="114">
        <v>0.1875</v>
      </c>
      <c r="BA20" s="98"/>
      <c r="BB20" s="109">
        <f t="shared" si="0"/>
        <v>0</v>
      </c>
      <c r="BD20" s="8">
        <v>14</v>
      </c>
      <c r="BE20" s="112">
        <f t="shared" si="1"/>
        <v>0</v>
      </c>
    </row>
    <row r="21" spans="1:57" ht="14.1" customHeight="1" x14ac:dyDescent="0.2">
      <c r="A21" s="1"/>
      <c r="B21" s="113"/>
      <c r="C21" s="113"/>
      <c r="D21" s="107"/>
      <c r="E21" s="114">
        <v>0.20833333333333334</v>
      </c>
      <c r="F21" s="114">
        <v>0.22916666666666666</v>
      </c>
      <c r="G21" s="114">
        <v>0.25</v>
      </c>
      <c r="H21" s="114">
        <v>0.27083333333333331</v>
      </c>
      <c r="I21" s="114">
        <v>0.29166666666666669</v>
      </c>
      <c r="J21" s="114">
        <v>0.3125</v>
      </c>
      <c r="K21" s="114">
        <v>0.33333333333333331</v>
      </c>
      <c r="L21" s="114">
        <v>0.35416666666666669</v>
      </c>
      <c r="M21" s="114">
        <v>0.375</v>
      </c>
      <c r="N21" s="114">
        <v>0.39583333333333331</v>
      </c>
      <c r="O21" s="114">
        <v>0.41666666666666669</v>
      </c>
      <c r="P21" s="114">
        <v>0.4375</v>
      </c>
      <c r="Q21" s="114">
        <v>0.45833333333333331</v>
      </c>
      <c r="R21" s="114">
        <v>0.47916666666666669</v>
      </c>
      <c r="S21" s="114">
        <v>0.5</v>
      </c>
      <c r="T21" s="114">
        <v>0.52083333333333337</v>
      </c>
      <c r="U21" s="114">
        <v>0.54166666666666663</v>
      </c>
      <c r="V21" s="114">
        <v>0.5625</v>
      </c>
      <c r="W21" s="114">
        <v>0.58333333333333337</v>
      </c>
      <c r="X21" s="114">
        <v>0.60416666666666663</v>
      </c>
      <c r="Y21" s="114">
        <v>0.625</v>
      </c>
      <c r="Z21" s="114">
        <v>0.64583333333333337</v>
      </c>
      <c r="AA21" s="114">
        <v>0.66666666666666663</v>
      </c>
      <c r="AB21" s="114">
        <v>0.6875</v>
      </c>
      <c r="AC21" s="114">
        <v>0.70833333333333337</v>
      </c>
      <c r="AD21" s="114">
        <v>0.72916666666666663</v>
      </c>
      <c r="AE21" s="114">
        <v>0.75</v>
      </c>
      <c r="AF21" s="114">
        <v>0.77083333333333337</v>
      </c>
      <c r="AG21" s="114">
        <v>0.79166666666666663</v>
      </c>
      <c r="AH21" s="114">
        <v>0.8125</v>
      </c>
      <c r="AI21" s="114">
        <v>0.83333333333333337</v>
      </c>
      <c r="AJ21" s="114">
        <v>0.85416666666666663</v>
      </c>
      <c r="AK21" s="114">
        <v>0.875</v>
      </c>
      <c r="AL21" s="114">
        <v>0.89583333333333337</v>
      </c>
      <c r="AM21" s="114">
        <v>0.91666666666666663</v>
      </c>
      <c r="AN21" s="114">
        <v>0.9375</v>
      </c>
      <c r="AO21" s="114">
        <v>0.95833333333333337</v>
      </c>
      <c r="AP21" s="114">
        <v>0.97916666666666663</v>
      </c>
      <c r="AQ21" s="114">
        <v>0</v>
      </c>
      <c r="AR21" s="114">
        <v>2.0833333333333332E-2</v>
      </c>
      <c r="AS21" s="114">
        <v>4.1666666666666664E-2</v>
      </c>
      <c r="AT21" s="114">
        <v>6.25E-2</v>
      </c>
      <c r="AU21" s="114">
        <v>8.3333333333333329E-2</v>
      </c>
      <c r="AV21" s="114">
        <v>0.10416666666666667</v>
      </c>
      <c r="AW21" s="114">
        <v>0.125</v>
      </c>
      <c r="AX21" s="114">
        <v>0.14583333333333334</v>
      </c>
      <c r="AY21" s="114">
        <v>0.16666666666666666</v>
      </c>
      <c r="AZ21" s="114">
        <v>0.1875</v>
      </c>
      <c r="BA21" s="98"/>
      <c r="BB21" s="109">
        <f t="shared" si="0"/>
        <v>0</v>
      </c>
      <c r="BD21" s="8">
        <v>14</v>
      </c>
      <c r="BE21" s="112">
        <f t="shared" si="1"/>
        <v>0</v>
      </c>
    </row>
    <row r="22" spans="1:57" ht="14.1" customHeight="1" x14ac:dyDescent="0.2">
      <c r="A22" s="1"/>
      <c r="B22" s="113"/>
      <c r="C22" s="113"/>
      <c r="D22" s="107"/>
      <c r="E22" s="114">
        <v>0.20833333333333334</v>
      </c>
      <c r="F22" s="114">
        <v>0.22916666666666666</v>
      </c>
      <c r="G22" s="114">
        <v>0.25</v>
      </c>
      <c r="H22" s="114">
        <v>0.27083333333333331</v>
      </c>
      <c r="I22" s="114">
        <v>0.29166666666666669</v>
      </c>
      <c r="J22" s="114">
        <v>0.3125</v>
      </c>
      <c r="K22" s="114">
        <v>0.33333333333333331</v>
      </c>
      <c r="L22" s="114">
        <v>0.35416666666666669</v>
      </c>
      <c r="M22" s="114">
        <v>0.375</v>
      </c>
      <c r="N22" s="114">
        <v>0.39583333333333331</v>
      </c>
      <c r="O22" s="114">
        <v>0.41666666666666669</v>
      </c>
      <c r="P22" s="114">
        <v>0.4375</v>
      </c>
      <c r="Q22" s="114">
        <v>0.45833333333333331</v>
      </c>
      <c r="R22" s="114">
        <v>0.47916666666666669</v>
      </c>
      <c r="S22" s="114">
        <v>0.5</v>
      </c>
      <c r="T22" s="114">
        <v>0.52083333333333337</v>
      </c>
      <c r="U22" s="114">
        <v>0.54166666666666663</v>
      </c>
      <c r="V22" s="114">
        <v>0.5625</v>
      </c>
      <c r="W22" s="114">
        <v>0.58333333333333337</v>
      </c>
      <c r="X22" s="114">
        <v>0.60416666666666663</v>
      </c>
      <c r="Y22" s="114">
        <v>0.625</v>
      </c>
      <c r="Z22" s="114">
        <v>0.64583333333333337</v>
      </c>
      <c r="AA22" s="114">
        <v>0.66666666666666663</v>
      </c>
      <c r="AB22" s="114">
        <v>0.6875</v>
      </c>
      <c r="AC22" s="114">
        <v>0.70833333333333337</v>
      </c>
      <c r="AD22" s="114">
        <v>0.72916666666666663</v>
      </c>
      <c r="AE22" s="114">
        <v>0.75</v>
      </c>
      <c r="AF22" s="114">
        <v>0.77083333333333337</v>
      </c>
      <c r="AG22" s="114">
        <v>0.79166666666666663</v>
      </c>
      <c r="AH22" s="114">
        <v>0.8125</v>
      </c>
      <c r="AI22" s="114">
        <v>0.83333333333333337</v>
      </c>
      <c r="AJ22" s="114">
        <v>0.85416666666666663</v>
      </c>
      <c r="AK22" s="114">
        <v>0.875</v>
      </c>
      <c r="AL22" s="114">
        <v>0.89583333333333337</v>
      </c>
      <c r="AM22" s="114">
        <v>0.91666666666666663</v>
      </c>
      <c r="AN22" s="114">
        <v>0.9375</v>
      </c>
      <c r="AO22" s="114">
        <v>0.95833333333333337</v>
      </c>
      <c r="AP22" s="114">
        <v>0.97916666666666663</v>
      </c>
      <c r="AQ22" s="114">
        <v>0</v>
      </c>
      <c r="AR22" s="114">
        <v>2.0833333333333332E-2</v>
      </c>
      <c r="AS22" s="114">
        <v>4.1666666666666664E-2</v>
      </c>
      <c r="AT22" s="114">
        <v>6.25E-2</v>
      </c>
      <c r="AU22" s="114">
        <v>8.3333333333333329E-2</v>
      </c>
      <c r="AV22" s="114">
        <v>0.10416666666666667</v>
      </c>
      <c r="AW22" s="114">
        <v>0.125</v>
      </c>
      <c r="AX22" s="114">
        <v>0.14583333333333334</v>
      </c>
      <c r="AY22" s="114">
        <v>0.16666666666666666</v>
      </c>
      <c r="AZ22" s="114">
        <v>0.1875</v>
      </c>
      <c r="BA22" s="98"/>
      <c r="BB22" s="109">
        <f t="shared" si="0"/>
        <v>0</v>
      </c>
      <c r="BD22" s="8">
        <v>14</v>
      </c>
      <c r="BE22" s="112">
        <f t="shared" si="1"/>
        <v>0</v>
      </c>
    </row>
    <row r="23" spans="1:57" ht="14.1" customHeight="1" x14ac:dyDescent="0.2">
      <c r="A23" s="5"/>
      <c r="B23" s="113"/>
      <c r="C23" s="113"/>
      <c r="D23" s="107"/>
      <c r="E23" s="114">
        <v>0.20833333333333334</v>
      </c>
      <c r="F23" s="114">
        <v>0.22916666666666666</v>
      </c>
      <c r="G23" s="114">
        <v>0.25</v>
      </c>
      <c r="H23" s="114">
        <v>0.27083333333333331</v>
      </c>
      <c r="I23" s="114">
        <v>0.29166666666666669</v>
      </c>
      <c r="J23" s="114">
        <v>0.3125</v>
      </c>
      <c r="K23" s="114">
        <v>0.33333333333333331</v>
      </c>
      <c r="L23" s="114">
        <v>0.35416666666666669</v>
      </c>
      <c r="M23" s="114">
        <v>0.375</v>
      </c>
      <c r="N23" s="114">
        <v>0.39583333333333331</v>
      </c>
      <c r="O23" s="114">
        <v>0.41666666666666669</v>
      </c>
      <c r="P23" s="114">
        <v>0.4375</v>
      </c>
      <c r="Q23" s="114">
        <v>0.45833333333333331</v>
      </c>
      <c r="R23" s="114">
        <v>0.47916666666666669</v>
      </c>
      <c r="S23" s="114">
        <v>0.5</v>
      </c>
      <c r="T23" s="114">
        <v>0.52083333333333337</v>
      </c>
      <c r="U23" s="114">
        <v>0.54166666666666663</v>
      </c>
      <c r="V23" s="114">
        <v>0.5625</v>
      </c>
      <c r="W23" s="114">
        <v>0.58333333333333337</v>
      </c>
      <c r="X23" s="114">
        <v>0.60416666666666663</v>
      </c>
      <c r="Y23" s="114">
        <v>0.625</v>
      </c>
      <c r="Z23" s="114">
        <v>0.64583333333333337</v>
      </c>
      <c r="AA23" s="114">
        <v>0.66666666666666663</v>
      </c>
      <c r="AB23" s="114">
        <v>0.6875</v>
      </c>
      <c r="AC23" s="114">
        <v>0.70833333333333337</v>
      </c>
      <c r="AD23" s="114">
        <v>0.72916666666666663</v>
      </c>
      <c r="AE23" s="114">
        <v>0.75</v>
      </c>
      <c r="AF23" s="114">
        <v>0.77083333333333337</v>
      </c>
      <c r="AG23" s="114">
        <v>0.79166666666666663</v>
      </c>
      <c r="AH23" s="114">
        <v>0.8125</v>
      </c>
      <c r="AI23" s="114">
        <v>0.83333333333333337</v>
      </c>
      <c r="AJ23" s="114">
        <v>0.85416666666666663</v>
      </c>
      <c r="AK23" s="114">
        <v>0.875</v>
      </c>
      <c r="AL23" s="114">
        <v>0.89583333333333337</v>
      </c>
      <c r="AM23" s="114">
        <v>0.91666666666666663</v>
      </c>
      <c r="AN23" s="114">
        <v>0.9375</v>
      </c>
      <c r="AO23" s="114">
        <v>0.95833333333333337</v>
      </c>
      <c r="AP23" s="114">
        <v>0.97916666666666663</v>
      </c>
      <c r="AQ23" s="114">
        <v>0</v>
      </c>
      <c r="AR23" s="114">
        <v>2.0833333333333332E-2</v>
      </c>
      <c r="AS23" s="114">
        <v>4.1666666666666664E-2</v>
      </c>
      <c r="AT23" s="114">
        <v>6.25E-2</v>
      </c>
      <c r="AU23" s="114">
        <v>8.3333333333333329E-2</v>
      </c>
      <c r="AV23" s="114">
        <v>0.10416666666666667</v>
      </c>
      <c r="AW23" s="114">
        <v>0.125</v>
      </c>
      <c r="AX23" s="114">
        <v>0.14583333333333334</v>
      </c>
      <c r="AY23" s="114">
        <v>0.16666666666666666</v>
      </c>
      <c r="AZ23" s="114">
        <v>0.1875</v>
      </c>
      <c r="BA23" s="98"/>
      <c r="BB23" s="109">
        <f t="shared" si="0"/>
        <v>0</v>
      </c>
      <c r="BD23" s="8">
        <v>14</v>
      </c>
      <c r="BE23" s="112">
        <f t="shared" si="1"/>
        <v>0</v>
      </c>
    </row>
    <row r="24" spans="1:57" ht="14.1" customHeight="1" x14ac:dyDescent="0.2">
      <c r="A24" s="1" t="s">
        <v>67</v>
      </c>
      <c r="B24" s="113">
        <v>0.5</v>
      </c>
      <c r="C24" s="113">
        <v>0.79166666666666663</v>
      </c>
      <c r="D24" s="107"/>
      <c r="E24" s="114">
        <v>0.20833333333333334</v>
      </c>
      <c r="F24" s="114">
        <v>0.22916666666666666</v>
      </c>
      <c r="G24" s="114">
        <v>0.25</v>
      </c>
      <c r="H24" s="114">
        <v>0.27083333333333331</v>
      </c>
      <c r="I24" s="114">
        <v>0.29166666666666669</v>
      </c>
      <c r="J24" s="114">
        <v>0.3125</v>
      </c>
      <c r="K24" s="114">
        <v>0.33333333333333331</v>
      </c>
      <c r="L24" s="114">
        <v>0.35416666666666669</v>
      </c>
      <c r="M24" s="114">
        <v>0.375</v>
      </c>
      <c r="N24" s="114">
        <v>0.39583333333333331</v>
      </c>
      <c r="O24" s="114">
        <v>0.41666666666666669</v>
      </c>
      <c r="P24" s="114">
        <v>0.4375</v>
      </c>
      <c r="Q24" s="114">
        <v>0.45833333333333331</v>
      </c>
      <c r="R24" s="114">
        <v>0.47916666666666669</v>
      </c>
      <c r="S24" s="114">
        <v>0.5</v>
      </c>
      <c r="T24" s="114">
        <v>0.52083333333333337</v>
      </c>
      <c r="U24" s="114">
        <v>0.54166666666666663</v>
      </c>
      <c r="V24" s="114">
        <v>0.5625</v>
      </c>
      <c r="W24" s="114">
        <v>0.58333333333333337</v>
      </c>
      <c r="X24" s="114">
        <v>0.60416666666666663</v>
      </c>
      <c r="Y24" s="114">
        <v>0.625</v>
      </c>
      <c r="Z24" s="114">
        <v>0.64583333333333337</v>
      </c>
      <c r="AA24" s="114">
        <v>0.66666666666666663</v>
      </c>
      <c r="AB24" s="114">
        <v>0.6875</v>
      </c>
      <c r="AC24" s="114">
        <v>0.70833333333333337</v>
      </c>
      <c r="AD24" s="114">
        <v>0.72916666666666663</v>
      </c>
      <c r="AE24" s="114">
        <v>0.75</v>
      </c>
      <c r="AF24" s="114">
        <v>0.77083333333333337</v>
      </c>
      <c r="AG24" s="114">
        <v>0.79166666666666663</v>
      </c>
      <c r="AH24" s="114">
        <v>0.8125</v>
      </c>
      <c r="AI24" s="114">
        <v>0.83333333333333337</v>
      </c>
      <c r="AJ24" s="114">
        <v>0.85416666666666663</v>
      </c>
      <c r="AK24" s="114">
        <v>0.875</v>
      </c>
      <c r="AL24" s="114">
        <v>0.89583333333333337</v>
      </c>
      <c r="AM24" s="114">
        <v>0.91666666666666663</v>
      </c>
      <c r="AN24" s="114">
        <v>0.9375</v>
      </c>
      <c r="AO24" s="114">
        <v>0.95833333333333337</v>
      </c>
      <c r="AP24" s="114">
        <v>0.97916666666666663</v>
      </c>
      <c r="AQ24" s="114">
        <v>0</v>
      </c>
      <c r="AR24" s="114">
        <v>2.0833333333333332E-2</v>
      </c>
      <c r="AS24" s="114">
        <v>4.1666666666666664E-2</v>
      </c>
      <c r="AT24" s="114">
        <v>6.25E-2</v>
      </c>
      <c r="AU24" s="114">
        <v>8.3333333333333329E-2</v>
      </c>
      <c r="AV24" s="114">
        <v>0.10416666666666667</v>
      </c>
      <c r="AW24" s="114">
        <v>0.125</v>
      </c>
      <c r="AX24" s="114">
        <v>0.14583333333333334</v>
      </c>
      <c r="AY24" s="114">
        <v>0.16666666666666666</v>
      </c>
      <c r="AZ24" s="114">
        <v>0.1875</v>
      </c>
      <c r="BA24" s="98"/>
      <c r="BB24" s="109">
        <f t="shared" si="0"/>
        <v>0.29166666666666663</v>
      </c>
      <c r="BD24" s="8">
        <v>14</v>
      </c>
      <c r="BE24" s="112">
        <f t="shared" si="1"/>
        <v>98</v>
      </c>
    </row>
    <row r="25" spans="1:57" ht="14.1" customHeight="1" x14ac:dyDescent="0.2">
      <c r="A25" s="1"/>
      <c r="B25" s="113"/>
      <c r="C25" s="113"/>
      <c r="D25" s="107"/>
      <c r="E25" s="114">
        <v>0.20833333333333334</v>
      </c>
      <c r="F25" s="114">
        <v>0.22916666666666666</v>
      </c>
      <c r="G25" s="114">
        <v>0.25</v>
      </c>
      <c r="H25" s="114">
        <v>0.27083333333333331</v>
      </c>
      <c r="I25" s="114">
        <v>0.29166666666666669</v>
      </c>
      <c r="J25" s="114">
        <v>0.3125</v>
      </c>
      <c r="K25" s="114">
        <v>0.33333333333333331</v>
      </c>
      <c r="L25" s="114">
        <v>0.35416666666666669</v>
      </c>
      <c r="M25" s="114">
        <v>0.375</v>
      </c>
      <c r="N25" s="114">
        <v>0.39583333333333331</v>
      </c>
      <c r="O25" s="114">
        <v>0.41666666666666669</v>
      </c>
      <c r="P25" s="114">
        <v>0.4375</v>
      </c>
      <c r="Q25" s="114">
        <v>0.45833333333333331</v>
      </c>
      <c r="R25" s="114">
        <v>0.47916666666666669</v>
      </c>
      <c r="S25" s="114">
        <v>0.5</v>
      </c>
      <c r="T25" s="114">
        <v>0.52083333333333337</v>
      </c>
      <c r="U25" s="114">
        <v>0.54166666666666663</v>
      </c>
      <c r="V25" s="114">
        <v>0.5625</v>
      </c>
      <c r="W25" s="114">
        <v>0.58333333333333337</v>
      </c>
      <c r="X25" s="114">
        <v>0.60416666666666663</v>
      </c>
      <c r="Y25" s="114">
        <v>0.625</v>
      </c>
      <c r="Z25" s="114">
        <v>0.64583333333333337</v>
      </c>
      <c r="AA25" s="114">
        <v>0.66666666666666663</v>
      </c>
      <c r="AB25" s="114">
        <v>0.6875</v>
      </c>
      <c r="AC25" s="114">
        <v>0.70833333333333337</v>
      </c>
      <c r="AD25" s="114">
        <v>0.72916666666666663</v>
      </c>
      <c r="AE25" s="114">
        <v>0.75</v>
      </c>
      <c r="AF25" s="114">
        <v>0.77083333333333337</v>
      </c>
      <c r="AG25" s="114">
        <v>0.79166666666666663</v>
      </c>
      <c r="AH25" s="114">
        <v>0.8125</v>
      </c>
      <c r="AI25" s="114">
        <v>0.83333333333333337</v>
      </c>
      <c r="AJ25" s="114">
        <v>0.85416666666666663</v>
      </c>
      <c r="AK25" s="114">
        <v>0.875</v>
      </c>
      <c r="AL25" s="114">
        <v>0.89583333333333337</v>
      </c>
      <c r="AM25" s="114">
        <v>0.91666666666666663</v>
      </c>
      <c r="AN25" s="114">
        <v>0.9375</v>
      </c>
      <c r="AO25" s="114">
        <v>0.95833333333333337</v>
      </c>
      <c r="AP25" s="114">
        <v>0.97916666666666663</v>
      </c>
      <c r="AQ25" s="114">
        <v>0</v>
      </c>
      <c r="AR25" s="114">
        <v>2.0833333333333332E-2</v>
      </c>
      <c r="AS25" s="114">
        <v>4.1666666666666664E-2</v>
      </c>
      <c r="AT25" s="114">
        <v>6.25E-2</v>
      </c>
      <c r="AU25" s="114">
        <v>8.3333333333333329E-2</v>
      </c>
      <c r="AV25" s="114">
        <v>0.10416666666666667</v>
      </c>
      <c r="AW25" s="114">
        <v>0.125</v>
      </c>
      <c r="AX25" s="114">
        <v>0.14583333333333334</v>
      </c>
      <c r="AY25" s="114">
        <v>0.16666666666666666</v>
      </c>
      <c r="AZ25" s="114">
        <v>0.1875</v>
      </c>
      <c r="BA25" s="98"/>
      <c r="BB25" s="109">
        <f t="shared" si="0"/>
        <v>0</v>
      </c>
      <c r="BD25" s="8">
        <v>14</v>
      </c>
      <c r="BE25" s="112">
        <f t="shared" si="1"/>
        <v>0</v>
      </c>
    </row>
    <row r="26" spans="1:57" ht="14.1" customHeight="1" x14ac:dyDescent="0.2">
      <c r="A26" s="1"/>
      <c r="B26" s="113"/>
      <c r="C26" s="113"/>
      <c r="D26" s="107"/>
      <c r="E26" s="114">
        <v>0.20833333333333334</v>
      </c>
      <c r="F26" s="114">
        <v>0.22916666666666666</v>
      </c>
      <c r="G26" s="114">
        <v>0.25</v>
      </c>
      <c r="H26" s="114">
        <v>0.27083333333333331</v>
      </c>
      <c r="I26" s="114">
        <v>0.29166666666666669</v>
      </c>
      <c r="J26" s="114">
        <v>0.3125</v>
      </c>
      <c r="K26" s="114">
        <v>0.33333333333333331</v>
      </c>
      <c r="L26" s="114">
        <v>0.35416666666666669</v>
      </c>
      <c r="M26" s="114">
        <v>0.375</v>
      </c>
      <c r="N26" s="114">
        <v>0.39583333333333331</v>
      </c>
      <c r="O26" s="114">
        <v>0.41666666666666669</v>
      </c>
      <c r="P26" s="114">
        <v>0.4375</v>
      </c>
      <c r="Q26" s="114">
        <v>0.45833333333333331</v>
      </c>
      <c r="R26" s="114">
        <v>0.47916666666666669</v>
      </c>
      <c r="S26" s="114">
        <v>0.5</v>
      </c>
      <c r="T26" s="114">
        <v>0.52083333333333337</v>
      </c>
      <c r="U26" s="114">
        <v>0.54166666666666663</v>
      </c>
      <c r="V26" s="114">
        <v>0.5625</v>
      </c>
      <c r="W26" s="114">
        <v>0.58333333333333337</v>
      </c>
      <c r="X26" s="114">
        <v>0.60416666666666663</v>
      </c>
      <c r="Y26" s="114">
        <v>0.625</v>
      </c>
      <c r="Z26" s="114">
        <v>0.64583333333333337</v>
      </c>
      <c r="AA26" s="114">
        <v>0.66666666666666663</v>
      </c>
      <c r="AB26" s="114">
        <v>0.6875</v>
      </c>
      <c r="AC26" s="114">
        <v>0.70833333333333337</v>
      </c>
      <c r="AD26" s="114">
        <v>0.72916666666666663</v>
      </c>
      <c r="AE26" s="114">
        <v>0.75</v>
      </c>
      <c r="AF26" s="114">
        <v>0.77083333333333337</v>
      </c>
      <c r="AG26" s="114">
        <v>0.79166666666666663</v>
      </c>
      <c r="AH26" s="114">
        <v>0.8125</v>
      </c>
      <c r="AI26" s="114">
        <v>0.83333333333333337</v>
      </c>
      <c r="AJ26" s="114">
        <v>0.85416666666666663</v>
      </c>
      <c r="AK26" s="114">
        <v>0.875</v>
      </c>
      <c r="AL26" s="114">
        <v>0.89583333333333337</v>
      </c>
      <c r="AM26" s="114">
        <v>0.91666666666666663</v>
      </c>
      <c r="AN26" s="114">
        <v>0.9375</v>
      </c>
      <c r="AO26" s="114">
        <v>0.95833333333333337</v>
      </c>
      <c r="AP26" s="114">
        <v>0.97916666666666663</v>
      </c>
      <c r="AQ26" s="114">
        <v>0</v>
      </c>
      <c r="AR26" s="114">
        <v>2.0833333333333332E-2</v>
      </c>
      <c r="AS26" s="114">
        <v>4.1666666666666664E-2</v>
      </c>
      <c r="AT26" s="114">
        <v>6.25E-2</v>
      </c>
      <c r="AU26" s="114">
        <v>8.3333333333333329E-2</v>
      </c>
      <c r="AV26" s="114">
        <v>0.10416666666666667</v>
      </c>
      <c r="AW26" s="114">
        <v>0.125</v>
      </c>
      <c r="AX26" s="114">
        <v>0.14583333333333334</v>
      </c>
      <c r="AY26" s="114">
        <v>0.16666666666666666</v>
      </c>
      <c r="AZ26" s="114">
        <v>0.1875</v>
      </c>
      <c r="BA26" s="98"/>
      <c r="BB26" s="109">
        <f t="shared" si="0"/>
        <v>0</v>
      </c>
      <c r="BD26" s="8">
        <v>14</v>
      </c>
      <c r="BE26" s="112">
        <f t="shared" si="1"/>
        <v>0</v>
      </c>
    </row>
    <row r="27" spans="1:57" ht="14.1" customHeight="1" x14ac:dyDescent="0.2">
      <c r="A27" s="1"/>
      <c r="B27" s="113"/>
      <c r="C27" s="113"/>
      <c r="D27" s="107"/>
      <c r="E27" s="114">
        <v>0.20833333333333334</v>
      </c>
      <c r="F27" s="114">
        <v>0.22916666666666666</v>
      </c>
      <c r="G27" s="114">
        <v>0.25</v>
      </c>
      <c r="H27" s="114">
        <v>0.27083333333333331</v>
      </c>
      <c r="I27" s="114">
        <v>0.29166666666666669</v>
      </c>
      <c r="J27" s="114">
        <v>0.3125</v>
      </c>
      <c r="K27" s="114">
        <v>0.33333333333333331</v>
      </c>
      <c r="L27" s="114">
        <v>0.35416666666666669</v>
      </c>
      <c r="M27" s="114">
        <v>0.375</v>
      </c>
      <c r="N27" s="114">
        <v>0.39583333333333331</v>
      </c>
      <c r="O27" s="114">
        <v>0.41666666666666669</v>
      </c>
      <c r="P27" s="114">
        <v>0.4375</v>
      </c>
      <c r="Q27" s="114">
        <v>0.45833333333333331</v>
      </c>
      <c r="R27" s="114">
        <v>0.47916666666666669</v>
      </c>
      <c r="S27" s="114">
        <v>0.5</v>
      </c>
      <c r="T27" s="114">
        <v>0.52083333333333337</v>
      </c>
      <c r="U27" s="114">
        <v>0.54166666666666663</v>
      </c>
      <c r="V27" s="114">
        <v>0.5625</v>
      </c>
      <c r="W27" s="114">
        <v>0.58333333333333337</v>
      </c>
      <c r="X27" s="114">
        <v>0.60416666666666663</v>
      </c>
      <c r="Y27" s="114">
        <v>0.625</v>
      </c>
      <c r="Z27" s="114">
        <v>0.64583333333333337</v>
      </c>
      <c r="AA27" s="114">
        <v>0.66666666666666663</v>
      </c>
      <c r="AB27" s="114">
        <v>0.6875</v>
      </c>
      <c r="AC27" s="114">
        <v>0.70833333333333337</v>
      </c>
      <c r="AD27" s="114">
        <v>0.72916666666666663</v>
      </c>
      <c r="AE27" s="114">
        <v>0.75</v>
      </c>
      <c r="AF27" s="114">
        <v>0.77083333333333337</v>
      </c>
      <c r="AG27" s="114">
        <v>0.79166666666666663</v>
      </c>
      <c r="AH27" s="114">
        <v>0.8125</v>
      </c>
      <c r="AI27" s="114">
        <v>0.83333333333333337</v>
      </c>
      <c r="AJ27" s="114">
        <v>0.85416666666666663</v>
      </c>
      <c r="AK27" s="114">
        <v>0.875</v>
      </c>
      <c r="AL27" s="114">
        <v>0.89583333333333337</v>
      </c>
      <c r="AM27" s="114">
        <v>0.91666666666666663</v>
      </c>
      <c r="AN27" s="114">
        <v>0.9375</v>
      </c>
      <c r="AO27" s="114">
        <v>0.95833333333333337</v>
      </c>
      <c r="AP27" s="114">
        <v>0.97916666666666663</v>
      </c>
      <c r="AQ27" s="114">
        <v>0</v>
      </c>
      <c r="AR27" s="114">
        <v>2.0833333333333332E-2</v>
      </c>
      <c r="AS27" s="114">
        <v>4.1666666666666664E-2</v>
      </c>
      <c r="AT27" s="114">
        <v>6.25E-2</v>
      </c>
      <c r="AU27" s="114">
        <v>8.3333333333333329E-2</v>
      </c>
      <c r="AV27" s="114">
        <v>0.10416666666666667</v>
      </c>
      <c r="AW27" s="114">
        <v>0.125</v>
      </c>
      <c r="AX27" s="114">
        <v>0.14583333333333334</v>
      </c>
      <c r="AY27" s="114">
        <v>0.16666666666666666</v>
      </c>
      <c r="AZ27" s="114">
        <v>0.1875</v>
      </c>
      <c r="BA27" s="98"/>
      <c r="BB27" s="109">
        <f t="shared" si="0"/>
        <v>0</v>
      </c>
      <c r="BD27" s="8">
        <v>14</v>
      </c>
      <c r="BE27" s="112">
        <f t="shared" si="1"/>
        <v>0</v>
      </c>
    </row>
    <row r="28" spans="1:57" ht="14.1" customHeight="1" x14ac:dyDescent="0.2">
      <c r="A28" s="5"/>
      <c r="B28" s="113"/>
      <c r="C28" s="113"/>
      <c r="D28" s="107"/>
      <c r="E28" s="114">
        <v>0.20833333333333334</v>
      </c>
      <c r="F28" s="114">
        <v>0.22916666666666666</v>
      </c>
      <c r="G28" s="114">
        <v>0.25</v>
      </c>
      <c r="H28" s="114">
        <v>0.27083333333333331</v>
      </c>
      <c r="I28" s="114">
        <v>0.29166666666666669</v>
      </c>
      <c r="J28" s="114">
        <v>0.3125</v>
      </c>
      <c r="K28" s="114">
        <v>0.33333333333333331</v>
      </c>
      <c r="L28" s="114">
        <v>0.35416666666666669</v>
      </c>
      <c r="M28" s="114">
        <v>0.375</v>
      </c>
      <c r="N28" s="114">
        <v>0.39583333333333331</v>
      </c>
      <c r="O28" s="114">
        <v>0.41666666666666669</v>
      </c>
      <c r="P28" s="114">
        <v>0.4375</v>
      </c>
      <c r="Q28" s="114">
        <v>0.45833333333333331</v>
      </c>
      <c r="R28" s="114">
        <v>0.47916666666666669</v>
      </c>
      <c r="S28" s="114">
        <v>0.5</v>
      </c>
      <c r="T28" s="114">
        <v>0.52083333333333337</v>
      </c>
      <c r="U28" s="114">
        <v>0.54166666666666663</v>
      </c>
      <c r="V28" s="114">
        <v>0.5625</v>
      </c>
      <c r="W28" s="114">
        <v>0.58333333333333337</v>
      </c>
      <c r="X28" s="114">
        <v>0.60416666666666663</v>
      </c>
      <c r="Y28" s="114">
        <v>0.625</v>
      </c>
      <c r="Z28" s="114">
        <v>0.64583333333333337</v>
      </c>
      <c r="AA28" s="114">
        <v>0.66666666666666663</v>
      </c>
      <c r="AB28" s="114">
        <v>0.6875</v>
      </c>
      <c r="AC28" s="114">
        <v>0.70833333333333337</v>
      </c>
      <c r="AD28" s="114">
        <v>0.72916666666666663</v>
      </c>
      <c r="AE28" s="114">
        <v>0.75</v>
      </c>
      <c r="AF28" s="114">
        <v>0.77083333333333337</v>
      </c>
      <c r="AG28" s="114">
        <v>0.79166666666666663</v>
      </c>
      <c r="AH28" s="114">
        <v>0.8125</v>
      </c>
      <c r="AI28" s="114">
        <v>0.83333333333333337</v>
      </c>
      <c r="AJ28" s="114">
        <v>0.85416666666666663</v>
      </c>
      <c r="AK28" s="114">
        <v>0.875</v>
      </c>
      <c r="AL28" s="114">
        <v>0.89583333333333337</v>
      </c>
      <c r="AM28" s="114">
        <v>0.91666666666666663</v>
      </c>
      <c r="AN28" s="114">
        <v>0.9375</v>
      </c>
      <c r="AO28" s="114">
        <v>0.95833333333333337</v>
      </c>
      <c r="AP28" s="114">
        <v>0.97916666666666663</v>
      </c>
      <c r="AQ28" s="114">
        <v>0</v>
      </c>
      <c r="AR28" s="114">
        <v>2.0833333333333332E-2</v>
      </c>
      <c r="AS28" s="114">
        <v>4.1666666666666664E-2</v>
      </c>
      <c r="AT28" s="114">
        <v>6.25E-2</v>
      </c>
      <c r="AU28" s="114">
        <v>8.3333333333333329E-2</v>
      </c>
      <c r="AV28" s="114">
        <v>0.10416666666666667</v>
      </c>
      <c r="AW28" s="114">
        <v>0.125</v>
      </c>
      <c r="AX28" s="114">
        <v>0.14583333333333334</v>
      </c>
      <c r="AY28" s="114">
        <v>0.16666666666666666</v>
      </c>
      <c r="AZ28" s="114">
        <v>0.1875</v>
      </c>
      <c r="BA28" s="98"/>
      <c r="BB28" s="109">
        <f t="shared" si="0"/>
        <v>0</v>
      </c>
      <c r="BD28" s="8">
        <v>14</v>
      </c>
      <c r="BE28" s="112">
        <f t="shared" si="1"/>
        <v>0</v>
      </c>
    </row>
    <row r="29" spans="1:57" ht="14.1" customHeight="1" x14ac:dyDescent="0.2">
      <c r="A29" s="1" t="s">
        <v>69</v>
      </c>
      <c r="B29" s="113">
        <v>0.125</v>
      </c>
      <c r="C29" s="113">
        <v>0.45833333333333331</v>
      </c>
      <c r="D29" s="107"/>
      <c r="E29" s="114">
        <v>0.20833333333333334</v>
      </c>
      <c r="F29" s="114">
        <v>0.22916666666666666</v>
      </c>
      <c r="G29" s="114">
        <v>0.25</v>
      </c>
      <c r="H29" s="114">
        <v>0.27083333333333331</v>
      </c>
      <c r="I29" s="114">
        <v>0.29166666666666669</v>
      </c>
      <c r="J29" s="114">
        <v>0.3125</v>
      </c>
      <c r="K29" s="114">
        <v>0.33333333333333331</v>
      </c>
      <c r="L29" s="114">
        <v>0.35416666666666669</v>
      </c>
      <c r="M29" s="114">
        <v>0.375</v>
      </c>
      <c r="N29" s="114">
        <v>0.39583333333333331</v>
      </c>
      <c r="O29" s="114">
        <v>0.41666666666666669</v>
      </c>
      <c r="P29" s="114">
        <v>0.4375</v>
      </c>
      <c r="Q29" s="114">
        <v>0.45833333333333331</v>
      </c>
      <c r="R29" s="114">
        <v>0.47916666666666669</v>
      </c>
      <c r="S29" s="114">
        <v>0.5</v>
      </c>
      <c r="T29" s="114">
        <v>0.52083333333333337</v>
      </c>
      <c r="U29" s="114">
        <v>0.54166666666666663</v>
      </c>
      <c r="V29" s="114">
        <v>0.5625</v>
      </c>
      <c r="W29" s="114">
        <v>0.58333333333333337</v>
      </c>
      <c r="X29" s="114">
        <v>0.60416666666666663</v>
      </c>
      <c r="Y29" s="114">
        <v>0.625</v>
      </c>
      <c r="Z29" s="114">
        <v>0.64583333333333337</v>
      </c>
      <c r="AA29" s="114">
        <v>0.66666666666666663</v>
      </c>
      <c r="AB29" s="114">
        <v>0.6875</v>
      </c>
      <c r="AC29" s="114">
        <v>0.70833333333333337</v>
      </c>
      <c r="AD29" s="114">
        <v>0.72916666666666663</v>
      </c>
      <c r="AE29" s="114">
        <v>0.75</v>
      </c>
      <c r="AF29" s="114">
        <v>0.77083333333333337</v>
      </c>
      <c r="AG29" s="114">
        <v>0.79166666666666663</v>
      </c>
      <c r="AH29" s="114">
        <v>0.8125</v>
      </c>
      <c r="AI29" s="114">
        <v>0.83333333333333337</v>
      </c>
      <c r="AJ29" s="114">
        <v>0.85416666666666663</v>
      </c>
      <c r="AK29" s="114">
        <v>0.875</v>
      </c>
      <c r="AL29" s="114">
        <v>0.89583333333333337</v>
      </c>
      <c r="AM29" s="114">
        <v>0.91666666666666663</v>
      </c>
      <c r="AN29" s="114">
        <v>0.9375</v>
      </c>
      <c r="AO29" s="114">
        <v>0.95833333333333337</v>
      </c>
      <c r="AP29" s="114">
        <v>0.97916666666666663</v>
      </c>
      <c r="AQ29" s="114">
        <v>0</v>
      </c>
      <c r="AR29" s="114">
        <v>2.0833333333333332E-2</v>
      </c>
      <c r="AS29" s="114">
        <v>4.1666666666666664E-2</v>
      </c>
      <c r="AT29" s="114">
        <v>6.25E-2</v>
      </c>
      <c r="AU29" s="114">
        <v>8.3333333333333329E-2</v>
      </c>
      <c r="AV29" s="114">
        <v>0.10416666666666667</v>
      </c>
      <c r="AW29" s="114">
        <v>0.125</v>
      </c>
      <c r="AX29" s="114">
        <v>0.14583333333333334</v>
      </c>
      <c r="AY29" s="114">
        <v>0.16666666666666666</v>
      </c>
      <c r="AZ29" s="114">
        <v>0.1875</v>
      </c>
      <c r="BA29" s="98"/>
      <c r="BB29" s="109">
        <f t="shared" si="0"/>
        <v>0.33333333333333331</v>
      </c>
      <c r="BD29" s="8">
        <v>14</v>
      </c>
      <c r="BE29" s="112">
        <f t="shared" si="1"/>
        <v>111.99999999999999</v>
      </c>
    </row>
    <row r="30" spans="1:57" ht="14.1" customHeight="1" x14ac:dyDescent="0.2">
      <c r="A30" s="1"/>
      <c r="B30" s="113"/>
      <c r="C30" s="113"/>
      <c r="D30" s="107"/>
      <c r="E30" s="114">
        <v>0.20833333333333334</v>
      </c>
      <c r="F30" s="114">
        <v>0.22916666666666666</v>
      </c>
      <c r="G30" s="114">
        <v>0.25</v>
      </c>
      <c r="H30" s="114">
        <v>0.27083333333333331</v>
      </c>
      <c r="I30" s="114">
        <v>0.29166666666666669</v>
      </c>
      <c r="J30" s="114">
        <v>0.3125</v>
      </c>
      <c r="K30" s="114">
        <v>0.33333333333333331</v>
      </c>
      <c r="L30" s="114">
        <v>0.35416666666666669</v>
      </c>
      <c r="M30" s="114">
        <v>0.375</v>
      </c>
      <c r="N30" s="114">
        <v>0.39583333333333331</v>
      </c>
      <c r="O30" s="114">
        <v>0.41666666666666669</v>
      </c>
      <c r="P30" s="114">
        <v>0.4375</v>
      </c>
      <c r="Q30" s="114">
        <v>0.45833333333333331</v>
      </c>
      <c r="R30" s="114">
        <v>0.47916666666666669</v>
      </c>
      <c r="S30" s="114">
        <v>0.5</v>
      </c>
      <c r="T30" s="114">
        <v>0.52083333333333337</v>
      </c>
      <c r="U30" s="114">
        <v>0.54166666666666663</v>
      </c>
      <c r="V30" s="114">
        <v>0.5625</v>
      </c>
      <c r="W30" s="114">
        <v>0.58333333333333337</v>
      </c>
      <c r="X30" s="114">
        <v>0.60416666666666663</v>
      </c>
      <c r="Y30" s="114">
        <v>0.625</v>
      </c>
      <c r="Z30" s="114">
        <v>0.64583333333333337</v>
      </c>
      <c r="AA30" s="114">
        <v>0.66666666666666663</v>
      </c>
      <c r="AB30" s="114">
        <v>0.6875</v>
      </c>
      <c r="AC30" s="114">
        <v>0.70833333333333337</v>
      </c>
      <c r="AD30" s="114">
        <v>0.72916666666666663</v>
      </c>
      <c r="AE30" s="114">
        <v>0.75</v>
      </c>
      <c r="AF30" s="114">
        <v>0.77083333333333337</v>
      </c>
      <c r="AG30" s="114">
        <v>0.79166666666666663</v>
      </c>
      <c r="AH30" s="114">
        <v>0.8125</v>
      </c>
      <c r="AI30" s="114">
        <v>0.83333333333333337</v>
      </c>
      <c r="AJ30" s="114">
        <v>0.85416666666666663</v>
      </c>
      <c r="AK30" s="114">
        <v>0.875</v>
      </c>
      <c r="AL30" s="114">
        <v>0.89583333333333337</v>
      </c>
      <c r="AM30" s="114">
        <v>0.91666666666666663</v>
      </c>
      <c r="AN30" s="114">
        <v>0.9375</v>
      </c>
      <c r="AO30" s="114">
        <v>0.95833333333333337</v>
      </c>
      <c r="AP30" s="114">
        <v>0.97916666666666663</v>
      </c>
      <c r="AQ30" s="114">
        <v>0</v>
      </c>
      <c r="AR30" s="114">
        <v>2.0833333333333332E-2</v>
      </c>
      <c r="AS30" s="114">
        <v>4.1666666666666664E-2</v>
      </c>
      <c r="AT30" s="114">
        <v>6.25E-2</v>
      </c>
      <c r="AU30" s="114">
        <v>8.3333333333333329E-2</v>
      </c>
      <c r="AV30" s="114">
        <v>0.10416666666666667</v>
      </c>
      <c r="AW30" s="114">
        <v>0.125</v>
      </c>
      <c r="AX30" s="114">
        <v>0.14583333333333334</v>
      </c>
      <c r="AY30" s="114">
        <v>0.16666666666666666</v>
      </c>
      <c r="AZ30" s="114">
        <v>0.1875</v>
      </c>
      <c r="BA30" s="98"/>
      <c r="BB30" s="109">
        <f t="shared" si="0"/>
        <v>0</v>
      </c>
      <c r="BD30" s="8">
        <v>14</v>
      </c>
      <c r="BE30" s="112">
        <f t="shared" si="1"/>
        <v>0</v>
      </c>
    </row>
    <row r="31" spans="1:57" ht="14.1" customHeight="1" x14ac:dyDescent="0.2">
      <c r="A31" s="35"/>
      <c r="B31" s="35"/>
      <c r="C31" s="35"/>
      <c r="D31" s="35"/>
      <c r="E31" s="110">
        <v>5</v>
      </c>
      <c r="F31" s="111">
        <v>30</v>
      </c>
      <c r="G31" s="110">
        <v>6</v>
      </c>
      <c r="H31" s="111">
        <v>30</v>
      </c>
      <c r="I31" s="110">
        <v>7</v>
      </c>
      <c r="J31" s="111">
        <v>30</v>
      </c>
      <c r="K31" s="110">
        <v>8</v>
      </c>
      <c r="L31" s="111">
        <v>30</v>
      </c>
      <c r="M31" s="110">
        <v>9</v>
      </c>
      <c r="N31" s="111">
        <v>30</v>
      </c>
      <c r="O31" s="110">
        <v>10</v>
      </c>
      <c r="P31" s="111">
        <v>30</v>
      </c>
      <c r="Q31" s="110">
        <v>11</v>
      </c>
      <c r="R31" s="111">
        <v>30</v>
      </c>
      <c r="S31" s="110">
        <v>12</v>
      </c>
      <c r="T31" s="111">
        <v>30</v>
      </c>
      <c r="U31" s="110">
        <v>13</v>
      </c>
      <c r="V31" s="111">
        <v>30</v>
      </c>
      <c r="W31" s="110">
        <v>14</v>
      </c>
      <c r="X31" s="111">
        <v>30</v>
      </c>
      <c r="Y31" s="110">
        <v>15</v>
      </c>
      <c r="Z31" s="111">
        <v>30</v>
      </c>
      <c r="AA31" s="110">
        <v>16</v>
      </c>
      <c r="AB31" s="111">
        <v>30</v>
      </c>
      <c r="AC31" s="110">
        <v>17</v>
      </c>
      <c r="AD31" s="111">
        <v>30</v>
      </c>
      <c r="AE31" s="110">
        <v>18</v>
      </c>
      <c r="AF31" s="111">
        <v>30</v>
      </c>
      <c r="AG31" s="110">
        <v>19</v>
      </c>
      <c r="AH31" s="111">
        <v>30</v>
      </c>
      <c r="AI31" s="110">
        <v>20</v>
      </c>
      <c r="AJ31" s="111">
        <v>30</v>
      </c>
      <c r="AK31" s="110">
        <v>21</v>
      </c>
      <c r="AL31" s="111">
        <v>30</v>
      </c>
      <c r="AM31" s="110">
        <v>22</v>
      </c>
      <c r="AN31" s="111">
        <v>30</v>
      </c>
      <c r="AO31" s="110">
        <v>23</v>
      </c>
      <c r="AP31" s="111">
        <v>30</v>
      </c>
      <c r="AQ31" s="110">
        <v>0</v>
      </c>
      <c r="AR31" s="111">
        <v>30</v>
      </c>
      <c r="AS31" s="110">
        <v>1</v>
      </c>
      <c r="AT31" s="111">
        <v>30</v>
      </c>
      <c r="AU31" s="110">
        <v>2</v>
      </c>
      <c r="AV31" s="111">
        <v>30</v>
      </c>
      <c r="AW31" s="110">
        <v>1</v>
      </c>
      <c r="AX31" s="111">
        <v>30</v>
      </c>
      <c r="AY31" s="110">
        <v>2</v>
      </c>
      <c r="AZ31" s="111">
        <v>30</v>
      </c>
      <c r="BA31" s="95"/>
      <c r="BE31" s="36">
        <f>SUM(BE7:BE30)</f>
        <v>966</v>
      </c>
    </row>
    <row r="32" spans="1:57" ht="14.1" customHeight="1" x14ac:dyDescent="0.2">
      <c r="A32" s="37"/>
      <c r="B32" s="37"/>
      <c r="C32" s="37"/>
      <c r="D32" s="37"/>
      <c r="E32" s="38"/>
      <c r="F32" s="38"/>
      <c r="G32" s="39"/>
      <c r="H32" s="40"/>
      <c r="I32" s="39"/>
      <c r="J32" s="40"/>
      <c r="K32" s="39"/>
      <c r="L32" s="40"/>
      <c r="M32" s="39"/>
      <c r="N32" s="40"/>
      <c r="O32" s="39"/>
      <c r="P32" s="40"/>
      <c r="Q32" s="39"/>
      <c r="R32" s="40"/>
      <c r="S32" s="39"/>
      <c r="T32" s="40"/>
      <c r="U32" s="39"/>
      <c r="V32" s="40"/>
      <c r="W32" s="39"/>
      <c r="X32" s="40"/>
      <c r="Y32" s="39"/>
      <c r="Z32" s="40"/>
      <c r="AA32" s="39"/>
      <c r="AB32" s="40"/>
      <c r="AC32" s="39"/>
      <c r="AD32" s="40"/>
      <c r="AE32" s="39"/>
      <c r="AF32" s="40"/>
      <c r="AG32" s="39"/>
      <c r="AH32" s="40"/>
      <c r="AI32" s="39"/>
      <c r="AJ32" s="40"/>
      <c r="AK32" s="39"/>
      <c r="AL32" s="40"/>
      <c r="AM32" s="39"/>
      <c r="AN32" s="40"/>
      <c r="AO32" s="39"/>
      <c r="AP32" s="40"/>
      <c r="AQ32" s="39"/>
      <c r="AR32" s="40"/>
      <c r="AS32" s="39"/>
      <c r="AT32" s="40"/>
      <c r="AU32" s="39"/>
      <c r="AV32" s="40"/>
      <c r="AW32" s="40"/>
      <c r="AX32" s="40"/>
      <c r="AY32" s="40"/>
      <c r="AZ32" s="40"/>
      <c r="BA32" s="40"/>
      <c r="BB32" s="41"/>
      <c r="BC32" s="42"/>
    </row>
    <row r="33" spans="1:54" x14ac:dyDescent="0.2">
      <c r="A33" s="48" t="s">
        <v>6</v>
      </c>
      <c r="B33" s="48"/>
      <c r="C33" s="48"/>
      <c r="D33" s="48"/>
      <c r="E33" s="43">
        <f t="shared" ref="E33:AV33" si="2">SUM(E7:E30)</f>
        <v>5</v>
      </c>
      <c r="F33" s="43"/>
      <c r="G33" s="43">
        <f t="shared" si="2"/>
        <v>6</v>
      </c>
      <c r="H33" s="43">
        <f t="shared" si="2"/>
        <v>6.4999999999999982</v>
      </c>
      <c r="I33" s="43">
        <f t="shared" si="2"/>
        <v>7.0000000000000027</v>
      </c>
      <c r="J33" s="43">
        <f t="shared" si="2"/>
        <v>7.5</v>
      </c>
      <c r="K33" s="43">
        <f t="shared" si="2"/>
        <v>7.9999999999999964</v>
      </c>
      <c r="L33" s="43">
        <f t="shared" si="2"/>
        <v>8.5000000000000018</v>
      </c>
      <c r="M33" s="43">
        <f t="shared" si="2"/>
        <v>9</v>
      </c>
      <c r="N33" s="43">
        <f t="shared" si="2"/>
        <v>9.5</v>
      </c>
      <c r="O33" s="43">
        <f t="shared" si="2"/>
        <v>10</v>
      </c>
      <c r="P33" s="43">
        <f t="shared" si="2"/>
        <v>10.5</v>
      </c>
      <c r="Q33" s="43">
        <f t="shared" si="2"/>
        <v>11.000000000000002</v>
      </c>
      <c r="R33" s="43">
        <f t="shared" si="2"/>
        <v>11.499999999999998</v>
      </c>
      <c r="S33" s="43">
        <f t="shared" si="2"/>
        <v>12</v>
      </c>
      <c r="T33" s="43">
        <f t="shared" si="2"/>
        <v>12.500000000000004</v>
      </c>
      <c r="U33" s="43">
        <f t="shared" si="2"/>
        <v>12.999999999999996</v>
      </c>
      <c r="V33" s="43">
        <f t="shared" si="2"/>
        <v>13.5</v>
      </c>
      <c r="W33" s="43">
        <f t="shared" si="2"/>
        <v>14.000000000000005</v>
      </c>
      <c r="X33" s="43">
        <f t="shared" si="2"/>
        <v>14.499999999999995</v>
      </c>
      <c r="Y33" s="43">
        <f t="shared" si="2"/>
        <v>15</v>
      </c>
      <c r="Z33" s="43">
        <f t="shared" si="2"/>
        <v>15.500000000000005</v>
      </c>
      <c r="AA33" s="43">
        <f t="shared" si="2"/>
        <v>15.999999999999993</v>
      </c>
      <c r="AB33" s="43">
        <f t="shared" si="2"/>
        <v>16.5</v>
      </c>
      <c r="AC33" s="43">
        <f t="shared" si="2"/>
        <v>17.000000000000004</v>
      </c>
      <c r="AD33" s="43">
        <f t="shared" si="2"/>
        <v>17.499999999999996</v>
      </c>
      <c r="AE33" s="43">
        <f t="shared" si="2"/>
        <v>18</v>
      </c>
      <c r="AF33" s="43">
        <f t="shared" si="2"/>
        <v>18.458333333333336</v>
      </c>
      <c r="AG33" s="43">
        <f t="shared" si="2"/>
        <v>19</v>
      </c>
      <c r="AH33" s="43">
        <f t="shared" si="2"/>
        <v>19.5</v>
      </c>
      <c r="AI33" s="43">
        <f t="shared" si="2"/>
        <v>20</v>
      </c>
      <c r="AJ33" s="43">
        <f t="shared" si="2"/>
        <v>20.500000000000004</v>
      </c>
      <c r="AK33" s="43">
        <f t="shared" si="2"/>
        <v>21</v>
      </c>
      <c r="AL33" s="43">
        <f t="shared" si="2"/>
        <v>21.499999999999996</v>
      </c>
      <c r="AM33" s="43">
        <f t="shared" si="2"/>
        <v>22.000000000000004</v>
      </c>
      <c r="AN33" s="43">
        <f t="shared" si="2"/>
        <v>22.5</v>
      </c>
      <c r="AO33" s="43">
        <f t="shared" si="2"/>
        <v>22.041666666666664</v>
      </c>
      <c r="AP33" s="43">
        <f t="shared" si="2"/>
        <v>23.500000000000004</v>
      </c>
      <c r="AQ33" s="43">
        <f t="shared" si="2"/>
        <v>0</v>
      </c>
      <c r="AR33" s="43">
        <f t="shared" si="2"/>
        <v>0.49999999999999978</v>
      </c>
      <c r="AS33" s="43">
        <f t="shared" si="2"/>
        <v>0.99999999999999956</v>
      </c>
      <c r="AT33" s="43">
        <f t="shared" si="2"/>
        <v>1.5</v>
      </c>
      <c r="AU33" s="43">
        <f t="shared" si="2"/>
        <v>1.9999999999999991</v>
      </c>
      <c r="AV33" s="43">
        <f t="shared" si="2"/>
        <v>2.5</v>
      </c>
      <c r="AW33" s="43"/>
      <c r="AX33" s="43"/>
      <c r="AY33" s="43"/>
      <c r="AZ33" s="43"/>
      <c r="BA33" s="43"/>
      <c r="BB33" s="44">
        <f>SUM(BB7:BB30)</f>
        <v>2.8750000000000004</v>
      </c>
    </row>
    <row r="34" spans="1:54" s="103" customFormat="1" x14ac:dyDescent="0.2">
      <c r="E34" s="105">
        <f>(W37-A37)/O39*E6*2+2</f>
        <v>2</v>
      </c>
      <c r="F34" s="105">
        <f>(W37-A37)/O39*F6*2+2</f>
        <v>2</v>
      </c>
      <c r="G34" s="105">
        <f>(W37-A37)/O39*G6*2+2</f>
        <v>2</v>
      </c>
      <c r="H34" s="105">
        <f>(W37-A37)/O39*H6*2+2</f>
        <v>2</v>
      </c>
      <c r="I34" s="105">
        <f>(W37-A37)/O39*I6*2+2</f>
        <v>2.2770847785754618</v>
      </c>
      <c r="J34" s="105">
        <f>(W37-A37)/O39*J6*2+2</f>
        <v>2.4074776155521498</v>
      </c>
      <c r="K34" s="105">
        <f>(W37-A37)/O39*K6*2+2</f>
        <v>2.342281197063806</v>
      </c>
      <c r="L34" s="105">
        <f>(W37-A37)/O39*L6*2+2</f>
        <v>2.2770847785754618</v>
      </c>
      <c r="M34" s="105">
        <f>(W37-A37)/O39*M6*2+2</f>
        <v>2.3259820924417198</v>
      </c>
      <c r="N34" s="105">
        <f>(W37-A37)/O39*N6*2+2</f>
        <v>2.5704686617730097</v>
      </c>
      <c r="O34" s="105">
        <f>(W37-A37)/O39*O6*2+2</f>
        <v>2.7334597079938696</v>
      </c>
      <c r="P34" s="105">
        <f>(W37-A37)/O39*P6*2+2</f>
        <v>2.7986561264822134</v>
      </c>
      <c r="Q34" s="105">
        <f>(W37-A37)/O39*Q6*2+2</f>
        <v>3.8092006130515452</v>
      </c>
      <c r="R34" s="105">
        <f>(W37-A37)/O39*R6*2+2</f>
        <v>5.4228119706380582</v>
      </c>
      <c r="S34" s="105">
        <f>(W37-A37)/O39*S6*2+2</f>
        <v>7.0527224328466573</v>
      </c>
      <c r="T34" s="105">
        <f>(W37-A37)/O39*T6*2+2</f>
        <v>6.9712269097362274</v>
      </c>
      <c r="U34" s="105">
        <f>(W37-A37)/O39*U6*2+2</f>
        <v>6.0584770508994117</v>
      </c>
      <c r="V34" s="105">
        <f>(W37-A37)/O39*V6*2+2</f>
        <v>5.9932806324110679</v>
      </c>
      <c r="W34" s="105">
        <f>(W37-A37)/O39*W6*2+2</f>
        <v>15.251172057755912</v>
      </c>
      <c r="X34" s="105">
        <f>(W37-A37)/O39*X6*2+2</f>
        <v>4.5752585302895863</v>
      </c>
      <c r="Y34" s="105">
        <f>(W37-A37)/O39*Y6*2+2</f>
        <v>3.532115834476083</v>
      </c>
      <c r="Z34" s="105">
        <f>(W37-A37)/O39*Z6*2+2</f>
        <v>2.7823570218601277</v>
      </c>
      <c r="AA34" s="105">
        <f>(W37-A37)/O39*AA6*2+2</f>
        <v>3.532115834476083</v>
      </c>
      <c r="AB34" s="105">
        <f>(W37-A37)/O39*AB6*2+2</f>
        <v>3.874397031539889</v>
      </c>
      <c r="AC34" s="105">
        <f>(W37-A37)/O39*AC6*2+2</f>
        <v>5.2761200290392845</v>
      </c>
      <c r="AD34" s="105">
        <f>(W37-A37)/O39*AD6*2+2</f>
        <v>5.9769815277889826</v>
      </c>
      <c r="AE34" s="105">
        <f>(W37-A37)/O39*AE6*2+2</f>
        <v>4.9012406227313061</v>
      </c>
      <c r="AF34" s="105">
        <f>(W37-A37)/O39*AF6*2+2</f>
        <v>5.2272227151730259</v>
      </c>
      <c r="AG34" s="105">
        <f>(W37-A37)/O39*AG6*2+2</f>
        <v>5.0153343550859084</v>
      </c>
      <c r="AH34" s="105">
        <f>(W37-A37)/O39*AH6*2+2</f>
        <v>3.7114059853190291</v>
      </c>
      <c r="AI34" s="105">
        <f>(W37-A37)/O39*AI6*2+2</f>
        <v>3.7766024038073729</v>
      </c>
      <c r="AJ34" s="105">
        <f>(W37-A37)/O39*AJ6*2+2</f>
        <v>3.2713301605227074</v>
      </c>
      <c r="AK34" s="105">
        <f>(W37-A37)/O39*AK6*2+2</f>
        <v>3.0594418004355894</v>
      </c>
      <c r="AL34" s="105">
        <f>(W37-A37)/O39*AL6*2+2</f>
        <v>2.9942453819472457</v>
      </c>
      <c r="AM34" s="105">
        <f>(W37-A37)/O39*AM6*2+2</f>
        <v>2.7823570218601277</v>
      </c>
      <c r="AN34" s="105">
        <f>(W37-A37)/O39*AN6*2+2</f>
        <v>2.8964507542147295</v>
      </c>
      <c r="AO34" s="105">
        <f>(W37-A37)/O39*AO6*2+2</f>
        <v>2.5215713479067516</v>
      </c>
      <c r="AP34" s="105">
        <f>(W37-A37)/O39*AP6*2+2</f>
        <v>2.4726740340404936</v>
      </c>
      <c r="AQ34" s="105">
        <f>(W37-A37)/O39*AQ6*2+2</f>
        <v>2.5052722432846659</v>
      </c>
      <c r="AR34" s="105">
        <f>(W37-A37)/O39*AR6*2+2</f>
        <v>2.3096829878196337</v>
      </c>
      <c r="AS34" s="105">
        <f>(W37-A37)/O39*AS6*2+2</f>
        <v>2.7334597079938696</v>
      </c>
      <c r="AT34" s="105">
        <f>(W37-A37)/O39*AT6*2+2</f>
        <v>2.6682632895055258</v>
      </c>
      <c r="AU34" s="105">
        <f>(W37-A37)/O39*AU6*2+2</f>
        <v>2</v>
      </c>
      <c r="AV34" s="105">
        <f>(W37-A37)/O39*AV6*2+2</f>
        <v>2</v>
      </c>
      <c r="AW34" s="105">
        <f>(W37-A37)/O39*AW6*2+2</f>
        <v>2</v>
      </c>
      <c r="AX34" s="105">
        <f>(W37-A37)/O39*AX6*2+2</f>
        <v>2</v>
      </c>
      <c r="AY34" s="105">
        <f>(W37-A37)/O39*AY6*2+2</f>
        <v>2</v>
      </c>
      <c r="AZ34" s="105">
        <f>(W37-A37)/O39*AZ6*2+2</f>
        <v>2</v>
      </c>
      <c r="BA34" s="45"/>
      <c r="BB34" s="104">
        <f>SUM(E34:AZ34)/2</f>
        <v>86.343643623457297</v>
      </c>
    </row>
    <row r="36" spans="1:54" x14ac:dyDescent="0.2">
      <c r="A36" s="100" t="s">
        <v>56</v>
      </c>
      <c r="B36" s="116"/>
      <c r="C36" s="116"/>
      <c r="D36" s="116"/>
      <c r="L36" s="148" t="s">
        <v>23</v>
      </c>
      <c r="M36" s="149"/>
      <c r="N36" s="149"/>
      <c r="O36" s="149"/>
      <c r="P36" s="149"/>
      <c r="Q36" s="150"/>
      <c r="T36" s="148" t="s">
        <v>24</v>
      </c>
      <c r="U36" s="149"/>
      <c r="V36" s="149"/>
      <c r="W36" s="149"/>
      <c r="X36" s="149"/>
      <c r="Y36" s="150"/>
      <c r="AB36" s="148" t="s">
        <v>19</v>
      </c>
      <c r="AC36" s="149"/>
      <c r="AD36" s="149"/>
      <c r="AE36" s="149"/>
      <c r="AF36" s="149"/>
      <c r="AG36" s="150"/>
    </row>
    <row r="37" spans="1:54" ht="18" x14ac:dyDescent="0.2">
      <c r="A37" s="151">
        <v>48</v>
      </c>
      <c r="B37" s="117"/>
      <c r="C37" s="117"/>
      <c r="D37" s="117"/>
      <c r="L37" s="140" t="s">
        <v>29</v>
      </c>
      <c r="M37" s="141"/>
      <c r="N37" s="142"/>
      <c r="O37" s="143">
        <f>'Weekly summary'!B10</f>
        <v>4525</v>
      </c>
      <c r="P37" s="144"/>
      <c r="Q37" s="145"/>
      <c r="R37" s="42"/>
      <c r="S37" s="42"/>
      <c r="T37" s="140" t="s">
        <v>26</v>
      </c>
      <c r="U37" s="141"/>
      <c r="V37" s="142"/>
      <c r="W37" s="143">
        <f>'Weekly summary'!B13</f>
        <v>87.117851093006379</v>
      </c>
      <c r="X37" s="144"/>
      <c r="Y37" s="145"/>
      <c r="Z37" s="42"/>
      <c r="AA37" s="42"/>
      <c r="AB37" s="140" t="s">
        <v>26</v>
      </c>
      <c r="AC37" s="141"/>
      <c r="AD37" s="142"/>
      <c r="AE37" s="153">
        <f>W37*14/O39</f>
        <v>0.25409373235460192</v>
      </c>
      <c r="AF37" s="154"/>
      <c r="AG37" s="155"/>
    </row>
    <row r="38" spans="1:54" ht="18" x14ac:dyDescent="0.2">
      <c r="A38" s="152"/>
      <c r="B38" s="117"/>
      <c r="C38" s="117"/>
      <c r="D38" s="117"/>
      <c r="L38" s="140" t="s">
        <v>30</v>
      </c>
      <c r="M38" s="141"/>
      <c r="N38" s="142"/>
      <c r="O38" s="143">
        <f>'Weekly summary'!B11</f>
        <v>4658</v>
      </c>
      <c r="P38" s="144"/>
      <c r="Q38" s="145"/>
      <c r="R38" s="42"/>
      <c r="S38" s="42"/>
      <c r="T38" s="140" t="s">
        <v>55</v>
      </c>
      <c r="U38" s="141"/>
      <c r="V38" s="142"/>
      <c r="W38" s="129">
        <f>BB33</f>
        <v>2.8750000000000004</v>
      </c>
      <c r="X38" s="156"/>
      <c r="Y38" s="130"/>
      <c r="Z38" s="42"/>
      <c r="AA38" s="42"/>
      <c r="AB38" s="140" t="s">
        <v>27</v>
      </c>
      <c r="AC38" s="141"/>
      <c r="AD38" s="142"/>
      <c r="AE38" s="153">
        <f>BE31/O39</f>
        <v>0.20125000000000001</v>
      </c>
      <c r="AF38" s="154"/>
      <c r="AG38" s="155"/>
    </row>
    <row r="39" spans="1:54" x14ac:dyDescent="0.2">
      <c r="L39" s="140" t="s">
        <v>25</v>
      </c>
      <c r="M39" s="141"/>
      <c r="N39" s="142"/>
      <c r="O39" s="143">
        <f>'Weekly summary'!B12</f>
        <v>4800</v>
      </c>
      <c r="P39" s="144"/>
      <c r="Q39" s="145"/>
      <c r="R39" s="42"/>
      <c r="S39" s="42"/>
      <c r="T39" s="140" t="s">
        <v>28</v>
      </c>
      <c r="U39" s="141"/>
      <c r="V39" s="142"/>
      <c r="W39" s="140">
        <f>W38-W37</f>
        <v>-84.242851093006379</v>
      </c>
      <c r="X39" s="141"/>
      <c r="Y39" s="142"/>
      <c r="Z39" s="42"/>
      <c r="AA39" s="42"/>
      <c r="AB39" s="140" t="s">
        <v>28</v>
      </c>
      <c r="AC39" s="141"/>
      <c r="AD39" s="142"/>
      <c r="AE39" s="153">
        <f>AE38-AE37</f>
        <v>-5.2843732354601908E-2</v>
      </c>
      <c r="AF39" s="154"/>
      <c r="AG39" s="155"/>
    </row>
  </sheetData>
  <sheetProtection formatCells="0"/>
  <mergeCells count="27">
    <mergeCell ref="A37:A38"/>
    <mergeCell ref="AE39:AG39"/>
    <mergeCell ref="AE37:AG37"/>
    <mergeCell ref="L38:N38"/>
    <mergeCell ref="O38:Q38"/>
    <mergeCell ref="T38:V38"/>
    <mergeCell ref="W38:Y38"/>
    <mergeCell ref="AB38:AD38"/>
    <mergeCell ref="AE38:AG38"/>
    <mergeCell ref="L37:N37"/>
    <mergeCell ref="O37:Q37"/>
    <mergeCell ref="T37:V37"/>
    <mergeCell ref="W37:Y37"/>
    <mergeCell ref="AB37:AD37"/>
    <mergeCell ref="A1:AV1"/>
    <mergeCell ref="A3:AV3"/>
    <mergeCell ref="L36:Q36"/>
    <mergeCell ref="T36:Y36"/>
    <mergeCell ref="AB36:AG36"/>
    <mergeCell ref="E4:R4"/>
    <mergeCell ref="S4:AP4"/>
    <mergeCell ref="AQ4:AZ4"/>
    <mergeCell ref="L39:N39"/>
    <mergeCell ref="O39:Q39"/>
    <mergeCell ref="T39:V39"/>
    <mergeCell ref="W39:Y39"/>
    <mergeCell ref="AB39:AD39"/>
  </mergeCells>
  <conditionalFormatting sqref="E7:AZ30">
    <cfRule type="expression" dxfId="1" priority="1">
      <formula>IF(AND($B7&lt;&gt;"",$C7&lt;&gt;""),IF($C7&lt;$B7,OR(E7&lt;=$C7,E7&gt;=$B7),AND(E7&gt;=$B7,E7&lt;=$C7)))</formula>
    </cfRule>
  </conditionalFormatting>
  <hyperlinks>
    <hyperlink ref="AZ1" r:id="rId1"/>
  </hyperlinks>
  <pageMargins left="0.39374999999999999" right="0.39374999999999999" top="0.45208333333333334" bottom="0.59027777777777779" header="0.51180555555555551" footer="0.51180555555555551"/>
  <pageSetup scale="93" firstPageNumber="0" orientation="landscape" horizontalDpi="300" verticalDpi="300" r:id="rId2"/>
  <headerFooter alignWithMargins="0"/>
  <legacy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4"/>
    <pageSetUpPr fitToPage="1"/>
  </sheetPr>
  <dimension ref="A1:AX38"/>
  <sheetViews>
    <sheetView showGridLines="0" zoomScale="115" zoomScaleNormal="115" workbookViewId="0">
      <selection activeCell="G7" sqref="G7"/>
    </sheetView>
  </sheetViews>
  <sheetFormatPr baseColWidth="10" defaultColWidth="11.42578125" defaultRowHeight="12.75" x14ac:dyDescent="0.2"/>
  <cols>
    <col min="1" max="1" width="4.7109375" style="16" customWidth="1"/>
    <col min="2" max="2" width="13.140625" style="16" customWidth="1"/>
    <col min="3" max="44" width="3" style="16" customWidth="1"/>
    <col min="45" max="45" width="3.42578125" style="16" customWidth="1"/>
    <col min="46" max="46" width="4.28515625" style="29" customWidth="1"/>
    <col min="47" max="47" width="2.5703125" style="16" customWidth="1"/>
    <col min="48" max="50" width="6.7109375" style="16" customWidth="1"/>
    <col min="51" max="16384" width="11.42578125" style="16"/>
  </cols>
  <sheetData>
    <row r="1" spans="1:50" ht="26.25" x14ac:dyDescent="0.4">
      <c r="B1" s="146" t="s">
        <v>18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</row>
    <row r="2" spans="1:50" ht="9.75" customHeight="1" x14ac:dyDescent="0.25"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50" x14ac:dyDescent="0.2">
      <c r="B3" s="157">
        <f>Wednesday!A3+1</f>
        <v>41424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</row>
    <row r="5" spans="1:50" x14ac:dyDescent="0.2">
      <c r="B5" s="47"/>
      <c r="C5" s="32">
        <v>30</v>
      </c>
      <c r="D5" s="33">
        <v>6</v>
      </c>
      <c r="E5" s="32">
        <v>30</v>
      </c>
      <c r="F5" s="33">
        <v>7</v>
      </c>
      <c r="G5" s="32">
        <v>30</v>
      </c>
      <c r="H5" s="33">
        <v>8</v>
      </c>
      <c r="I5" s="32">
        <v>30</v>
      </c>
      <c r="J5" s="33">
        <v>9</v>
      </c>
      <c r="K5" s="32">
        <v>30</v>
      </c>
      <c r="L5" s="33">
        <v>10</v>
      </c>
      <c r="M5" s="32">
        <v>30</v>
      </c>
      <c r="N5" s="33">
        <v>11</v>
      </c>
      <c r="O5" s="32">
        <v>30</v>
      </c>
      <c r="P5" s="33">
        <v>12</v>
      </c>
      <c r="Q5" s="32">
        <v>30</v>
      </c>
      <c r="R5" s="33">
        <v>13</v>
      </c>
      <c r="S5" s="32">
        <v>30</v>
      </c>
      <c r="T5" s="33">
        <v>14</v>
      </c>
      <c r="U5" s="32">
        <v>30</v>
      </c>
      <c r="V5" s="33">
        <v>15</v>
      </c>
      <c r="W5" s="32">
        <v>30</v>
      </c>
      <c r="X5" s="33">
        <v>16</v>
      </c>
      <c r="Y5" s="32">
        <v>30</v>
      </c>
      <c r="Z5" s="33">
        <v>17</v>
      </c>
      <c r="AA5" s="32">
        <v>30</v>
      </c>
      <c r="AB5" s="33">
        <v>18</v>
      </c>
      <c r="AC5" s="32">
        <v>30</v>
      </c>
      <c r="AD5" s="33">
        <v>19</v>
      </c>
      <c r="AE5" s="32">
        <v>30</v>
      </c>
      <c r="AF5" s="33">
        <v>20</v>
      </c>
      <c r="AG5" s="32">
        <v>30</v>
      </c>
      <c r="AH5" s="33">
        <v>21</v>
      </c>
      <c r="AI5" s="32">
        <v>30</v>
      </c>
      <c r="AJ5" s="33">
        <v>22</v>
      </c>
      <c r="AK5" s="32">
        <v>30</v>
      </c>
      <c r="AL5" s="33">
        <v>23</v>
      </c>
      <c r="AM5" s="32">
        <v>30</v>
      </c>
      <c r="AN5" s="33">
        <v>0</v>
      </c>
      <c r="AO5" s="32">
        <v>30</v>
      </c>
      <c r="AP5" s="33">
        <v>1</v>
      </c>
      <c r="AQ5" s="32">
        <v>30</v>
      </c>
      <c r="AR5" s="33">
        <v>2</v>
      </c>
      <c r="AS5" s="32">
        <v>30</v>
      </c>
      <c r="AV5" s="34" t="s">
        <v>4</v>
      </c>
      <c r="AW5" s="34" t="s">
        <v>5</v>
      </c>
      <c r="AX5" s="34" t="s">
        <v>6</v>
      </c>
    </row>
    <row r="6" spans="1:50" ht="14.1" customHeight="1" x14ac:dyDescent="0.2">
      <c r="A6" s="10" t="s">
        <v>0</v>
      </c>
      <c r="B6" s="1">
        <f>Wednesday!A7</f>
        <v>0</v>
      </c>
      <c r="C6" s="7"/>
      <c r="D6" s="7"/>
      <c r="E6" s="6"/>
      <c r="F6" s="7"/>
      <c r="G6" s="6"/>
      <c r="H6" s="6"/>
      <c r="I6" s="6"/>
      <c r="J6" s="6"/>
      <c r="K6" s="6"/>
      <c r="L6" s="6"/>
      <c r="M6" s="6"/>
      <c r="N6" s="4">
        <v>1</v>
      </c>
      <c r="O6" s="4">
        <v>1</v>
      </c>
      <c r="P6" s="4">
        <v>1</v>
      </c>
      <c r="Q6" s="4">
        <v>1</v>
      </c>
      <c r="R6" s="4">
        <v>1</v>
      </c>
      <c r="S6" s="4">
        <v>1</v>
      </c>
      <c r="T6" s="4">
        <v>1</v>
      </c>
      <c r="U6" s="4">
        <v>1</v>
      </c>
      <c r="V6" s="4">
        <v>1</v>
      </c>
      <c r="W6" s="4">
        <v>1</v>
      </c>
      <c r="X6" s="4">
        <v>1</v>
      </c>
      <c r="Y6" s="4">
        <v>1</v>
      </c>
      <c r="Z6" s="4">
        <v>1</v>
      </c>
      <c r="AA6" s="4">
        <v>1</v>
      </c>
      <c r="AB6" s="4">
        <v>1</v>
      </c>
      <c r="AC6" s="4">
        <v>1</v>
      </c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29">
        <f t="shared" ref="AT6:AT15" si="0">SUM(C6:AS6)/2</f>
        <v>8</v>
      </c>
      <c r="AV6" s="8">
        <v>20</v>
      </c>
      <c r="AW6" s="9">
        <f>AV6*1.04</f>
        <v>20.8</v>
      </c>
      <c r="AX6" s="9">
        <f>AW6*AT6</f>
        <v>166.4</v>
      </c>
    </row>
    <row r="7" spans="1:50" ht="14.1" customHeight="1" x14ac:dyDescent="0.2">
      <c r="A7" s="10" t="s">
        <v>1</v>
      </c>
      <c r="B7" s="1">
        <f>Wednesday!A8</f>
        <v>0</v>
      </c>
      <c r="C7" s="3"/>
      <c r="D7" s="3"/>
      <c r="E7" s="4">
        <v>1</v>
      </c>
      <c r="F7" s="4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4">
        <v>1</v>
      </c>
      <c r="Q7" s="4">
        <v>1</v>
      </c>
      <c r="R7" s="4">
        <v>1</v>
      </c>
      <c r="S7" s="4">
        <v>1</v>
      </c>
      <c r="T7" s="4">
        <v>1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9">
        <f t="shared" si="0"/>
        <v>8</v>
      </c>
      <c r="AV7" s="8">
        <v>16</v>
      </c>
      <c r="AW7" s="9">
        <f t="shared" ref="AW7:AW29" si="1">AV7*1.04</f>
        <v>16.64</v>
      </c>
      <c r="AX7" s="9">
        <f t="shared" ref="AX7:AX29" si="2">AW7*AT7</f>
        <v>133.12</v>
      </c>
    </row>
    <row r="8" spans="1:50" ht="14.1" customHeight="1" x14ac:dyDescent="0.2">
      <c r="A8" s="10" t="s">
        <v>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9">
        <f t="shared" si="0"/>
        <v>0</v>
      </c>
      <c r="AV8" s="8">
        <v>13</v>
      </c>
      <c r="AW8" s="9">
        <f t="shared" si="1"/>
        <v>13.52</v>
      </c>
      <c r="AX8" s="9">
        <f t="shared" si="2"/>
        <v>0</v>
      </c>
    </row>
    <row r="9" spans="1:50" ht="14.1" customHeight="1" x14ac:dyDescent="0.2">
      <c r="A9" s="10" t="s">
        <v>2</v>
      </c>
      <c r="B9" s="1" t="str">
        <f>Wednesday!A10</f>
        <v>Mathieu</v>
      </c>
      <c r="C9" s="2"/>
      <c r="D9" s="2"/>
      <c r="E9" s="2"/>
      <c r="F9" s="2"/>
      <c r="G9" s="2"/>
      <c r="H9" s="2"/>
      <c r="I9" s="2"/>
      <c r="J9" s="2"/>
      <c r="K9" s="2"/>
      <c r="L9" s="3"/>
      <c r="M9" s="3"/>
      <c r="N9" s="4">
        <v>1</v>
      </c>
      <c r="O9" s="4">
        <v>1</v>
      </c>
      <c r="P9" s="4">
        <v>1</v>
      </c>
      <c r="Q9" s="4">
        <v>1</v>
      </c>
      <c r="R9" s="4">
        <v>1</v>
      </c>
      <c r="S9" s="4">
        <v>1</v>
      </c>
      <c r="T9" s="4">
        <v>1</v>
      </c>
      <c r="U9" s="4">
        <v>1</v>
      </c>
      <c r="V9" s="4">
        <v>1</v>
      </c>
      <c r="W9" s="4">
        <v>1</v>
      </c>
      <c r="X9" s="4">
        <v>1</v>
      </c>
      <c r="Y9" s="4">
        <v>1</v>
      </c>
      <c r="Z9" s="4">
        <v>1</v>
      </c>
      <c r="AA9" s="4">
        <v>1</v>
      </c>
      <c r="AB9" s="4">
        <v>1</v>
      </c>
      <c r="AC9" s="4">
        <v>1</v>
      </c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9">
        <f t="shared" si="0"/>
        <v>8</v>
      </c>
      <c r="AV9" s="8">
        <v>12</v>
      </c>
      <c r="AW9" s="9">
        <f t="shared" si="1"/>
        <v>12.48</v>
      </c>
      <c r="AX9" s="9">
        <f t="shared" si="2"/>
        <v>99.84</v>
      </c>
    </row>
    <row r="10" spans="1:50" ht="14.1" customHeight="1" x14ac:dyDescent="0.2">
      <c r="A10" s="10" t="s">
        <v>2</v>
      </c>
      <c r="B10" s="1" t="str">
        <f>Wednesday!A11</f>
        <v>M.Philippe</v>
      </c>
      <c r="C10" s="2"/>
      <c r="D10" s="2"/>
      <c r="E10" s="2"/>
      <c r="F10" s="2"/>
      <c r="G10" s="2"/>
      <c r="H10" s="2"/>
      <c r="I10" s="2"/>
      <c r="J10" s="2"/>
      <c r="K10" s="2"/>
      <c r="L10" s="3"/>
      <c r="M10" s="6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9">
        <f t="shared" si="0"/>
        <v>0</v>
      </c>
      <c r="AV10" s="8">
        <v>12</v>
      </c>
      <c r="AW10" s="9">
        <f t="shared" si="1"/>
        <v>12.48</v>
      </c>
      <c r="AX10" s="9">
        <f t="shared" si="2"/>
        <v>0</v>
      </c>
    </row>
    <row r="11" spans="1:50" ht="14.1" customHeight="1" x14ac:dyDescent="0.2">
      <c r="A11" s="10" t="s">
        <v>2</v>
      </c>
      <c r="B11" s="1" t="str">
        <f>Wednesday!A12</f>
        <v>Frédéric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4">
        <v>1</v>
      </c>
      <c r="O11" s="4">
        <v>1</v>
      </c>
      <c r="P11" s="4">
        <v>1</v>
      </c>
      <c r="Q11" s="4">
        <v>1</v>
      </c>
      <c r="R11" s="4">
        <v>1</v>
      </c>
      <c r="S11" s="4">
        <v>1</v>
      </c>
      <c r="T11" s="4">
        <v>1</v>
      </c>
      <c r="U11" s="4">
        <v>1</v>
      </c>
      <c r="V11" s="4">
        <v>1</v>
      </c>
      <c r="W11" s="4">
        <v>1</v>
      </c>
      <c r="X11" s="4">
        <v>1</v>
      </c>
      <c r="Y11" s="4">
        <v>1</v>
      </c>
      <c r="Z11" s="4">
        <v>1</v>
      </c>
      <c r="AA11" s="4">
        <v>1</v>
      </c>
      <c r="AB11" s="4">
        <v>1</v>
      </c>
      <c r="AC11" s="4">
        <v>1</v>
      </c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9">
        <f t="shared" si="0"/>
        <v>8</v>
      </c>
      <c r="AV11" s="8">
        <v>12</v>
      </c>
      <c r="AW11" s="9">
        <f t="shared" si="1"/>
        <v>12.48</v>
      </c>
      <c r="AX11" s="9">
        <f t="shared" si="2"/>
        <v>99.84</v>
      </c>
    </row>
    <row r="12" spans="1:50" ht="14.1" customHeight="1" x14ac:dyDescent="0.2">
      <c r="A12" s="10" t="s">
        <v>2</v>
      </c>
      <c r="B12" s="1" t="str">
        <f>Wednesday!A13</f>
        <v>Jimmy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4">
        <v>1</v>
      </c>
      <c r="Z12" s="4">
        <v>1</v>
      </c>
      <c r="AA12" s="4">
        <v>1</v>
      </c>
      <c r="AB12" s="4">
        <v>1</v>
      </c>
      <c r="AC12" s="4">
        <v>1</v>
      </c>
      <c r="AD12" s="4">
        <v>1</v>
      </c>
      <c r="AE12" s="4">
        <v>1</v>
      </c>
      <c r="AF12" s="4">
        <v>1</v>
      </c>
      <c r="AG12" s="4">
        <v>1</v>
      </c>
      <c r="AH12" s="4">
        <v>1</v>
      </c>
      <c r="AI12" s="4">
        <v>1</v>
      </c>
      <c r="AJ12" s="4">
        <v>1</v>
      </c>
      <c r="AK12" s="4">
        <v>1</v>
      </c>
      <c r="AL12" s="4">
        <v>1</v>
      </c>
      <c r="AM12" s="4">
        <v>1</v>
      </c>
      <c r="AN12" s="4">
        <v>1</v>
      </c>
      <c r="AO12" s="4">
        <v>1</v>
      </c>
      <c r="AP12" s="2"/>
      <c r="AQ12" s="2"/>
      <c r="AR12" s="2"/>
      <c r="AS12" s="2"/>
      <c r="AT12" s="29">
        <f t="shared" si="0"/>
        <v>8.5</v>
      </c>
      <c r="AV12" s="8">
        <v>12</v>
      </c>
      <c r="AW12" s="9">
        <f t="shared" si="1"/>
        <v>12.48</v>
      </c>
      <c r="AX12" s="9">
        <f t="shared" si="2"/>
        <v>106.08</v>
      </c>
    </row>
    <row r="13" spans="1:50" ht="14.1" customHeight="1" x14ac:dyDescent="0.2">
      <c r="A13" s="10" t="s">
        <v>2</v>
      </c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9">
        <f t="shared" si="0"/>
        <v>0</v>
      </c>
      <c r="AV13" s="8">
        <v>12</v>
      </c>
      <c r="AW13" s="9">
        <f t="shared" si="1"/>
        <v>12.48</v>
      </c>
      <c r="AX13" s="9">
        <f t="shared" si="2"/>
        <v>0</v>
      </c>
    </row>
    <row r="14" spans="1:50" ht="14.1" customHeight="1" x14ac:dyDescent="0.2">
      <c r="A14" s="10" t="s">
        <v>3</v>
      </c>
      <c r="B14" s="1" t="str">
        <f>Wednesday!A15</f>
        <v>Paul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4">
        <v>1</v>
      </c>
      <c r="Z14" s="4">
        <v>1</v>
      </c>
      <c r="AA14" s="4">
        <v>1</v>
      </c>
      <c r="AB14" s="4">
        <v>1</v>
      </c>
      <c r="AC14" s="4">
        <v>1</v>
      </c>
      <c r="AD14" s="4">
        <v>1</v>
      </c>
      <c r="AE14" s="4">
        <v>1</v>
      </c>
      <c r="AF14" s="12"/>
      <c r="AG14" s="4">
        <v>1</v>
      </c>
      <c r="AH14" s="4">
        <v>1</v>
      </c>
      <c r="AI14" s="4">
        <v>1</v>
      </c>
      <c r="AJ14" s="4">
        <v>1</v>
      </c>
      <c r="AK14" s="4">
        <v>1</v>
      </c>
      <c r="AL14" s="4">
        <v>1</v>
      </c>
      <c r="AM14" s="4">
        <v>1</v>
      </c>
      <c r="AN14" s="4">
        <v>1</v>
      </c>
      <c r="AO14" s="4">
        <v>1</v>
      </c>
      <c r="AP14" s="2"/>
      <c r="AQ14" s="2"/>
      <c r="AR14" s="2"/>
      <c r="AS14" s="2"/>
      <c r="AT14" s="29">
        <f t="shared" si="0"/>
        <v>8</v>
      </c>
      <c r="AV14" s="8">
        <v>10.15</v>
      </c>
      <c r="AW14" s="9">
        <f t="shared" si="1"/>
        <v>10.556000000000001</v>
      </c>
      <c r="AX14" s="9">
        <f t="shared" si="2"/>
        <v>84.448000000000008</v>
      </c>
    </row>
    <row r="15" spans="1:50" ht="14.1" customHeight="1" x14ac:dyDescent="0.2">
      <c r="A15" s="10" t="s">
        <v>3</v>
      </c>
      <c r="B15" s="1">
        <f>Wednesday!A16</f>
        <v>0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  <c r="T15" s="4">
        <v>1</v>
      </c>
      <c r="U15" s="4">
        <v>1</v>
      </c>
      <c r="V15" s="2"/>
      <c r="W15" s="4">
        <v>1</v>
      </c>
      <c r="X15" s="4">
        <v>1</v>
      </c>
      <c r="Y15" s="4">
        <v>1</v>
      </c>
      <c r="Z15" s="4">
        <v>1</v>
      </c>
      <c r="AA15" s="4">
        <v>1</v>
      </c>
      <c r="AB15" s="4">
        <v>1</v>
      </c>
      <c r="AC15" s="4">
        <v>1</v>
      </c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9">
        <f t="shared" si="0"/>
        <v>7.5</v>
      </c>
      <c r="AV15" s="8">
        <v>10.15</v>
      </c>
      <c r="AW15" s="9">
        <f t="shared" si="1"/>
        <v>10.556000000000001</v>
      </c>
      <c r="AX15" s="9">
        <f t="shared" si="2"/>
        <v>79.17</v>
      </c>
    </row>
    <row r="16" spans="1:50" ht="14.1" customHeight="1" x14ac:dyDescent="0.2">
      <c r="A16" s="10" t="s">
        <v>3</v>
      </c>
      <c r="B16" s="1" t="str">
        <f>Wednesday!A17</f>
        <v>pierre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9">
        <f t="shared" ref="AT16:AT29" si="3">SUM(C16:AS16)/2</f>
        <v>0</v>
      </c>
      <c r="AV16" s="8">
        <v>10.15</v>
      </c>
      <c r="AW16" s="9">
        <f t="shared" si="1"/>
        <v>10.556000000000001</v>
      </c>
      <c r="AX16" s="9">
        <f t="shared" si="2"/>
        <v>0</v>
      </c>
    </row>
    <row r="17" spans="1:50" ht="14.1" customHeight="1" x14ac:dyDescent="0.2">
      <c r="A17" s="10" t="s">
        <v>3</v>
      </c>
      <c r="B17" s="1">
        <f>Wednesday!A18</f>
        <v>0</v>
      </c>
      <c r="C17" s="2"/>
      <c r="D17" s="12"/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K17" s="4">
        <v>1</v>
      </c>
      <c r="L17" s="4">
        <v>1</v>
      </c>
      <c r="M17" s="4">
        <v>1</v>
      </c>
      <c r="N17" s="12"/>
      <c r="O17" s="4">
        <v>1</v>
      </c>
      <c r="P17" s="4">
        <v>1</v>
      </c>
      <c r="Q17" s="4">
        <v>1</v>
      </c>
      <c r="R17" s="4">
        <v>1</v>
      </c>
      <c r="S17" s="4">
        <v>1</v>
      </c>
      <c r="T17" s="4">
        <v>1</v>
      </c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9">
        <f t="shared" si="3"/>
        <v>7.5</v>
      </c>
      <c r="AV17" s="8">
        <v>10.15</v>
      </c>
      <c r="AW17" s="9">
        <f t="shared" si="1"/>
        <v>10.556000000000001</v>
      </c>
      <c r="AX17" s="9">
        <f t="shared" si="2"/>
        <v>79.17</v>
      </c>
    </row>
    <row r="18" spans="1:50" ht="14.1" customHeight="1" x14ac:dyDescent="0.2">
      <c r="A18" s="10" t="s">
        <v>3</v>
      </c>
      <c r="B18" s="1" t="str">
        <f>Wednesday!A19</f>
        <v>yves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3"/>
      <c r="P18" s="13"/>
      <c r="Q18" s="13"/>
      <c r="R18" s="13"/>
      <c r="S18" s="13"/>
      <c r="T18" s="13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29">
        <f t="shared" si="3"/>
        <v>0</v>
      </c>
      <c r="AV18" s="8">
        <v>10.15</v>
      </c>
      <c r="AW18" s="9">
        <f t="shared" si="1"/>
        <v>10.556000000000001</v>
      </c>
      <c r="AX18" s="9">
        <f t="shared" si="2"/>
        <v>0</v>
      </c>
    </row>
    <row r="19" spans="1:50" ht="14.1" customHeight="1" x14ac:dyDescent="0.2">
      <c r="A19" s="10" t="s">
        <v>3</v>
      </c>
      <c r="B19" s="1">
        <f>Wednesday!A20</f>
        <v>0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4">
        <v>1</v>
      </c>
      <c r="Z19" s="4">
        <v>1</v>
      </c>
      <c r="AA19" s="4">
        <v>1</v>
      </c>
      <c r="AB19" s="4">
        <v>1</v>
      </c>
      <c r="AC19" s="4">
        <v>1</v>
      </c>
      <c r="AD19" s="4">
        <v>1</v>
      </c>
      <c r="AE19" s="4">
        <v>1</v>
      </c>
      <c r="AF19" s="4">
        <v>1</v>
      </c>
      <c r="AG19" s="12"/>
      <c r="AH19" s="4">
        <v>1</v>
      </c>
      <c r="AI19" s="4">
        <v>1</v>
      </c>
      <c r="AJ19" s="4">
        <v>1</v>
      </c>
      <c r="AK19" s="4">
        <v>1</v>
      </c>
      <c r="AL19" s="4">
        <v>1</v>
      </c>
      <c r="AM19" s="4">
        <v>1</v>
      </c>
      <c r="AN19" s="4">
        <v>1</v>
      </c>
      <c r="AO19" s="4">
        <v>1</v>
      </c>
      <c r="AP19" s="12"/>
      <c r="AQ19" s="12"/>
      <c r="AR19" s="12"/>
      <c r="AS19" s="12"/>
      <c r="AT19" s="29">
        <f t="shared" si="3"/>
        <v>8</v>
      </c>
      <c r="AV19" s="8">
        <v>10.15</v>
      </c>
      <c r="AW19" s="9">
        <f t="shared" si="1"/>
        <v>10.556000000000001</v>
      </c>
      <c r="AX19" s="9">
        <f t="shared" si="2"/>
        <v>84.448000000000008</v>
      </c>
    </row>
    <row r="20" spans="1:50" ht="14.1" customHeight="1" x14ac:dyDescent="0.2">
      <c r="A20" s="10" t="s">
        <v>3</v>
      </c>
      <c r="B20" s="1">
        <f>Wednesday!A21</f>
        <v>0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  <c r="T20" s="4">
        <v>1</v>
      </c>
      <c r="U20" s="12"/>
      <c r="V20" s="4">
        <v>1</v>
      </c>
      <c r="W20" s="4">
        <v>1</v>
      </c>
      <c r="X20" s="4">
        <v>1</v>
      </c>
      <c r="Y20" s="4">
        <v>1</v>
      </c>
      <c r="Z20" s="4">
        <v>1</v>
      </c>
      <c r="AA20" s="4">
        <v>1</v>
      </c>
      <c r="AB20" s="4">
        <v>1</v>
      </c>
      <c r="AC20" s="4">
        <v>1</v>
      </c>
      <c r="AD20" s="13"/>
      <c r="AE20" s="13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29">
        <f t="shared" si="3"/>
        <v>7.5</v>
      </c>
      <c r="AV20" s="8">
        <v>10.15</v>
      </c>
      <c r="AW20" s="9">
        <f t="shared" si="1"/>
        <v>10.556000000000001</v>
      </c>
      <c r="AX20" s="9">
        <f t="shared" si="2"/>
        <v>79.17</v>
      </c>
    </row>
    <row r="21" spans="1:50" ht="14.1" customHeight="1" x14ac:dyDescent="0.2">
      <c r="A21" s="10" t="s">
        <v>3</v>
      </c>
      <c r="B21" s="1">
        <f>Wednesday!A22</f>
        <v>0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4"/>
      <c r="U21" s="14"/>
      <c r="V21" s="14"/>
      <c r="W21" s="14"/>
      <c r="X21" s="14"/>
      <c r="Y21" s="14"/>
      <c r="Z21" s="13"/>
      <c r="AA21" s="13"/>
      <c r="AB21" s="13"/>
      <c r="AC21" s="13"/>
      <c r="AD21" s="13"/>
      <c r="AE21" s="14"/>
      <c r="AF21" s="13"/>
      <c r="AG21" s="13"/>
      <c r="AH21" s="13"/>
      <c r="AI21" s="13"/>
      <c r="AJ21" s="13"/>
      <c r="AK21" s="13"/>
      <c r="AL21" s="13"/>
      <c r="AM21" s="13"/>
      <c r="AN21" s="12"/>
      <c r="AO21" s="12"/>
      <c r="AP21" s="12"/>
      <c r="AQ21" s="12"/>
      <c r="AR21" s="12"/>
      <c r="AS21" s="12"/>
      <c r="AT21" s="29">
        <f t="shared" si="3"/>
        <v>0</v>
      </c>
      <c r="AV21" s="8">
        <v>10.15</v>
      </c>
      <c r="AW21" s="9">
        <f t="shared" si="1"/>
        <v>10.556000000000001</v>
      </c>
      <c r="AX21" s="9">
        <f t="shared" si="2"/>
        <v>0</v>
      </c>
    </row>
    <row r="22" spans="1:50" ht="14.1" customHeight="1" x14ac:dyDescent="0.2">
      <c r="A22" s="10" t="s">
        <v>3</v>
      </c>
      <c r="B22" s="1">
        <f>Wednesday!A23</f>
        <v>0</v>
      </c>
      <c r="C22" s="15"/>
      <c r="D22" s="15"/>
      <c r="E22" s="4">
        <v>1</v>
      </c>
      <c r="F22" s="4">
        <v>1</v>
      </c>
      <c r="G22" s="4">
        <v>1</v>
      </c>
      <c r="H22" s="4">
        <v>1</v>
      </c>
      <c r="I22" s="4">
        <v>1</v>
      </c>
      <c r="J22" s="4">
        <v>1</v>
      </c>
      <c r="K22" s="4">
        <v>1</v>
      </c>
      <c r="L22" s="4">
        <v>1</v>
      </c>
      <c r="M22" s="4">
        <v>1</v>
      </c>
      <c r="N22" s="4">
        <v>1</v>
      </c>
      <c r="O22" s="12"/>
      <c r="P22" s="4">
        <v>1</v>
      </c>
      <c r="Q22" s="4">
        <v>1</v>
      </c>
      <c r="R22" s="4">
        <v>1</v>
      </c>
      <c r="S22" s="4">
        <v>1</v>
      </c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29">
        <f t="shared" si="3"/>
        <v>7</v>
      </c>
      <c r="AV22" s="8">
        <v>10.15</v>
      </c>
      <c r="AW22" s="9">
        <f t="shared" si="1"/>
        <v>10.556000000000001</v>
      </c>
      <c r="AX22" s="9">
        <f t="shared" si="2"/>
        <v>73.89200000000001</v>
      </c>
    </row>
    <row r="23" spans="1:50" ht="14.1" customHeight="1" x14ac:dyDescent="0.2">
      <c r="A23" s="10" t="s">
        <v>3</v>
      </c>
      <c r="B23" s="1" t="s">
        <v>42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3"/>
      <c r="AK23" s="13"/>
      <c r="AL23" s="13"/>
      <c r="AM23" s="13"/>
      <c r="AN23" s="13"/>
      <c r="AO23" s="13"/>
      <c r="AP23" s="13"/>
      <c r="AQ23" s="13"/>
      <c r="AR23" s="12"/>
      <c r="AS23" s="12"/>
      <c r="AT23" s="29">
        <f t="shared" si="3"/>
        <v>0</v>
      </c>
      <c r="AV23" s="8">
        <v>10.15</v>
      </c>
      <c r="AW23" s="9">
        <f t="shared" si="1"/>
        <v>10.556000000000001</v>
      </c>
      <c r="AX23" s="9">
        <f t="shared" si="2"/>
        <v>0</v>
      </c>
    </row>
    <row r="24" spans="1:50" ht="14.1" customHeight="1" x14ac:dyDescent="0.2">
      <c r="A24" s="10" t="s">
        <v>3</v>
      </c>
      <c r="B24" s="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3"/>
      <c r="AA24" s="13"/>
      <c r="AB24" s="13"/>
      <c r="AC24" s="13"/>
      <c r="AD24" s="13"/>
      <c r="AE24" s="13"/>
      <c r="AF24" s="13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29">
        <f t="shared" si="3"/>
        <v>0</v>
      </c>
      <c r="AV24" s="8">
        <v>10.15</v>
      </c>
      <c r="AW24" s="9">
        <f t="shared" si="1"/>
        <v>10.556000000000001</v>
      </c>
      <c r="AX24" s="9">
        <f t="shared" si="2"/>
        <v>0</v>
      </c>
    </row>
    <row r="25" spans="1:50" ht="14.1" customHeight="1" x14ac:dyDescent="0.2">
      <c r="A25" s="10" t="s">
        <v>3</v>
      </c>
      <c r="B25" s="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P25" s="13"/>
      <c r="Q25" s="13"/>
      <c r="R25" s="13"/>
      <c r="S25" s="12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29">
        <f t="shared" si="3"/>
        <v>0</v>
      </c>
      <c r="AV25" s="8">
        <v>10.15</v>
      </c>
      <c r="AW25" s="9">
        <f t="shared" si="1"/>
        <v>10.556000000000001</v>
      </c>
      <c r="AX25" s="9">
        <f t="shared" si="2"/>
        <v>0</v>
      </c>
    </row>
    <row r="26" spans="1:50" ht="14.1" customHeight="1" x14ac:dyDescent="0.2">
      <c r="A26" s="10" t="s">
        <v>3</v>
      </c>
      <c r="B26" s="1"/>
      <c r="C26" s="12"/>
      <c r="D26" s="12"/>
      <c r="E26" s="12"/>
      <c r="F26" s="12"/>
      <c r="G26" s="12"/>
      <c r="H26" s="12"/>
      <c r="I26" s="12"/>
      <c r="J26" s="12"/>
      <c r="K26" s="14"/>
      <c r="L26" s="14"/>
      <c r="M26" s="12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3"/>
      <c r="AA26" s="13"/>
      <c r="AB26" s="13"/>
      <c r="AC26" s="13"/>
      <c r="AD26" s="13"/>
      <c r="AE26" s="14"/>
      <c r="AF26" s="13"/>
      <c r="AG26" s="13"/>
      <c r="AH26" s="13"/>
      <c r="AI26" s="13"/>
      <c r="AJ26" s="13"/>
      <c r="AK26" s="13"/>
      <c r="AL26" s="13"/>
      <c r="AM26" s="13"/>
      <c r="AN26" s="12"/>
      <c r="AO26" s="12"/>
      <c r="AP26" s="12"/>
      <c r="AQ26" s="12"/>
      <c r="AR26" s="12"/>
      <c r="AS26" s="12"/>
      <c r="AT26" s="29">
        <f t="shared" si="3"/>
        <v>0</v>
      </c>
      <c r="AV26" s="8">
        <v>10.15</v>
      </c>
      <c r="AW26" s="9">
        <f t="shared" si="1"/>
        <v>10.556000000000001</v>
      </c>
      <c r="AX26" s="9">
        <f t="shared" si="2"/>
        <v>0</v>
      </c>
    </row>
    <row r="27" spans="1:50" ht="14.1" customHeight="1" x14ac:dyDescent="0.2">
      <c r="A27" s="10" t="s">
        <v>3</v>
      </c>
      <c r="B27" s="5"/>
      <c r="C27" s="15"/>
      <c r="D27" s="15"/>
      <c r="E27" s="15"/>
      <c r="F27" s="15"/>
      <c r="G27" s="15"/>
      <c r="H27" s="15"/>
      <c r="I27" s="15"/>
      <c r="J27" s="15"/>
      <c r="K27" s="13"/>
      <c r="L27" s="13"/>
      <c r="M27" s="12"/>
      <c r="N27" s="13"/>
      <c r="O27" s="13"/>
      <c r="P27" s="13"/>
      <c r="Q27" s="13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29">
        <f t="shared" si="3"/>
        <v>0</v>
      </c>
      <c r="AV27" s="8">
        <v>10.15</v>
      </c>
      <c r="AW27" s="9">
        <f t="shared" si="1"/>
        <v>10.556000000000001</v>
      </c>
      <c r="AX27" s="9">
        <f t="shared" si="2"/>
        <v>0</v>
      </c>
    </row>
    <row r="28" spans="1:50" ht="14.1" customHeight="1" x14ac:dyDescent="0.2">
      <c r="A28" s="10" t="s">
        <v>3</v>
      </c>
      <c r="B28" s="1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3"/>
      <c r="AK28" s="13"/>
      <c r="AL28" s="13"/>
      <c r="AM28" s="13"/>
      <c r="AN28" s="13"/>
      <c r="AO28" s="13"/>
      <c r="AP28" s="13"/>
      <c r="AQ28" s="13"/>
      <c r="AR28" s="12"/>
      <c r="AS28" s="12"/>
      <c r="AT28" s="29">
        <f t="shared" si="3"/>
        <v>0</v>
      </c>
      <c r="AV28" s="8">
        <v>10.15</v>
      </c>
      <c r="AW28" s="9">
        <f t="shared" si="1"/>
        <v>10.556000000000001</v>
      </c>
      <c r="AX28" s="9">
        <f t="shared" si="2"/>
        <v>0</v>
      </c>
    </row>
    <row r="29" spans="1:50" ht="14.1" customHeight="1" x14ac:dyDescent="0.2">
      <c r="A29" s="10" t="s">
        <v>3</v>
      </c>
      <c r="B29" s="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/>
      <c r="O29" s="13"/>
      <c r="P29" s="13"/>
      <c r="Q29" s="13"/>
      <c r="R29" s="13"/>
      <c r="S29" s="13"/>
      <c r="T29" s="13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29">
        <f t="shared" si="3"/>
        <v>0</v>
      </c>
      <c r="AV29" s="8">
        <v>10.15</v>
      </c>
      <c r="AW29" s="9">
        <f t="shared" si="1"/>
        <v>10.556000000000001</v>
      </c>
      <c r="AX29" s="9">
        <f t="shared" si="2"/>
        <v>0</v>
      </c>
    </row>
    <row r="30" spans="1:50" ht="14.1" customHeight="1" x14ac:dyDescent="0.2">
      <c r="B30" s="35"/>
      <c r="C30" s="32">
        <v>30</v>
      </c>
      <c r="D30" s="33">
        <v>6</v>
      </c>
      <c r="E30" s="32">
        <v>30</v>
      </c>
      <c r="F30" s="33">
        <v>7</v>
      </c>
      <c r="G30" s="32">
        <v>30</v>
      </c>
      <c r="H30" s="33">
        <v>8</v>
      </c>
      <c r="I30" s="32">
        <v>30</v>
      </c>
      <c r="J30" s="33">
        <v>9</v>
      </c>
      <c r="K30" s="32">
        <v>30</v>
      </c>
      <c r="L30" s="33">
        <v>10</v>
      </c>
      <c r="M30" s="32">
        <v>30</v>
      </c>
      <c r="N30" s="33">
        <v>11</v>
      </c>
      <c r="O30" s="32">
        <v>30</v>
      </c>
      <c r="P30" s="33">
        <v>12</v>
      </c>
      <c r="Q30" s="32">
        <v>30</v>
      </c>
      <c r="R30" s="33">
        <v>13</v>
      </c>
      <c r="S30" s="32">
        <v>30</v>
      </c>
      <c r="T30" s="33">
        <v>14</v>
      </c>
      <c r="U30" s="32">
        <v>30</v>
      </c>
      <c r="V30" s="33">
        <v>15</v>
      </c>
      <c r="W30" s="32">
        <v>30</v>
      </c>
      <c r="X30" s="33">
        <v>16</v>
      </c>
      <c r="Y30" s="32">
        <v>30</v>
      </c>
      <c r="Z30" s="33">
        <v>17</v>
      </c>
      <c r="AA30" s="32">
        <v>30</v>
      </c>
      <c r="AB30" s="33">
        <v>18</v>
      </c>
      <c r="AC30" s="32">
        <v>30</v>
      </c>
      <c r="AD30" s="33">
        <v>19</v>
      </c>
      <c r="AE30" s="32">
        <v>30</v>
      </c>
      <c r="AF30" s="33">
        <v>20</v>
      </c>
      <c r="AG30" s="32">
        <v>30</v>
      </c>
      <c r="AH30" s="33">
        <v>21</v>
      </c>
      <c r="AI30" s="32">
        <v>30</v>
      </c>
      <c r="AJ30" s="33">
        <v>22</v>
      </c>
      <c r="AK30" s="32">
        <v>30</v>
      </c>
      <c r="AL30" s="33">
        <v>23</v>
      </c>
      <c r="AM30" s="32">
        <v>30</v>
      </c>
      <c r="AN30" s="33">
        <v>0</v>
      </c>
      <c r="AO30" s="32">
        <v>30</v>
      </c>
      <c r="AP30" s="33">
        <v>1</v>
      </c>
      <c r="AQ30" s="32">
        <v>30</v>
      </c>
      <c r="AR30" s="33">
        <v>2</v>
      </c>
      <c r="AS30" s="32">
        <v>30</v>
      </c>
      <c r="AX30" s="36">
        <f>SUM(AX6:AX29)</f>
        <v>1085.578</v>
      </c>
    </row>
    <row r="31" spans="1:50" ht="14.1" customHeight="1" x14ac:dyDescent="0.2">
      <c r="B31" s="37"/>
      <c r="C31" s="38"/>
      <c r="D31" s="39"/>
      <c r="E31" s="40"/>
      <c r="F31" s="39"/>
      <c r="G31" s="40"/>
      <c r="H31" s="39"/>
      <c r="I31" s="40"/>
      <c r="J31" s="39"/>
      <c r="K31" s="40"/>
      <c r="L31" s="39"/>
      <c r="M31" s="40"/>
      <c r="N31" s="39"/>
      <c r="O31" s="40"/>
      <c r="P31" s="39"/>
      <c r="Q31" s="40"/>
      <c r="R31" s="39"/>
      <c r="S31" s="40"/>
      <c r="T31" s="39"/>
      <c r="U31" s="40"/>
      <c r="V31" s="39"/>
      <c r="W31" s="40"/>
      <c r="X31" s="39"/>
      <c r="Y31" s="40"/>
      <c r="Z31" s="39"/>
      <c r="AA31" s="40"/>
      <c r="AB31" s="39"/>
      <c r="AC31" s="40"/>
      <c r="AD31" s="39"/>
      <c r="AE31" s="40"/>
      <c r="AF31" s="39"/>
      <c r="AG31" s="40"/>
      <c r="AH31" s="39"/>
      <c r="AI31" s="40"/>
      <c r="AJ31" s="39"/>
      <c r="AK31" s="40"/>
      <c r="AL31" s="39"/>
      <c r="AM31" s="40"/>
      <c r="AN31" s="39"/>
      <c r="AO31" s="40"/>
      <c r="AP31" s="39"/>
      <c r="AQ31" s="40"/>
      <c r="AR31" s="39"/>
      <c r="AS31" s="40"/>
      <c r="AT31" s="41"/>
      <c r="AU31" s="42"/>
    </row>
    <row r="32" spans="1:50" x14ac:dyDescent="0.2">
      <c r="B32" s="16" t="s">
        <v>6</v>
      </c>
      <c r="C32" s="43">
        <f t="shared" ref="C32:AS32" si="4">SUM(C6:C29)</f>
        <v>0</v>
      </c>
      <c r="D32" s="43">
        <f t="shared" si="4"/>
        <v>0</v>
      </c>
      <c r="E32" s="43">
        <f t="shared" si="4"/>
        <v>3</v>
      </c>
      <c r="F32" s="43">
        <f t="shared" si="4"/>
        <v>3</v>
      </c>
      <c r="G32" s="43">
        <f t="shared" si="4"/>
        <v>3</v>
      </c>
      <c r="H32" s="43">
        <f t="shared" si="4"/>
        <v>3</v>
      </c>
      <c r="I32" s="43">
        <f t="shared" si="4"/>
        <v>3</v>
      </c>
      <c r="J32" s="43">
        <f t="shared" si="4"/>
        <v>3</v>
      </c>
      <c r="K32" s="43">
        <f t="shared" si="4"/>
        <v>3</v>
      </c>
      <c r="L32" s="43">
        <f t="shared" si="4"/>
        <v>3</v>
      </c>
      <c r="M32" s="43">
        <f t="shared" si="4"/>
        <v>3</v>
      </c>
      <c r="N32" s="43">
        <f t="shared" si="4"/>
        <v>7</v>
      </c>
      <c r="O32" s="43">
        <f t="shared" si="4"/>
        <v>7</v>
      </c>
      <c r="P32" s="43">
        <f t="shared" si="4"/>
        <v>8</v>
      </c>
      <c r="Q32" s="43">
        <f t="shared" si="4"/>
        <v>8</v>
      </c>
      <c r="R32" s="43">
        <f t="shared" si="4"/>
        <v>8</v>
      </c>
      <c r="S32" s="43">
        <f t="shared" si="4"/>
        <v>8</v>
      </c>
      <c r="T32" s="43">
        <f t="shared" si="4"/>
        <v>7</v>
      </c>
      <c r="U32" s="43">
        <f t="shared" si="4"/>
        <v>4</v>
      </c>
      <c r="V32" s="43">
        <f t="shared" si="4"/>
        <v>4</v>
      </c>
      <c r="W32" s="43">
        <f t="shared" si="4"/>
        <v>5</v>
      </c>
      <c r="X32" s="43">
        <f t="shared" si="4"/>
        <v>5</v>
      </c>
      <c r="Y32" s="43">
        <f t="shared" si="4"/>
        <v>8</v>
      </c>
      <c r="Z32" s="43">
        <f t="shared" si="4"/>
        <v>8</v>
      </c>
      <c r="AA32" s="43">
        <f t="shared" si="4"/>
        <v>8</v>
      </c>
      <c r="AB32" s="43">
        <f t="shared" si="4"/>
        <v>8</v>
      </c>
      <c r="AC32" s="43">
        <f t="shared" si="4"/>
        <v>8</v>
      </c>
      <c r="AD32" s="43">
        <f t="shared" si="4"/>
        <v>3</v>
      </c>
      <c r="AE32" s="43">
        <f t="shared" si="4"/>
        <v>3</v>
      </c>
      <c r="AF32" s="43">
        <f t="shared" si="4"/>
        <v>2</v>
      </c>
      <c r="AG32" s="43">
        <f t="shared" si="4"/>
        <v>2</v>
      </c>
      <c r="AH32" s="43">
        <f t="shared" si="4"/>
        <v>3</v>
      </c>
      <c r="AI32" s="43">
        <f t="shared" si="4"/>
        <v>3</v>
      </c>
      <c r="AJ32" s="43">
        <f t="shared" si="4"/>
        <v>3</v>
      </c>
      <c r="AK32" s="43">
        <f t="shared" si="4"/>
        <v>3</v>
      </c>
      <c r="AL32" s="43">
        <f t="shared" si="4"/>
        <v>3</v>
      </c>
      <c r="AM32" s="43">
        <f t="shared" si="4"/>
        <v>3</v>
      </c>
      <c r="AN32" s="43">
        <f t="shared" si="4"/>
        <v>3</v>
      </c>
      <c r="AO32" s="43">
        <f t="shared" si="4"/>
        <v>3</v>
      </c>
      <c r="AP32" s="43">
        <f t="shared" si="4"/>
        <v>0</v>
      </c>
      <c r="AQ32" s="43">
        <f t="shared" si="4"/>
        <v>0</v>
      </c>
      <c r="AR32" s="43">
        <f t="shared" si="4"/>
        <v>0</v>
      </c>
      <c r="AS32" s="43">
        <f t="shared" si="4"/>
        <v>0</v>
      </c>
      <c r="AT32" s="44">
        <f>SUM(AT6:AT29)</f>
        <v>86</v>
      </c>
    </row>
    <row r="33" spans="5:45" x14ac:dyDescent="0.2">
      <c r="E33" s="45"/>
      <c r="F33" s="45"/>
      <c r="G33" s="45"/>
      <c r="H33" s="45"/>
      <c r="I33" s="45"/>
      <c r="J33" s="45"/>
      <c r="K33" s="45"/>
      <c r="L33" s="45"/>
      <c r="M33" s="46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</row>
    <row r="35" spans="5:45" x14ac:dyDescent="0.2">
      <c r="I35" s="158" t="s">
        <v>23</v>
      </c>
      <c r="J35" s="159"/>
      <c r="K35" s="159"/>
      <c r="L35" s="159"/>
      <c r="M35" s="159"/>
      <c r="N35" s="160"/>
      <c r="Q35" s="158" t="s">
        <v>24</v>
      </c>
      <c r="R35" s="159"/>
      <c r="S35" s="159"/>
      <c r="T35" s="159"/>
      <c r="U35" s="159"/>
      <c r="V35" s="160"/>
      <c r="Y35" s="158" t="s">
        <v>19</v>
      </c>
      <c r="Z35" s="159"/>
      <c r="AA35" s="159"/>
      <c r="AB35" s="159"/>
      <c r="AC35" s="159"/>
      <c r="AD35" s="160"/>
    </row>
    <row r="36" spans="5:45" x14ac:dyDescent="0.2">
      <c r="I36" s="140" t="s">
        <v>29</v>
      </c>
      <c r="J36" s="141"/>
      <c r="K36" s="142"/>
      <c r="L36" s="143">
        <f>'Weekly summary'!D10</f>
        <v>5965</v>
      </c>
      <c r="M36" s="144"/>
      <c r="N36" s="145"/>
      <c r="Q36" s="161" t="s">
        <v>26</v>
      </c>
      <c r="R36" s="162"/>
      <c r="S36" s="163"/>
      <c r="T36" s="143">
        <f>'Weekly summary'!D13</f>
        <v>97.009357102524802</v>
      </c>
      <c r="U36" s="144"/>
      <c r="V36" s="145"/>
      <c r="Y36" s="161" t="s">
        <v>26</v>
      </c>
      <c r="Z36" s="162"/>
      <c r="AA36" s="163"/>
      <c r="AB36" s="164">
        <f>T36*14/L38*100</f>
        <v>25.40937323546019</v>
      </c>
      <c r="AC36" s="165"/>
      <c r="AD36" s="166"/>
    </row>
    <row r="37" spans="5:45" x14ac:dyDescent="0.2">
      <c r="I37" s="140" t="s">
        <v>30</v>
      </c>
      <c r="J37" s="141"/>
      <c r="K37" s="142"/>
      <c r="L37" s="143">
        <f>'Weekly summary'!D11</f>
        <v>5645</v>
      </c>
      <c r="M37" s="144"/>
      <c r="N37" s="145"/>
      <c r="Q37" s="161" t="s">
        <v>27</v>
      </c>
      <c r="R37" s="162"/>
      <c r="S37" s="163"/>
      <c r="T37" s="170">
        <f>AT32</f>
        <v>86</v>
      </c>
      <c r="U37" s="162"/>
      <c r="V37" s="163"/>
      <c r="Y37" s="161" t="s">
        <v>27</v>
      </c>
      <c r="Z37" s="162"/>
      <c r="AA37" s="163"/>
      <c r="AB37" s="167">
        <f>AX30/L38*100</f>
        <v>20.310159027128158</v>
      </c>
      <c r="AC37" s="168"/>
      <c r="AD37" s="169"/>
    </row>
    <row r="38" spans="5:45" x14ac:dyDescent="0.2">
      <c r="I38" s="140" t="s">
        <v>25</v>
      </c>
      <c r="J38" s="141"/>
      <c r="K38" s="142"/>
      <c r="L38" s="143">
        <f>'Weekly summary'!D12</f>
        <v>5345</v>
      </c>
      <c r="M38" s="144"/>
      <c r="N38" s="145"/>
      <c r="Q38" s="161" t="s">
        <v>28</v>
      </c>
      <c r="R38" s="162"/>
      <c r="S38" s="163"/>
      <c r="T38" s="161">
        <f>T37-T36</f>
        <v>-11.009357102524802</v>
      </c>
      <c r="U38" s="162"/>
      <c r="V38" s="163"/>
      <c r="Y38" s="161" t="s">
        <v>28</v>
      </c>
      <c r="Z38" s="162"/>
      <c r="AA38" s="163"/>
      <c r="AB38" s="167">
        <f>AB37-AB36</f>
        <v>-5.0992142083320324</v>
      </c>
      <c r="AC38" s="168"/>
      <c r="AD38" s="169"/>
    </row>
  </sheetData>
  <sheetProtection formatCells="0"/>
  <mergeCells count="23">
    <mergeCell ref="AB38:AD38"/>
    <mergeCell ref="L37:N37"/>
    <mergeCell ref="Q37:S37"/>
    <mergeCell ref="T37:V37"/>
    <mergeCell ref="Y37:AA37"/>
    <mergeCell ref="AB37:AD37"/>
    <mergeCell ref="I38:K38"/>
    <mergeCell ref="L38:N38"/>
    <mergeCell ref="Q38:S38"/>
    <mergeCell ref="T38:V38"/>
    <mergeCell ref="Y38:AA38"/>
    <mergeCell ref="I37:K37"/>
    <mergeCell ref="B1:AS1"/>
    <mergeCell ref="B3:AS3"/>
    <mergeCell ref="I35:N35"/>
    <mergeCell ref="Q35:V35"/>
    <mergeCell ref="Y35:AD35"/>
    <mergeCell ref="I36:K36"/>
    <mergeCell ref="L36:N36"/>
    <mergeCell ref="Q36:S36"/>
    <mergeCell ref="T36:V36"/>
    <mergeCell ref="Y36:AA36"/>
    <mergeCell ref="AB36:AD36"/>
  </mergeCells>
  <pageMargins left="0.39374999999999999" right="0.39374999999999999" top="0.45208333333333334" bottom="0.59027777777777779" header="0.51180555555555551" footer="0.51180555555555551"/>
  <pageSetup scale="93" firstPageNumber="0" orientation="landscape" horizontalDpi="300" verticalDpi="300" r:id="rId1"/>
  <headerFooter alignWithMargins="0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7"/>
    <pageSetUpPr fitToPage="1"/>
  </sheetPr>
  <dimension ref="A1:AX38"/>
  <sheetViews>
    <sheetView showGridLines="0" topLeftCell="A2" zoomScale="115" zoomScaleNormal="115" workbookViewId="0">
      <selection activeCell="AB36" sqref="AB36:AD36"/>
    </sheetView>
  </sheetViews>
  <sheetFormatPr baseColWidth="10" defaultColWidth="11.42578125" defaultRowHeight="12.75" x14ac:dyDescent="0.2"/>
  <cols>
    <col min="1" max="1" width="4.7109375" style="16" customWidth="1"/>
    <col min="2" max="2" width="13.140625" style="16" customWidth="1"/>
    <col min="3" max="44" width="3" style="16" customWidth="1"/>
    <col min="45" max="45" width="3.42578125" style="16" customWidth="1"/>
    <col min="46" max="46" width="4.28515625" style="29" customWidth="1"/>
    <col min="47" max="47" width="2.5703125" style="16" customWidth="1"/>
    <col min="48" max="50" width="6.7109375" style="16" customWidth="1"/>
    <col min="51" max="16384" width="11.42578125" style="16"/>
  </cols>
  <sheetData>
    <row r="1" spans="1:50" ht="26.25" x14ac:dyDescent="0.4">
      <c r="B1" s="146" t="s">
        <v>18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</row>
    <row r="2" spans="1:50" ht="9.75" customHeight="1" x14ac:dyDescent="0.25"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50" x14ac:dyDescent="0.2">
      <c r="B3" s="157">
        <f>Thursday!B3+1</f>
        <v>41425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</row>
    <row r="5" spans="1:50" ht="13.5" thickBot="1" x14ac:dyDescent="0.25">
      <c r="B5" s="31"/>
      <c r="C5" s="32">
        <v>30</v>
      </c>
      <c r="D5" s="33">
        <v>6</v>
      </c>
      <c r="E5" s="32">
        <v>30</v>
      </c>
      <c r="F5" s="33">
        <v>7</v>
      </c>
      <c r="G5" s="32">
        <v>30</v>
      </c>
      <c r="H5" s="33">
        <v>8</v>
      </c>
      <c r="I5" s="32">
        <v>30</v>
      </c>
      <c r="J5" s="33">
        <v>9</v>
      </c>
      <c r="K5" s="32">
        <v>30</v>
      </c>
      <c r="L5" s="33">
        <v>10</v>
      </c>
      <c r="M5" s="32">
        <v>30</v>
      </c>
      <c r="N5" s="33">
        <v>11</v>
      </c>
      <c r="O5" s="32">
        <v>30</v>
      </c>
      <c r="P5" s="33">
        <v>12</v>
      </c>
      <c r="Q5" s="32">
        <v>30</v>
      </c>
      <c r="R5" s="33">
        <v>13</v>
      </c>
      <c r="S5" s="32">
        <v>30</v>
      </c>
      <c r="T5" s="33">
        <v>14</v>
      </c>
      <c r="U5" s="32">
        <v>30</v>
      </c>
      <c r="V5" s="33">
        <v>15</v>
      </c>
      <c r="W5" s="32">
        <v>30</v>
      </c>
      <c r="X5" s="33">
        <v>16</v>
      </c>
      <c r="Y5" s="32">
        <v>30</v>
      </c>
      <c r="Z5" s="33">
        <v>17</v>
      </c>
      <c r="AA5" s="32">
        <v>30</v>
      </c>
      <c r="AB5" s="33">
        <v>18</v>
      </c>
      <c r="AC5" s="32">
        <v>30</v>
      </c>
      <c r="AD5" s="33">
        <v>19</v>
      </c>
      <c r="AE5" s="32">
        <v>30</v>
      </c>
      <c r="AF5" s="33">
        <v>20</v>
      </c>
      <c r="AG5" s="32">
        <v>30</v>
      </c>
      <c r="AH5" s="33">
        <v>21</v>
      </c>
      <c r="AI5" s="32">
        <v>30</v>
      </c>
      <c r="AJ5" s="33">
        <v>22</v>
      </c>
      <c r="AK5" s="32">
        <v>30</v>
      </c>
      <c r="AL5" s="33">
        <v>23</v>
      </c>
      <c r="AM5" s="32">
        <v>30</v>
      </c>
      <c r="AN5" s="33">
        <v>0</v>
      </c>
      <c r="AO5" s="32">
        <v>30</v>
      </c>
      <c r="AP5" s="33">
        <v>1</v>
      </c>
      <c r="AQ5" s="32">
        <v>30</v>
      </c>
      <c r="AR5" s="33">
        <v>2</v>
      </c>
      <c r="AS5" s="32">
        <v>30</v>
      </c>
      <c r="AV5" s="34" t="s">
        <v>4</v>
      </c>
      <c r="AW5" s="34" t="s">
        <v>5</v>
      </c>
      <c r="AX5" s="34" t="s">
        <v>6</v>
      </c>
    </row>
    <row r="6" spans="1:50" ht="14.1" customHeight="1" x14ac:dyDescent="0.2">
      <c r="A6" s="10" t="s">
        <v>0</v>
      </c>
      <c r="B6" s="1">
        <f>Wednesday!A7</f>
        <v>0</v>
      </c>
      <c r="C6" s="7"/>
      <c r="D6" s="7"/>
      <c r="E6" s="6"/>
      <c r="F6" s="7"/>
      <c r="G6" s="6"/>
      <c r="H6" s="6"/>
      <c r="I6" s="6"/>
      <c r="J6" s="6"/>
      <c r="K6" s="6"/>
      <c r="L6" s="6"/>
      <c r="M6" s="6"/>
      <c r="N6" s="4">
        <v>1</v>
      </c>
      <c r="O6" s="4">
        <v>1</v>
      </c>
      <c r="P6" s="4">
        <v>1</v>
      </c>
      <c r="Q6" s="4">
        <v>1</v>
      </c>
      <c r="R6" s="4">
        <v>1</v>
      </c>
      <c r="S6" s="4">
        <v>1</v>
      </c>
      <c r="T6" s="4">
        <v>1</v>
      </c>
      <c r="U6" s="4">
        <v>1</v>
      </c>
      <c r="V6" s="4">
        <v>1</v>
      </c>
      <c r="W6" s="4">
        <v>1</v>
      </c>
      <c r="X6" s="4">
        <v>1</v>
      </c>
      <c r="Y6" s="4">
        <v>1</v>
      </c>
      <c r="Z6" s="4">
        <v>1</v>
      </c>
      <c r="AA6" s="4">
        <v>1</v>
      </c>
      <c r="AB6" s="4">
        <v>1</v>
      </c>
      <c r="AC6" s="4">
        <v>1</v>
      </c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29">
        <f t="shared" ref="AT6:AT15" si="0">SUM(C6:AS6)/2</f>
        <v>8</v>
      </c>
      <c r="AV6" s="8">
        <v>20</v>
      </c>
      <c r="AW6" s="9">
        <f>AV6*1.04</f>
        <v>20.8</v>
      </c>
      <c r="AX6" s="9">
        <f>AW6*AT6</f>
        <v>166.4</v>
      </c>
    </row>
    <row r="7" spans="1:50" ht="14.1" customHeight="1" x14ac:dyDescent="0.2">
      <c r="A7" s="10" t="s">
        <v>1</v>
      </c>
      <c r="B7" s="1">
        <f>Wednesday!A8</f>
        <v>0</v>
      </c>
      <c r="C7" s="3"/>
      <c r="D7" s="3"/>
      <c r="E7" s="4">
        <v>1</v>
      </c>
      <c r="F7" s="4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4">
        <v>1</v>
      </c>
      <c r="Q7" s="4">
        <v>1</v>
      </c>
      <c r="R7" s="4">
        <v>1</v>
      </c>
      <c r="S7" s="4">
        <v>1</v>
      </c>
      <c r="T7" s="4">
        <v>1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9">
        <f t="shared" si="0"/>
        <v>8</v>
      </c>
      <c r="AV7" s="8">
        <v>16</v>
      </c>
      <c r="AW7" s="9">
        <f t="shared" ref="AW7:AW29" si="1">AV7*1.04</f>
        <v>16.64</v>
      </c>
      <c r="AX7" s="9">
        <f t="shared" ref="AX7:AX29" si="2">AW7*AT7</f>
        <v>133.12</v>
      </c>
    </row>
    <row r="8" spans="1:50" ht="14.1" customHeight="1" x14ac:dyDescent="0.2">
      <c r="A8" s="10" t="s">
        <v>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9">
        <f t="shared" si="0"/>
        <v>0</v>
      </c>
      <c r="AV8" s="8">
        <v>13</v>
      </c>
      <c r="AW8" s="9">
        <f t="shared" si="1"/>
        <v>13.52</v>
      </c>
      <c r="AX8" s="9">
        <f t="shared" si="2"/>
        <v>0</v>
      </c>
    </row>
    <row r="9" spans="1:50" ht="14.1" customHeight="1" x14ac:dyDescent="0.2">
      <c r="A9" s="10" t="s">
        <v>2</v>
      </c>
      <c r="B9" s="1" t="str">
        <f>Wednesday!A10</f>
        <v>Mathieu</v>
      </c>
      <c r="C9" s="2"/>
      <c r="D9" s="2"/>
      <c r="E9" s="2"/>
      <c r="F9" s="2"/>
      <c r="G9" s="2"/>
      <c r="H9" s="2"/>
      <c r="I9" s="2"/>
      <c r="J9" s="2"/>
      <c r="K9" s="2"/>
      <c r="L9" s="3"/>
      <c r="M9" s="3"/>
      <c r="N9" s="4">
        <v>1</v>
      </c>
      <c r="O9" s="4">
        <v>1</v>
      </c>
      <c r="P9" s="4">
        <v>1</v>
      </c>
      <c r="Q9" s="4">
        <v>1</v>
      </c>
      <c r="R9" s="4">
        <v>1</v>
      </c>
      <c r="S9" s="4">
        <v>1</v>
      </c>
      <c r="T9" s="4">
        <v>1</v>
      </c>
      <c r="U9" s="4">
        <v>1</v>
      </c>
      <c r="V9" s="4">
        <v>1</v>
      </c>
      <c r="W9" s="4">
        <v>1</v>
      </c>
      <c r="X9" s="4">
        <v>1</v>
      </c>
      <c r="Y9" s="4">
        <v>1</v>
      </c>
      <c r="Z9" s="4">
        <v>1</v>
      </c>
      <c r="AA9" s="4">
        <v>1</v>
      </c>
      <c r="AB9" s="4">
        <v>1</v>
      </c>
      <c r="AC9" s="4">
        <v>1</v>
      </c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9">
        <f t="shared" si="0"/>
        <v>8</v>
      </c>
      <c r="AV9" s="8">
        <v>12</v>
      </c>
      <c r="AW9" s="9">
        <f t="shared" si="1"/>
        <v>12.48</v>
      </c>
      <c r="AX9" s="9">
        <f t="shared" si="2"/>
        <v>99.84</v>
      </c>
    </row>
    <row r="10" spans="1:50" ht="14.1" customHeight="1" x14ac:dyDescent="0.2">
      <c r="A10" s="10" t="s">
        <v>2</v>
      </c>
      <c r="B10" s="1" t="str">
        <f>Wednesday!A11</f>
        <v>M.Philippe</v>
      </c>
      <c r="C10" s="2"/>
      <c r="D10" s="2"/>
      <c r="E10" s="2"/>
      <c r="F10" s="2"/>
      <c r="G10" s="2"/>
      <c r="H10" s="2"/>
      <c r="I10" s="2"/>
      <c r="J10" s="2"/>
      <c r="K10" s="2"/>
      <c r="L10" s="3"/>
      <c r="M10" s="6"/>
      <c r="N10" s="4">
        <v>1</v>
      </c>
      <c r="O10" s="4">
        <v>1</v>
      </c>
      <c r="P10" s="4">
        <v>1</v>
      </c>
      <c r="Q10" s="4">
        <v>1</v>
      </c>
      <c r="R10" s="4">
        <v>1</v>
      </c>
      <c r="S10" s="4">
        <v>1</v>
      </c>
      <c r="T10" s="4">
        <v>1</v>
      </c>
      <c r="U10" s="4">
        <v>1</v>
      </c>
      <c r="V10" s="4">
        <v>1</v>
      </c>
      <c r="W10" s="4">
        <v>1</v>
      </c>
      <c r="X10" s="4">
        <v>1</v>
      </c>
      <c r="Y10" s="4">
        <v>1</v>
      </c>
      <c r="Z10" s="4">
        <v>1</v>
      </c>
      <c r="AA10" s="4">
        <v>1</v>
      </c>
      <c r="AB10" s="4">
        <v>1</v>
      </c>
      <c r="AC10" s="4">
        <v>1</v>
      </c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9">
        <f t="shared" si="0"/>
        <v>8</v>
      </c>
      <c r="AV10" s="8">
        <v>12</v>
      </c>
      <c r="AW10" s="9">
        <f t="shared" si="1"/>
        <v>12.48</v>
      </c>
      <c r="AX10" s="9">
        <f t="shared" si="2"/>
        <v>99.84</v>
      </c>
    </row>
    <row r="11" spans="1:50" ht="14.1" customHeight="1" x14ac:dyDescent="0.2">
      <c r="A11" s="10" t="s">
        <v>2</v>
      </c>
      <c r="B11" s="1" t="str">
        <f>Wednesday!A12</f>
        <v>Frédéric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4">
        <v>1</v>
      </c>
      <c r="Z11" s="4">
        <v>1</v>
      </c>
      <c r="AA11" s="4">
        <v>1</v>
      </c>
      <c r="AB11" s="4">
        <v>1</v>
      </c>
      <c r="AC11" s="4">
        <v>1</v>
      </c>
      <c r="AD11" s="4">
        <v>1</v>
      </c>
      <c r="AE11" s="4">
        <v>1</v>
      </c>
      <c r="AF11" s="4">
        <v>1</v>
      </c>
      <c r="AG11" s="4">
        <v>1</v>
      </c>
      <c r="AH11" s="4">
        <v>1</v>
      </c>
      <c r="AI11" s="4">
        <v>1</v>
      </c>
      <c r="AJ11" s="4">
        <v>1</v>
      </c>
      <c r="AK11" s="4">
        <v>1</v>
      </c>
      <c r="AL11" s="4">
        <v>1</v>
      </c>
      <c r="AM11" s="4">
        <v>1</v>
      </c>
      <c r="AN11" s="4">
        <v>1</v>
      </c>
      <c r="AO11" s="4">
        <v>1</v>
      </c>
      <c r="AP11" s="2"/>
      <c r="AQ11" s="2"/>
      <c r="AR11" s="2"/>
      <c r="AS11" s="2"/>
      <c r="AT11" s="29">
        <f t="shared" si="0"/>
        <v>8.5</v>
      </c>
      <c r="AV11" s="8">
        <v>12</v>
      </c>
      <c r="AW11" s="9">
        <f t="shared" si="1"/>
        <v>12.48</v>
      </c>
      <c r="AX11" s="9">
        <f t="shared" si="2"/>
        <v>106.08</v>
      </c>
    </row>
    <row r="12" spans="1:50" ht="14.1" customHeight="1" x14ac:dyDescent="0.2">
      <c r="A12" s="10" t="s">
        <v>2</v>
      </c>
      <c r="B12" s="1" t="str">
        <f>Wednesday!A13</f>
        <v>Jimmy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9">
        <f t="shared" si="0"/>
        <v>0</v>
      </c>
      <c r="AV12" s="8">
        <v>12</v>
      </c>
      <c r="AW12" s="9">
        <f t="shared" si="1"/>
        <v>12.48</v>
      </c>
      <c r="AX12" s="9">
        <f t="shared" si="2"/>
        <v>0</v>
      </c>
    </row>
    <row r="13" spans="1:50" ht="14.1" customHeight="1" x14ac:dyDescent="0.2">
      <c r="A13" s="10" t="s">
        <v>2</v>
      </c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9">
        <f t="shared" si="0"/>
        <v>0</v>
      </c>
      <c r="AV13" s="8">
        <v>12</v>
      </c>
      <c r="AW13" s="9">
        <f t="shared" si="1"/>
        <v>12.48</v>
      </c>
      <c r="AX13" s="9">
        <f t="shared" si="2"/>
        <v>0</v>
      </c>
    </row>
    <row r="14" spans="1:50" ht="14.1" customHeight="1" x14ac:dyDescent="0.2">
      <c r="A14" s="10" t="s">
        <v>3</v>
      </c>
      <c r="B14" s="1" t="str">
        <f>Wednesday!A15</f>
        <v>Paul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9">
        <f t="shared" si="0"/>
        <v>0</v>
      </c>
      <c r="AV14" s="8">
        <v>10.15</v>
      </c>
      <c r="AW14" s="9">
        <f t="shared" si="1"/>
        <v>10.556000000000001</v>
      </c>
      <c r="AX14" s="9">
        <f t="shared" si="2"/>
        <v>0</v>
      </c>
    </row>
    <row r="15" spans="1:50" ht="14.1" customHeight="1" x14ac:dyDescent="0.2">
      <c r="A15" s="10" t="s">
        <v>3</v>
      </c>
      <c r="B15" s="1">
        <f>Wednesday!A16</f>
        <v>0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9">
        <f t="shared" si="0"/>
        <v>0</v>
      </c>
      <c r="AV15" s="8">
        <v>10.15</v>
      </c>
      <c r="AW15" s="9">
        <f t="shared" si="1"/>
        <v>10.556000000000001</v>
      </c>
      <c r="AX15" s="9">
        <f t="shared" si="2"/>
        <v>0</v>
      </c>
    </row>
    <row r="16" spans="1:50" ht="14.1" customHeight="1" x14ac:dyDescent="0.2">
      <c r="A16" s="10" t="s">
        <v>3</v>
      </c>
      <c r="B16" s="1" t="str">
        <f>Wednesday!A17</f>
        <v>pierre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4">
        <v>1</v>
      </c>
      <c r="Z16" s="4">
        <v>1</v>
      </c>
      <c r="AA16" s="4">
        <v>1</v>
      </c>
      <c r="AB16" s="4">
        <v>1</v>
      </c>
      <c r="AC16" s="4">
        <v>1</v>
      </c>
      <c r="AD16" s="4">
        <v>1</v>
      </c>
      <c r="AE16" s="4">
        <v>1</v>
      </c>
      <c r="AF16" s="12"/>
      <c r="AG16" s="4">
        <v>1</v>
      </c>
      <c r="AH16" s="4">
        <v>1</v>
      </c>
      <c r="AI16" s="4">
        <v>1</v>
      </c>
      <c r="AJ16" s="4">
        <v>1</v>
      </c>
      <c r="AK16" s="4">
        <v>1</v>
      </c>
      <c r="AL16" s="4">
        <v>1</v>
      </c>
      <c r="AM16" s="4">
        <v>1</v>
      </c>
      <c r="AN16" s="4">
        <v>1</v>
      </c>
      <c r="AO16" s="4">
        <v>1</v>
      </c>
      <c r="AP16" s="2"/>
      <c r="AQ16" s="2"/>
      <c r="AR16" s="2"/>
      <c r="AS16" s="2"/>
      <c r="AT16" s="29">
        <f t="shared" ref="AT16:AT29" si="3">SUM(C16:AS16)/2</f>
        <v>8</v>
      </c>
      <c r="AV16" s="8">
        <v>10.15</v>
      </c>
      <c r="AW16" s="9">
        <f t="shared" si="1"/>
        <v>10.556000000000001</v>
      </c>
      <c r="AX16" s="9">
        <f t="shared" si="2"/>
        <v>84.448000000000008</v>
      </c>
    </row>
    <row r="17" spans="1:50" ht="14.1" customHeight="1" x14ac:dyDescent="0.2">
      <c r="A17" s="10" t="s">
        <v>3</v>
      </c>
      <c r="B17" s="1">
        <f>Wednesday!A18</f>
        <v>0</v>
      </c>
      <c r="C17" s="2"/>
      <c r="D17" s="12"/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K17" s="4">
        <v>1</v>
      </c>
      <c r="L17" s="4">
        <v>1</v>
      </c>
      <c r="M17" s="4">
        <v>1</v>
      </c>
      <c r="N17" s="12"/>
      <c r="O17" s="4">
        <v>1</v>
      </c>
      <c r="P17" s="4">
        <v>1</v>
      </c>
      <c r="Q17" s="4">
        <v>1</v>
      </c>
      <c r="R17" s="4">
        <v>1</v>
      </c>
      <c r="S17" s="4">
        <v>1</v>
      </c>
      <c r="T17" s="4">
        <v>1</v>
      </c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9">
        <f t="shared" si="3"/>
        <v>7.5</v>
      </c>
      <c r="AV17" s="8">
        <v>10.15</v>
      </c>
      <c r="AW17" s="9">
        <f t="shared" si="1"/>
        <v>10.556000000000001</v>
      </c>
      <c r="AX17" s="9">
        <f t="shared" si="2"/>
        <v>79.17</v>
      </c>
    </row>
    <row r="18" spans="1:50" ht="14.1" customHeight="1" x14ac:dyDescent="0.2">
      <c r="A18" s="10" t="s">
        <v>3</v>
      </c>
      <c r="B18" s="1" t="str">
        <f>Wednesday!A19</f>
        <v>yves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4">
        <v>1</v>
      </c>
      <c r="O18" s="4">
        <v>1</v>
      </c>
      <c r="P18" s="4">
        <v>1</v>
      </c>
      <c r="Q18" s="4">
        <v>1</v>
      </c>
      <c r="R18" s="4">
        <v>1</v>
      </c>
      <c r="S18" s="4">
        <v>1</v>
      </c>
      <c r="T18" s="12"/>
      <c r="U18" s="4">
        <v>1</v>
      </c>
      <c r="V18" s="4">
        <v>1</v>
      </c>
      <c r="W18" s="4">
        <v>1</v>
      </c>
      <c r="X18" s="4">
        <v>1</v>
      </c>
      <c r="Y18" s="4">
        <v>1</v>
      </c>
      <c r="Z18" s="4">
        <v>1</v>
      </c>
      <c r="AA18" s="4">
        <v>1</v>
      </c>
      <c r="AB18" s="4">
        <v>1</v>
      </c>
      <c r="AC18" s="4">
        <v>1</v>
      </c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29">
        <f t="shared" si="3"/>
        <v>7.5</v>
      </c>
      <c r="AV18" s="8">
        <v>10.15</v>
      </c>
      <c r="AW18" s="9">
        <f t="shared" si="1"/>
        <v>10.556000000000001</v>
      </c>
      <c r="AX18" s="9">
        <f t="shared" si="2"/>
        <v>79.17</v>
      </c>
    </row>
    <row r="19" spans="1:50" ht="14.1" customHeight="1" x14ac:dyDescent="0.2">
      <c r="A19" s="10" t="s">
        <v>3</v>
      </c>
      <c r="B19" s="1">
        <f>Wednesday!A20</f>
        <v>0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29">
        <f t="shared" si="3"/>
        <v>0</v>
      </c>
      <c r="AV19" s="8">
        <v>10.15</v>
      </c>
      <c r="AW19" s="9">
        <f t="shared" si="1"/>
        <v>10.556000000000001</v>
      </c>
      <c r="AX19" s="9">
        <f t="shared" si="2"/>
        <v>0</v>
      </c>
    </row>
    <row r="20" spans="1:50" ht="14.1" customHeight="1" x14ac:dyDescent="0.2">
      <c r="A20" s="10" t="s">
        <v>3</v>
      </c>
      <c r="B20" s="1">
        <f>Wednesday!A21</f>
        <v>0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29">
        <f t="shared" si="3"/>
        <v>0</v>
      </c>
      <c r="AV20" s="8">
        <v>10.15</v>
      </c>
      <c r="AW20" s="9">
        <f t="shared" si="1"/>
        <v>10.556000000000001</v>
      </c>
      <c r="AX20" s="9">
        <f t="shared" si="2"/>
        <v>0</v>
      </c>
    </row>
    <row r="21" spans="1:50" ht="14.1" customHeight="1" x14ac:dyDescent="0.2">
      <c r="A21" s="10" t="s">
        <v>3</v>
      </c>
      <c r="B21" s="1">
        <f>Wednesday!A22</f>
        <v>0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4"/>
      <c r="V21" s="14"/>
      <c r="W21" s="14"/>
      <c r="X21" s="14"/>
      <c r="Y21" s="4">
        <v>1</v>
      </c>
      <c r="Z21" s="4">
        <v>1</v>
      </c>
      <c r="AA21" s="4">
        <v>1</v>
      </c>
      <c r="AB21" s="4">
        <v>1</v>
      </c>
      <c r="AC21" s="4">
        <v>1</v>
      </c>
      <c r="AD21" s="4">
        <v>1</v>
      </c>
      <c r="AE21" s="4">
        <v>1</v>
      </c>
      <c r="AF21" s="4">
        <v>1</v>
      </c>
      <c r="AG21" s="12"/>
      <c r="AH21" s="4">
        <v>1</v>
      </c>
      <c r="AI21" s="4">
        <v>1</v>
      </c>
      <c r="AJ21" s="4">
        <v>1</v>
      </c>
      <c r="AK21" s="4">
        <v>1</v>
      </c>
      <c r="AL21" s="4">
        <v>1</v>
      </c>
      <c r="AM21" s="4">
        <v>1</v>
      </c>
      <c r="AN21" s="4">
        <v>1</v>
      </c>
      <c r="AO21" s="4">
        <v>1</v>
      </c>
      <c r="AP21" s="12"/>
      <c r="AQ21" s="12"/>
      <c r="AR21" s="12"/>
      <c r="AS21" s="12"/>
      <c r="AT21" s="29">
        <f t="shared" si="3"/>
        <v>8</v>
      </c>
      <c r="AV21" s="8">
        <v>10.15</v>
      </c>
      <c r="AW21" s="9">
        <f t="shared" si="1"/>
        <v>10.556000000000001</v>
      </c>
      <c r="AX21" s="9">
        <f t="shared" si="2"/>
        <v>84.448000000000008</v>
      </c>
    </row>
    <row r="22" spans="1:50" ht="14.1" customHeight="1" x14ac:dyDescent="0.2">
      <c r="A22" s="10" t="s">
        <v>3</v>
      </c>
      <c r="B22" s="1">
        <f>Wednesday!A23</f>
        <v>0</v>
      </c>
      <c r="C22" s="15"/>
      <c r="D22" s="15"/>
      <c r="E22" s="15"/>
      <c r="F22" s="15"/>
      <c r="G22" s="15"/>
      <c r="H22" s="15"/>
      <c r="I22" s="15"/>
      <c r="J22" s="15"/>
      <c r="K22" s="13"/>
      <c r="L22" s="13"/>
      <c r="M22" s="12"/>
      <c r="N22" s="13"/>
      <c r="O22" s="13"/>
      <c r="P22" s="13"/>
      <c r="Q22" s="13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29">
        <f t="shared" si="3"/>
        <v>0</v>
      </c>
      <c r="AV22" s="8">
        <v>10.15</v>
      </c>
      <c r="AW22" s="9">
        <f t="shared" si="1"/>
        <v>10.556000000000001</v>
      </c>
      <c r="AX22" s="9">
        <f t="shared" si="2"/>
        <v>0</v>
      </c>
    </row>
    <row r="23" spans="1:50" ht="14.1" customHeight="1" x14ac:dyDescent="0.2">
      <c r="A23" s="10" t="s">
        <v>3</v>
      </c>
      <c r="B23" s="1" t="str">
        <f>Wednesday!A24</f>
        <v>Marc</v>
      </c>
      <c r="C23" s="12"/>
      <c r="D23" s="12"/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 s="4">
        <v>1</v>
      </c>
      <c r="N23" s="12"/>
      <c r="O23" s="4">
        <v>1</v>
      </c>
      <c r="P23" s="4">
        <v>1</v>
      </c>
      <c r="Q23" s="4">
        <v>1</v>
      </c>
      <c r="R23" s="4">
        <v>1</v>
      </c>
      <c r="S23" s="4">
        <v>1</v>
      </c>
      <c r="T23" s="4">
        <v>1</v>
      </c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3"/>
      <c r="AK23" s="13"/>
      <c r="AL23" s="13"/>
      <c r="AM23" s="13"/>
      <c r="AN23" s="13"/>
      <c r="AO23" s="13"/>
      <c r="AP23" s="13"/>
      <c r="AQ23" s="13"/>
      <c r="AR23" s="12"/>
      <c r="AS23" s="12"/>
      <c r="AT23" s="29">
        <f t="shared" si="3"/>
        <v>7.5</v>
      </c>
      <c r="AV23" s="8">
        <v>10.15</v>
      </c>
      <c r="AW23" s="9">
        <f t="shared" si="1"/>
        <v>10.556000000000001</v>
      </c>
      <c r="AX23" s="9">
        <f t="shared" si="2"/>
        <v>79.17</v>
      </c>
    </row>
    <row r="24" spans="1:50" ht="14.1" customHeight="1" x14ac:dyDescent="0.2">
      <c r="A24" s="10" t="s">
        <v>3</v>
      </c>
      <c r="B24" s="1" t="s">
        <v>45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4">
        <v>1</v>
      </c>
      <c r="O24" s="4">
        <v>1</v>
      </c>
      <c r="P24" s="4">
        <v>1</v>
      </c>
      <c r="Q24" s="4">
        <v>1</v>
      </c>
      <c r="R24" s="4">
        <v>1</v>
      </c>
      <c r="S24" s="4">
        <v>1</v>
      </c>
      <c r="T24" s="12"/>
      <c r="U24" s="4">
        <v>1</v>
      </c>
      <c r="V24" s="4">
        <v>1</v>
      </c>
      <c r="W24" s="4">
        <v>1</v>
      </c>
      <c r="X24" s="4">
        <v>1</v>
      </c>
      <c r="Y24" s="4">
        <v>1</v>
      </c>
      <c r="Z24" s="4">
        <v>1</v>
      </c>
      <c r="AA24" s="4">
        <v>1</v>
      </c>
      <c r="AB24" s="4">
        <v>1</v>
      </c>
      <c r="AC24" s="4">
        <v>1</v>
      </c>
      <c r="AD24" s="13"/>
      <c r="AE24" s="13"/>
      <c r="AF24" s="13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29">
        <f t="shared" si="3"/>
        <v>7.5</v>
      </c>
      <c r="AV24" s="8">
        <v>10.15</v>
      </c>
      <c r="AW24" s="9">
        <f t="shared" si="1"/>
        <v>10.556000000000001</v>
      </c>
      <c r="AX24" s="9">
        <f t="shared" si="2"/>
        <v>79.17</v>
      </c>
    </row>
    <row r="25" spans="1:50" ht="14.1" customHeight="1" x14ac:dyDescent="0.2">
      <c r="A25" s="10" t="s">
        <v>3</v>
      </c>
      <c r="B25" s="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P25" s="13"/>
      <c r="Q25" s="13"/>
      <c r="R25" s="13"/>
      <c r="S25" s="12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29">
        <f t="shared" si="3"/>
        <v>0</v>
      </c>
      <c r="AV25" s="8">
        <v>10.15</v>
      </c>
      <c r="AW25" s="9">
        <f t="shared" si="1"/>
        <v>10.556000000000001</v>
      </c>
      <c r="AX25" s="9">
        <f t="shared" si="2"/>
        <v>0</v>
      </c>
    </row>
    <row r="26" spans="1:50" ht="14.1" customHeight="1" x14ac:dyDescent="0.2">
      <c r="A26" s="10" t="s">
        <v>3</v>
      </c>
      <c r="B26" s="1"/>
      <c r="C26" s="12"/>
      <c r="D26" s="12"/>
      <c r="E26" s="12"/>
      <c r="F26" s="12"/>
      <c r="G26" s="12"/>
      <c r="H26" s="12"/>
      <c r="I26" s="12"/>
      <c r="J26" s="12"/>
      <c r="K26" s="14"/>
      <c r="L26" s="14"/>
      <c r="M26" s="12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3"/>
      <c r="AA26" s="13"/>
      <c r="AB26" s="13"/>
      <c r="AC26" s="13"/>
      <c r="AD26" s="13"/>
      <c r="AE26" s="14"/>
      <c r="AF26" s="13"/>
      <c r="AG26" s="13"/>
      <c r="AH26" s="13"/>
      <c r="AI26" s="13"/>
      <c r="AJ26" s="13"/>
      <c r="AK26" s="13"/>
      <c r="AL26" s="13"/>
      <c r="AM26" s="13"/>
      <c r="AN26" s="12"/>
      <c r="AO26" s="12"/>
      <c r="AP26" s="12"/>
      <c r="AQ26" s="12"/>
      <c r="AR26" s="12"/>
      <c r="AS26" s="12"/>
      <c r="AT26" s="29">
        <f t="shared" si="3"/>
        <v>0</v>
      </c>
      <c r="AV26" s="8">
        <v>10.15</v>
      </c>
      <c r="AW26" s="9">
        <f t="shared" si="1"/>
        <v>10.556000000000001</v>
      </c>
      <c r="AX26" s="9">
        <f t="shared" si="2"/>
        <v>0</v>
      </c>
    </row>
    <row r="27" spans="1:50" ht="14.1" customHeight="1" x14ac:dyDescent="0.2">
      <c r="A27" s="10" t="s">
        <v>3</v>
      </c>
      <c r="B27" s="1"/>
      <c r="C27" s="15"/>
      <c r="D27" s="15"/>
      <c r="E27" s="15"/>
      <c r="F27" s="15"/>
      <c r="G27" s="15"/>
      <c r="H27" s="15"/>
      <c r="I27" s="15"/>
      <c r="J27" s="15"/>
      <c r="K27" s="13"/>
      <c r="L27" s="13"/>
      <c r="M27" s="12"/>
      <c r="N27" s="13"/>
      <c r="O27" s="13"/>
      <c r="P27" s="13"/>
      <c r="Q27" s="13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29">
        <f t="shared" si="3"/>
        <v>0</v>
      </c>
      <c r="AV27" s="8">
        <v>10.15</v>
      </c>
      <c r="AW27" s="9">
        <f t="shared" si="1"/>
        <v>10.556000000000001</v>
      </c>
      <c r="AX27" s="9">
        <f t="shared" si="2"/>
        <v>0</v>
      </c>
    </row>
    <row r="28" spans="1:50" ht="14.1" customHeight="1" x14ac:dyDescent="0.2">
      <c r="A28" s="10" t="s">
        <v>3</v>
      </c>
      <c r="B28" s="1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3"/>
      <c r="AK28" s="13"/>
      <c r="AL28" s="13"/>
      <c r="AM28" s="13"/>
      <c r="AN28" s="13"/>
      <c r="AO28" s="13"/>
      <c r="AP28" s="13"/>
      <c r="AQ28" s="13"/>
      <c r="AR28" s="12"/>
      <c r="AS28" s="12"/>
      <c r="AT28" s="29">
        <f t="shared" si="3"/>
        <v>0</v>
      </c>
      <c r="AV28" s="8">
        <v>10.15</v>
      </c>
      <c r="AW28" s="9">
        <f t="shared" si="1"/>
        <v>10.556000000000001</v>
      </c>
      <c r="AX28" s="9">
        <f t="shared" si="2"/>
        <v>0</v>
      </c>
    </row>
    <row r="29" spans="1:50" ht="14.1" customHeight="1" x14ac:dyDescent="0.2">
      <c r="A29" s="10" t="s">
        <v>3</v>
      </c>
      <c r="B29" s="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/>
      <c r="O29" s="13"/>
      <c r="P29" s="13"/>
      <c r="Q29" s="13"/>
      <c r="R29" s="13"/>
      <c r="S29" s="13"/>
      <c r="T29" s="13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29">
        <f t="shared" si="3"/>
        <v>0</v>
      </c>
      <c r="AV29" s="8">
        <v>10.15</v>
      </c>
      <c r="AW29" s="9">
        <f t="shared" si="1"/>
        <v>10.556000000000001</v>
      </c>
      <c r="AX29" s="9">
        <f t="shared" si="2"/>
        <v>0</v>
      </c>
    </row>
    <row r="30" spans="1:50" ht="14.1" customHeight="1" x14ac:dyDescent="0.2">
      <c r="B30" s="35"/>
      <c r="C30" s="32">
        <v>30</v>
      </c>
      <c r="D30" s="33">
        <v>6</v>
      </c>
      <c r="E30" s="32">
        <v>30</v>
      </c>
      <c r="F30" s="33">
        <v>7</v>
      </c>
      <c r="G30" s="32">
        <v>30</v>
      </c>
      <c r="H30" s="33">
        <v>8</v>
      </c>
      <c r="I30" s="32">
        <v>30</v>
      </c>
      <c r="J30" s="33">
        <v>9</v>
      </c>
      <c r="K30" s="32">
        <v>30</v>
      </c>
      <c r="L30" s="33">
        <v>10</v>
      </c>
      <c r="M30" s="32">
        <v>30</v>
      </c>
      <c r="N30" s="33">
        <v>11</v>
      </c>
      <c r="O30" s="32">
        <v>30</v>
      </c>
      <c r="P30" s="33">
        <v>12</v>
      </c>
      <c r="Q30" s="32">
        <v>30</v>
      </c>
      <c r="R30" s="33">
        <v>13</v>
      </c>
      <c r="S30" s="32">
        <v>30</v>
      </c>
      <c r="T30" s="33">
        <v>14</v>
      </c>
      <c r="U30" s="32">
        <v>30</v>
      </c>
      <c r="V30" s="33">
        <v>15</v>
      </c>
      <c r="W30" s="32">
        <v>30</v>
      </c>
      <c r="X30" s="33">
        <v>16</v>
      </c>
      <c r="Y30" s="32">
        <v>30</v>
      </c>
      <c r="Z30" s="33">
        <v>17</v>
      </c>
      <c r="AA30" s="32">
        <v>30</v>
      </c>
      <c r="AB30" s="33">
        <v>18</v>
      </c>
      <c r="AC30" s="32">
        <v>30</v>
      </c>
      <c r="AD30" s="33">
        <v>19</v>
      </c>
      <c r="AE30" s="32">
        <v>30</v>
      </c>
      <c r="AF30" s="33">
        <v>20</v>
      </c>
      <c r="AG30" s="32">
        <v>30</v>
      </c>
      <c r="AH30" s="33">
        <v>21</v>
      </c>
      <c r="AI30" s="32">
        <v>30</v>
      </c>
      <c r="AJ30" s="33">
        <v>22</v>
      </c>
      <c r="AK30" s="32">
        <v>30</v>
      </c>
      <c r="AL30" s="33">
        <v>23</v>
      </c>
      <c r="AM30" s="32">
        <v>30</v>
      </c>
      <c r="AN30" s="33">
        <v>0</v>
      </c>
      <c r="AO30" s="32">
        <v>30</v>
      </c>
      <c r="AP30" s="33">
        <v>1</v>
      </c>
      <c r="AQ30" s="32">
        <v>30</v>
      </c>
      <c r="AR30" s="33">
        <v>2</v>
      </c>
      <c r="AS30" s="32">
        <v>30</v>
      </c>
      <c r="AX30" s="36">
        <f>SUM(AX6:AX29)</f>
        <v>1090.856</v>
      </c>
    </row>
    <row r="31" spans="1:50" ht="14.1" customHeight="1" x14ac:dyDescent="0.2">
      <c r="B31" s="37"/>
      <c r="C31" s="38"/>
      <c r="D31" s="39"/>
      <c r="E31" s="40"/>
      <c r="F31" s="39"/>
      <c r="G31" s="40"/>
      <c r="H31" s="39"/>
      <c r="I31" s="40"/>
      <c r="J31" s="39"/>
      <c r="K31" s="40"/>
      <c r="L31" s="39"/>
      <c r="M31" s="40"/>
      <c r="N31" s="39"/>
      <c r="O31" s="40"/>
      <c r="P31" s="39"/>
      <c r="Q31" s="40"/>
      <c r="R31" s="39"/>
      <c r="S31" s="40"/>
      <c r="T31" s="39"/>
      <c r="U31" s="40"/>
      <c r="V31" s="39"/>
      <c r="W31" s="40"/>
      <c r="X31" s="39"/>
      <c r="Y31" s="40"/>
      <c r="Z31" s="39"/>
      <c r="AA31" s="40"/>
      <c r="AB31" s="39"/>
      <c r="AC31" s="40"/>
      <c r="AD31" s="39"/>
      <c r="AE31" s="40"/>
      <c r="AF31" s="39"/>
      <c r="AG31" s="40"/>
      <c r="AH31" s="39"/>
      <c r="AI31" s="40"/>
      <c r="AJ31" s="39"/>
      <c r="AK31" s="40"/>
      <c r="AL31" s="39"/>
      <c r="AM31" s="40"/>
      <c r="AN31" s="39"/>
      <c r="AO31" s="40"/>
      <c r="AP31" s="39"/>
      <c r="AQ31" s="40"/>
      <c r="AR31" s="39"/>
      <c r="AS31" s="40"/>
      <c r="AT31" s="41"/>
      <c r="AU31" s="42"/>
    </row>
    <row r="32" spans="1:50" x14ac:dyDescent="0.2">
      <c r="B32" s="16" t="s">
        <v>6</v>
      </c>
      <c r="C32" s="43">
        <f t="shared" ref="C32:AS32" si="4">SUM(C6:C29)</f>
        <v>0</v>
      </c>
      <c r="D32" s="43">
        <f t="shared" si="4"/>
        <v>0</v>
      </c>
      <c r="E32" s="43">
        <f t="shared" si="4"/>
        <v>3</v>
      </c>
      <c r="F32" s="43">
        <f t="shared" si="4"/>
        <v>3</v>
      </c>
      <c r="G32" s="43">
        <f t="shared" si="4"/>
        <v>3</v>
      </c>
      <c r="H32" s="43">
        <f t="shared" si="4"/>
        <v>3</v>
      </c>
      <c r="I32" s="43">
        <f t="shared" si="4"/>
        <v>3</v>
      </c>
      <c r="J32" s="43">
        <f t="shared" si="4"/>
        <v>3</v>
      </c>
      <c r="K32" s="43">
        <f t="shared" si="4"/>
        <v>3</v>
      </c>
      <c r="L32" s="43">
        <f t="shared" si="4"/>
        <v>3</v>
      </c>
      <c r="M32" s="43">
        <f t="shared" si="4"/>
        <v>3</v>
      </c>
      <c r="N32" s="43">
        <f t="shared" si="4"/>
        <v>6</v>
      </c>
      <c r="O32" s="43">
        <f t="shared" si="4"/>
        <v>8</v>
      </c>
      <c r="P32" s="43">
        <f t="shared" si="4"/>
        <v>8</v>
      </c>
      <c r="Q32" s="43">
        <f t="shared" si="4"/>
        <v>8</v>
      </c>
      <c r="R32" s="43">
        <f t="shared" si="4"/>
        <v>8</v>
      </c>
      <c r="S32" s="43">
        <f t="shared" si="4"/>
        <v>8</v>
      </c>
      <c r="T32" s="43">
        <f t="shared" si="4"/>
        <v>6</v>
      </c>
      <c r="U32" s="43">
        <f t="shared" si="4"/>
        <v>5</v>
      </c>
      <c r="V32" s="43">
        <f t="shared" si="4"/>
        <v>5</v>
      </c>
      <c r="W32" s="43">
        <f t="shared" si="4"/>
        <v>5</v>
      </c>
      <c r="X32" s="43">
        <f t="shared" si="4"/>
        <v>5</v>
      </c>
      <c r="Y32" s="43">
        <f t="shared" si="4"/>
        <v>8</v>
      </c>
      <c r="Z32" s="43">
        <f t="shared" si="4"/>
        <v>8</v>
      </c>
      <c r="AA32" s="43">
        <f t="shared" si="4"/>
        <v>8</v>
      </c>
      <c r="AB32" s="43">
        <f t="shared" si="4"/>
        <v>8</v>
      </c>
      <c r="AC32" s="43">
        <f t="shared" si="4"/>
        <v>8</v>
      </c>
      <c r="AD32" s="43">
        <f t="shared" si="4"/>
        <v>3</v>
      </c>
      <c r="AE32" s="43">
        <f t="shared" si="4"/>
        <v>3</v>
      </c>
      <c r="AF32" s="43">
        <f t="shared" si="4"/>
        <v>2</v>
      </c>
      <c r="AG32" s="43">
        <f t="shared" si="4"/>
        <v>2</v>
      </c>
      <c r="AH32" s="43">
        <f t="shared" si="4"/>
        <v>3</v>
      </c>
      <c r="AI32" s="43">
        <f t="shared" si="4"/>
        <v>3</v>
      </c>
      <c r="AJ32" s="43">
        <f t="shared" si="4"/>
        <v>3</v>
      </c>
      <c r="AK32" s="43">
        <f t="shared" si="4"/>
        <v>3</v>
      </c>
      <c r="AL32" s="43">
        <f t="shared" si="4"/>
        <v>3</v>
      </c>
      <c r="AM32" s="43">
        <f t="shared" si="4"/>
        <v>3</v>
      </c>
      <c r="AN32" s="43">
        <f t="shared" si="4"/>
        <v>3</v>
      </c>
      <c r="AO32" s="43">
        <f t="shared" si="4"/>
        <v>3</v>
      </c>
      <c r="AP32" s="43">
        <f t="shared" si="4"/>
        <v>0</v>
      </c>
      <c r="AQ32" s="43">
        <f t="shared" si="4"/>
        <v>0</v>
      </c>
      <c r="AR32" s="43">
        <f t="shared" si="4"/>
        <v>0</v>
      </c>
      <c r="AS32" s="43">
        <f t="shared" si="4"/>
        <v>0</v>
      </c>
      <c r="AT32" s="44">
        <f>SUM(AT6:AT29)</f>
        <v>86.5</v>
      </c>
    </row>
    <row r="33" spans="5:45" x14ac:dyDescent="0.2">
      <c r="E33" s="45"/>
      <c r="F33" s="45"/>
      <c r="G33" s="45"/>
      <c r="H33" s="45"/>
      <c r="I33" s="45"/>
      <c r="J33" s="45"/>
      <c r="K33" s="45"/>
      <c r="L33" s="45"/>
      <c r="M33" s="46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</row>
    <row r="35" spans="5:45" x14ac:dyDescent="0.2">
      <c r="I35" s="158" t="s">
        <v>23</v>
      </c>
      <c r="J35" s="159"/>
      <c r="K35" s="159"/>
      <c r="L35" s="159"/>
      <c r="M35" s="159"/>
      <c r="N35" s="160"/>
      <c r="Q35" s="158" t="s">
        <v>24</v>
      </c>
      <c r="R35" s="159"/>
      <c r="S35" s="159"/>
      <c r="T35" s="159"/>
      <c r="U35" s="159"/>
      <c r="V35" s="160"/>
      <c r="Y35" s="158" t="s">
        <v>19</v>
      </c>
      <c r="Z35" s="159"/>
      <c r="AA35" s="159"/>
      <c r="AB35" s="159"/>
      <c r="AC35" s="159"/>
      <c r="AD35" s="160"/>
    </row>
    <row r="36" spans="5:45" x14ac:dyDescent="0.2">
      <c r="I36" s="140" t="s">
        <v>29</v>
      </c>
      <c r="J36" s="141"/>
      <c r="K36" s="142"/>
      <c r="L36" s="143">
        <f>'Weekly summary'!F10</f>
        <v>5234</v>
      </c>
      <c r="M36" s="144"/>
      <c r="N36" s="145"/>
      <c r="Q36" s="161" t="s">
        <v>26</v>
      </c>
      <c r="R36" s="162"/>
      <c r="S36" s="163"/>
      <c r="T36" s="143">
        <f>'Weekly summary'!F13</f>
        <v>103.45244817294507</v>
      </c>
      <c r="U36" s="144"/>
      <c r="V36" s="145"/>
      <c r="Y36" s="161" t="s">
        <v>26</v>
      </c>
      <c r="Z36" s="162"/>
      <c r="AA36" s="163"/>
      <c r="AB36" s="164">
        <f>T36*14/L38*100</f>
        <v>25.40937323546019</v>
      </c>
      <c r="AC36" s="165"/>
      <c r="AD36" s="166"/>
    </row>
    <row r="37" spans="5:45" x14ac:dyDescent="0.2">
      <c r="I37" s="140" t="s">
        <v>30</v>
      </c>
      <c r="J37" s="141"/>
      <c r="K37" s="142"/>
      <c r="L37" s="143">
        <f>'Weekly summary'!F11</f>
        <v>5632</v>
      </c>
      <c r="M37" s="144"/>
      <c r="N37" s="145"/>
      <c r="Q37" s="161" t="s">
        <v>27</v>
      </c>
      <c r="R37" s="162"/>
      <c r="S37" s="163"/>
      <c r="T37" s="170">
        <f>AT32</f>
        <v>86.5</v>
      </c>
      <c r="U37" s="162"/>
      <c r="V37" s="163"/>
      <c r="Y37" s="161" t="s">
        <v>27</v>
      </c>
      <c r="Z37" s="162"/>
      <c r="AA37" s="163"/>
      <c r="AB37" s="167">
        <f>AX30/L38*100</f>
        <v>19.137824561403509</v>
      </c>
      <c r="AC37" s="168"/>
      <c r="AD37" s="169"/>
    </row>
    <row r="38" spans="5:45" x14ac:dyDescent="0.2">
      <c r="I38" s="140" t="s">
        <v>25</v>
      </c>
      <c r="J38" s="141"/>
      <c r="K38" s="142"/>
      <c r="L38" s="143">
        <f>'Weekly summary'!F12</f>
        <v>5700</v>
      </c>
      <c r="M38" s="144"/>
      <c r="N38" s="145"/>
      <c r="Q38" s="161" t="s">
        <v>28</v>
      </c>
      <c r="R38" s="162"/>
      <c r="S38" s="163"/>
      <c r="T38" s="161">
        <f>T37-T36</f>
        <v>-16.952448172945068</v>
      </c>
      <c r="U38" s="162"/>
      <c r="V38" s="163"/>
      <c r="Y38" s="161" t="s">
        <v>28</v>
      </c>
      <c r="Z38" s="162"/>
      <c r="AA38" s="163"/>
      <c r="AB38" s="167">
        <f>AB37-AB36</f>
        <v>-6.2715486740566817</v>
      </c>
      <c r="AC38" s="168"/>
      <c r="AD38" s="169"/>
    </row>
  </sheetData>
  <sheetProtection formatCells="0"/>
  <mergeCells count="23">
    <mergeCell ref="I38:K38"/>
    <mergeCell ref="AB37:AD37"/>
    <mergeCell ref="I36:K36"/>
    <mergeCell ref="L36:N36"/>
    <mergeCell ref="Q36:S36"/>
    <mergeCell ref="T36:V36"/>
    <mergeCell ref="Y36:AA36"/>
    <mergeCell ref="L38:N38"/>
    <mergeCell ref="Q38:S38"/>
    <mergeCell ref="B1:AS1"/>
    <mergeCell ref="B3:AS3"/>
    <mergeCell ref="I35:N35"/>
    <mergeCell ref="Q35:V35"/>
    <mergeCell ref="Y35:AD35"/>
    <mergeCell ref="T38:V38"/>
    <mergeCell ref="Y38:AA38"/>
    <mergeCell ref="AB38:AD38"/>
    <mergeCell ref="AB36:AD36"/>
    <mergeCell ref="I37:K37"/>
    <mergeCell ref="L37:N37"/>
    <mergeCell ref="Q37:S37"/>
    <mergeCell ref="T37:V37"/>
    <mergeCell ref="Y37:AA37"/>
  </mergeCells>
  <pageMargins left="0.39374999999999999" right="0.39374999999999999" top="0.45208333333333334" bottom="0.59027777777777779" header="0.51180555555555551" footer="0.51180555555555551"/>
  <pageSetup scale="93" firstPageNumber="0" orientation="landscape" horizontalDpi="300" verticalDpi="300" r:id="rId1"/>
  <headerFooter alignWithMargins="0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92D050"/>
    <pageSetUpPr fitToPage="1"/>
  </sheetPr>
  <dimension ref="A1:AX38"/>
  <sheetViews>
    <sheetView showGridLines="0" topLeftCell="A2" zoomScale="115" zoomScaleNormal="115" workbookViewId="0">
      <selection activeCell="AB36" sqref="AB36:AD36"/>
    </sheetView>
  </sheetViews>
  <sheetFormatPr baseColWidth="10" defaultColWidth="11.42578125" defaultRowHeight="12.75" x14ac:dyDescent="0.2"/>
  <cols>
    <col min="1" max="1" width="4.7109375" style="16" customWidth="1"/>
    <col min="2" max="2" width="13.140625" style="16" customWidth="1"/>
    <col min="3" max="44" width="3" style="16" customWidth="1"/>
    <col min="45" max="45" width="3.42578125" style="16" customWidth="1"/>
    <col min="46" max="46" width="4.28515625" style="29" customWidth="1"/>
    <col min="47" max="47" width="2.5703125" style="16" customWidth="1"/>
    <col min="48" max="50" width="6.7109375" style="16" customWidth="1"/>
    <col min="51" max="16384" width="11.42578125" style="16"/>
  </cols>
  <sheetData>
    <row r="1" spans="1:50" ht="26.25" x14ac:dyDescent="0.4">
      <c r="B1" s="146" t="s">
        <v>18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</row>
    <row r="2" spans="1:50" ht="9.75" customHeight="1" x14ac:dyDescent="0.25"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50" x14ac:dyDescent="0.2">
      <c r="B3" s="157">
        <f>Friday!B3+1</f>
        <v>41426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</row>
    <row r="5" spans="1:50" ht="13.5" thickBot="1" x14ac:dyDescent="0.25">
      <c r="B5" s="31"/>
      <c r="C5" s="32">
        <v>30</v>
      </c>
      <c r="D5" s="33">
        <v>6</v>
      </c>
      <c r="E5" s="32">
        <v>30</v>
      </c>
      <c r="F5" s="33">
        <v>7</v>
      </c>
      <c r="G5" s="32">
        <v>30</v>
      </c>
      <c r="H5" s="33">
        <v>8</v>
      </c>
      <c r="I5" s="32">
        <v>30</v>
      </c>
      <c r="J5" s="33">
        <v>9</v>
      </c>
      <c r="K5" s="32">
        <v>30</v>
      </c>
      <c r="L5" s="33">
        <v>10</v>
      </c>
      <c r="M5" s="32">
        <v>30</v>
      </c>
      <c r="N5" s="33">
        <v>11</v>
      </c>
      <c r="O5" s="32">
        <v>30</v>
      </c>
      <c r="P5" s="33">
        <v>12</v>
      </c>
      <c r="Q5" s="32">
        <v>30</v>
      </c>
      <c r="R5" s="33">
        <v>13</v>
      </c>
      <c r="S5" s="32">
        <v>30</v>
      </c>
      <c r="T5" s="33">
        <v>14</v>
      </c>
      <c r="U5" s="32">
        <v>30</v>
      </c>
      <c r="V5" s="33">
        <v>15</v>
      </c>
      <c r="W5" s="32">
        <v>30</v>
      </c>
      <c r="X5" s="33">
        <v>16</v>
      </c>
      <c r="Y5" s="32">
        <v>30</v>
      </c>
      <c r="Z5" s="33">
        <v>17</v>
      </c>
      <c r="AA5" s="32">
        <v>30</v>
      </c>
      <c r="AB5" s="33">
        <v>18</v>
      </c>
      <c r="AC5" s="32">
        <v>30</v>
      </c>
      <c r="AD5" s="33">
        <v>19</v>
      </c>
      <c r="AE5" s="32">
        <v>30</v>
      </c>
      <c r="AF5" s="33">
        <v>20</v>
      </c>
      <c r="AG5" s="32">
        <v>30</v>
      </c>
      <c r="AH5" s="33">
        <v>21</v>
      </c>
      <c r="AI5" s="32">
        <v>30</v>
      </c>
      <c r="AJ5" s="33">
        <v>22</v>
      </c>
      <c r="AK5" s="32">
        <v>30</v>
      </c>
      <c r="AL5" s="33">
        <v>23</v>
      </c>
      <c r="AM5" s="32">
        <v>30</v>
      </c>
      <c r="AN5" s="33">
        <v>0</v>
      </c>
      <c r="AO5" s="32">
        <v>30</v>
      </c>
      <c r="AP5" s="33">
        <v>1</v>
      </c>
      <c r="AQ5" s="32">
        <v>30</v>
      </c>
      <c r="AR5" s="33">
        <v>2</v>
      </c>
      <c r="AS5" s="32">
        <v>30</v>
      </c>
      <c r="AV5" s="34" t="s">
        <v>4</v>
      </c>
      <c r="AW5" s="34" t="s">
        <v>5</v>
      </c>
      <c r="AX5" s="34" t="s">
        <v>6</v>
      </c>
    </row>
    <row r="6" spans="1:50" ht="14.1" customHeight="1" x14ac:dyDescent="0.2">
      <c r="A6" s="10" t="s">
        <v>0</v>
      </c>
      <c r="B6" s="1">
        <f>Wednesday!A7</f>
        <v>0</v>
      </c>
      <c r="C6" s="7"/>
      <c r="D6" s="7"/>
      <c r="E6" s="6"/>
      <c r="F6" s="7"/>
      <c r="G6" s="6"/>
      <c r="H6" s="6"/>
      <c r="I6" s="6"/>
      <c r="J6" s="6"/>
      <c r="K6" s="6"/>
      <c r="L6" s="6"/>
      <c r="M6" s="6"/>
      <c r="N6" s="4">
        <v>1</v>
      </c>
      <c r="O6" s="4">
        <v>1</v>
      </c>
      <c r="P6" s="4">
        <v>1</v>
      </c>
      <c r="Q6" s="4">
        <v>1</v>
      </c>
      <c r="R6" s="4">
        <v>1</v>
      </c>
      <c r="S6" s="4">
        <v>1</v>
      </c>
      <c r="T6" s="4">
        <v>1</v>
      </c>
      <c r="U6" s="4">
        <v>1</v>
      </c>
      <c r="V6" s="4">
        <v>1</v>
      </c>
      <c r="W6" s="4">
        <v>1</v>
      </c>
      <c r="X6" s="4">
        <v>1</v>
      </c>
      <c r="Y6" s="4">
        <v>1</v>
      </c>
      <c r="Z6" s="4">
        <v>1</v>
      </c>
      <c r="AA6" s="4">
        <v>1</v>
      </c>
      <c r="AB6" s="4">
        <v>1</v>
      </c>
      <c r="AC6" s="4">
        <v>1</v>
      </c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29">
        <f t="shared" ref="AT6:AT13" si="0">SUM(C6:AS6)/2</f>
        <v>8</v>
      </c>
      <c r="AV6" s="8">
        <v>20</v>
      </c>
      <c r="AW6" s="9">
        <f>AV6*1.04</f>
        <v>20.8</v>
      </c>
      <c r="AX6" s="9">
        <f>AW6*AT6</f>
        <v>166.4</v>
      </c>
    </row>
    <row r="7" spans="1:50" ht="14.1" customHeight="1" x14ac:dyDescent="0.2">
      <c r="A7" s="10" t="s">
        <v>1</v>
      </c>
      <c r="B7" s="1">
        <f>Wednesday!A8</f>
        <v>0</v>
      </c>
      <c r="C7" s="3"/>
      <c r="D7" s="3"/>
      <c r="E7" s="4">
        <v>1</v>
      </c>
      <c r="F7" s="4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4">
        <v>1</v>
      </c>
      <c r="Q7" s="4">
        <v>1</v>
      </c>
      <c r="R7" s="4">
        <v>1</v>
      </c>
      <c r="S7" s="4">
        <v>1</v>
      </c>
      <c r="T7" s="4">
        <v>1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9">
        <f t="shared" si="0"/>
        <v>8</v>
      </c>
      <c r="AV7" s="8">
        <v>16</v>
      </c>
      <c r="AW7" s="9">
        <f t="shared" ref="AW7:AW29" si="1">AV7*1.04</f>
        <v>16.64</v>
      </c>
      <c r="AX7" s="9">
        <f t="shared" ref="AX7:AX29" si="2">AW7*AT7</f>
        <v>133.12</v>
      </c>
    </row>
    <row r="8" spans="1:50" ht="14.1" customHeight="1" x14ac:dyDescent="0.2">
      <c r="A8" s="10" t="s">
        <v>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9">
        <f t="shared" si="0"/>
        <v>0</v>
      </c>
      <c r="AV8" s="8">
        <v>13</v>
      </c>
      <c r="AW8" s="9">
        <f t="shared" si="1"/>
        <v>13.52</v>
      </c>
      <c r="AX8" s="9">
        <f t="shared" si="2"/>
        <v>0</v>
      </c>
    </row>
    <row r="9" spans="1:50" ht="14.1" customHeight="1" x14ac:dyDescent="0.2">
      <c r="A9" s="10" t="s">
        <v>2</v>
      </c>
      <c r="B9" s="1" t="str">
        <f>Wednesday!A10</f>
        <v>Mathieu</v>
      </c>
      <c r="C9" s="2"/>
      <c r="D9" s="2"/>
      <c r="E9" s="2"/>
      <c r="F9" s="2"/>
      <c r="G9" s="2"/>
      <c r="H9" s="2"/>
      <c r="I9" s="2"/>
      <c r="J9" s="2"/>
      <c r="K9" s="2"/>
      <c r="L9" s="3"/>
      <c r="M9" s="3"/>
      <c r="N9" s="4">
        <v>1</v>
      </c>
      <c r="O9" s="4">
        <v>1</v>
      </c>
      <c r="P9" s="4">
        <v>1</v>
      </c>
      <c r="Q9" s="4">
        <v>1</v>
      </c>
      <c r="R9" s="4">
        <v>1</v>
      </c>
      <c r="S9" s="4">
        <v>1</v>
      </c>
      <c r="T9" s="4">
        <v>1</v>
      </c>
      <c r="U9" s="4">
        <v>1</v>
      </c>
      <c r="V9" s="4">
        <v>1</v>
      </c>
      <c r="W9" s="4">
        <v>1</v>
      </c>
      <c r="X9" s="4">
        <v>1</v>
      </c>
      <c r="Y9" s="4">
        <v>1</v>
      </c>
      <c r="Z9" s="4">
        <v>1</v>
      </c>
      <c r="AA9" s="4">
        <v>1</v>
      </c>
      <c r="AB9" s="4">
        <v>1</v>
      </c>
      <c r="AC9" s="4">
        <v>1</v>
      </c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9">
        <f t="shared" si="0"/>
        <v>8</v>
      </c>
      <c r="AV9" s="8">
        <v>12</v>
      </c>
      <c r="AW9" s="9">
        <f t="shared" si="1"/>
        <v>12.48</v>
      </c>
      <c r="AX9" s="9">
        <f t="shared" si="2"/>
        <v>99.84</v>
      </c>
    </row>
    <row r="10" spans="1:50" ht="14.1" customHeight="1" x14ac:dyDescent="0.2">
      <c r="A10" s="10" t="s">
        <v>2</v>
      </c>
      <c r="B10" s="1" t="str">
        <f>Wednesday!A11</f>
        <v>M.Philippe</v>
      </c>
      <c r="C10" s="2"/>
      <c r="D10" s="2"/>
      <c r="E10" s="2"/>
      <c r="F10" s="2"/>
      <c r="G10" s="2"/>
      <c r="H10" s="2"/>
      <c r="I10" s="2"/>
      <c r="J10" s="2"/>
      <c r="K10" s="2"/>
      <c r="L10" s="3"/>
      <c r="M10" s="6"/>
      <c r="N10" s="4">
        <v>1</v>
      </c>
      <c r="O10" s="4">
        <v>1</v>
      </c>
      <c r="P10" s="4">
        <v>1</v>
      </c>
      <c r="Q10" s="4">
        <v>1</v>
      </c>
      <c r="R10" s="4">
        <v>1</v>
      </c>
      <c r="S10" s="4">
        <v>1</v>
      </c>
      <c r="T10" s="4">
        <v>1</v>
      </c>
      <c r="U10" s="4">
        <v>1</v>
      </c>
      <c r="V10" s="4">
        <v>1</v>
      </c>
      <c r="W10" s="4">
        <v>1</v>
      </c>
      <c r="X10" s="4">
        <v>1</v>
      </c>
      <c r="Y10" s="4">
        <v>1</v>
      </c>
      <c r="Z10" s="4">
        <v>1</v>
      </c>
      <c r="AA10" s="4">
        <v>1</v>
      </c>
      <c r="AB10" s="4">
        <v>1</v>
      </c>
      <c r="AC10" s="4">
        <v>1</v>
      </c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9">
        <f t="shared" si="0"/>
        <v>8</v>
      </c>
      <c r="AV10" s="8">
        <v>12</v>
      </c>
      <c r="AW10" s="9">
        <f t="shared" si="1"/>
        <v>12.48</v>
      </c>
      <c r="AX10" s="9">
        <f t="shared" si="2"/>
        <v>99.84</v>
      </c>
    </row>
    <row r="11" spans="1:50" ht="14.1" customHeight="1" x14ac:dyDescent="0.2">
      <c r="A11" s="10" t="s">
        <v>2</v>
      </c>
      <c r="B11" s="1" t="str">
        <f>Wednesday!A12</f>
        <v>Frédéric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4">
        <v>1</v>
      </c>
      <c r="Z11" s="4">
        <v>1</v>
      </c>
      <c r="AA11" s="4">
        <v>1</v>
      </c>
      <c r="AB11" s="4">
        <v>1</v>
      </c>
      <c r="AC11" s="4">
        <v>1</v>
      </c>
      <c r="AD11" s="4">
        <v>1</v>
      </c>
      <c r="AE11" s="4">
        <v>1</v>
      </c>
      <c r="AF11" s="4">
        <v>1</v>
      </c>
      <c r="AG11" s="4">
        <v>1</v>
      </c>
      <c r="AH11" s="4">
        <v>1</v>
      </c>
      <c r="AI11" s="4">
        <v>1</v>
      </c>
      <c r="AJ11" s="4">
        <v>1</v>
      </c>
      <c r="AK11" s="4">
        <v>1</v>
      </c>
      <c r="AL11" s="4">
        <v>1</v>
      </c>
      <c r="AM11" s="4">
        <v>1</v>
      </c>
      <c r="AN11" s="4">
        <v>1</v>
      </c>
      <c r="AO11" s="4">
        <v>1</v>
      </c>
      <c r="AP11" s="2"/>
      <c r="AQ11" s="2"/>
      <c r="AR11" s="2"/>
      <c r="AS11" s="2"/>
      <c r="AT11" s="29">
        <f t="shared" si="0"/>
        <v>8.5</v>
      </c>
      <c r="AV11" s="8">
        <v>12</v>
      </c>
      <c r="AW11" s="9">
        <f t="shared" si="1"/>
        <v>12.48</v>
      </c>
      <c r="AX11" s="9">
        <f t="shared" si="2"/>
        <v>106.08</v>
      </c>
    </row>
    <row r="12" spans="1:50" ht="14.1" customHeight="1" x14ac:dyDescent="0.2">
      <c r="A12" s="10" t="s">
        <v>2</v>
      </c>
      <c r="B12" s="1" t="str">
        <f>Wednesday!A13</f>
        <v>Jimmy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9">
        <f t="shared" si="0"/>
        <v>0</v>
      </c>
      <c r="AV12" s="8">
        <v>12</v>
      </c>
      <c r="AW12" s="9">
        <f t="shared" si="1"/>
        <v>12.48</v>
      </c>
      <c r="AX12" s="9">
        <f t="shared" si="2"/>
        <v>0</v>
      </c>
    </row>
    <row r="13" spans="1:50" ht="14.1" customHeight="1" x14ac:dyDescent="0.2">
      <c r="A13" s="10" t="s">
        <v>2</v>
      </c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9">
        <f t="shared" si="0"/>
        <v>0</v>
      </c>
      <c r="AV13" s="8">
        <v>12</v>
      </c>
      <c r="AW13" s="9">
        <f t="shared" si="1"/>
        <v>12.48</v>
      </c>
      <c r="AX13" s="9">
        <f t="shared" si="2"/>
        <v>0</v>
      </c>
    </row>
    <row r="14" spans="1:50" ht="14.1" customHeight="1" x14ac:dyDescent="0.2">
      <c r="A14" s="10" t="s">
        <v>3</v>
      </c>
      <c r="B14" s="1" t="str">
        <f>Wednesday!A15</f>
        <v>Paul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9">
        <f t="shared" ref="AT14:AT29" si="3">SUM(C14:AS14)/2</f>
        <v>0</v>
      </c>
      <c r="AV14" s="8">
        <v>10.15</v>
      </c>
      <c r="AW14" s="9">
        <f t="shared" si="1"/>
        <v>10.556000000000001</v>
      </c>
      <c r="AX14" s="9">
        <f t="shared" si="2"/>
        <v>0</v>
      </c>
    </row>
    <row r="15" spans="1:50" ht="14.1" customHeight="1" x14ac:dyDescent="0.2">
      <c r="A15" s="10" t="s">
        <v>3</v>
      </c>
      <c r="B15" s="1">
        <f>Wednesday!A16</f>
        <v>0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9">
        <f t="shared" si="3"/>
        <v>0</v>
      </c>
      <c r="AV15" s="8">
        <v>10.15</v>
      </c>
      <c r="AW15" s="9">
        <f t="shared" si="1"/>
        <v>10.556000000000001</v>
      </c>
      <c r="AX15" s="9">
        <f t="shared" si="2"/>
        <v>0</v>
      </c>
    </row>
    <row r="16" spans="1:50" ht="14.1" customHeight="1" x14ac:dyDescent="0.2">
      <c r="A16" s="10" t="s">
        <v>3</v>
      </c>
      <c r="B16" s="1" t="str">
        <f>Wednesday!A17</f>
        <v>pierre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4">
        <v>1</v>
      </c>
      <c r="Z16" s="4">
        <v>1</v>
      </c>
      <c r="AA16" s="4">
        <v>1</v>
      </c>
      <c r="AB16" s="4">
        <v>1</v>
      </c>
      <c r="AC16" s="4">
        <v>1</v>
      </c>
      <c r="AD16" s="4">
        <v>1</v>
      </c>
      <c r="AE16" s="4">
        <v>1</v>
      </c>
      <c r="AF16" s="12"/>
      <c r="AG16" s="4">
        <v>1</v>
      </c>
      <c r="AH16" s="4">
        <v>1</v>
      </c>
      <c r="AI16" s="4">
        <v>1</v>
      </c>
      <c r="AJ16" s="4">
        <v>1</v>
      </c>
      <c r="AK16" s="4">
        <v>1</v>
      </c>
      <c r="AL16" s="4">
        <v>1</v>
      </c>
      <c r="AM16" s="4">
        <v>1</v>
      </c>
      <c r="AN16" s="4">
        <v>1</v>
      </c>
      <c r="AO16" s="4">
        <v>1</v>
      </c>
      <c r="AP16" s="2"/>
      <c r="AQ16" s="2"/>
      <c r="AR16" s="2"/>
      <c r="AS16" s="2"/>
      <c r="AT16" s="29">
        <f t="shared" si="3"/>
        <v>8</v>
      </c>
      <c r="AV16" s="8">
        <v>10.15</v>
      </c>
      <c r="AW16" s="9">
        <f t="shared" si="1"/>
        <v>10.556000000000001</v>
      </c>
      <c r="AX16" s="9">
        <f t="shared" si="2"/>
        <v>84.448000000000008</v>
      </c>
    </row>
    <row r="17" spans="1:50" ht="14.1" customHeight="1" x14ac:dyDescent="0.2">
      <c r="A17" s="10" t="s">
        <v>3</v>
      </c>
      <c r="B17" s="1">
        <f>Wednesday!A18</f>
        <v>0</v>
      </c>
      <c r="C17" s="2"/>
      <c r="D17" s="12"/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K17" s="4">
        <v>1</v>
      </c>
      <c r="L17" s="4">
        <v>1</v>
      </c>
      <c r="M17" s="4">
        <v>1</v>
      </c>
      <c r="N17" s="12"/>
      <c r="O17" s="4">
        <v>1</v>
      </c>
      <c r="P17" s="4">
        <v>1</v>
      </c>
      <c r="Q17" s="4">
        <v>1</v>
      </c>
      <c r="R17" s="4">
        <v>1</v>
      </c>
      <c r="S17" s="4">
        <v>1</v>
      </c>
      <c r="T17" s="4">
        <v>1</v>
      </c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9">
        <f t="shared" si="3"/>
        <v>7.5</v>
      </c>
      <c r="AV17" s="8">
        <v>10.15</v>
      </c>
      <c r="AW17" s="9">
        <f t="shared" si="1"/>
        <v>10.556000000000001</v>
      </c>
      <c r="AX17" s="9">
        <f t="shared" si="2"/>
        <v>79.17</v>
      </c>
    </row>
    <row r="18" spans="1:50" ht="14.1" customHeight="1" x14ac:dyDescent="0.2">
      <c r="A18" s="10" t="s">
        <v>3</v>
      </c>
      <c r="B18" s="1" t="str">
        <f>Wednesday!A19</f>
        <v>yves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4">
        <v>1</v>
      </c>
      <c r="O18" s="4">
        <v>1</v>
      </c>
      <c r="P18" s="4">
        <v>1</v>
      </c>
      <c r="Q18" s="4">
        <v>1</v>
      </c>
      <c r="R18" s="4">
        <v>1</v>
      </c>
      <c r="S18" s="4">
        <v>1</v>
      </c>
      <c r="T18" s="12"/>
      <c r="U18" s="4">
        <v>1</v>
      </c>
      <c r="V18" s="4">
        <v>1</v>
      </c>
      <c r="W18" s="4">
        <v>1</v>
      </c>
      <c r="X18" s="4">
        <v>1</v>
      </c>
      <c r="Y18" s="4">
        <v>1</v>
      </c>
      <c r="Z18" s="4">
        <v>1</v>
      </c>
      <c r="AA18" s="4">
        <v>1</v>
      </c>
      <c r="AB18" s="4">
        <v>1</v>
      </c>
      <c r="AC18" s="4">
        <v>1</v>
      </c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29">
        <f t="shared" si="3"/>
        <v>7.5</v>
      </c>
      <c r="AV18" s="8">
        <v>10.15</v>
      </c>
      <c r="AW18" s="9">
        <f t="shared" si="1"/>
        <v>10.556000000000001</v>
      </c>
      <c r="AX18" s="9">
        <f t="shared" si="2"/>
        <v>79.17</v>
      </c>
    </row>
    <row r="19" spans="1:50" ht="14.1" customHeight="1" x14ac:dyDescent="0.2">
      <c r="A19" s="10" t="s">
        <v>3</v>
      </c>
      <c r="B19" s="1">
        <f>Wednesday!A20</f>
        <v>0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29">
        <f t="shared" si="3"/>
        <v>0</v>
      </c>
      <c r="AV19" s="8">
        <v>10.15</v>
      </c>
      <c r="AW19" s="9">
        <f t="shared" si="1"/>
        <v>10.556000000000001</v>
      </c>
      <c r="AX19" s="9">
        <f t="shared" si="2"/>
        <v>0</v>
      </c>
    </row>
    <row r="20" spans="1:50" ht="14.1" customHeight="1" x14ac:dyDescent="0.2">
      <c r="A20" s="10" t="s">
        <v>3</v>
      </c>
      <c r="B20" s="1">
        <f>Wednesday!A21</f>
        <v>0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29">
        <f t="shared" si="3"/>
        <v>0</v>
      </c>
      <c r="AV20" s="8">
        <v>10.15</v>
      </c>
      <c r="AW20" s="9">
        <f t="shared" si="1"/>
        <v>10.556000000000001</v>
      </c>
      <c r="AX20" s="9">
        <f t="shared" si="2"/>
        <v>0</v>
      </c>
    </row>
    <row r="21" spans="1:50" ht="14.1" customHeight="1" x14ac:dyDescent="0.2">
      <c r="A21" s="10" t="s">
        <v>3</v>
      </c>
      <c r="B21" s="1">
        <f>Wednesday!A22</f>
        <v>0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4"/>
      <c r="V21" s="14"/>
      <c r="W21" s="14"/>
      <c r="X21" s="14"/>
      <c r="Y21" s="4">
        <v>1</v>
      </c>
      <c r="Z21" s="4">
        <v>1</v>
      </c>
      <c r="AA21" s="4">
        <v>1</v>
      </c>
      <c r="AB21" s="4">
        <v>1</v>
      </c>
      <c r="AC21" s="4">
        <v>1</v>
      </c>
      <c r="AD21" s="4">
        <v>1</v>
      </c>
      <c r="AE21" s="4">
        <v>1</v>
      </c>
      <c r="AF21" s="4">
        <v>1</v>
      </c>
      <c r="AG21" s="12"/>
      <c r="AH21" s="4">
        <v>1</v>
      </c>
      <c r="AI21" s="4">
        <v>1</v>
      </c>
      <c r="AJ21" s="4">
        <v>1</v>
      </c>
      <c r="AK21" s="4">
        <v>1</v>
      </c>
      <c r="AL21" s="4">
        <v>1</v>
      </c>
      <c r="AM21" s="4">
        <v>1</v>
      </c>
      <c r="AN21" s="4">
        <v>1</v>
      </c>
      <c r="AO21" s="4">
        <v>1</v>
      </c>
      <c r="AP21" s="12"/>
      <c r="AQ21" s="12"/>
      <c r="AR21" s="12"/>
      <c r="AS21" s="12"/>
      <c r="AT21" s="29">
        <f t="shared" si="3"/>
        <v>8</v>
      </c>
      <c r="AV21" s="8">
        <v>10.15</v>
      </c>
      <c r="AW21" s="9">
        <f t="shared" si="1"/>
        <v>10.556000000000001</v>
      </c>
      <c r="AX21" s="9">
        <f t="shared" si="2"/>
        <v>84.448000000000008</v>
      </c>
    </row>
    <row r="22" spans="1:50" ht="14.1" customHeight="1" x14ac:dyDescent="0.2">
      <c r="A22" s="10" t="s">
        <v>3</v>
      </c>
      <c r="B22" s="1">
        <f>Wednesday!A23</f>
        <v>0</v>
      </c>
      <c r="C22" s="15"/>
      <c r="D22" s="15"/>
      <c r="E22" s="15"/>
      <c r="F22" s="15"/>
      <c r="G22" s="15"/>
      <c r="H22" s="15"/>
      <c r="I22" s="15"/>
      <c r="J22" s="15"/>
      <c r="K22" s="13"/>
      <c r="L22" s="13"/>
      <c r="M22" s="12"/>
      <c r="N22" s="13"/>
      <c r="O22" s="13"/>
      <c r="P22" s="13"/>
      <c r="Q22" s="13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29">
        <f t="shared" si="3"/>
        <v>0</v>
      </c>
      <c r="AV22" s="8">
        <v>10.15</v>
      </c>
      <c r="AW22" s="9">
        <f t="shared" si="1"/>
        <v>10.556000000000001</v>
      </c>
      <c r="AX22" s="9">
        <f t="shared" si="2"/>
        <v>0</v>
      </c>
    </row>
    <row r="23" spans="1:50" ht="14.1" customHeight="1" x14ac:dyDescent="0.2">
      <c r="A23" s="10" t="s">
        <v>3</v>
      </c>
      <c r="B23" s="1" t="str">
        <f>Wednesday!A24</f>
        <v>Marc</v>
      </c>
      <c r="C23" s="12"/>
      <c r="D23" s="12"/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 s="4">
        <v>1</v>
      </c>
      <c r="N23" s="12"/>
      <c r="O23" s="4">
        <v>1</v>
      </c>
      <c r="P23" s="4">
        <v>1</v>
      </c>
      <c r="Q23" s="4">
        <v>1</v>
      </c>
      <c r="R23" s="4">
        <v>1</v>
      </c>
      <c r="S23" s="4">
        <v>1</v>
      </c>
      <c r="T23" s="4">
        <v>1</v>
      </c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3"/>
      <c r="AK23" s="13"/>
      <c r="AL23" s="13"/>
      <c r="AM23" s="13"/>
      <c r="AN23" s="13"/>
      <c r="AO23" s="13"/>
      <c r="AP23" s="13"/>
      <c r="AQ23" s="13"/>
      <c r="AR23" s="12"/>
      <c r="AS23" s="12"/>
      <c r="AT23" s="29">
        <f t="shared" si="3"/>
        <v>7.5</v>
      </c>
      <c r="AV23" s="8">
        <v>10.15</v>
      </c>
      <c r="AW23" s="9">
        <f t="shared" si="1"/>
        <v>10.556000000000001</v>
      </c>
      <c r="AX23" s="9">
        <f t="shared" si="2"/>
        <v>79.17</v>
      </c>
    </row>
    <row r="24" spans="1:50" ht="14.1" customHeight="1" x14ac:dyDescent="0.2">
      <c r="A24" s="10" t="s">
        <v>3</v>
      </c>
      <c r="B24" s="1" t="s">
        <v>45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4">
        <v>1</v>
      </c>
      <c r="O24" s="4">
        <v>1</v>
      </c>
      <c r="P24" s="4">
        <v>1</v>
      </c>
      <c r="Q24" s="4">
        <v>1</v>
      </c>
      <c r="R24" s="4">
        <v>1</v>
      </c>
      <c r="S24" s="4">
        <v>1</v>
      </c>
      <c r="T24" s="12"/>
      <c r="U24" s="4">
        <v>1</v>
      </c>
      <c r="V24" s="4">
        <v>1</v>
      </c>
      <c r="W24" s="4">
        <v>1</v>
      </c>
      <c r="X24" s="4">
        <v>1</v>
      </c>
      <c r="Y24" s="4">
        <v>1</v>
      </c>
      <c r="Z24" s="4">
        <v>1</v>
      </c>
      <c r="AA24" s="4">
        <v>1</v>
      </c>
      <c r="AB24" s="4">
        <v>1</v>
      </c>
      <c r="AC24" s="4">
        <v>1</v>
      </c>
      <c r="AD24" s="13"/>
      <c r="AE24" s="13"/>
      <c r="AF24" s="13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29">
        <f t="shared" si="3"/>
        <v>7.5</v>
      </c>
      <c r="AV24" s="8">
        <v>10.15</v>
      </c>
      <c r="AW24" s="9">
        <f t="shared" si="1"/>
        <v>10.556000000000001</v>
      </c>
      <c r="AX24" s="9">
        <f t="shared" si="2"/>
        <v>79.17</v>
      </c>
    </row>
    <row r="25" spans="1:50" ht="14.1" customHeight="1" x14ac:dyDescent="0.2">
      <c r="A25" s="10" t="s">
        <v>3</v>
      </c>
      <c r="B25" s="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P25" s="13"/>
      <c r="Q25" s="13"/>
      <c r="R25" s="13"/>
      <c r="S25" s="12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29">
        <f t="shared" si="3"/>
        <v>0</v>
      </c>
      <c r="AV25" s="8">
        <v>10.15</v>
      </c>
      <c r="AW25" s="9">
        <f t="shared" si="1"/>
        <v>10.556000000000001</v>
      </c>
      <c r="AX25" s="9">
        <f t="shared" si="2"/>
        <v>0</v>
      </c>
    </row>
    <row r="26" spans="1:50" ht="14.1" customHeight="1" x14ac:dyDescent="0.2">
      <c r="A26" s="10" t="s">
        <v>3</v>
      </c>
      <c r="B26" s="1"/>
      <c r="C26" s="12"/>
      <c r="D26" s="12"/>
      <c r="E26" s="12"/>
      <c r="F26" s="12"/>
      <c r="G26" s="12"/>
      <c r="H26" s="12"/>
      <c r="I26" s="12"/>
      <c r="J26" s="12"/>
      <c r="K26" s="14"/>
      <c r="L26" s="14"/>
      <c r="M26" s="12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3"/>
      <c r="AA26" s="13"/>
      <c r="AB26" s="13"/>
      <c r="AC26" s="13"/>
      <c r="AD26" s="13"/>
      <c r="AE26" s="14"/>
      <c r="AF26" s="13"/>
      <c r="AG26" s="13"/>
      <c r="AH26" s="13"/>
      <c r="AI26" s="13"/>
      <c r="AJ26" s="13"/>
      <c r="AK26" s="13"/>
      <c r="AL26" s="13"/>
      <c r="AM26" s="13"/>
      <c r="AN26" s="12"/>
      <c r="AO26" s="12"/>
      <c r="AP26" s="12"/>
      <c r="AQ26" s="12"/>
      <c r="AR26" s="12"/>
      <c r="AS26" s="12"/>
      <c r="AT26" s="29">
        <f t="shared" si="3"/>
        <v>0</v>
      </c>
      <c r="AV26" s="8">
        <v>10.15</v>
      </c>
      <c r="AW26" s="9">
        <f t="shared" si="1"/>
        <v>10.556000000000001</v>
      </c>
      <c r="AX26" s="9">
        <f t="shared" si="2"/>
        <v>0</v>
      </c>
    </row>
    <row r="27" spans="1:50" ht="14.1" customHeight="1" x14ac:dyDescent="0.2">
      <c r="A27" s="10" t="s">
        <v>3</v>
      </c>
      <c r="B27" s="1"/>
      <c r="C27" s="15"/>
      <c r="D27" s="15"/>
      <c r="E27" s="15"/>
      <c r="F27" s="15"/>
      <c r="G27" s="15"/>
      <c r="H27" s="15"/>
      <c r="I27" s="15"/>
      <c r="J27" s="15"/>
      <c r="K27" s="13"/>
      <c r="L27" s="13"/>
      <c r="M27" s="12"/>
      <c r="N27" s="13"/>
      <c r="O27" s="13"/>
      <c r="P27" s="13"/>
      <c r="Q27" s="13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29">
        <f t="shared" si="3"/>
        <v>0</v>
      </c>
      <c r="AV27" s="8">
        <v>10.15</v>
      </c>
      <c r="AW27" s="9">
        <f t="shared" si="1"/>
        <v>10.556000000000001</v>
      </c>
      <c r="AX27" s="9">
        <f t="shared" si="2"/>
        <v>0</v>
      </c>
    </row>
    <row r="28" spans="1:50" ht="14.1" customHeight="1" x14ac:dyDescent="0.2">
      <c r="A28" s="10" t="s">
        <v>3</v>
      </c>
      <c r="B28" s="1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3"/>
      <c r="AK28" s="13"/>
      <c r="AL28" s="13"/>
      <c r="AM28" s="13"/>
      <c r="AN28" s="13"/>
      <c r="AO28" s="13"/>
      <c r="AP28" s="13"/>
      <c r="AQ28" s="13"/>
      <c r="AR28" s="12"/>
      <c r="AS28" s="12"/>
      <c r="AT28" s="29">
        <f t="shared" si="3"/>
        <v>0</v>
      </c>
      <c r="AV28" s="8">
        <v>10.15</v>
      </c>
      <c r="AW28" s="9">
        <f t="shared" si="1"/>
        <v>10.556000000000001</v>
      </c>
      <c r="AX28" s="9">
        <f t="shared" si="2"/>
        <v>0</v>
      </c>
    </row>
    <row r="29" spans="1:50" ht="14.1" customHeight="1" x14ac:dyDescent="0.2">
      <c r="A29" s="10" t="s">
        <v>3</v>
      </c>
      <c r="B29" s="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/>
      <c r="O29" s="13"/>
      <c r="P29" s="13"/>
      <c r="Q29" s="13"/>
      <c r="R29" s="13"/>
      <c r="S29" s="13"/>
      <c r="T29" s="13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29">
        <f t="shared" si="3"/>
        <v>0</v>
      </c>
      <c r="AV29" s="8">
        <v>10.15</v>
      </c>
      <c r="AW29" s="9">
        <f t="shared" si="1"/>
        <v>10.556000000000001</v>
      </c>
      <c r="AX29" s="9">
        <f t="shared" si="2"/>
        <v>0</v>
      </c>
    </row>
    <row r="30" spans="1:50" ht="14.1" customHeight="1" x14ac:dyDescent="0.2">
      <c r="B30" s="35"/>
      <c r="C30" s="32">
        <v>30</v>
      </c>
      <c r="D30" s="33">
        <v>6</v>
      </c>
      <c r="E30" s="32">
        <v>30</v>
      </c>
      <c r="F30" s="33">
        <v>7</v>
      </c>
      <c r="G30" s="32">
        <v>30</v>
      </c>
      <c r="H30" s="33">
        <v>8</v>
      </c>
      <c r="I30" s="32">
        <v>30</v>
      </c>
      <c r="J30" s="33">
        <v>9</v>
      </c>
      <c r="K30" s="32">
        <v>30</v>
      </c>
      <c r="L30" s="33">
        <v>10</v>
      </c>
      <c r="M30" s="32">
        <v>30</v>
      </c>
      <c r="N30" s="33">
        <v>11</v>
      </c>
      <c r="O30" s="32">
        <v>30</v>
      </c>
      <c r="P30" s="33">
        <v>12</v>
      </c>
      <c r="Q30" s="32">
        <v>30</v>
      </c>
      <c r="R30" s="33">
        <v>13</v>
      </c>
      <c r="S30" s="32">
        <v>30</v>
      </c>
      <c r="T30" s="33">
        <v>14</v>
      </c>
      <c r="U30" s="32">
        <v>30</v>
      </c>
      <c r="V30" s="33">
        <v>15</v>
      </c>
      <c r="W30" s="32">
        <v>30</v>
      </c>
      <c r="X30" s="33">
        <v>16</v>
      </c>
      <c r="Y30" s="32">
        <v>30</v>
      </c>
      <c r="Z30" s="33">
        <v>17</v>
      </c>
      <c r="AA30" s="32">
        <v>30</v>
      </c>
      <c r="AB30" s="33">
        <v>18</v>
      </c>
      <c r="AC30" s="32">
        <v>30</v>
      </c>
      <c r="AD30" s="33">
        <v>19</v>
      </c>
      <c r="AE30" s="32">
        <v>30</v>
      </c>
      <c r="AF30" s="33">
        <v>20</v>
      </c>
      <c r="AG30" s="32">
        <v>30</v>
      </c>
      <c r="AH30" s="33">
        <v>21</v>
      </c>
      <c r="AI30" s="32">
        <v>30</v>
      </c>
      <c r="AJ30" s="33">
        <v>22</v>
      </c>
      <c r="AK30" s="32">
        <v>30</v>
      </c>
      <c r="AL30" s="33">
        <v>23</v>
      </c>
      <c r="AM30" s="32">
        <v>30</v>
      </c>
      <c r="AN30" s="33">
        <v>0</v>
      </c>
      <c r="AO30" s="32">
        <v>30</v>
      </c>
      <c r="AP30" s="33">
        <v>1</v>
      </c>
      <c r="AQ30" s="32">
        <v>30</v>
      </c>
      <c r="AR30" s="33">
        <v>2</v>
      </c>
      <c r="AS30" s="32">
        <v>30</v>
      </c>
      <c r="AX30" s="36">
        <f>SUM(AX6:AX29)</f>
        <v>1090.856</v>
      </c>
    </row>
    <row r="31" spans="1:50" ht="14.1" customHeight="1" x14ac:dyDescent="0.2">
      <c r="B31" s="37"/>
      <c r="C31" s="38"/>
      <c r="D31" s="39"/>
      <c r="E31" s="40"/>
      <c r="F31" s="39"/>
      <c r="G31" s="40"/>
      <c r="H31" s="39"/>
      <c r="I31" s="40"/>
      <c r="J31" s="39"/>
      <c r="K31" s="40"/>
      <c r="L31" s="39"/>
      <c r="M31" s="40"/>
      <c r="N31" s="39"/>
      <c r="O31" s="40"/>
      <c r="P31" s="39"/>
      <c r="Q31" s="40"/>
      <c r="R31" s="39"/>
      <c r="S31" s="40"/>
      <c r="T31" s="39"/>
      <c r="U31" s="40"/>
      <c r="V31" s="39"/>
      <c r="W31" s="40"/>
      <c r="X31" s="39"/>
      <c r="Y31" s="40"/>
      <c r="Z31" s="39"/>
      <c r="AA31" s="40"/>
      <c r="AB31" s="39"/>
      <c r="AC31" s="40"/>
      <c r="AD31" s="39"/>
      <c r="AE31" s="40"/>
      <c r="AF31" s="39"/>
      <c r="AG31" s="40"/>
      <c r="AH31" s="39"/>
      <c r="AI31" s="40"/>
      <c r="AJ31" s="39"/>
      <c r="AK31" s="40"/>
      <c r="AL31" s="39"/>
      <c r="AM31" s="40"/>
      <c r="AN31" s="39"/>
      <c r="AO31" s="40"/>
      <c r="AP31" s="39"/>
      <c r="AQ31" s="40"/>
      <c r="AR31" s="39"/>
      <c r="AS31" s="40"/>
      <c r="AT31" s="41"/>
      <c r="AU31" s="42"/>
    </row>
    <row r="32" spans="1:50" x14ac:dyDescent="0.2">
      <c r="B32" s="16" t="s">
        <v>6</v>
      </c>
      <c r="C32" s="43">
        <f t="shared" ref="C32:AS32" si="4">SUM(C6:C29)</f>
        <v>0</v>
      </c>
      <c r="D32" s="43">
        <f t="shared" si="4"/>
        <v>0</v>
      </c>
      <c r="E32" s="43">
        <f t="shared" si="4"/>
        <v>3</v>
      </c>
      <c r="F32" s="43">
        <f t="shared" si="4"/>
        <v>3</v>
      </c>
      <c r="G32" s="43">
        <f t="shared" si="4"/>
        <v>3</v>
      </c>
      <c r="H32" s="43">
        <f t="shared" si="4"/>
        <v>3</v>
      </c>
      <c r="I32" s="43">
        <f t="shared" si="4"/>
        <v>3</v>
      </c>
      <c r="J32" s="43">
        <f t="shared" si="4"/>
        <v>3</v>
      </c>
      <c r="K32" s="43">
        <f t="shared" si="4"/>
        <v>3</v>
      </c>
      <c r="L32" s="43">
        <f t="shared" si="4"/>
        <v>3</v>
      </c>
      <c r="M32" s="43">
        <f t="shared" si="4"/>
        <v>3</v>
      </c>
      <c r="N32" s="43">
        <f t="shared" si="4"/>
        <v>6</v>
      </c>
      <c r="O32" s="43">
        <f t="shared" si="4"/>
        <v>8</v>
      </c>
      <c r="P32" s="43">
        <f t="shared" si="4"/>
        <v>8</v>
      </c>
      <c r="Q32" s="43">
        <f t="shared" si="4"/>
        <v>8</v>
      </c>
      <c r="R32" s="43">
        <f t="shared" si="4"/>
        <v>8</v>
      </c>
      <c r="S32" s="43">
        <f t="shared" si="4"/>
        <v>8</v>
      </c>
      <c r="T32" s="43">
        <f t="shared" si="4"/>
        <v>6</v>
      </c>
      <c r="U32" s="43">
        <f t="shared" si="4"/>
        <v>5</v>
      </c>
      <c r="V32" s="43">
        <f t="shared" si="4"/>
        <v>5</v>
      </c>
      <c r="W32" s="43">
        <f t="shared" si="4"/>
        <v>5</v>
      </c>
      <c r="X32" s="43">
        <f t="shared" si="4"/>
        <v>5</v>
      </c>
      <c r="Y32" s="43">
        <f t="shared" si="4"/>
        <v>8</v>
      </c>
      <c r="Z32" s="43">
        <f t="shared" si="4"/>
        <v>8</v>
      </c>
      <c r="AA32" s="43">
        <f t="shared" si="4"/>
        <v>8</v>
      </c>
      <c r="AB32" s="43">
        <f t="shared" si="4"/>
        <v>8</v>
      </c>
      <c r="AC32" s="43">
        <f t="shared" si="4"/>
        <v>8</v>
      </c>
      <c r="AD32" s="43">
        <f t="shared" si="4"/>
        <v>3</v>
      </c>
      <c r="AE32" s="43">
        <f t="shared" si="4"/>
        <v>3</v>
      </c>
      <c r="AF32" s="43">
        <f t="shared" si="4"/>
        <v>2</v>
      </c>
      <c r="AG32" s="43">
        <f t="shared" si="4"/>
        <v>2</v>
      </c>
      <c r="AH32" s="43">
        <f t="shared" si="4"/>
        <v>3</v>
      </c>
      <c r="AI32" s="43">
        <f t="shared" si="4"/>
        <v>3</v>
      </c>
      <c r="AJ32" s="43">
        <f t="shared" si="4"/>
        <v>3</v>
      </c>
      <c r="AK32" s="43">
        <f t="shared" si="4"/>
        <v>3</v>
      </c>
      <c r="AL32" s="43">
        <f t="shared" si="4"/>
        <v>3</v>
      </c>
      <c r="AM32" s="43">
        <f t="shared" si="4"/>
        <v>3</v>
      </c>
      <c r="AN32" s="43">
        <f t="shared" si="4"/>
        <v>3</v>
      </c>
      <c r="AO32" s="43">
        <f t="shared" si="4"/>
        <v>3</v>
      </c>
      <c r="AP32" s="43">
        <f t="shared" si="4"/>
        <v>0</v>
      </c>
      <c r="AQ32" s="43">
        <f t="shared" si="4"/>
        <v>0</v>
      </c>
      <c r="AR32" s="43">
        <f t="shared" si="4"/>
        <v>0</v>
      </c>
      <c r="AS32" s="43">
        <f t="shared" si="4"/>
        <v>0</v>
      </c>
      <c r="AT32" s="44">
        <f>SUM(AT6:AT29)</f>
        <v>86.5</v>
      </c>
    </row>
    <row r="33" spans="5:45" x14ac:dyDescent="0.2">
      <c r="E33" s="45"/>
      <c r="F33" s="45"/>
      <c r="G33" s="45"/>
      <c r="H33" s="45"/>
      <c r="I33" s="45"/>
      <c r="J33" s="45"/>
      <c r="K33" s="45"/>
      <c r="L33" s="45"/>
      <c r="M33" s="46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</row>
    <row r="35" spans="5:45" x14ac:dyDescent="0.2">
      <c r="I35" s="158" t="s">
        <v>23</v>
      </c>
      <c r="J35" s="159"/>
      <c r="K35" s="159"/>
      <c r="L35" s="159"/>
      <c r="M35" s="159"/>
      <c r="N35" s="160"/>
      <c r="Q35" s="158" t="s">
        <v>24</v>
      </c>
      <c r="R35" s="159"/>
      <c r="S35" s="159"/>
      <c r="T35" s="159"/>
      <c r="U35" s="159"/>
      <c r="V35" s="160"/>
      <c r="Y35" s="158" t="s">
        <v>19</v>
      </c>
      <c r="Z35" s="159"/>
      <c r="AA35" s="159"/>
      <c r="AB35" s="159"/>
      <c r="AC35" s="159"/>
      <c r="AD35" s="160"/>
    </row>
    <row r="36" spans="5:45" x14ac:dyDescent="0.2">
      <c r="I36" s="140" t="s">
        <v>29</v>
      </c>
      <c r="J36" s="141"/>
      <c r="K36" s="142"/>
      <c r="L36" s="143">
        <f>'Weekly summary'!H10</f>
        <v>5300</v>
      </c>
      <c r="M36" s="144"/>
      <c r="N36" s="145"/>
      <c r="Q36" s="161" t="s">
        <v>26</v>
      </c>
      <c r="R36" s="162"/>
      <c r="S36" s="163"/>
      <c r="T36" s="143">
        <f>'Weekly summary'!H13</f>
        <v>98.007582479632163</v>
      </c>
      <c r="U36" s="144"/>
      <c r="V36" s="145"/>
      <c r="Y36" s="161" t="s">
        <v>26</v>
      </c>
      <c r="Z36" s="162"/>
      <c r="AA36" s="163"/>
      <c r="AB36" s="164">
        <f>T36*14/L38*100</f>
        <v>25.409373235460187</v>
      </c>
      <c r="AC36" s="165"/>
      <c r="AD36" s="166"/>
    </row>
    <row r="37" spans="5:45" x14ac:dyDescent="0.2">
      <c r="I37" s="140" t="s">
        <v>30</v>
      </c>
      <c r="J37" s="141"/>
      <c r="K37" s="142"/>
      <c r="L37" s="143">
        <f>'Weekly summary'!H11</f>
        <v>5350</v>
      </c>
      <c r="M37" s="144"/>
      <c r="N37" s="145"/>
      <c r="Q37" s="161" t="s">
        <v>27</v>
      </c>
      <c r="R37" s="162"/>
      <c r="S37" s="163"/>
      <c r="T37" s="170">
        <f>AT32</f>
        <v>86.5</v>
      </c>
      <c r="U37" s="162"/>
      <c r="V37" s="163"/>
      <c r="Y37" s="161" t="s">
        <v>27</v>
      </c>
      <c r="Z37" s="162"/>
      <c r="AA37" s="163"/>
      <c r="AB37" s="167">
        <f>AX30/L38*100</f>
        <v>20.201037037037036</v>
      </c>
      <c r="AC37" s="168"/>
      <c r="AD37" s="169"/>
    </row>
    <row r="38" spans="5:45" x14ac:dyDescent="0.2">
      <c r="I38" s="140" t="s">
        <v>25</v>
      </c>
      <c r="J38" s="141"/>
      <c r="K38" s="142"/>
      <c r="L38" s="143">
        <f>'Weekly summary'!H12</f>
        <v>5400</v>
      </c>
      <c r="M38" s="144"/>
      <c r="N38" s="145"/>
      <c r="Q38" s="161" t="s">
        <v>28</v>
      </c>
      <c r="R38" s="162"/>
      <c r="S38" s="163"/>
      <c r="T38" s="161">
        <f>T37-T36</f>
        <v>-11.507582479632163</v>
      </c>
      <c r="U38" s="162"/>
      <c r="V38" s="163"/>
      <c r="Y38" s="161" t="s">
        <v>28</v>
      </c>
      <c r="Z38" s="162"/>
      <c r="AA38" s="163"/>
      <c r="AB38" s="167">
        <f>AB37-AB36</f>
        <v>-5.2083361984231509</v>
      </c>
      <c r="AC38" s="168"/>
      <c r="AD38" s="169"/>
    </row>
  </sheetData>
  <sheetProtection formatCells="0"/>
  <mergeCells count="23">
    <mergeCell ref="I38:K38"/>
    <mergeCell ref="AB37:AD37"/>
    <mergeCell ref="I36:K36"/>
    <mergeCell ref="L36:N36"/>
    <mergeCell ref="Q36:S36"/>
    <mergeCell ref="T36:V36"/>
    <mergeCell ref="Y36:AA36"/>
    <mergeCell ref="L38:N38"/>
    <mergeCell ref="Q38:S38"/>
    <mergeCell ref="B1:AS1"/>
    <mergeCell ref="B3:AS3"/>
    <mergeCell ref="I35:N35"/>
    <mergeCell ref="Q35:V35"/>
    <mergeCell ref="Y35:AD35"/>
    <mergeCell ref="T38:V38"/>
    <mergeCell ref="Y38:AA38"/>
    <mergeCell ref="AB38:AD38"/>
    <mergeCell ref="AB36:AD36"/>
    <mergeCell ref="I37:K37"/>
    <mergeCell ref="L37:N37"/>
    <mergeCell ref="Q37:S37"/>
    <mergeCell ref="T37:V37"/>
    <mergeCell ref="Y37:AA37"/>
  </mergeCells>
  <pageMargins left="0.39374999999999999" right="0.39374999999999999" top="0.45208333333333334" bottom="0.59027777777777779" header="0.51180555555555551" footer="0.51180555555555551"/>
  <pageSetup scale="93" firstPageNumber="0" orientation="landscape" horizontalDpi="300" verticalDpi="300" r:id="rId1"/>
  <headerFooter alignWithMargins="0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  <pageSetUpPr fitToPage="1"/>
  </sheetPr>
  <dimension ref="A1:AX38"/>
  <sheetViews>
    <sheetView showGridLines="0" topLeftCell="A2" zoomScale="115" zoomScaleNormal="115" workbookViewId="0">
      <selection activeCell="AB36" sqref="AB36:AD36"/>
    </sheetView>
  </sheetViews>
  <sheetFormatPr baseColWidth="10" defaultColWidth="11.42578125" defaultRowHeight="12.75" x14ac:dyDescent="0.2"/>
  <cols>
    <col min="1" max="1" width="4.7109375" style="16" customWidth="1"/>
    <col min="2" max="2" width="13.140625" style="16" customWidth="1"/>
    <col min="3" max="44" width="3" style="16" customWidth="1"/>
    <col min="45" max="45" width="3.42578125" style="16" customWidth="1"/>
    <col min="46" max="46" width="4.28515625" style="29" customWidth="1"/>
    <col min="47" max="47" width="2.5703125" style="16" customWidth="1"/>
    <col min="48" max="50" width="6.7109375" style="16" customWidth="1"/>
    <col min="51" max="16384" width="11.42578125" style="16"/>
  </cols>
  <sheetData>
    <row r="1" spans="1:50" ht="26.25" x14ac:dyDescent="0.4">
      <c r="B1" s="146" t="s">
        <v>18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</row>
    <row r="2" spans="1:50" ht="9.75" customHeight="1" x14ac:dyDescent="0.25"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50" x14ac:dyDescent="0.2">
      <c r="B3" s="157">
        <f>Saturday!B3+1</f>
        <v>41427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</row>
    <row r="5" spans="1:50" ht="13.5" thickBot="1" x14ac:dyDescent="0.25">
      <c r="B5" s="31"/>
      <c r="C5" s="32">
        <v>30</v>
      </c>
      <c r="D5" s="33">
        <v>6</v>
      </c>
      <c r="E5" s="32">
        <v>30</v>
      </c>
      <c r="F5" s="33">
        <v>7</v>
      </c>
      <c r="G5" s="32">
        <v>30</v>
      </c>
      <c r="H5" s="33">
        <v>8</v>
      </c>
      <c r="I5" s="32">
        <v>30</v>
      </c>
      <c r="J5" s="33">
        <v>9</v>
      </c>
      <c r="K5" s="32">
        <v>30</v>
      </c>
      <c r="L5" s="33">
        <v>10</v>
      </c>
      <c r="M5" s="32">
        <v>30</v>
      </c>
      <c r="N5" s="33">
        <v>11</v>
      </c>
      <c r="O5" s="32">
        <v>30</v>
      </c>
      <c r="P5" s="33">
        <v>12</v>
      </c>
      <c r="Q5" s="32">
        <v>30</v>
      </c>
      <c r="R5" s="33">
        <v>13</v>
      </c>
      <c r="S5" s="32">
        <v>30</v>
      </c>
      <c r="T5" s="33">
        <v>14</v>
      </c>
      <c r="U5" s="32">
        <v>30</v>
      </c>
      <c r="V5" s="33">
        <v>15</v>
      </c>
      <c r="W5" s="32">
        <v>30</v>
      </c>
      <c r="X5" s="33">
        <v>16</v>
      </c>
      <c r="Y5" s="32">
        <v>30</v>
      </c>
      <c r="Z5" s="33">
        <v>17</v>
      </c>
      <c r="AA5" s="32">
        <v>30</v>
      </c>
      <c r="AB5" s="33">
        <v>18</v>
      </c>
      <c r="AC5" s="32">
        <v>30</v>
      </c>
      <c r="AD5" s="33">
        <v>19</v>
      </c>
      <c r="AE5" s="32">
        <v>30</v>
      </c>
      <c r="AF5" s="33">
        <v>20</v>
      </c>
      <c r="AG5" s="32">
        <v>30</v>
      </c>
      <c r="AH5" s="33">
        <v>21</v>
      </c>
      <c r="AI5" s="32">
        <v>30</v>
      </c>
      <c r="AJ5" s="33">
        <v>22</v>
      </c>
      <c r="AK5" s="32">
        <v>30</v>
      </c>
      <c r="AL5" s="33">
        <v>23</v>
      </c>
      <c r="AM5" s="32">
        <v>30</v>
      </c>
      <c r="AN5" s="33">
        <v>0</v>
      </c>
      <c r="AO5" s="32">
        <v>30</v>
      </c>
      <c r="AP5" s="33">
        <v>1</v>
      </c>
      <c r="AQ5" s="32">
        <v>30</v>
      </c>
      <c r="AR5" s="33">
        <v>2</v>
      </c>
      <c r="AS5" s="32">
        <v>30</v>
      </c>
      <c r="AV5" s="34" t="s">
        <v>4</v>
      </c>
      <c r="AW5" s="34" t="s">
        <v>5</v>
      </c>
      <c r="AX5" s="34" t="s">
        <v>6</v>
      </c>
    </row>
    <row r="6" spans="1:50" ht="14.1" customHeight="1" x14ac:dyDescent="0.2">
      <c r="A6" s="10" t="s">
        <v>0</v>
      </c>
      <c r="B6" s="1">
        <f>Wednesday!A7</f>
        <v>0</v>
      </c>
      <c r="C6" s="7"/>
      <c r="D6" s="7"/>
      <c r="E6" s="6"/>
      <c r="F6" s="7"/>
      <c r="G6" s="6"/>
      <c r="H6" s="6"/>
      <c r="I6" s="6"/>
      <c r="J6" s="6"/>
      <c r="K6" s="6"/>
      <c r="L6" s="6"/>
      <c r="M6" s="6"/>
      <c r="N6" s="4">
        <v>1</v>
      </c>
      <c r="O6" s="4">
        <v>1</v>
      </c>
      <c r="P6" s="4">
        <v>1</v>
      </c>
      <c r="Q6" s="4">
        <v>1</v>
      </c>
      <c r="R6" s="4">
        <v>1</v>
      </c>
      <c r="S6" s="4">
        <v>1</v>
      </c>
      <c r="T6" s="4">
        <v>1</v>
      </c>
      <c r="U6" s="4">
        <v>1</v>
      </c>
      <c r="V6" s="4">
        <v>1</v>
      </c>
      <c r="W6" s="4">
        <v>1</v>
      </c>
      <c r="X6" s="4">
        <v>1</v>
      </c>
      <c r="Y6" s="4">
        <v>1</v>
      </c>
      <c r="Z6" s="4">
        <v>1</v>
      </c>
      <c r="AA6" s="4">
        <v>1</v>
      </c>
      <c r="AB6" s="4">
        <v>1</v>
      </c>
      <c r="AC6" s="4">
        <v>1</v>
      </c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29">
        <f t="shared" ref="AT6:AT13" si="0">SUM(C6:AS6)/2</f>
        <v>8</v>
      </c>
      <c r="AV6" s="8">
        <v>20</v>
      </c>
      <c r="AW6" s="9">
        <f>AV6*1.04</f>
        <v>20.8</v>
      </c>
      <c r="AX6" s="9">
        <f>AW6*AT6</f>
        <v>166.4</v>
      </c>
    </row>
    <row r="7" spans="1:50" ht="14.1" customHeight="1" x14ac:dyDescent="0.2">
      <c r="A7" s="10" t="s">
        <v>1</v>
      </c>
      <c r="B7" s="1">
        <f>Wednesday!A8</f>
        <v>0</v>
      </c>
      <c r="C7" s="3"/>
      <c r="D7" s="3"/>
      <c r="E7" s="4">
        <v>1</v>
      </c>
      <c r="F7" s="4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4">
        <v>1</v>
      </c>
      <c r="Q7" s="4">
        <v>1</v>
      </c>
      <c r="R7" s="4">
        <v>1</v>
      </c>
      <c r="S7" s="4">
        <v>1</v>
      </c>
      <c r="T7" s="4">
        <v>1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9">
        <f t="shared" si="0"/>
        <v>8</v>
      </c>
      <c r="AV7" s="8">
        <v>16</v>
      </c>
      <c r="AW7" s="9">
        <f t="shared" ref="AW7:AW29" si="1">AV7*1.04</f>
        <v>16.64</v>
      </c>
      <c r="AX7" s="9">
        <f t="shared" ref="AX7:AX29" si="2">AW7*AT7</f>
        <v>133.12</v>
      </c>
    </row>
    <row r="8" spans="1:50" ht="14.1" customHeight="1" x14ac:dyDescent="0.2">
      <c r="A8" s="10" t="s">
        <v>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9">
        <f t="shared" si="0"/>
        <v>0</v>
      </c>
      <c r="AV8" s="8">
        <v>13</v>
      </c>
      <c r="AW8" s="9">
        <f t="shared" si="1"/>
        <v>13.52</v>
      </c>
      <c r="AX8" s="9">
        <f t="shared" si="2"/>
        <v>0</v>
      </c>
    </row>
    <row r="9" spans="1:50" ht="14.1" customHeight="1" x14ac:dyDescent="0.2">
      <c r="A9" s="10" t="s">
        <v>2</v>
      </c>
      <c r="B9" s="1" t="str">
        <f>Wednesday!A10</f>
        <v>Mathieu</v>
      </c>
      <c r="C9" s="2"/>
      <c r="D9" s="2"/>
      <c r="E9" s="2"/>
      <c r="F9" s="2"/>
      <c r="G9" s="2"/>
      <c r="H9" s="2"/>
      <c r="I9" s="2"/>
      <c r="J9" s="2"/>
      <c r="K9" s="2"/>
      <c r="L9" s="3"/>
      <c r="M9" s="3"/>
      <c r="N9" s="4">
        <v>1</v>
      </c>
      <c r="O9" s="4">
        <v>1</v>
      </c>
      <c r="P9" s="4">
        <v>1</v>
      </c>
      <c r="Q9" s="4">
        <v>1</v>
      </c>
      <c r="R9" s="4">
        <v>1</v>
      </c>
      <c r="S9" s="4">
        <v>1</v>
      </c>
      <c r="T9" s="4">
        <v>1</v>
      </c>
      <c r="U9" s="4">
        <v>1</v>
      </c>
      <c r="V9" s="4">
        <v>1</v>
      </c>
      <c r="W9" s="4">
        <v>1</v>
      </c>
      <c r="X9" s="4">
        <v>1</v>
      </c>
      <c r="Y9" s="4">
        <v>1</v>
      </c>
      <c r="Z9" s="4">
        <v>1</v>
      </c>
      <c r="AA9" s="4">
        <v>1</v>
      </c>
      <c r="AB9" s="4">
        <v>1</v>
      </c>
      <c r="AC9" s="4">
        <v>1</v>
      </c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9">
        <f t="shared" si="0"/>
        <v>8</v>
      </c>
      <c r="AV9" s="8">
        <v>12</v>
      </c>
      <c r="AW9" s="9">
        <f t="shared" si="1"/>
        <v>12.48</v>
      </c>
      <c r="AX9" s="9">
        <f t="shared" si="2"/>
        <v>99.84</v>
      </c>
    </row>
    <row r="10" spans="1:50" ht="14.1" customHeight="1" x14ac:dyDescent="0.2">
      <c r="A10" s="10" t="s">
        <v>2</v>
      </c>
      <c r="B10" s="1" t="str">
        <f>Wednesday!A11</f>
        <v>M.Philippe</v>
      </c>
      <c r="C10" s="2"/>
      <c r="D10" s="2"/>
      <c r="E10" s="2"/>
      <c r="F10" s="2"/>
      <c r="G10" s="2"/>
      <c r="H10" s="2"/>
      <c r="I10" s="2"/>
      <c r="J10" s="2"/>
      <c r="K10" s="2"/>
      <c r="L10" s="3"/>
      <c r="M10" s="6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9">
        <f t="shared" si="0"/>
        <v>0</v>
      </c>
      <c r="AV10" s="8">
        <v>12</v>
      </c>
      <c r="AW10" s="9">
        <f t="shared" si="1"/>
        <v>12.48</v>
      </c>
      <c r="AX10" s="9">
        <f t="shared" si="2"/>
        <v>0</v>
      </c>
    </row>
    <row r="11" spans="1:50" ht="14.1" customHeight="1" x14ac:dyDescent="0.2">
      <c r="A11" s="10" t="s">
        <v>2</v>
      </c>
      <c r="B11" s="1" t="str">
        <f>Wednesday!A12</f>
        <v>Frédéric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4">
        <v>1</v>
      </c>
      <c r="O11" s="4">
        <v>1</v>
      </c>
      <c r="P11" s="4">
        <v>1</v>
      </c>
      <c r="Q11" s="4">
        <v>1</v>
      </c>
      <c r="R11" s="4">
        <v>1</v>
      </c>
      <c r="S11" s="4">
        <v>1</v>
      </c>
      <c r="T11" s="4">
        <v>1</v>
      </c>
      <c r="U11" s="4">
        <v>1</v>
      </c>
      <c r="V11" s="4">
        <v>1</v>
      </c>
      <c r="W11" s="4">
        <v>1</v>
      </c>
      <c r="X11" s="4">
        <v>1</v>
      </c>
      <c r="Y11" s="4">
        <v>1</v>
      </c>
      <c r="Z11" s="4">
        <v>1</v>
      </c>
      <c r="AA11" s="4">
        <v>1</v>
      </c>
      <c r="AB11" s="4">
        <v>1</v>
      </c>
      <c r="AC11" s="4">
        <v>1</v>
      </c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9">
        <f t="shared" si="0"/>
        <v>8</v>
      </c>
      <c r="AV11" s="8">
        <v>12</v>
      </c>
      <c r="AW11" s="9">
        <f t="shared" si="1"/>
        <v>12.48</v>
      </c>
      <c r="AX11" s="9">
        <f t="shared" si="2"/>
        <v>99.84</v>
      </c>
    </row>
    <row r="12" spans="1:50" ht="14.1" customHeight="1" x14ac:dyDescent="0.2">
      <c r="A12" s="10" t="s">
        <v>2</v>
      </c>
      <c r="B12" s="1" t="str">
        <f>Wednesday!A13</f>
        <v>Jimmy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4">
        <v>1</v>
      </c>
      <c r="Z12" s="4">
        <v>1</v>
      </c>
      <c r="AA12" s="4">
        <v>1</v>
      </c>
      <c r="AB12" s="4">
        <v>1</v>
      </c>
      <c r="AC12" s="4">
        <v>1</v>
      </c>
      <c r="AD12" s="4">
        <v>1</v>
      </c>
      <c r="AE12" s="4">
        <v>1</v>
      </c>
      <c r="AF12" s="4">
        <v>1</v>
      </c>
      <c r="AG12" s="4">
        <v>1</v>
      </c>
      <c r="AH12" s="4">
        <v>1</v>
      </c>
      <c r="AI12" s="4">
        <v>1</v>
      </c>
      <c r="AJ12" s="4">
        <v>1</v>
      </c>
      <c r="AK12" s="4">
        <v>1</v>
      </c>
      <c r="AL12" s="4">
        <v>1</v>
      </c>
      <c r="AM12" s="4">
        <v>1</v>
      </c>
      <c r="AN12" s="4">
        <v>1</v>
      </c>
      <c r="AO12" s="4">
        <v>1</v>
      </c>
      <c r="AP12" s="2"/>
      <c r="AQ12" s="2"/>
      <c r="AR12" s="2"/>
      <c r="AS12" s="2"/>
      <c r="AT12" s="29">
        <f t="shared" si="0"/>
        <v>8.5</v>
      </c>
      <c r="AV12" s="8">
        <v>12</v>
      </c>
      <c r="AW12" s="9">
        <f t="shared" si="1"/>
        <v>12.48</v>
      </c>
      <c r="AX12" s="9">
        <f t="shared" si="2"/>
        <v>106.08</v>
      </c>
    </row>
    <row r="13" spans="1:50" ht="14.1" customHeight="1" x14ac:dyDescent="0.2">
      <c r="A13" s="10" t="s">
        <v>2</v>
      </c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9">
        <f t="shared" si="0"/>
        <v>0</v>
      </c>
      <c r="AV13" s="8">
        <v>12</v>
      </c>
      <c r="AW13" s="9">
        <f t="shared" si="1"/>
        <v>12.48</v>
      </c>
      <c r="AX13" s="9">
        <f t="shared" si="2"/>
        <v>0</v>
      </c>
    </row>
    <row r="14" spans="1:50" ht="14.1" customHeight="1" x14ac:dyDescent="0.2">
      <c r="A14" s="10" t="s">
        <v>3</v>
      </c>
      <c r="B14" s="1" t="str">
        <f>Wednesday!A15</f>
        <v>Paul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4">
        <v>1</v>
      </c>
      <c r="Z14" s="4">
        <v>1</v>
      </c>
      <c r="AA14" s="4">
        <v>1</v>
      </c>
      <c r="AB14" s="4">
        <v>1</v>
      </c>
      <c r="AC14" s="4">
        <v>1</v>
      </c>
      <c r="AD14" s="4">
        <v>1</v>
      </c>
      <c r="AE14" s="4">
        <v>1</v>
      </c>
      <c r="AF14" s="12"/>
      <c r="AG14" s="4">
        <v>1</v>
      </c>
      <c r="AH14" s="4">
        <v>1</v>
      </c>
      <c r="AI14" s="4">
        <v>1</v>
      </c>
      <c r="AJ14" s="4">
        <v>1</v>
      </c>
      <c r="AK14" s="4">
        <v>1</v>
      </c>
      <c r="AL14" s="4">
        <v>1</v>
      </c>
      <c r="AM14" s="4">
        <v>1</v>
      </c>
      <c r="AN14" s="4">
        <v>1</v>
      </c>
      <c r="AO14" s="4">
        <v>1</v>
      </c>
      <c r="AP14" s="2"/>
      <c r="AQ14" s="2"/>
      <c r="AR14" s="2"/>
      <c r="AS14" s="2"/>
      <c r="AT14" s="29">
        <f t="shared" ref="AT14:AT29" si="3">SUM(C14:AS14)/2</f>
        <v>8</v>
      </c>
      <c r="AV14" s="8">
        <v>10.15</v>
      </c>
      <c r="AW14" s="9">
        <f t="shared" si="1"/>
        <v>10.556000000000001</v>
      </c>
      <c r="AX14" s="9">
        <f t="shared" si="2"/>
        <v>84.448000000000008</v>
      </c>
    </row>
    <row r="15" spans="1:50" ht="14.1" customHeight="1" x14ac:dyDescent="0.2">
      <c r="A15" s="10" t="s">
        <v>3</v>
      </c>
      <c r="B15" s="1">
        <f>Wednesday!A16</f>
        <v>0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  <c r="T15" s="4">
        <v>1</v>
      </c>
      <c r="U15" s="4">
        <v>1</v>
      </c>
      <c r="V15" s="2"/>
      <c r="W15" s="4">
        <v>1</v>
      </c>
      <c r="X15" s="4">
        <v>1</v>
      </c>
      <c r="Y15" s="4">
        <v>1</v>
      </c>
      <c r="Z15" s="4">
        <v>1</v>
      </c>
      <c r="AA15" s="4">
        <v>1</v>
      </c>
      <c r="AB15" s="4">
        <v>1</v>
      </c>
      <c r="AC15" s="4">
        <v>1</v>
      </c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9">
        <f t="shared" si="3"/>
        <v>7.5</v>
      </c>
      <c r="AV15" s="8">
        <v>10.15</v>
      </c>
      <c r="AW15" s="9">
        <f t="shared" si="1"/>
        <v>10.556000000000001</v>
      </c>
      <c r="AX15" s="9">
        <f t="shared" si="2"/>
        <v>79.17</v>
      </c>
    </row>
    <row r="16" spans="1:50" ht="14.1" customHeight="1" x14ac:dyDescent="0.2">
      <c r="A16" s="10" t="s">
        <v>3</v>
      </c>
      <c r="B16" s="1" t="str">
        <f>Wednesday!A17</f>
        <v>pierre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9">
        <f t="shared" si="3"/>
        <v>0</v>
      </c>
      <c r="AV16" s="8">
        <v>10.15</v>
      </c>
      <c r="AW16" s="9">
        <f t="shared" si="1"/>
        <v>10.556000000000001</v>
      </c>
      <c r="AX16" s="9">
        <f t="shared" si="2"/>
        <v>0</v>
      </c>
    </row>
    <row r="17" spans="1:50" ht="14.1" customHeight="1" x14ac:dyDescent="0.2">
      <c r="A17" s="10" t="s">
        <v>3</v>
      </c>
      <c r="B17" s="1">
        <f>Wednesday!A18</f>
        <v>0</v>
      </c>
      <c r="C17" s="2"/>
      <c r="D17" s="12"/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K17" s="4">
        <v>1</v>
      </c>
      <c r="L17" s="4">
        <v>1</v>
      </c>
      <c r="M17" s="4">
        <v>1</v>
      </c>
      <c r="N17" s="12"/>
      <c r="O17" s="4">
        <v>1</v>
      </c>
      <c r="P17" s="4">
        <v>1</v>
      </c>
      <c r="Q17" s="4">
        <v>1</v>
      </c>
      <c r="R17" s="4">
        <v>1</v>
      </c>
      <c r="S17" s="4">
        <v>1</v>
      </c>
      <c r="T17" s="4">
        <v>1</v>
      </c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9">
        <f t="shared" si="3"/>
        <v>7.5</v>
      </c>
      <c r="AV17" s="8">
        <v>10.15</v>
      </c>
      <c r="AW17" s="9">
        <f t="shared" si="1"/>
        <v>10.556000000000001</v>
      </c>
      <c r="AX17" s="9">
        <f t="shared" si="2"/>
        <v>79.17</v>
      </c>
    </row>
    <row r="18" spans="1:50" ht="14.1" customHeight="1" x14ac:dyDescent="0.2">
      <c r="A18" s="10" t="s">
        <v>3</v>
      </c>
      <c r="B18" s="1" t="str">
        <f>Wednesday!A19</f>
        <v>yves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3"/>
      <c r="P18" s="13"/>
      <c r="Q18" s="13"/>
      <c r="R18" s="13"/>
      <c r="S18" s="13"/>
      <c r="T18" s="13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29">
        <f t="shared" si="3"/>
        <v>0</v>
      </c>
      <c r="AV18" s="8">
        <v>10.15</v>
      </c>
      <c r="AW18" s="9">
        <f t="shared" si="1"/>
        <v>10.556000000000001</v>
      </c>
      <c r="AX18" s="9">
        <f t="shared" si="2"/>
        <v>0</v>
      </c>
    </row>
    <row r="19" spans="1:50" ht="14.1" customHeight="1" x14ac:dyDescent="0.2">
      <c r="A19" s="10" t="s">
        <v>3</v>
      </c>
      <c r="B19" s="1">
        <f>Wednesday!A20</f>
        <v>0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4">
        <v>1</v>
      </c>
      <c r="Z19" s="4">
        <v>1</v>
      </c>
      <c r="AA19" s="4">
        <v>1</v>
      </c>
      <c r="AB19" s="4">
        <v>1</v>
      </c>
      <c r="AC19" s="4">
        <v>1</v>
      </c>
      <c r="AD19" s="4">
        <v>1</v>
      </c>
      <c r="AE19" s="4">
        <v>1</v>
      </c>
      <c r="AF19" s="4">
        <v>1</v>
      </c>
      <c r="AG19" s="12"/>
      <c r="AH19" s="4">
        <v>1</v>
      </c>
      <c r="AI19" s="4">
        <v>1</v>
      </c>
      <c r="AJ19" s="4">
        <v>1</v>
      </c>
      <c r="AK19" s="4">
        <v>1</v>
      </c>
      <c r="AL19" s="4">
        <v>1</v>
      </c>
      <c r="AM19" s="4">
        <v>1</v>
      </c>
      <c r="AN19" s="4">
        <v>1</v>
      </c>
      <c r="AO19" s="4">
        <v>1</v>
      </c>
      <c r="AP19" s="12"/>
      <c r="AQ19" s="12"/>
      <c r="AR19" s="12"/>
      <c r="AS19" s="12"/>
      <c r="AT19" s="29">
        <f t="shared" si="3"/>
        <v>8</v>
      </c>
      <c r="AV19" s="8">
        <v>10.15</v>
      </c>
      <c r="AW19" s="9">
        <f t="shared" si="1"/>
        <v>10.556000000000001</v>
      </c>
      <c r="AX19" s="9">
        <f t="shared" si="2"/>
        <v>84.448000000000008</v>
      </c>
    </row>
    <row r="20" spans="1:50" ht="14.1" customHeight="1" x14ac:dyDescent="0.2">
      <c r="A20" s="10" t="s">
        <v>3</v>
      </c>
      <c r="B20" s="1">
        <f>Wednesday!A21</f>
        <v>0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  <c r="T20" s="4">
        <v>1</v>
      </c>
      <c r="U20" s="12"/>
      <c r="V20" s="4">
        <v>1</v>
      </c>
      <c r="W20" s="4">
        <v>1</v>
      </c>
      <c r="X20" s="4">
        <v>1</v>
      </c>
      <c r="Y20" s="4">
        <v>1</v>
      </c>
      <c r="Z20" s="4">
        <v>1</v>
      </c>
      <c r="AA20" s="4">
        <v>1</v>
      </c>
      <c r="AB20" s="4">
        <v>1</v>
      </c>
      <c r="AC20" s="4">
        <v>1</v>
      </c>
      <c r="AD20" s="13"/>
      <c r="AE20" s="13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29">
        <f t="shared" si="3"/>
        <v>7.5</v>
      </c>
      <c r="AV20" s="8">
        <v>10.15</v>
      </c>
      <c r="AW20" s="9">
        <f t="shared" si="1"/>
        <v>10.556000000000001</v>
      </c>
      <c r="AX20" s="9">
        <f t="shared" si="2"/>
        <v>79.17</v>
      </c>
    </row>
    <row r="21" spans="1:50" ht="14.1" customHeight="1" x14ac:dyDescent="0.2">
      <c r="A21" s="10" t="s">
        <v>3</v>
      </c>
      <c r="B21" s="1">
        <f>Wednesday!A22</f>
        <v>0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4"/>
      <c r="U21" s="14"/>
      <c r="V21" s="14"/>
      <c r="W21" s="14"/>
      <c r="X21" s="14"/>
      <c r="Y21" s="14"/>
      <c r="Z21" s="13"/>
      <c r="AA21" s="13"/>
      <c r="AB21" s="13"/>
      <c r="AC21" s="13"/>
      <c r="AD21" s="13"/>
      <c r="AE21" s="14"/>
      <c r="AF21" s="13"/>
      <c r="AG21" s="13"/>
      <c r="AH21" s="13"/>
      <c r="AI21" s="13"/>
      <c r="AJ21" s="13"/>
      <c r="AK21" s="13"/>
      <c r="AL21" s="13"/>
      <c r="AM21" s="13"/>
      <c r="AN21" s="12"/>
      <c r="AO21" s="12"/>
      <c r="AP21" s="12"/>
      <c r="AQ21" s="12"/>
      <c r="AR21" s="12"/>
      <c r="AS21" s="12"/>
      <c r="AT21" s="29">
        <f t="shared" si="3"/>
        <v>0</v>
      </c>
      <c r="AV21" s="8">
        <v>10.15</v>
      </c>
      <c r="AW21" s="9">
        <f t="shared" si="1"/>
        <v>10.556000000000001</v>
      </c>
      <c r="AX21" s="9">
        <f t="shared" si="2"/>
        <v>0</v>
      </c>
    </row>
    <row r="22" spans="1:50" ht="14.1" customHeight="1" x14ac:dyDescent="0.2">
      <c r="A22" s="10" t="s">
        <v>3</v>
      </c>
      <c r="B22" s="1">
        <f>Wednesday!A23</f>
        <v>0</v>
      </c>
      <c r="C22" s="15"/>
      <c r="D22" s="15"/>
      <c r="E22" s="4">
        <v>1</v>
      </c>
      <c r="F22" s="4">
        <v>1</v>
      </c>
      <c r="G22" s="4">
        <v>1</v>
      </c>
      <c r="H22" s="4">
        <v>1</v>
      </c>
      <c r="I22" s="4">
        <v>1</v>
      </c>
      <c r="J22" s="4">
        <v>1</v>
      </c>
      <c r="K22" s="4">
        <v>1</v>
      </c>
      <c r="L22" s="4">
        <v>1</v>
      </c>
      <c r="M22" s="4">
        <v>1</v>
      </c>
      <c r="N22" s="4">
        <v>1</v>
      </c>
      <c r="O22" s="12"/>
      <c r="P22" s="4">
        <v>1</v>
      </c>
      <c r="Q22" s="4">
        <v>1</v>
      </c>
      <c r="R22" s="4">
        <v>1</v>
      </c>
      <c r="S22" s="4">
        <v>1</v>
      </c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29">
        <f t="shared" si="3"/>
        <v>7</v>
      </c>
      <c r="AV22" s="8">
        <v>10.15</v>
      </c>
      <c r="AW22" s="9">
        <f t="shared" si="1"/>
        <v>10.556000000000001</v>
      </c>
      <c r="AX22" s="9">
        <f t="shared" si="2"/>
        <v>73.89200000000001</v>
      </c>
    </row>
    <row r="23" spans="1:50" ht="14.1" customHeight="1" x14ac:dyDescent="0.2">
      <c r="A23" s="10" t="s">
        <v>3</v>
      </c>
      <c r="B23" s="1" t="s">
        <v>42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3"/>
      <c r="AK23" s="13"/>
      <c r="AL23" s="13"/>
      <c r="AM23" s="13"/>
      <c r="AN23" s="13"/>
      <c r="AO23" s="13"/>
      <c r="AP23" s="13"/>
      <c r="AQ23" s="13"/>
      <c r="AR23" s="12"/>
      <c r="AS23" s="12"/>
      <c r="AT23" s="29">
        <f t="shared" si="3"/>
        <v>0</v>
      </c>
      <c r="AV23" s="8">
        <v>10.15</v>
      </c>
      <c r="AW23" s="9">
        <f t="shared" si="1"/>
        <v>10.556000000000001</v>
      </c>
      <c r="AX23" s="9">
        <f t="shared" si="2"/>
        <v>0</v>
      </c>
    </row>
    <row r="24" spans="1:50" ht="14.1" customHeight="1" x14ac:dyDescent="0.2">
      <c r="A24" s="10" t="s">
        <v>3</v>
      </c>
      <c r="B24" s="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3"/>
      <c r="AA24" s="13"/>
      <c r="AB24" s="13"/>
      <c r="AC24" s="13"/>
      <c r="AD24" s="13"/>
      <c r="AE24" s="13"/>
      <c r="AF24" s="13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29">
        <f t="shared" si="3"/>
        <v>0</v>
      </c>
      <c r="AV24" s="8">
        <v>10.15</v>
      </c>
      <c r="AW24" s="9">
        <f t="shared" si="1"/>
        <v>10.556000000000001</v>
      </c>
      <c r="AX24" s="9">
        <f t="shared" si="2"/>
        <v>0</v>
      </c>
    </row>
    <row r="25" spans="1:50" ht="14.1" customHeight="1" x14ac:dyDescent="0.2">
      <c r="A25" s="10" t="s">
        <v>3</v>
      </c>
      <c r="B25" s="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P25" s="13"/>
      <c r="Q25" s="13"/>
      <c r="R25" s="13"/>
      <c r="S25" s="12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29">
        <f t="shared" si="3"/>
        <v>0</v>
      </c>
      <c r="AV25" s="8">
        <v>10.15</v>
      </c>
      <c r="AW25" s="9">
        <f t="shared" si="1"/>
        <v>10.556000000000001</v>
      </c>
      <c r="AX25" s="9">
        <f t="shared" si="2"/>
        <v>0</v>
      </c>
    </row>
    <row r="26" spans="1:50" ht="14.1" customHeight="1" x14ac:dyDescent="0.2">
      <c r="A26" s="10" t="s">
        <v>3</v>
      </c>
      <c r="B26" s="1"/>
      <c r="C26" s="12"/>
      <c r="D26" s="12"/>
      <c r="E26" s="12"/>
      <c r="F26" s="12"/>
      <c r="G26" s="12"/>
      <c r="H26" s="12"/>
      <c r="I26" s="12"/>
      <c r="J26" s="12"/>
      <c r="K26" s="14"/>
      <c r="L26" s="14"/>
      <c r="M26" s="12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3"/>
      <c r="AA26" s="13"/>
      <c r="AB26" s="13"/>
      <c r="AC26" s="13"/>
      <c r="AD26" s="13"/>
      <c r="AE26" s="14"/>
      <c r="AF26" s="13"/>
      <c r="AG26" s="13"/>
      <c r="AH26" s="13"/>
      <c r="AI26" s="13"/>
      <c r="AJ26" s="13"/>
      <c r="AK26" s="13"/>
      <c r="AL26" s="13"/>
      <c r="AM26" s="13"/>
      <c r="AN26" s="12"/>
      <c r="AO26" s="12"/>
      <c r="AP26" s="12"/>
      <c r="AQ26" s="12"/>
      <c r="AR26" s="12"/>
      <c r="AS26" s="12"/>
      <c r="AT26" s="29">
        <f t="shared" si="3"/>
        <v>0</v>
      </c>
      <c r="AV26" s="8">
        <v>10.15</v>
      </c>
      <c r="AW26" s="9">
        <f t="shared" si="1"/>
        <v>10.556000000000001</v>
      </c>
      <c r="AX26" s="9">
        <f t="shared" si="2"/>
        <v>0</v>
      </c>
    </row>
    <row r="27" spans="1:50" ht="14.1" customHeight="1" x14ac:dyDescent="0.2">
      <c r="A27" s="10" t="s">
        <v>3</v>
      </c>
      <c r="B27" s="5"/>
      <c r="C27" s="15"/>
      <c r="D27" s="15"/>
      <c r="E27" s="15"/>
      <c r="F27" s="15"/>
      <c r="G27" s="15"/>
      <c r="H27" s="15"/>
      <c r="I27" s="15"/>
      <c r="J27" s="15"/>
      <c r="K27" s="13"/>
      <c r="L27" s="13"/>
      <c r="M27" s="12"/>
      <c r="N27" s="13"/>
      <c r="O27" s="13"/>
      <c r="P27" s="13"/>
      <c r="Q27" s="13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29">
        <f t="shared" si="3"/>
        <v>0</v>
      </c>
      <c r="AV27" s="8">
        <v>10.15</v>
      </c>
      <c r="AW27" s="9">
        <f t="shared" si="1"/>
        <v>10.556000000000001</v>
      </c>
      <c r="AX27" s="9">
        <f t="shared" si="2"/>
        <v>0</v>
      </c>
    </row>
    <row r="28" spans="1:50" ht="14.1" customHeight="1" x14ac:dyDescent="0.2">
      <c r="A28" s="10" t="s">
        <v>3</v>
      </c>
      <c r="B28" s="1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3"/>
      <c r="AK28" s="13"/>
      <c r="AL28" s="13"/>
      <c r="AM28" s="13"/>
      <c r="AN28" s="13"/>
      <c r="AO28" s="13"/>
      <c r="AP28" s="13"/>
      <c r="AQ28" s="13"/>
      <c r="AR28" s="12"/>
      <c r="AS28" s="12"/>
      <c r="AT28" s="29">
        <f t="shared" si="3"/>
        <v>0</v>
      </c>
      <c r="AV28" s="8">
        <v>10.15</v>
      </c>
      <c r="AW28" s="9">
        <f t="shared" si="1"/>
        <v>10.556000000000001</v>
      </c>
      <c r="AX28" s="9">
        <f t="shared" si="2"/>
        <v>0</v>
      </c>
    </row>
    <row r="29" spans="1:50" ht="14.1" customHeight="1" x14ac:dyDescent="0.2">
      <c r="A29" s="10" t="s">
        <v>3</v>
      </c>
      <c r="B29" s="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/>
      <c r="O29" s="13"/>
      <c r="P29" s="13"/>
      <c r="Q29" s="13"/>
      <c r="R29" s="13"/>
      <c r="S29" s="13"/>
      <c r="T29" s="13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29">
        <f t="shared" si="3"/>
        <v>0</v>
      </c>
      <c r="AV29" s="8">
        <v>10.15</v>
      </c>
      <c r="AW29" s="9">
        <f t="shared" si="1"/>
        <v>10.556000000000001</v>
      </c>
      <c r="AX29" s="9">
        <f t="shared" si="2"/>
        <v>0</v>
      </c>
    </row>
    <row r="30" spans="1:50" ht="14.1" customHeight="1" x14ac:dyDescent="0.2">
      <c r="B30" s="35"/>
      <c r="C30" s="32">
        <v>30</v>
      </c>
      <c r="D30" s="33">
        <v>6</v>
      </c>
      <c r="E30" s="32">
        <v>30</v>
      </c>
      <c r="F30" s="33">
        <v>7</v>
      </c>
      <c r="G30" s="32">
        <v>30</v>
      </c>
      <c r="H30" s="33">
        <v>8</v>
      </c>
      <c r="I30" s="32">
        <v>30</v>
      </c>
      <c r="J30" s="33">
        <v>9</v>
      </c>
      <c r="K30" s="32">
        <v>30</v>
      </c>
      <c r="L30" s="33">
        <v>10</v>
      </c>
      <c r="M30" s="32">
        <v>30</v>
      </c>
      <c r="N30" s="33">
        <v>11</v>
      </c>
      <c r="O30" s="32">
        <v>30</v>
      </c>
      <c r="P30" s="33">
        <v>12</v>
      </c>
      <c r="Q30" s="32">
        <v>30</v>
      </c>
      <c r="R30" s="33">
        <v>13</v>
      </c>
      <c r="S30" s="32">
        <v>30</v>
      </c>
      <c r="T30" s="33">
        <v>14</v>
      </c>
      <c r="U30" s="32">
        <v>30</v>
      </c>
      <c r="V30" s="33">
        <v>15</v>
      </c>
      <c r="W30" s="32">
        <v>30</v>
      </c>
      <c r="X30" s="33">
        <v>16</v>
      </c>
      <c r="Y30" s="32">
        <v>30</v>
      </c>
      <c r="Z30" s="33">
        <v>17</v>
      </c>
      <c r="AA30" s="32">
        <v>30</v>
      </c>
      <c r="AB30" s="33">
        <v>18</v>
      </c>
      <c r="AC30" s="32">
        <v>30</v>
      </c>
      <c r="AD30" s="33">
        <v>19</v>
      </c>
      <c r="AE30" s="32">
        <v>30</v>
      </c>
      <c r="AF30" s="33">
        <v>20</v>
      </c>
      <c r="AG30" s="32">
        <v>30</v>
      </c>
      <c r="AH30" s="33">
        <v>21</v>
      </c>
      <c r="AI30" s="32">
        <v>30</v>
      </c>
      <c r="AJ30" s="33">
        <v>22</v>
      </c>
      <c r="AK30" s="32">
        <v>30</v>
      </c>
      <c r="AL30" s="33">
        <v>23</v>
      </c>
      <c r="AM30" s="32">
        <v>30</v>
      </c>
      <c r="AN30" s="33">
        <v>0</v>
      </c>
      <c r="AO30" s="32">
        <v>30</v>
      </c>
      <c r="AP30" s="33">
        <v>1</v>
      </c>
      <c r="AQ30" s="32">
        <v>30</v>
      </c>
      <c r="AR30" s="33">
        <v>2</v>
      </c>
      <c r="AS30" s="32">
        <v>30</v>
      </c>
      <c r="AX30" s="36">
        <f>SUM(AX6:AX29)</f>
        <v>1085.578</v>
      </c>
    </row>
    <row r="31" spans="1:50" ht="14.1" customHeight="1" x14ac:dyDescent="0.2">
      <c r="B31" s="37"/>
      <c r="C31" s="38"/>
      <c r="D31" s="39"/>
      <c r="E31" s="40"/>
      <c r="F31" s="39"/>
      <c r="G31" s="40"/>
      <c r="H31" s="39"/>
      <c r="I31" s="40"/>
      <c r="J31" s="39"/>
      <c r="K31" s="40"/>
      <c r="L31" s="39"/>
      <c r="M31" s="40"/>
      <c r="N31" s="39"/>
      <c r="O31" s="40"/>
      <c r="P31" s="39"/>
      <c r="Q31" s="40"/>
      <c r="R31" s="39"/>
      <c r="S31" s="40"/>
      <c r="T31" s="39"/>
      <c r="U31" s="40"/>
      <c r="V31" s="39"/>
      <c r="W31" s="40"/>
      <c r="X31" s="39"/>
      <c r="Y31" s="40"/>
      <c r="Z31" s="39"/>
      <c r="AA31" s="40"/>
      <c r="AB31" s="39"/>
      <c r="AC31" s="40"/>
      <c r="AD31" s="39"/>
      <c r="AE31" s="40"/>
      <c r="AF31" s="39"/>
      <c r="AG31" s="40"/>
      <c r="AH31" s="39"/>
      <c r="AI31" s="40"/>
      <c r="AJ31" s="39"/>
      <c r="AK31" s="40"/>
      <c r="AL31" s="39"/>
      <c r="AM31" s="40"/>
      <c r="AN31" s="39"/>
      <c r="AO31" s="40"/>
      <c r="AP31" s="39"/>
      <c r="AQ31" s="40"/>
      <c r="AR31" s="39"/>
      <c r="AS31" s="40"/>
      <c r="AT31" s="41"/>
      <c r="AU31" s="42"/>
    </row>
    <row r="32" spans="1:50" x14ac:dyDescent="0.2">
      <c r="B32" s="16" t="s">
        <v>6</v>
      </c>
      <c r="C32" s="43">
        <f t="shared" ref="C32:AS32" si="4">SUM(C6:C29)</f>
        <v>0</v>
      </c>
      <c r="D32" s="43">
        <f t="shared" si="4"/>
        <v>0</v>
      </c>
      <c r="E32" s="43">
        <f t="shared" si="4"/>
        <v>3</v>
      </c>
      <c r="F32" s="43">
        <f t="shared" si="4"/>
        <v>3</v>
      </c>
      <c r="G32" s="43">
        <f t="shared" si="4"/>
        <v>3</v>
      </c>
      <c r="H32" s="43">
        <f t="shared" si="4"/>
        <v>3</v>
      </c>
      <c r="I32" s="43">
        <f t="shared" si="4"/>
        <v>3</v>
      </c>
      <c r="J32" s="43">
        <f t="shared" si="4"/>
        <v>3</v>
      </c>
      <c r="K32" s="43">
        <f t="shared" si="4"/>
        <v>3</v>
      </c>
      <c r="L32" s="43">
        <f t="shared" si="4"/>
        <v>3</v>
      </c>
      <c r="M32" s="43">
        <f t="shared" si="4"/>
        <v>3</v>
      </c>
      <c r="N32" s="43">
        <f t="shared" si="4"/>
        <v>7</v>
      </c>
      <c r="O32" s="43">
        <f t="shared" si="4"/>
        <v>7</v>
      </c>
      <c r="P32" s="43">
        <f t="shared" si="4"/>
        <v>8</v>
      </c>
      <c r="Q32" s="43">
        <f t="shared" si="4"/>
        <v>8</v>
      </c>
      <c r="R32" s="43">
        <f t="shared" si="4"/>
        <v>8</v>
      </c>
      <c r="S32" s="43">
        <f t="shared" si="4"/>
        <v>8</v>
      </c>
      <c r="T32" s="43">
        <f t="shared" si="4"/>
        <v>7</v>
      </c>
      <c r="U32" s="43">
        <f t="shared" si="4"/>
        <v>4</v>
      </c>
      <c r="V32" s="43">
        <f t="shared" si="4"/>
        <v>4</v>
      </c>
      <c r="W32" s="43">
        <f t="shared" si="4"/>
        <v>5</v>
      </c>
      <c r="X32" s="43">
        <f t="shared" si="4"/>
        <v>5</v>
      </c>
      <c r="Y32" s="43">
        <f t="shared" si="4"/>
        <v>8</v>
      </c>
      <c r="Z32" s="43">
        <f t="shared" si="4"/>
        <v>8</v>
      </c>
      <c r="AA32" s="43">
        <f t="shared" si="4"/>
        <v>8</v>
      </c>
      <c r="AB32" s="43">
        <f t="shared" si="4"/>
        <v>8</v>
      </c>
      <c r="AC32" s="43">
        <f t="shared" si="4"/>
        <v>8</v>
      </c>
      <c r="AD32" s="43">
        <f t="shared" si="4"/>
        <v>3</v>
      </c>
      <c r="AE32" s="43">
        <f t="shared" si="4"/>
        <v>3</v>
      </c>
      <c r="AF32" s="43">
        <f t="shared" si="4"/>
        <v>2</v>
      </c>
      <c r="AG32" s="43">
        <f t="shared" si="4"/>
        <v>2</v>
      </c>
      <c r="AH32" s="43">
        <f t="shared" si="4"/>
        <v>3</v>
      </c>
      <c r="AI32" s="43">
        <f t="shared" si="4"/>
        <v>3</v>
      </c>
      <c r="AJ32" s="43">
        <f t="shared" si="4"/>
        <v>3</v>
      </c>
      <c r="AK32" s="43">
        <f t="shared" si="4"/>
        <v>3</v>
      </c>
      <c r="AL32" s="43">
        <f t="shared" si="4"/>
        <v>3</v>
      </c>
      <c r="AM32" s="43">
        <f t="shared" si="4"/>
        <v>3</v>
      </c>
      <c r="AN32" s="43">
        <f t="shared" si="4"/>
        <v>3</v>
      </c>
      <c r="AO32" s="43">
        <f t="shared" si="4"/>
        <v>3</v>
      </c>
      <c r="AP32" s="43">
        <f t="shared" si="4"/>
        <v>0</v>
      </c>
      <c r="AQ32" s="43">
        <f t="shared" si="4"/>
        <v>0</v>
      </c>
      <c r="AR32" s="43">
        <f t="shared" si="4"/>
        <v>0</v>
      </c>
      <c r="AS32" s="43">
        <f t="shared" si="4"/>
        <v>0</v>
      </c>
      <c r="AT32" s="44">
        <f>SUM(AT6:AT29)</f>
        <v>86</v>
      </c>
    </row>
    <row r="33" spans="5:45" x14ac:dyDescent="0.2">
      <c r="E33" s="45"/>
      <c r="F33" s="45"/>
      <c r="G33" s="45"/>
      <c r="H33" s="45"/>
      <c r="I33" s="45"/>
      <c r="J33" s="45"/>
      <c r="K33" s="45"/>
      <c r="L33" s="45"/>
      <c r="M33" s="46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</row>
    <row r="35" spans="5:45" x14ac:dyDescent="0.2">
      <c r="I35" s="158" t="s">
        <v>23</v>
      </c>
      <c r="J35" s="159"/>
      <c r="K35" s="159"/>
      <c r="L35" s="159"/>
      <c r="M35" s="159"/>
      <c r="N35" s="160"/>
      <c r="Q35" s="158" t="s">
        <v>24</v>
      </c>
      <c r="R35" s="159"/>
      <c r="S35" s="159"/>
      <c r="T35" s="159"/>
      <c r="U35" s="159"/>
      <c r="V35" s="160"/>
      <c r="Y35" s="158" t="s">
        <v>19</v>
      </c>
      <c r="Z35" s="159"/>
      <c r="AA35" s="159"/>
      <c r="AB35" s="159"/>
      <c r="AC35" s="159"/>
      <c r="AD35" s="160"/>
    </row>
    <row r="36" spans="5:45" x14ac:dyDescent="0.2">
      <c r="I36" s="140" t="s">
        <v>29</v>
      </c>
      <c r="J36" s="141"/>
      <c r="K36" s="142"/>
      <c r="L36" s="143">
        <f>'Weekly summary'!J10</f>
        <v>5800</v>
      </c>
      <c r="M36" s="144"/>
      <c r="N36" s="145"/>
      <c r="Q36" s="161" t="s">
        <v>26</v>
      </c>
      <c r="R36" s="162"/>
      <c r="S36" s="163"/>
      <c r="T36" s="143">
        <f>'Weekly summary'!J13</f>
        <v>100.0040332338469</v>
      </c>
      <c r="U36" s="144"/>
      <c r="V36" s="145"/>
      <c r="Y36" s="161" t="s">
        <v>26</v>
      </c>
      <c r="Z36" s="162"/>
      <c r="AA36" s="163"/>
      <c r="AB36" s="164">
        <f>T36*14/L38*100</f>
        <v>25.40937323546019</v>
      </c>
      <c r="AC36" s="165"/>
      <c r="AD36" s="166"/>
    </row>
    <row r="37" spans="5:45" x14ac:dyDescent="0.2">
      <c r="I37" s="140" t="s">
        <v>30</v>
      </c>
      <c r="J37" s="141"/>
      <c r="K37" s="142"/>
      <c r="L37" s="143">
        <f>'Weekly summary'!J11</f>
        <v>5400</v>
      </c>
      <c r="M37" s="144"/>
      <c r="N37" s="145"/>
      <c r="Q37" s="161" t="s">
        <v>27</v>
      </c>
      <c r="R37" s="162"/>
      <c r="S37" s="163"/>
      <c r="T37" s="170">
        <f>AT32</f>
        <v>86</v>
      </c>
      <c r="U37" s="162"/>
      <c r="V37" s="163"/>
      <c r="Y37" s="161" t="s">
        <v>27</v>
      </c>
      <c r="Z37" s="162"/>
      <c r="AA37" s="163"/>
      <c r="AB37" s="167">
        <f>AX30/L38*100</f>
        <v>19.701960072595281</v>
      </c>
      <c r="AC37" s="168"/>
      <c r="AD37" s="169"/>
    </row>
    <row r="38" spans="5:45" x14ac:dyDescent="0.2">
      <c r="I38" s="140" t="s">
        <v>25</v>
      </c>
      <c r="J38" s="141"/>
      <c r="K38" s="142"/>
      <c r="L38" s="143">
        <f>'Weekly summary'!J12</f>
        <v>5510</v>
      </c>
      <c r="M38" s="144"/>
      <c r="N38" s="145"/>
      <c r="Q38" s="161" t="s">
        <v>28</v>
      </c>
      <c r="R38" s="162"/>
      <c r="S38" s="163"/>
      <c r="T38" s="161">
        <f>T37-T36</f>
        <v>-14.004033233846897</v>
      </c>
      <c r="U38" s="162"/>
      <c r="V38" s="163"/>
      <c r="Y38" s="161" t="s">
        <v>28</v>
      </c>
      <c r="Z38" s="162"/>
      <c r="AA38" s="163"/>
      <c r="AB38" s="167">
        <f>AB37-AB36</f>
        <v>-5.7074131628649099</v>
      </c>
      <c r="AC38" s="168"/>
      <c r="AD38" s="169"/>
    </row>
  </sheetData>
  <sheetProtection formatCells="0"/>
  <mergeCells count="23">
    <mergeCell ref="I38:K38"/>
    <mergeCell ref="AB37:AD37"/>
    <mergeCell ref="I36:K36"/>
    <mergeCell ref="L36:N36"/>
    <mergeCell ref="Q36:S36"/>
    <mergeCell ref="T36:V36"/>
    <mergeCell ref="Y36:AA36"/>
    <mergeCell ref="L38:N38"/>
    <mergeCell ref="Q38:S38"/>
    <mergeCell ref="B1:AS1"/>
    <mergeCell ref="B3:AS3"/>
    <mergeCell ref="I35:N35"/>
    <mergeCell ref="Q35:V35"/>
    <mergeCell ref="Y35:AD35"/>
    <mergeCell ref="T38:V38"/>
    <mergeCell ref="Y38:AA38"/>
    <mergeCell ref="AB38:AD38"/>
    <mergeCell ref="AB36:AD36"/>
    <mergeCell ref="I37:K37"/>
    <mergeCell ref="L37:N37"/>
    <mergeCell ref="Q37:S37"/>
    <mergeCell ref="T37:V37"/>
    <mergeCell ref="Y37:AA37"/>
  </mergeCells>
  <pageMargins left="0.39374999999999999" right="0.39374999999999999" top="0.45208333333333334" bottom="0.59027777777777779" header="0.51180555555555551" footer="0.51180555555555551"/>
  <pageSetup scale="93" firstPageNumber="0" orientation="landscape" horizontalDpi="300" verticalDpi="300" r:id="rId1"/>
  <headerFooter alignWithMargins="0"/>
  <legacy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theme="2" tint="-0.499984740745262"/>
    <pageSetUpPr fitToPage="1"/>
  </sheetPr>
  <dimension ref="A1:AX38"/>
  <sheetViews>
    <sheetView showGridLines="0" topLeftCell="A2" zoomScale="115" zoomScaleNormal="115" workbookViewId="0">
      <selection activeCell="AB36" sqref="AB36:AD36"/>
    </sheetView>
  </sheetViews>
  <sheetFormatPr baseColWidth="10" defaultColWidth="11.42578125" defaultRowHeight="12.75" x14ac:dyDescent="0.2"/>
  <cols>
    <col min="1" max="1" width="4.7109375" style="16" customWidth="1"/>
    <col min="2" max="2" width="13.140625" style="16" customWidth="1"/>
    <col min="3" max="44" width="3" style="16" customWidth="1"/>
    <col min="45" max="45" width="3.42578125" style="16" customWidth="1"/>
    <col min="46" max="46" width="4.28515625" style="29" customWidth="1"/>
    <col min="47" max="47" width="2.5703125" style="16" customWidth="1"/>
    <col min="48" max="50" width="6.7109375" style="16" customWidth="1"/>
    <col min="51" max="16384" width="11.42578125" style="16"/>
  </cols>
  <sheetData>
    <row r="1" spans="1:50" ht="26.25" x14ac:dyDescent="0.4">
      <c r="B1" s="146" t="s">
        <v>18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</row>
    <row r="2" spans="1:50" ht="9.75" customHeight="1" x14ac:dyDescent="0.25"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50" x14ac:dyDescent="0.2">
      <c r="B3" s="157">
        <f>Sunday!B3+1</f>
        <v>41428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</row>
    <row r="5" spans="1:50" ht="13.5" thickBot="1" x14ac:dyDescent="0.25">
      <c r="B5" s="31"/>
      <c r="C5" s="32">
        <v>30</v>
      </c>
      <c r="D5" s="33">
        <v>6</v>
      </c>
      <c r="E5" s="32">
        <v>30</v>
      </c>
      <c r="F5" s="33">
        <v>7</v>
      </c>
      <c r="G5" s="32">
        <v>30</v>
      </c>
      <c r="H5" s="33">
        <v>8</v>
      </c>
      <c r="I5" s="32">
        <v>30</v>
      </c>
      <c r="J5" s="33">
        <v>9</v>
      </c>
      <c r="K5" s="32">
        <v>30</v>
      </c>
      <c r="L5" s="33">
        <v>10</v>
      </c>
      <c r="M5" s="32">
        <v>30</v>
      </c>
      <c r="N5" s="33">
        <v>11</v>
      </c>
      <c r="O5" s="32">
        <v>30</v>
      </c>
      <c r="P5" s="33">
        <v>12</v>
      </c>
      <c r="Q5" s="32">
        <v>30</v>
      </c>
      <c r="R5" s="33">
        <v>13</v>
      </c>
      <c r="S5" s="32">
        <v>30</v>
      </c>
      <c r="T5" s="33">
        <v>14</v>
      </c>
      <c r="U5" s="32">
        <v>30</v>
      </c>
      <c r="V5" s="33">
        <v>15</v>
      </c>
      <c r="W5" s="32">
        <v>30</v>
      </c>
      <c r="X5" s="33">
        <v>16</v>
      </c>
      <c r="Y5" s="32">
        <v>30</v>
      </c>
      <c r="Z5" s="33">
        <v>17</v>
      </c>
      <c r="AA5" s="32">
        <v>30</v>
      </c>
      <c r="AB5" s="33">
        <v>18</v>
      </c>
      <c r="AC5" s="32">
        <v>30</v>
      </c>
      <c r="AD5" s="33">
        <v>19</v>
      </c>
      <c r="AE5" s="32">
        <v>30</v>
      </c>
      <c r="AF5" s="33">
        <v>20</v>
      </c>
      <c r="AG5" s="32">
        <v>30</v>
      </c>
      <c r="AH5" s="33">
        <v>21</v>
      </c>
      <c r="AI5" s="32">
        <v>30</v>
      </c>
      <c r="AJ5" s="33">
        <v>22</v>
      </c>
      <c r="AK5" s="32">
        <v>30</v>
      </c>
      <c r="AL5" s="33">
        <v>23</v>
      </c>
      <c r="AM5" s="32">
        <v>30</v>
      </c>
      <c r="AN5" s="33">
        <v>0</v>
      </c>
      <c r="AO5" s="32">
        <v>30</v>
      </c>
      <c r="AP5" s="33">
        <v>1</v>
      </c>
      <c r="AQ5" s="32">
        <v>30</v>
      </c>
      <c r="AR5" s="33">
        <v>2</v>
      </c>
      <c r="AS5" s="32">
        <v>30</v>
      </c>
      <c r="AV5" s="34" t="s">
        <v>4</v>
      </c>
      <c r="AW5" s="34" t="s">
        <v>5</v>
      </c>
      <c r="AX5" s="34" t="s">
        <v>6</v>
      </c>
    </row>
    <row r="6" spans="1:50" ht="14.1" customHeight="1" x14ac:dyDescent="0.2">
      <c r="A6" s="10" t="s">
        <v>0</v>
      </c>
      <c r="B6" s="1">
        <f>Wednesday!A7</f>
        <v>0</v>
      </c>
      <c r="C6" s="7"/>
      <c r="D6" s="7"/>
      <c r="E6" s="6"/>
      <c r="F6" s="7"/>
      <c r="G6" s="6"/>
      <c r="H6" s="6"/>
      <c r="I6" s="6"/>
      <c r="J6" s="6"/>
      <c r="K6" s="6"/>
      <c r="L6" s="6"/>
      <c r="M6" s="6"/>
      <c r="N6" s="4">
        <v>1</v>
      </c>
      <c r="O6" s="4">
        <v>1</v>
      </c>
      <c r="P6" s="4">
        <v>1</v>
      </c>
      <c r="Q6" s="4">
        <v>1</v>
      </c>
      <c r="R6" s="4">
        <v>1</v>
      </c>
      <c r="S6" s="4">
        <v>1</v>
      </c>
      <c r="T6" s="4">
        <v>1</v>
      </c>
      <c r="U6" s="4">
        <v>1</v>
      </c>
      <c r="V6" s="4">
        <v>1</v>
      </c>
      <c r="W6" s="4">
        <v>1</v>
      </c>
      <c r="X6" s="4">
        <v>1</v>
      </c>
      <c r="Y6" s="4">
        <v>1</v>
      </c>
      <c r="Z6" s="4">
        <v>1</v>
      </c>
      <c r="AA6" s="4">
        <v>1</v>
      </c>
      <c r="AB6" s="4">
        <v>1</v>
      </c>
      <c r="AC6" s="4">
        <v>1</v>
      </c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29">
        <f t="shared" ref="AT6:AT15" si="0">SUM(C6:AS6)/2</f>
        <v>8</v>
      </c>
      <c r="AV6" s="8">
        <v>20</v>
      </c>
      <c r="AW6" s="9">
        <f>AV6*1.04</f>
        <v>20.8</v>
      </c>
      <c r="AX6" s="9">
        <f>AW6*AT6</f>
        <v>166.4</v>
      </c>
    </row>
    <row r="7" spans="1:50" ht="14.1" customHeight="1" x14ac:dyDescent="0.2">
      <c r="A7" s="10" t="s">
        <v>1</v>
      </c>
      <c r="B7" s="1" t="s">
        <v>31</v>
      </c>
      <c r="C7" s="3"/>
      <c r="D7" s="3"/>
      <c r="E7" s="4">
        <v>1</v>
      </c>
      <c r="F7" s="4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4">
        <v>1</v>
      </c>
      <c r="Q7" s="4">
        <v>1</v>
      </c>
      <c r="R7" s="4">
        <v>1</v>
      </c>
      <c r="S7" s="4">
        <v>1</v>
      </c>
      <c r="T7" s="4">
        <v>1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9">
        <f t="shared" si="0"/>
        <v>8</v>
      </c>
      <c r="AV7" s="8">
        <v>16</v>
      </c>
      <c r="AW7" s="9">
        <f t="shared" ref="AW7:AW29" si="1">AV7*1.04</f>
        <v>16.64</v>
      </c>
      <c r="AX7" s="9">
        <f t="shared" ref="AX7:AX29" si="2">AW7*AT7</f>
        <v>133.12</v>
      </c>
    </row>
    <row r="8" spans="1:50" ht="14.1" customHeight="1" x14ac:dyDescent="0.2">
      <c r="A8" s="10" t="s">
        <v>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9">
        <f t="shared" si="0"/>
        <v>0</v>
      </c>
      <c r="AV8" s="8">
        <v>13</v>
      </c>
      <c r="AW8" s="9">
        <f t="shared" si="1"/>
        <v>13.52</v>
      </c>
      <c r="AX8" s="9">
        <f t="shared" si="2"/>
        <v>0</v>
      </c>
    </row>
    <row r="9" spans="1:50" ht="14.1" customHeight="1" x14ac:dyDescent="0.2">
      <c r="A9" s="10" t="s">
        <v>2</v>
      </c>
      <c r="B9" s="1" t="s">
        <v>32</v>
      </c>
      <c r="C9" s="2"/>
      <c r="D9" s="2"/>
      <c r="E9" s="2"/>
      <c r="F9" s="2"/>
      <c r="G9" s="2"/>
      <c r="H9" s="2"/>
      <c r="I9" s="2"/>
      <c r="J9" s="2"/>
      <c r="K9" s="2"/>
      <c r="L9" s="3"/>
      <c r="M9" s="3"/>
      <c r="N9" s="4">
        <v>1</v>
      </c>
      <c r="O9" s="4">
        <v>1</v>
      </c>
      <c r="P9" s="4">
        <v>1</v>
      </c>
      <c r="Q9" s="4">
        <v>1</v>
      </c>
      <c r="R9" s="4">
        <v>1</v>
      </c>
      <c r="S9" s="4">
        <v>1</v>
      </c>
      <c r="T9" s="4">
        <v>1</v>
      </c>
      <c r="U9" s="4">
        <v>1</v>
      </c>
      <c r="V9" s="4">
        <v>1</v>
      </c>
      <c r="W9" s="4">
        <v>1</v>
      </c>
      <c r="X9" s="4">
        <v>1</v>
      </c>
      <c r="Y9" s="4">
        <v>1</v>
      </c>
      <c r="Z9" s="4">
        <v>1</v>
      </c>
      <c r="AA9" s="4">
        <v>1</v>
      </c>
      <c r="AB9" s="4">
        <v>1</v>
      </c>
      <c r="AC9" s="4">
        <v>1</v>
      </c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9">
        <f t="shared" si="0"/>
        <v>8</v>
      </c>
      <c r="AV9" s="8">
        <v>12</v>
      </c>
      <c r="AW9" s="9">
        <f t="shared" si="1"/>
        <v>12.48</v>
      </c>
      <c r="AX9" s="9">
        <f t="shared" si="2"/>
        <v>99.84</v>
      </c>
    </row>
    <row r="10" spans="1:50" ht="14.1" customHeight="1" x14ac:dyDescent="0.2">
      <c r="A10" s="10" t="s">
        <v>2</v>
      </c>
      <c r="B10" s="1" t="s">
        <v>33</v>
      </c>
      <c r="C10" s="2"/>
      <c r="D10" s="2"/>
      <c r="E10" s="2"/>
      <c r="F10" s="2"/>
      <c r="G10" s="2"/>
      <c r="H10" s="2"/>
      <c r="I10" s="2"/>
      <c r="J10" s="2"/>
      <c r="K10" s="2"/>
      <c r="L10" s="3"/>
      <c r="M10" s="6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9">
        <f t="shared" si="0"/>
        <v>0</v>
      </c>
      <c r="AV10" s="8">
        <v>12</v>
      </c>
      <c r="AW10" s="9">
        <f t="shared" si="1"/>
        <v>12.48</v>
      </c>
      <c r="AX10" s="9">
        <f t="shared" si="2"/>
        <v>0</v>
      </c>
    </row>
    <row r="11" spans="1:50" ht="14.1" customHeight="1" x14ac:dyDescent="0.2">
      <c r="A11" s="10" t="s">
        <v>2</v>
      </c>
      <c r="B11" s="1" t="s">
        <v>35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4">
        <v>1</v>
      </c>
      <c r="O11" s="4">
        <v>1</v>
      </c>
      <c r="P11" s="4">
        <v>1</v>
      </c>
      <c r="Q11" s="4">
        <v>1</v>
      </c>
      <c r="R11" s="4">
        <v>1</v>
      </c>
      <c r="S11" s="4">
        <v>1</v>
      </c>
      <c r="T11" s="4">
        <v>1</v>
      </c>
      <c r="U11" s="4">
        <v>1</v>
      </c>
      <c r="V11" s="4">
        <v>1</v>
      </c>
      <c r="W11" s="4">
        <v>1</v>
      </c>
      <c r="X11" s="4">
        <v>1</v>
      </c>
      <c r="Y11" s="4">
        <v>1</v>
      </c>
      <c r="Z11" s="4">
        <v>1</v>
      </c>
      <c r="AA11" s="4">
        <v>1</v>
      </c>
      <c r="AB11" s="4">
        <v>1</v>
      </c>
      <c r="AC11" s="4">
        <v>1</v>
      </c>
      <c r="AD11" s="2"/>
      <c r="AE11" s="2"/>
      <c r="AF11" s="2"/>
      <c r="AG11" s="2"/>
      <c r="AH11" s="2"/>
      <c r="AI11" s="2"/>
      <c r="AJ11" s="2"/>
      <c r="AK11" s="2"/>
      <c r="AL11" s="2"/>
      <c r="AM11" s="2"/>
      <c r="AN11" s="2"/>
      <c r="AO11" s="2"/>
      <c r="AP11" s="2"/>
      <c r="AQ11" s="2"/>
      <c r="AR11" s="2"/>
      <c r="AS11" s="2"/>
      <c r="AT11" s="29">
        <f t="shared" si="0"/>
        <v>8</v>
      </c>
      <c r="AV11" s="8">
        <v>12</v>
      </c>
      <c r="AW11" s="9">
        <f t="shared" si="1"/>
        <v>12.48</v>
      </c>
      <c r="AX11" s="9">
        <f t="shared" si="2"/>
        <v>99.84</v>
      </c>
    </row>
    <row r="12" spans="1:50" ht="14.1" customHeight="1" x14ac:dyDescent="0.2">
      <c r="A12" s="10" t="s">
        <v>2</v>
      </c>
      <c r="B12" s="1" t="s">
        <v>34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4">
        <v>1</v>
      </c>
      <c r="Z12" s="4">
        <v>1</v>
      </c>
      <c r="AA12" s="4">
        <v>1</v>
      </c>
      <c r="AB12" s="4">
        <v>1</v>
      </c>
      <c r="AC12" s="4">
        <v>1</v>
      </c>
      <c r="AD12" s="4">
        <v>1</v>
      </c>
      <c r="AE12" s="4">
        <v>1</v>
      </c>
      <c r="AF12" s="4">
        <v>1</v>
      </c>
      <c r="AG12" s="4">
        <v>1</v>
      </c>
      <c r="AH12" s="4">
        <v>1</v>
      </c>
      <c r="AI12" s="4">
        <v>1</v>
      </c>
      <c r="AJ12" s="4">
        <v>1</v>
      </c>
      <c r="AK12" s="4">
        <v>1</v>
      </c>
      <c r="AL12" s="4">
        <v>1</v>
      </c>
      <c r="AM12" s="4">
        <v>1</v>
      </c>
      <c r="AN12" s="4">
        <v>1</v>
      </c>
      <c r="AO12" s="4">
        <v>1</v>
      </c>
      <c r="AP12" s="2"/>
      <c r="AQ12" s="2"/>
      <c r="AR12" s="2"/>
      <c r="AS12" s="2"/>
      <c r="AT12" s="29">
        <f t="shared" si="0"/>
        <v>8.5</v>
      </c>
      <c r="AV12" s="8">
        <v>12</v>
      </c>
      <c r="AW12" s="9">
        <f t="shared" si="1"/>
        <v>12.48</v>
      </c>
      <c r="AX12" s="9">
        <f t="shared" si="2"/>
        <v>106.08</v>
      </c>
    </row>
    <row r="13" spans="1:50" ht="14.1" customHeight="1" x14ac:dyDescent="0.2">
      <c r="A13" s="10" t="s">
        <v>2</v>
      </c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9">
        <f t="shared" si="0"/>
        <v>0</v>
      </c>
      <c r="AV13" s="8">
        <v>12</v>
      </c>
      <c r="AW13" s="9">
        <f t="shared" si="1"/>
        <v>12.48</v>
      </c>
      <c r="AX13" s="9">
        <f t="shared" si="2"/>
        <v>0</v>
      </c>
    </row>
    <row r="14" spans="1:50" ht="14.1" customHeight="1" x14ac:dyDescent="0.2">
      <c r="A14" s="10" t="s">
        <v>3</v>
      </c>
      <c r="B14" s="1" t="s">
        <v>34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4">
        <v>1</v>
      </c>
      <c r="Z14" s="4">
        <v>1</v>
      </c>
      <c r="AA14" s="4">
        <v>1</v>
      </c>
      <c r="AB14" s="4">
        <v>1</v>
      </c>
      <c r="AC14" s="4">
        <v>1</v>
      </c>
      <c r="AD14" s="4">
        <v>1</v>
      </c>
      <c r="AE14" s="12"/>
      <c r="AF14" s="4">
        <v>1</v>
      </c>
      <c r="AG14" s="4">
        <v>1</v>
      </c>
      <c r="AH14" s="4">
        <v>1</v>
      </c>
      <c r="AI14" s="4">
        <v>1</v>
      </c>
      <c r="AJ14" s="4">
        <v>1</v>
      </c>
      <c r="AK14" s="4">
        <v>1</v>
      </c>
      <c r="AL14" s="4">
        <v>1</v>
      </c>
      <c r="AM14" s="4">
        <v>1</v>
      </c>
      <c r="AN14" s="4">
        <v>1</v>
      </c>
      <c r="AO14" s="4">
        <v>1</v>
      </c>
      <c r="AP14" s="2"/>
      <c r="AQ14" s="2"/>
      <c r="AR14" s="2"/>
      <c r="AS14" s="2"/>
      <c r="AT14" s="29">
        <f t="shared" si="0"/>
        <v>8</v>
      </c>
      <c r="AV14" s="8">
        <v>10.15</v>
      </c>
      <c r="AW14" s="9">
        <f t="shared" si="1"/>
        <v>10.556000000000001</v>
      </c>
      <c r="AX14" s="9">
        <f t="shared" si="2"/>
        <v>84.448000000000008</v>
      </c>
    </row>
    <row r="15" spans="1:50" ht="14.1" customHeight="1" x14ac:dyDescent="0.2">
      <c r="A15" s="10" t="s">
        <v>3</v>
      </c>
      <c r="B15" s="5" t="s">
        <v>36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4">
        <v>1</v>
      </c>
      <c r="O15" s="4">
        <v>1</v>
      </c>
      <c r="P15" s="4">
        <v>1</v>
      </c>
      <c r="Q15" s="4">
        <v>1</v>
      </c>
      <c r="R15" s="4">
        <v>1</v>
      </c>
      <c r="S15" s="4">
        <v>1</v>
      </c>
      <c r="T15" s="4">
        <v>1</v>
      </c>
      <c r="U15" s="4">
        <v>1</v>
      </c>
      <c r="V15" s="2"/>
      <c r="W15" s="4">
        <v>1</v>
      </c>
      <c r="X15" s="4">
        <v>1</v>
      </c>
      <c r="Y15" s="4">
        <v>1</v>
      </c>
      <c r="Z15" s="4">
        <v>1</v>
      </c>
      <c r="AA15" s="4">
        <v>1</v>
      </c>
      <c r="AB15" s="4">
        <v>1</v>
      </c>
      <c r="AC15" s="4">
        <v>1</v>
      </c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9">
        <f t="shared" si="0"/>
        <v>7.5</v>
      </c>
      <c r="AV15" s="8">
        <v>10.15</v>
      </c>
      <c r="AW15" s="9">
        <f t="shared" si="1"/>
        <v>10.556000000000001</v>
      </c>
      <c r="AX15" s="9">
        <f t="shared" si="2"/>
        <v>79.17</v>
      </c>
    </row>
    <row r="16" spans="1:50" ht="14.1" customHeight="1" x14ac:dyDescent="0.2">
      <c r="A16" s="10" t="s">
        <v>3</v>
      </c>
      <c r="B16" s="5" t="s">
        <v>37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  <c r="AA16" s="2"/>
      <c r="AB16" s="2"/>
      <c r="AC16" s="2"/>
      <c r="AD16" s="2"/>
      <c r="AE16" s="2"/>
      <c r="AF16" s="2"/>
      <c r="AG16" s="2"/>
      <c r="AH16" s="2"/>
      <c r="AI16" s="2"/>
      <c r="AJ16" s="2"/>
      <c r="AK16" s="2"/>
      <c r="AL16" s="2"/>
      <c r="AM16" s="2"/>
      <c r="AN16" s="2"/>
      <c r="AO16" s="2"/>
      <c r="AP16" s="2"/>
      <c r="AQ16" s="2"/>
      <c r="AR16" s="2"/>
      <c r="AS16" s="2"/>
      <c r="AT16" s="29">
        <f t="shared" ref="AT16:AT29" si="3">SUM(C16:AS16)/2</f>
        <v>0</v>
      </c>
      <c r="AV16" s="8">
        <v>10.15</v>
      </c>
      <c r="AW16" s="9">
        <f t="shared" si="1"/>
        <v>10.556000000000001</v>
      </c>
      <c r="AX16" s="9">
        <f t="shared" si="2"/>
        <v>0</v>
      </c>
    </row>
    <row r="17" spans="1:50" ht="14.1" customHeight="1" x14ac:dyDescent="0.2">
      <c r="A17" s="10" t="s">
        <v>3</v>
      </c>
      <c r="B17" s="5" t="s">
        <v>38</v>
      </c>
      <c r="C17" s="2"/>
      <c r="D17" s="12"/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K17" s="4">
        <v>1</v>
      </c>
      <c r="L17" s="4">
        <v>1</v>
      </c>
      <c r="M17" s="4">
        <v>1</v>
      </c>
      <c r="N17" s="12"/>
      <c r="O17" s="4">
        <v>1</v>
      </c>
      <c r="P17" s="4">
        <v>1</v>
      </c>
      <c r="Q17" s="4">
        <v>1</v>
      </c>
      <c r="R17" s="4">
        <v>1</v>
      </c>
      <c r="S17" s="4">
        <v>1</v>
      </c>
      <c r="T17" s="4">
        <v>1</v>
      </c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9">
        <f t="shared" si="3"/>
        <v>7.5</v>
      </c>
      <c r="AV17" s="8">
        <v>10.15</v>
      </c>
      <c r="AW17" s="9">
        <f t="shared" si="1"/>
        <v>10.556000000000001</v>
      </c>
      <c r="AX17" s="9">
        <f t="shared" si="2"/>
        <v>79.17</v>
      </c>
    </row>
    <row r="18" spans="1:50" ht="14.1" customHeight="1" x14ac:dyDescent="0.2">
      <c r="A18" s="10" t="s">
        <v>3</v>
      </c>
      <c r="B18" s="1" t="s">
        <v>39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12"/>
      <c r="O18" s="13"/>
      <c r="P18" s="13"/>
      <c r="Q18" s="13"/>
      <c r="R18" s="13"/>
      <c r="S18" s="13"/>
      <c r="T18" s="13"/>
      <c r="U18" s="12"/>
      <c r="V18" s="12"/>
      <c r="W18" s="12"/>
      <c r="X18" s="12"/>
      <c r="Y18" s="12"/>
      <c r="Z18" s="12"/>
      <c r="AA18" s="12"/>
      <c r="AB18" s="12"/>
      <c r="AC18" s="12"/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29">
        <f t="shared" si="3"/>
        <v>0</v>
      </c>
      <c r="AV18" s="8">
        <v>10.15</v>
      </c>
      <c r="AW18" s="9">
        <f t="shared" si="1"/>
        <v>10.556000000000001</v>
      </c>
      <c r="AX18" s="9">
        <f t="shared" si="2"/>
        <v>0</v>
      </c>
    </row>
    <row r="19" spans="1:50" ht="14.1" customHeight="1" x14ac:dyDescent="0.2">
      <c r="A19" s="10" t="s">
        <v>3</v>
      </c>
      <c r="B19" s="1" t="s">
        <v>43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4">
        <v>1</v>
      </c>
      <c r="Z19" s="4">
        <v>1</v>
      </c>
      <c r="AA19" s="4">
        <v>1</v>
      </c>
      <c r="AB19" s="4">
        <v>1</v>
      </c>
      <c r="AC19" s="4">
        <v>1</v>
      </c>
      <c r="AD19" s="4">
        <v>1</v>
      </c>
      <c r="AE19" s="4">
        <v>1</v>
      </c>
      <c r="AF19" s="2"/>
      <c r="AG19" s="4">
        <v>1</v>
      </c>
      <c r="AH19" s="4">
        <v>1</v>
      </c>
      <c r="AI19" s="4">
        <v>1</v>
      </c>
      <c r="AJ19" s="4">
        <v>1</v>
      </c>
      <c r="AK19" s="4">
        <v>1</v>
      </c>
      <c r="AL19" s="4">
        <v>1</v>
      </c>
      <c r="AM19" s="4">
        <v>1</v>
      </c>
      <c r="AN19" s="4">
        <v>1</v>
      </c>
      <c r="AO19" s="4">
        <v>1</v>
      </c>
      <c r="AP19" s="12"/>
      <c r="AQ19" s="12"/>
      <c r="AR19" s="12"/>
      <c r="AS19" s="12"/>
      <c r="AT19" s="29">
        <f t="shared" si="3"/>
        <v>8</v>
      </c>
      <c r="AV19" s="8">
        <v>10.15</v>
      </c>
      <c r="AW19" s="9">
        <f t="shared" si="1"/>
        <v>10.556000000000001</v>
      </c>
      <c r="AX19" s="9">
        <f t="shared" si="2"/>
        <v>84.448000000000008</v>
      </c>
    </row>
    <row r="20" spans="1:50" ht="14.1" customHeight="1" x14ac:dyDescent="0.2">
      <c r="A20" s="10" t="s">
        <v>3</v>
      </c>
      <c r="B20" s="1" t="s">
        <v>44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4">
        <v>1</v>
      </c>
      <c r="O20" s="4">
        <v>1</v>
      </c>
      <c r="P20" s="4">
        <v>1</v>
      </c>
      <c r="Q20" s="4">
        <v>1</v>
      </c>
      <c r="R20" s="4">
        <v>1</v>
      </c>
      <c r="S20" s="4">
        <v>1</v>
      </c>
      <c r="T20" s="12"/>
      <c r="U20" s="4">
        <v>1</v>
      </c>
      <c r="V20" s="4">
        <v>1</v>
      </c>
      <c r="W20" s="4">
        <v>1</v>
      </c>
      <c r="X20" s="4">
        <v>1</v>
      </c>
      <c r="Y20" s="4">
        <v>1</v>
      </c>
      <c r="Z20" s="4">
        <v>1</v>
      </c>
      <c r="AA20" s="4">
        <v>1</v>
      </c>
      <c r="AB20" s="4">
        <v>1</v>
      </c>
      <c r="AC20" s="4">
        <v>1</v>
      </c>
      <c r="AD20" s="13"/>
      <c r="AE20" s="13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29">
        <f t="shared" si="3"/>
        <v>7.5</v>
      </c>
      <c r="AV20" s="8">
        <v>10.15</v>
      </c>
      <c r="AW20" s="9">
        <f t="shared" si="1"/>
        <v>10.556000000000001</v>
      </c>
      <c r="AX20" s="9">
        <f t="shared" si="2"/>
        <v>79.17</v>
      </c>
    </row>
    <row r="21" spans="1:50" ht="14.1" customHeight="1" x14ac:dyDescent="0.2">
      <c r="A21" s="10" t="s">
        <v>3</v>
      </c>
      <c r="B21" s="1" t="s">
        <v>40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4"/>
      <c r="U21" s="14"/>
      <c r="V21" s="14"/>
      <c r="W21" s="14"/>
      <c r="X21" s="14"/>
      <c r="Y21" s="14"/>
      <c r="Z21" s="13"/>
      <c r="AA21" s="13"/>
      <c r="AB21" s="13"/>
      <c r="AC21" s="13"/>
      <c r="AD21" s="13"/>
      <c r="AE21" s="14"/>
      <c r="AF21" s="13"/>
      <c r="AG21" s="13"/>
      <c r="AH21" s="13"/>
      <c r="AI21" s="13"/>
      <c r="AJ21" s="13"/>
      <c r="AK21" s="13"/>
      <c r="AL21" s="13"/>
      <c r="AM21" s="13"/>
      <c r="AN21" s="12"/>
      <c r="AO21" s="12"/>
      <c r="AP21" s="12"/>
      <c r="AQ21" s="12"/>
      <c r="AR21" s="12"/>
      <c r="AS21" s="12"/>
      <c r="AT21" s="29">
        <f t="shared" si="3"/>
        <v>0</v>
      </c>
      <c r="AV21" s="8">
        <v>10.15</v>
      </c>
      <c r="AW21" s="9">
        <f t="shared" si="1"/>
        <v>10.556000000000001</v>
      </c>
      <c r="AX21" s="9">
        <f t="shared" si="2"/>
        <v>0</v>
      </c>
    </row>
    <row r="22" spans="1:50" ht="14.1" customHeight="1" x14ac:dyDescent="0.2">
      <c r="A22" s="10" t="s">
        <v>3</v>
      </c>
      <c r="B22" s="5" t="s">
        <v>41</v>
      </c>
      <c r="C22" s="15"/>
      <c r="D22" s="15"/>
      <c r="E22" s="4">
        <v>1</v>
      </c>
      <c r="F22" s="4">
        <v>1</v>
      </c>
      <c r="G22" s="4">
        <v>1</v>
      </c>
      <c r="H22" s="4">
        <v>1</v>
      </c>
      <c r="I22" s="4">
        <v>1</v>
      </c>
      <c r="J22" s="4">
        <v>1</v>
      </c>
      <c r="K22" s="4">
        <v>1</v>
      </c>
      <c r="L22" s="4">
        <v>1</v>
      </c>
      <c r="M22" s="4">
        <v>1</v>
      </c>
      <c r="N22" s="12"/>
      <c r="O22" s="4">
        <v>1</v>
      </c>
      <c r="P22" s="4">
        <v>1</v>
      </c>
      <c r="Q22" s="4">
        <v>1</v>
      </c>
      <c r="R22" s="4">
        <v>1</v>
      </c>
      <c r="S22" s="4">
        <v>1</v>
      </c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29">
        <f t="shared" si="3"/>
        <v>7</v>
      </c>
      <c r="AV22" s="8">
        <v>10.15</v>
      </c>
      <c r="AW22" s="9">
        <f t="shared" si="1"/>
        <v>10.556000000000001</v>
      </c>
      <c r="AX22" s="9">
        <f t="shared" si="2"/>
        <v>73.89200000000001</v>
      </c>
    </row>
    <row r="23" spans="1:50" ht="14.1" customHeight="1" x14ac:dyDescent="0.2">
      <c r="A23" s="10" t="s">
        <v>3</v>
      </c>
      <c r="B23" s="1" t="s">
        <v>42</v>
      </c>
      <c r="C23" s="12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12"/>
      <c r="P23" s="12"/>
      <c r="Q23" s="12"/>
      <c r="R23" s="12"/>
      <c r="S23" s="12"/>
      <c r="T23" s="12"/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3"/>
      <c r="AK23" s="13"/>
      <c r="AL23" s="13"/>
      <c r="AM23" s="13"/>
      <c r="AN23" s="13"/>
      <c r="AO23" s="13"/>
      <c r="AP23" s="13"/>
      <c r="AQ23" s="13"/>
      <c r="AR23" s="12"/>
      <c r="AS23" s="12"/>
      <c r="AT23" s="29">
        <f t="shared" si="3"/>
        <v>0</v>
      </c>
      <c r="AV23" s="8">
        <v>10.15</v>
      </c>
      <c r="AW23" s="9">
        <f t="shared" si="1"/>
        <v>10.556000000000001</v>
      </c>
      <c r="AX23" s="9">
        <f t="shared" si="2"/>
        <v>0</v>
      </c>
    </row>
    <row r="24" spans="1:50" ht="14.1" customHeight="1" x14ac:dyDescent="0.2">
      <c r="A24" s="10" t="s">
        <v>3</v>
      </c>
      <c r="B24" s="1"/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12"/>
      <c r="P24" s="12"/>
      <c r="Q24" s="12"/>
      <c r="R24" s="12"/>
      <c r="S24" s="12"/>
      <c r="T24" s="12"/>
      <c r="U24" s="12"/>
      <c r="V24" s="12"/>
      <c r="W24" s="12"/>
      <c r="X24" s="12"/>
      <c r="Y24" s="12"/>
      <c r="Z24" s="13"/>
      <c r="AA24" s="13"/>
      <c r="AB24" s="13"/>
      <c r="AC24" s="13"/>
      <c r="AD24" s="13"/>
      <c r="AE24" s="13"/>
      <c r="AF24" s="13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29">
        <f t="shared" si="3"/>
        <v>0</v>
      </c>
      <c r="AV24" s="8">
        <v>10.15</v>
      </c>
      <c r="AW24" s="9">
        <f t="shared" si="1"/>
        <v>10.556000000000001</v>
      </c>
      <c r="AX24" s="9">
        <f t="shared" si="2"/>
        <v>0</v>
      </c>
    </row>
    <row r="25" spans="1:50" ht="14.1" customHeight="1" x14ac:dyDescent="0.2">
      <c r="A25" s="10" t="s">
        <v>3</v>
      </c>
      <c r="B25" s="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P25" s="13"/>
      <c r="Q25" s="13"/>
      <c r="R25" s="13"/>
      <c r="S25" s="12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29">
        <f t="shared" si="3"/>
        <v>0</v>
      </c>
      <c r="AV25" s="8">
        <v>10.15</v>
      </c>
      <c r="AW25" s="9">
        <f t="shared" si="1"/>
        <v>10.556000000000001</v>
      </c>
      <c r="AX25" s="9">
        <f t="shared" si="2"/>
        <v>0</v>
      </c>
    </row>
    <row r="26" spans="1:50" ht="14.1" customHeight="1" x14ac:dyDescent="0.2">
      <c r="A26" s="10" t="s">
        <v>3</v>
      </c>
      <c r="B26" s="1"/>
      <c r="C26" s="12"/>
      <c r="D26" s="12"/>
      <c r="E26" s="12"/>
      <c r="F26" s="12"/>
      <c r="G26" s="12"/>
      <c r="H26" s="12"/>
      <c r="I26" s="12"/>
      <c r="J26" s="12"/>
      <c r="K26" s="14"/>
      <c r="L26" s="14"/>
      <c r="M26" s="12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3"/>
      <c r="AA26" s="13"/>
      <c r="AB26" s="13"/>
      <c r="AC26" s="13"/>
      <c r="AD26" s="13"/>
      <c r="AE26" s="14"/>
      <c r="AF26" s="13"/>
      <c r="AG26" s="13"/>
      <c r="AH26" s="13"/>
      <c r="AI26" s="13"/>
      <c r="AJ26" s="13"/>
      <c r="AK26" s="13"/>
      <c r="AL26" s="13"/>
      <c r="AM26" s="13"/>
      <c r="AN26" s="12"/>
      <c r="AO26" s="12"/>
      <c r="AP26" s="12"/>
      <c r="AQ26" s="12"/>
      <c r="AR26" s="12"/>
      <c r="AS26" s="12"/>
      <c r="AT26" s="29">
        <f t="shared" si="3"/>
        <v>0</v>
      </c>
      <c r="AV26" s="8">
        <v>10.15</v>
      </c>
      <c r="AW26" s="9">
        <f t="shared" si="1"/>
        <v>10.556000000000001</v>
      </c>
      <c r="AX26" s="9">
        <f t="shared" si="2"/>
        <v>0</v>
      </c>
    </row>
    <row r="27" spans="1:50" ht="14.1" customHeight="1" x14ac:dyDescent="0.2">
      <c r="A27" s="10" t="s">
        <v>3</v>
      </c>
      <c r="B27" s="5"/>
      <c r="C27" s="15"/>
      <c r="D27" s="15"/>
      <c r="E27" s="15"/>
      <c r="F27" s="15"/>
      <c r="G27" s="15"/>
      <c r="H27" s="15"/>
      <c r="I27" s="15"/>
      <c r="J27" s="15"/>
      <c r="K27" s="13"/>
      <c r="L27" s="13"/>
      <c r="M27" s="12"/>
      <c r="N27" s="13"/>
      <c r="O27" s="13"/>
      <c r="P27" s="13"/>
      <c r="Q27" s="13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29">
        <f t="shared" si="3"/>
        <v>0</v>
      </c>
      <c r="AV27" s="8">
        <v>10.15</v>
      </c>
      <c r="AW27" s="9">
        <f t="shared" si="1"/>
        <v>10.556000000000001</v>
      </c>
      <c r="AX27" s="9">
        <f t="shared" si="2"/>
        <v>0</v>
      </c>
    </row>
    <row r="28" spans="1:50" ht="14.1" customHeight="1" x14ac:dyDescent="0.2">
      <c r="A28" s="10" t="s">
        <v>3</v>
      </c>
      <c r="B28" s="1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3"/>
      <c r="AK28" s="13"/>
      <c r="AL28" s="13"/>
      <c r="AM28" s="13"/>
      <c r="AN28" s="13"/>
      <c r="AO28" s="13"/>
      <c r="AP28" s="13"/>
      <c r="AQ28" s="13"/>
      <c r="AR28" s="12"/>
      <c r="AS28" s="12"/>
      <c r="AT28" s="29">
        <f t="shared" si="3"/>
        <v>0</v>
      </c>
      <c r="AV28" s="8">
        <v>10.15</v>
      </c>
      <c r="AW28" s="9">
        <f t="shared" si="1"/>
        <v>10.556000000000001</v>
      </c>
      <c r="AX28" s="9">
        <f t="shared" si="2"/>
        <v>0</v>
      </c>
    </row>
    <row r="29" spans="1:50" ht="14.1" customHeight="1" x14ac:dyDescent="0.2">
      <c r="A29" s="10" t="s">
        <v>3</v>
      </c>
      <c r="B29" s="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/>
      <c r="O29" s="13"/>
      <c r="P29" s="13"/>
      <c r="Q29" s="13"/>
      <c r="R29" s="13"/>
      <c r="S29" s="13"/>
      <c r="T29" s="13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29">
        <f t="shared" si="3"/>
        <v>0</v>
      </c>
      <c r="AV29" s="8">
        <v>10.15</v>
      </c>
      <c r="AW29" s="9">
        <f t="shared" si="1"/>
        <v>10.556000000000001</v>
      </c>
      <c r="AX29" s="9">
        <f t="shared" si="2"/>
        <v>0</v>
      </c>
    </row>
    <row r="30" spans="1:50" ht="14.1" customHeight="1" x14ac:dyDescent="0.2">
      <c r="B30" s="35"/>
      <c r="C30" s="32">
        <v>30</v>
      </c>
      <c r="D30" s="33">
        <v>6</v>
      </c>
      <c r="E30" s="32">
        <v>30</v>
      </c>
      <c r="F30" s="33">
        <v>7</v>
      </c>
      <c r="G30" s="32">
        <v>30</v>
      </c>
      <c r="H30" s="33">
        <v>8</v>
      </c>
      <c r="I30" s="32">
        <v>30</v>
      </c>
      <c r="J30" s="33">
        <v>9</v>
      </c>
      <c r="K30" s="32">
        <v>30</v>
      </c>
      <c r="L30" s="33">
        <v>10</v>
      </c>
      <c r="M30" s="32">
        <v>30</v>
      </c>
      <c r="N30" s="33">
        <v>11</v>
      </c>
      <c r="O30" s="32">
        <v>30</v>
      </c>
      <c r="P30" s="33">
        <v>12</v>
      </c>
      <c r="Q30" s="32">
        <v>30</v>
      </c>
      <c r="R30" s="33">
        <v>13</v>
      </c>
      <c r="S30" s="32">
        <v>30</v>
      </c>
      <c r="T30" s="33">
        <v>14</v>
      </c>
      <c r="U30" s="32">
        <v>30</v>
      </c>
      <c r="V30" s="33">
        <v>15</v>
      </c>
      <c r="W30" s="32">
        <v>30</v>
      </c>
      <c r="X30" s="33">
        <v>16</v>
      </c>
      <c r="Y30" s="32">
        <v>30</v>
      </c>
      <c r="Z30" s="33">
        <v>17</v>
      </c>
      <c r="AA30" s="32">
        <v>30</v>
      </c>
      <c r="AB30" s="33">
        <v>18</v>
      </c>
      <c r="AC30" s="32">
        <v>30</v>
      </c>
      <c r="AD30" s="33">
        <v>19</v>
      </c>
      <c r="AE30" s="32">
        <v>30</v>
      </c>
      <c r="AF30" s="33">
        <v>20</v>
      </c>
      <c r="AG30" s="32">
        <v>30</v>
      </c>
      <c r="AH30" s="33">
        <v>21</v>
      </c>
      <c r="AI30" s="32">
        <v>30</v>
      </c>
      <c r="AJ30" s="33">
        <v>22</v>
      </c>
      <c r="AK30" s="32">
        <v>30</v>
      </c>
      <c r="AL30" s="33">
        <v>23</v>
      </c>
      <c r="AM30" s="32">
        <v>30</v>
      </c>
      <c r="AN30" s="33">
        <v>0</v>
      </c>
      <c r="AO30" s="32">
        <v>30</v>
      </c>
      <c r="AP30" s="33">
        <v>1</v>
      </c>
      <c r="AQ30" s="32">
        <v>30</v>
      </c>
      <c r="AR30" s="33">
        <v>2</v>
      </c>
      <c r="AS30" s="32">
        <v>30</v>
      </c>
      <c r="AX30" s="36">
        <f>SUM(AX6:AX29)</f>
        <v>1085.578</v>
      </c>
    </row>
    <row r="31" spans="1:50" ht="14.1" customHeight="1" x14ac:dyDescent="0.2">
      <c r="B31" s="37"/>
      <c r="C31" s="38"/>
      <c r="D31" s="39"/>
      <c r="E31" s="40"/>
      <c r="F31" s="39"/>
      <c r="G31" s="40"/>
      <c r="H31" s="39"/>
      <c r="I31" s="40"/>
      <c r="J31" s="39"/>
      <c r="K31" s="40"/>
      <c r="L31" s="39"/>
      <c r="M31" s="40"/>
      <c r="N31" s="39"/>
      <c r="O31" s="40"/>
      <c r="P31" s="39"/>
      <c r="Q31" s="40"/>
      <c r="R31" s="39"/>
      <c r="S31" s="40"/>
      <c r="T31" s="39"/>
      <c r="U31" s="40"/>
      <c r="V31" s="39"/>
      <c r="W31" s="40"/>
      <c r="X31" s="39"/>
      <c r="Y31" s="40"/>
      <c r="Z31" s="39"/>
      <c r="AA31" s="40"/>
      <c r="AB31" s="39"/>
      <c r="AC31" s="40"/>
      <c r="AD31" s="39"/>
      <c r="AE31" s="40"/>
      <c r="AF31" s="39"/>
      <c r="AG31" s="40"/>
      <c r="AH31" s="39"/>
      <c r="AI31" s="40"/>
      <c r="AJ31" s="39"/>
      <c r="AK31" s="40"/>
      <c r="AL31" s="39"/>
      <c r="AM31" s="40"/>
      <c r="AN31" s="39"/>
      <c r="AO31" s="40"/>
      <c r="AP31" s="39"/>
      <c r="AQ31" s="40"/>
      <c r="AR31" s="39"/>
      <c r="AS31" s="40"/>
      <c r="AT31" s="41"/>
      <c r="AU31" s="42"/>
    </row>
    <row r="32" spans="1:50" x14ac:dyDescent="0.2">
      <c r="B32" s="16" t="s">
        <v>6</v>
      </c>
      <c r="C32" s="43">
        <f t="shared" ref="C32:AS32" si="4">SUM(C6:C29)</f>
        <v>0</v>
      </c>
      <c r="D32" s="43">
        <f t="shared" si="4"/>
        <v>0</v>
      </c>
      <c r="E32" s="43">
        <f t="shared" si="4"/>
        <v>3</v>
      </c>
      <c r="F32" s="43">
        <f t="shared" si="4"/>
        <v>3</v>
      </c>
      <c r="G32" s="43">
        <f t="shared" si="4"/>
        <v>3</v>
      </c>
      <c r="H32" s="43">
        <f t="shared" si="4"/>
        <v>3</v>
      </c>
      <c r="I32" s="43">
        <f t="shared" si="4"/>
        <v>3</v>
      </c>
      <c r="J32" s="43">
        <f t="shared" si="4"/>
        <v>3</v>
      </c>
      <c r="K32" s="43">
        <f t="shared" si="4"/>
        <v>3</v>
      </c>
      <c r="L32" s="43">
        <f t="shared" si="4"/>
        <v>3</v>
      </c>
      <c r="M32" s="43">
        <f t="shared" si="4"/>
        <v>3</v>
      </c>
      <c r="N32" s="43">
        <f t="shared" si="4"/>
        <v>6</v>
      </c>
      <c r="O32" s="43">
        <f t="shared" si="4"/>
        <v>8</v>
      </c>
      <c r="P32" s="43">
        <f t="shared" si="4"/>
        <v>8</v>
      </c>
      <c r="Q32" s="43">
        <f t="shared" si="4"/>
        <v>8</v>
      </c>
      <c r="R32" s="43">
        <f t="shared" si="4"/>
        <v>8</v>
      </c>
      <c r="S32" s="43">
        <f t="shared" si="4"/>
        <v>8</v>
      </c>
      <c r="T32" s="43">
        <f t="shared" si="4"/>
        <v>6</v>
      </c>
      <c r="U32" s="43">
        <f t="shared" si="4"/>
        <v>5</v>
      </c>
      <c r="V32" s="43">
        <f t="shared" si="4"/>
        <v>4</v>
      </c>
      <c r="W32" s="43">
        <f t="shared" si="4"/>
        <v>5</v>
      </c>
      <c r="X32" s="43">
        <f t="shared" si="4"/>
        <v>5</v>
      </c>
      <c r="Y32" s="43">
        <f t="shared" si="4"/>
        <v>8</v>
      </c>
      <c r="Z32" s="43">
        <f t="shared" si="4"/>
        <v>8</v>
      </c>
      <c r="AA32" s="43">
        <f t="shared" si="4"/>
        <v>8</v>
      </c>
      <c r="AB32" s="43">
        <f t="shared" si="4"/>
        <v>8</v>
      </c>
      <c r="AC32" s="43">
        <f t="shared" si="4"/>
        <v>8</v>
      </c>
      <c r="AD32" s="43">
        <f t="shared" si="4"/>
        <v>3</v>
      </c>
      <c r="AE32" s="43">
        <f t="shared" si="4"/>
        <v>2</v>
      </c>
      <c r="AF32" s="43">
        <f t="shared" si="4"/>
        <v>2</v>
      </c>
      <c r="AG32" s="43">
        <f t="shared" si="4"/>
        <v>3</v>
      </c>
      <c r="AH32" s="43">
        <f t="shared" si="4"/>
        <v>3</v>
      </c>
      <c r="AI32" s="43">
        <f t="shared" si="4"/>
        <v>3</v>
      </c>
      <c r="AJ32" s="43">
        <f t="shared" si="4"/>
        <v>3</v>
      </c>
      <c r="AK32" s="43">
        <f t="shared" si="4"/>
        <v>3</v>
      </c>
      <c r="AL32" s="43">
        <f t="shared" si="4"/>
        <v>3</v>
      </c>
      <c r="AM32" s="43">
        <f t="shared" si="4"/>
        <v>3</v>
      </c>
      <c r="AN32" s="43">
        <f t="shared" si="4"/>
        <v>3</v>
      </c>
      <c r="AO32" s="43">
        <f t="shared" si="4"/>
        <v>3</v>
      </c>
      <c r="AP32" s="43">
        <f t="shared" si="4"/>
        <v>0</v>
      </c>
      <c r="AQ32" s="43">
        <f t="shared" si="4"/>
        <v>0</v>
      </c>
      <c r="AR32" s="43">
        <f t="shared" si="4"/>
        <v>0</v>
      </c>
      <c r="AS32" s="43">
        <f t="shared" si="4"/>
        <v>0</v>
      </c>
      <c r="AT32" s="44">
        <f>SUM(AT6:AT29)</f>
        <v>86</v>
      </c>
    </row>
    <row r="33" spans="5:45" x14ac:dyDescent="0.2">
      <c r="E33" s="45"/>
      <c r="F33" s="45"/>
      <c r="G33" s="45"/>
      <c r="H33" s="45"/>
      <c r="I33" s="45"/>
      <c r="J33" s="45"/>
      <c r="K33" s="45"/>
      <c r="L33" s="45"/>
      <c r="M33" s="46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</row>
    <row r="35" spans="5:45" x14ac:dyDescent="0.2">
      <c r="I35" s="158" t="s">
        <v>23</v>
      </c>
      <c r="J35" s="159"/>
      <c r="K35" s="159"/>
      <c r="L35" s="159"/>
      <c r="M35" s="159"/>
      <c r="N35" s="160"/>
      <c r="Q35" s="158" t="s">
        <v>24</v>
      </c>
      <c r="R35" s="159"/>
      <c r="S35" s="159"/>
      <c r="T35" s="159"/>
      <c r="U35" s="159"/>
      <c r="V35" s="160"/>
      <c r="Y35" s="158" t="s">
        <v>19</v>
      </c>
      <c r="Z35" s="159"/>
      <c r="AA35" s="159"/>
      <c r="AB35" s="159"/>
      <c r="AC35" s="159"/>
      <c r="AD35" s="160"/>
    </row>
    <row r="36" spans="5:45" x14ac:dyDescent="0.2">
      <c r="I36" s="140" t="s">
        <v>29</v>
      </c>
      <c r="J36" s="141"/>
      <c r="K36" s="142"/>
      <c r="L36" s="143">
        <f>'Weekly summary'!L10</f>
        <v>4950</v>
      </c>
      <c r="M36" s="144"/>
      <c r="N36" s="145"/>
      <c r="Q36" s="161" t="s">
        <v>26</v>
      </c>
      <c r="R36" s="162"/>
      <c r="S36" s="163"/>
      <c r="T36" s="143">
        <f>'Weekly summary'!L13</f>
        <v>90.566266032104551</v>
      </c>
      <c r="U36" s="144"/>
      <c r="V36" s="145"/>
      <c r="Y36" s="161" t="s">
        <v>26</v>
      </c>
      <c r="Z36" s="162"/>
      <c r="AA36" s="163"/>
      <c r="AB36" s="164">
        <f>T36*14/L38*100</f>
        <v>25.409373235460198</v>
      </c>
      <c r="AC36" s="165"/>
      <c r="AD36" s="166"/>
    </row>
    <row r="37" spans="5:45" x14ac:dyDescent="0.2">
      <c r="I37" s="140" t="s">
        <v>30</v>
      </c>
      <c r="J37" s="141"/>
      <c r="K37" s="142"/>
      <c r="L37" s="143">
        <f>'Weekly summary'!L11</f>
        <v>4840</v>
      </c>
      <c r="M37" s="144"/>
      <c r="N37" s="145"/>
      <c r="Q37" s="161" t="s">
        <v>27</v>
      </c>
      <c r="R37" s="162"/>
      <c r="S37" s="163"/>
      <c r="T37" s="170">
        <f>AT32</f>
        <v>86</v>
      </c>
      <c r="U37" s="162"/>
      <c r="V37" s="163"/>
      <c r="Y37" s="161" t="s">
        <v>27</v>
      </c>
      <c r="Z37" s="162"/>
      <c r="AA37" s="163"/>
      <c r="AB37" s="167">
        <f>AX30/L38*100</f>
        <v>21.755070140280562</v>
      </c>
      <c r="AC37" s="168"/>
      <c r="AD37" s="169"/>
    </row>
    <row r="38" spans="5:45" x14ac:dyDescent="0.2">
      <c r="I38" s="140" t="s">
        <v>25</v>
      </c>
      <c r="J38" s="141"/>
      <c r="K38" s="142"/>
      <c r="L38" s="143">
        <f>'Weekly summary'!L12</f>
        <v>4990</v>
      </c>
      <c r="M38" s="144"/>
      <c r="N38" s="145"/>
      <c r="Q38" s="161" t="s">
        <v>28</v>
      </c>
      <c r="R38" s="162"/>
      <c r="S38" s="163"/>
      <c r="T38" s="161">
        <f>T37-T36</f>
        <v>-4.5662660321045507</v>
      </c>
      <c r="U38" s="162"/>
      <c r="V38" s="163"/>
      <c r="Y38" s="161" t="s">
        <v>28</v>
      </c>
      <c r="Z38" s="162"/>
      <c r="AA38" s="163"/>
      <c r="AB38" s="167">
        <f>AB37-AB36</f>
        <v>-3.6543030951796354</v>
      </c>
      <c r="AC38" s="168"/>
      <c r="AD38" s="169"/>
    </row>
  </sheetData>
  <sheetProtection formatCells="0"/>
  <mergeCells count="23">
    <mergeCell ref="I38:K38"/>
    <mergeCell ref="AB37:AD37"/>
    <mergeCell ref="I36:K36"/>
    <mergeCell ref="L36:N36"/>
    <mergeCell ref="Q36:S36"/>
    <mergeCell ref="T36:V36"/>
    <mergeCell ref="Y36:AA36"/>
    <mergeCell ref="L38:N38"/>
    <mergeCell ref="Q38:S38"/>
    <mergeCell ref="B1:AS1"/>
    <mergeCell ref="B3:AS3"/>
    <mergeCell ref="I35:N35"/>
    <mergeCell ref="Q35:V35"/>
    <mergeCell ref="Y35:AD35"/>
    <mergeCell ref="T38:V38"/>
    <mergeCell ref="Y38:AA38"/>
    <mergeCell ref="AB38:AD38"/>
    <mergeCell ref="AB36:AD36"/>
    <mergeCell ref="I37:K37"/>
    <mergeCell ref="L37:N37"/>
    <mergeCell ref="Q37:S37"/>
    <mergeCell ref="T37:V37"/>
    <mergeCell ref="Y37:AA37"/>
  </mergeCells>
  <pageMargins left="0.39374999999999999" right="0.39374999999999999" top="0.45208333333333334" bottom="0.59027777777777779" header="0.51180555555555551" footer="0.51180555555555551"/>
  <pageSetup scale="93" firstPageNumber="0" orientation="landscape" horizontalDpi="300" verticalDpi="300" r:id="rId1"/>
  <headerFooter alignWithMargins="0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2060"/>
    <pageSetUpPr fitToPage="1"/>
  </sheetPr>
  <dimension ref="A1:AX38"/>
  <sheetViews>
    <sheetView showGridLines="0" topLeftCell="A2" zoomScale="115" zoomScaleNormal="115" workbookViewId="0">
      <selection activeCell="AG35" sqref="AG35"/>
    </sheetView>
  </sheetViews>
  <sheetFormatPr baseColWidth="10" defaultColWidth="11.42578125" defaultRowHeight="12.75" x14ac:dyDescent="0.2"/>
  <cols>
    <col min="1" max="1" width="4.7109375" style="16" customWidth="1"/>
    <col min="2" max="2" width="13.140625" style="16" customWidth="1"/>
    <col min="3" max="44" width="3" style="16" customWidth="1"/>
    <col min="45" max="45" width="3.42578125" style="16" customWidth="1"/>
    <col min="46" max="46" width="4.28515625" style="29" customWidth="1"/>
    <col min="47" max="47" width="2.5703125" style="16" customWidth="1"/>
    <col min="48" max="50" width="6.7109375" style="16" customWidth="1"/>
    <col min="51" max="16384" width="11.42578125" style="16"/>
  </cols>
  <sheetData>
    <row r="1" spans="1:50" ht="26.25" x14ac:dyDescent="0.4">
      <c r="B1" s="146" t="s">
        <v>18</v>
      </c>
      <c r="C1" s="146"/>
      <c r="D1" s="146"/>
      <c r="E1" s="146"/>
      <c r="F1" s="146"/>
      <c r="G1" s="146"/>
      <c r="H1" s="146"/>
      <c r="I1" s="146"/>
      <c r="J1" s="146"/>
      <c r="K1" s="146"/>
      <c r="L1" s="146"/>
      <c r="M1" s="146"/>
      <c r="N1" s="146"/>
      <c r="O1" s="146"/>
      <c r="P1" s="146"/>
      <c r="Q1" s="146"/>
      <c r="R1" s="146"/>
      <c r="S1" s="146"/>
      <c r="T1" s="146"/>
      <c r="U1" s="146"/>
      <c r="V1" s="146"/>
      <c r="W1" s="146"/>
      <c r="X1" s="146"/>
      <c r="Y1" s="146"/>
      <c r="Z1" s="146"/>
      <c r="AA1" s="146"/>
      <c r="AB1" s="146"/>
      <c r="AC1" s="146"/>
      <c r="AD1" s="146"/>
      <c r="AE1" s="146"/>
      <c r="AF1" s="146"/>
      <c r="AG1" s="146"/>
      <c r="AH1" s="146"/>
      <c r="AI1" s="146"/>
      <c r="AJ1" s="146"/>
      <c r="AK1" s="146"/>
      <c r="AL1" s="146"/>
      <c r="AM1" s="146"/>
      <c r="AN1" s="146"/>
      <c r="AO1" s="146"/>
      <c r="AP1" s="146"/>
      <c r="AQ1" s="146"/>
      <c r="AR1" s="146"/>
      <c r="AS1" s="146"/>
    </row>
    <row r="2" spans="1:50" ht="9.75" customHeight="1" x14ac:dyDescent="0.25">
      <c r="B2" s="30"/>
      <c r="C2" s="30"/>
      <c r="D2" s="30"/>
      <c r="E2" s="30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30"/>
      <c r="S2" s="30"/>
      <c r="T2" s="30"/>
      <c r="U2" s="30"/>
      <c r="V2" s="30"/>
      <c r="W2" s="30"/>
      <c r="X2" s="30"/>
      <c r="Y2" s="30"/>
      <c r="Z2" s="30"/>
      <c r="AA2" s="30"/>
      <c r="AB2" s="30"/>
      <c r="AC2" s="30"/>
      <c r="AD2" s="30"/>
      <c r="AE2" s="30"/>
      <c r="AF2" s="30"/>
      <c r="AG2" s="30"/>
      <c r="AH2" s="30"/>
      <c r="AI2" s="30"/>
      <c r="AJ2" s="30"/>
      <c r="AK2" s="30"/>
      <c r="AL2" s="30"/>
      <c r="AM2" s="30"/>
      <c r="AN2" s="30"/>
      <c r="AO2" s="30"/>
      <c r="AP2" s="30"/>
      <c r="AQ2" s="30"/>
      <c r="AR2" s="30"/>
      <c r="AS2" s="30"/>
    </row>
    <row r="3" spans="1:50" x14ac:dyDescent="0.2">
      <c r="B3" s="157">
        <f>Monday!B3+1</f>
        <v>41429</v>
      </c>
      <c r="C3" s="157"/>
      <c r="D3" s="157"/>
      <c r="E3" s="157"/>
      <c r="F3" s="157"/>
      <c r="G3" s="157"/>
      <c r="H3" s="157"/>
      <c r="I3" s="157"/>
      <c r="J3" s="157"/>
      <c r="K3" s="157"/>
      <c r="L3" s="157"/>
      <c r="M3" s="157"/>
      <c r="N3" s="157"/>
      <c r="O3" s="157"/>
      <c r="P3" s="157"/>
      <c r="Q3" s="157"/>
      <c r="R3" s="157"/>
      <c r="S3" s="157"/>
      <c r="T3" s="157"/>
      <c r="U3" s="157"/>
      <c r="V3" s="157"/>
      <c r="W3" s="157"/>
      <c r="X3" s="157"/>
      <c r="Y3" s="157"/>
      <c r="Z3" s="157"/>
      <c r="AA3" s="157"/>
      <c r="AB3" s="157"/>
      <c r="AC3" s="157"/>
      <c r="AD3" s="157"/>
      <c r="AE3" s="157"/>
      <c r="AF3" s="157"/>
      <c r="AG3" s="157"/>
      <c r="AH3" s="157"/>
      <c r="AI3" s="157"/>
      <c r="AJ3" s="157"/>
      <c r="AK3" s="157"/>
      <c r="AL3" s="157"/>
      <c r="AM3" s="157"/>
      <c r="AN3" s="157"/>
      <c r="AO3" s="157"/>
      <c r="AP3" s="157"/>
      <c r="AQ3" s="157"/>
      <c r="AR3" s="157"/>
      <c r="AS3" s="157"/>
    </row>
    <row r="5" spans="1:50" x14ac:dyDescent="0.2">
      <c r="B5" s="47"/>
      <c r="C5" s="32">
        <v>30</v>
      </c>
      <c r="D5" s="33">
        <v>6</v>
      </c>
      <c r="E5" s="32">
        <v>30</v>
      </c>
      <c r="F5" s="33">
        <v>7</v>
      </c>
      <c r="G5" s="32">
        <v>30</v>
      </c>
      <c r="H5" s="33">
        <v>8</v>
      </c>
      <c r="I5" s="32">
        <v>30</v>
      </c>
      <c r="J5" s="33">
        <v>9</v>
      </c>
      <c r="K5" s="32">
        <v>30</v>
      </c>
      <c r="L5" s="33">
        <v>10</v>
      </c>
      <c r="M5" s="32">
        <v>30</v>
      </c>
      <c r="N5" s="33">
        <v>11</v>
      </c>
      <c r="O5" s="32">
        <v>30</v>
      </c>
      <c r="P5" s="33">
        <v>12</v>
      </c>
      <c r="Q5" s="32">
        <v>30</v>
      </c>
      <c r="R5" s="33">
        <v>13</v>
      </c>
      <c r="S5" s="32">
        <v>30</v>
      </c>
      <c r="T5" s="33">
        <v>14</v>
      </c>
      <c r="U5" s="32">
        <v>30</v>
      </c>
      <c r="V5" s="33">
        <v>15</v>
      </c>
      <c r="W5" s="32">
        <v>30</v>
      </c>
      <c r="X5" s="33">
        <v>16</v>
      </c>
      <c r="Y5" s="32">
        <v>30</v>
      </c>
      <c r="Z5" s="33">
        <v>17</v>
      </c>
      <c r="AA5" s="32">
        <v>30</v>
      </c>
      <c r="AB5" s="33">
        <v>18</v>
      </c>
      <c r="AC5" s="32">
        <v>30</v>
      </c>
      <c r="AD5" s="33">
        <v>19</v>
      </c>
      <c r="AE5" s="32">
        <v>30</v>
      </c>
      <c r="AF5" s="33">
        <v>20</v>
      </c>
      <c r="AG5" s="32">
        <v>30</v>
      </c>
      <c r="AH5" s="33">
        <v>21</v>
      </c>
      <c r="AI5" s="32">
        <v>30</v>
      </c>
      <c r="AJ5" s="33">
        <v>22</v>
      </c>
      <c r="AK5" s="32">
        <v>30</v>
      </c>
      <c r="AL5" s="33">
        <v>23</v>
      </c>
      <c r="AM5" s="32">
        <v>30</v>
      </c>
      <c r="AN5" s="33">
        <v>0</v>
      </c>
      <c r="AO5" s="32">
        <v>30</v>
      </c>
      <c r="AP5" s="33">
        <v>1</v>
      </c>
      <c r="AQ5" s="32">
        <v>30</v>
      </c>
      <c r="AR5" s="33">
        <v>2</v>
      </c>
      <c r="AS5" s="32">
        <v>30</v>
      </c>
      <c r="AV5" s="34" t="s">
        <v>4</v>
      </c>
      <c r="AW5" s="34" t="s">
        <v>5</v>
      </c>
      <c r="AX5" s="34" t="s">
        <v>6</v>
      </c>
    </row>
    <row r="6" spans="1:50" ht="14.1" customHeight="1" x14ac:dyDescent="0.2">
      <c r="A6" s="10" t="s">
        <v>0</v>
      </c>
      <c r="B6" s="1">
        <f>Wednesday!A7</f>
        <v>0</v>
      </c>
      <c r="C6" s="7"/>
      <c r="D6" s="7"/>
      <c r="E6" s="6"/>
      <c r="F6" s="7"/>
      <c r="G6" s="6"/>
      <c r="H6" s="6"/>
      <c r="I6" s="6"/>
      <c r="J6" s="6"/>
      <c r="K6" s="6"/>
      <c r="L6" s="6"/>
      <c r="M6" s="6"/>
      <c r="N6" s="4">
        <v>1</v>
      </c>
      <c r="O6" s="4">
        <v>1</v>
      </c>
      <c r="P6" s="4">
        <v>1</v>
      </c>
      <c r="Q6" s="4">
        <v>1</v>
      </c>
      <c r="R6" s="4">
        <v>1</v>
      </c>
      <c r="S6" s="4">
        <v>1</v>
      </c>
      <c r="T6" s="4">
        <v>1</v>
      </c>
      <c r="U6" s="4">
        <v>1</v>
      </c>
      <c r="V6" s="4">
        <v>1</v>
      </c>
      <c r="W6" s="4">
        <v>1</v>
      </c>
      <c r="X6" s="4">
        <v>1</v>
      </c>
      <c r="Y6" s="4">
        <v>1</v>
      </c>
      <c r="Z6" s="4">
        <v>1</v>
      </c>
      <c r="AA6" s="4">
        <v>1</v>
      </c>
      <c r="AB6" s="4">
        <v>1</v>
      </c>
      <c r="AC6" s="4">
        <v>1</v>
      </c>
      <c r="AD6" s="6"/>
      <c r="AE6" s="6"/>
      <c r="AF6" s="6"/>
      <c r="AG6" s="6"/>
      <c r="AH6" s="6"/>
      <c r="AI6" s="6"/>
      <c r="AJ6" s="6"/>
      <c r="AK6" s="6"/>
      <c r="AL6" s="6"/>
      <c r="AM6" s="6"/>
      <c r="AN6" s="6"/>
      <c r="AO6" s="6"/>
      <c r="AP6" s="6"/>
      <c r="AQ6" s="6"/>
      <c r="AR6" s="6"/>
      <c r="AS6" s="6"/>
      <c r="AT6" s="29">
        <f t="shared" ref="AT6:AT15" si="0">SUM(C6:AS6)/2</f>
        <v>8</v>
      </c>
      <c r="AV6" s="8">
        <v>20</v>
      </c>
      <c r="AW6" s="9">
        <f>AV6*1.04</f>
        <v>20.8</v>
      </c>
      <c r="AX6" s="9">
        <f>AW6*AT6</f>
        <v>166.4</v>
      </c>
    </row>
    <row r="7" spans="1:50" ht="14.1" customHeight="1" x14ac:dyDescent="0.2">
      <c r="A7" s="10" t="s">
        <v>1</v>
      </c>
      <c r="B7" s="1">
        <f>Wednesday!A8</f>
        <v>0</v>
      </c>
      <c r="C7" s="3"/>
      <c r="D7" s="3"/>
      <c r="E7" s="4">
        <v>1</v>
      </c>
      <c r="F7" s="4">
        <v>1</v>
      </c>
      <c r="G7" s="4">
        <v>1</v>
      </c>
      <c r="H7" s="4">
        <v>1</v>
      </c>
      <c r="I7" s="4">
        <v>1</v>
      </c>
      <c r="J7" s="4">
        <v>1</v>
      </c>
      <c r="K7" s="4">
        <v>1</v>
      </c>
      <c r="L7" s="4">
        <v>1</v>
      </c>
      <c r="M7" s="4">
        <v>1</v>
      </c>
      <c r="N7" s="4">
        <v>1</v>
      </c>
      <c r="O7" s="4">
        <v>1</v>
      </c>
      <c r="P7" s="4">
        <v>1</v>
      </c>
      <c r="Q7" s="4">
        <v>1</v>
      </c>
      <c r="R7" s="4">
        <v>1</v>
      </c>
      <c r="S7" s="4">
        <v>1</v>
      </c>
      <c r="T7" s="4">
        <v>1</v>
      </c>
      <c r="U7" s="2"/>
      <c r="V7" s="2"/>
      <c r="W7" s="2"/>
      <c r="X7" s="2"/>
      <c r="Y7" s="2"/>
      <c r="Z7" s="2"/>
      <c r="AA7" s="2"/>
      <c r="AB7" s="2"/>
      <c r="AC7" s="2"/>
      <c r="AD7" s="2"/>
      <c r="AE7" s="2"/>
      <c r="AF7" s="2"/>
      <c r="AG7" s="2"/>
      <c r="AH7" s="2"/>
      <c r="AI7" s="2"/>
      <c r="AJ7" s="2"/>
      <c r="AK7" s="2"/>
      <c r="AL7" s="2"/>
      <c r="AM7" s="2"/>
      <c r="AN7" s="2"/>
      <c r="AO7" s="2"/>
      <c r="AP7" s="2"/>
      <c r="AQ7" s="2"/>
      <c r="AR7" s="2"/>
      <c r="AS7" s="2"/>
      <c r="AT7" s="29">
        <f t="shared" si="0"/>
        <v>8</v>
      </c>
      <c r="AV7" s="8">
        <v>16</v>
      </c>
      <c r="AW7" s="9">
        <f t="shared" ref="AW7:AW29" si="1">AV7*1.04</f>
        <v>16.64</v>
      </c>
      <c r="AX7" s="9">
        <f t="shared" ref="AX7:AX29" si="2">AW7*AT7</f>
        <v>133.12</v>
      </c>
    </row>
    <row r="8" spans="1:50" ht="14.1" customHeight="1" x14ac:dyDescent="0.2">
      <c r="A8" s="10" t="s">
        <v>1</v>
      </c>
      <c r="B8" s="1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  <c r="AA8" s="2"/>
      <c r="AB8" s="2"/>
      <c r="AC8" s="2"/>
      <c r="AD8" s="2"/>
      <c r="AE8" s="2"/>
      <c r="AF8" s="2"/>
      <c r="AG8" s="2"/>
      <c r="AH8" s="2"/>
      <c r="AI8" s="2"/>
      <c r="AJ8" s="2"/>
      <c r="AK8" s="2"/>
      <c r="AL8" s="2"/>
      <c r="AM8" s="2"/>
      <c r="AN8" s="2"/>
      <c r="AO8" s="2"/>
      <c r="AP8" s="2"/>
      <c r="AQ8" s="2"/>
      <c r="AR8" s="2"/>
      <c r="AS8" s="2"/>
      <c r="AT8" s="29">
        <f t="shared" si="0"/>
        <v>0</v>
      </c>
      <c r="AV8" s="8">
        <v>13</v>
      </c>
      <c r="AW8" s="9">
        <f t="shared" si="1"/>
        <v>13.52</v>
      </c>
      <c r="AX8" s="9">
        <f t="shared" si="2"/>
        <v>0</v>
      </c>
    </row>
    <row r="9" spans="1:50" ht="14.1" customHeight="1" x14ac:dyDescent="0.2">
      <c r="A9" s="10" t="s">
        <v>2</v>
      </c>
      <c r="B9" s="1" t="str">
        <f>Wednesday!A10</f>
        <v>Mathieu</v>
      </c>
      <c r="C9" s="2"/>
      <c r="D9" s="2"/>
      <c r="E9" s="2"/>
      <c r="F9" s="2"/>
      <c r="G9" s="2"/>
      <c r="H9" s="2"/>
      <c r="I9" s="2"/>
      <c r="J9" s="2"/>
      <c r="K9" s="2"/>
      <c r="L9" s="3"/>
      <c r="M9" s="3"/>
      <c r="N9" s="4">
        <v>1</v>
      </c>
      <c r="O9" s="4">
        <v>1</v>
      </c>
      <c r="P9" s="4">
        <v>1</v>
      </c>
      <c r="Q9" s="4">
        <v>1</v>
      </c>
      <c r="R9" s="4">
        <v>1</v>
      </c>
      <c r="S9" s="4">
        <v>1</v>
      </c>
      <c r="T9" s="4">
        <v>1</v>
      </c>
      <c r="U9" s="4">
        <v>1</v>
      </c>
      <c r="V9" s="4">
        <v>1</v>
      </c>
      <c r="W9" s="4">
        <v>1</v>
      </c>
      <c r="X9" s="4">
        <v>1</v>
      </c>
      <c r="Y9" s="4">
        <v>1</v>
      </c>
      <c r="Z9" s="4">
        <v>1</v>
      </c>
      <c r="AA9" s="4">
        <v>1</v>
      </c>
      <c r="AB9" s="4">
        <v>1</v>
      </c>
      <c r="AC9" s="4">
        <v>1</v>
      </c>
      <c r="AD9" s="2"/>
      <c r="AE9" s="2"/>
      <c r="AF9" s="2"/>
      <c r="AG9" s="2"/>
      <c r="AH9" s="2"/>
      <c r="AI9" s="2"/>
      <c r="AJ9" s="2"/>
      <c r="AK9" s="2"/>
      <c r="AL9" s="2"/>
      <c r="AM9" s="2"/>
      <c r="AN9" s="2"/>
      <c r="AO9" s="2"/>
      <c r="AP9" s="2"/>
      <c r="AQ9" s="2"/>
      <c r="AR9" s="2"/>
      <c r="AS9" s="2"/>
      <c r="AT9" s="29">
        <f t="shared" si="0"/>
        <v>8</v>
      </c>
      <c r="AV9" s="8">
        <v>12</v>
      </c>
      <c r="AW9" s="9">
        <f t="shared" si="1"/>
        <v>12.48</v>
      </c>
      <c r="AX9" s="9">
        <f t="shared" si="2"/>
        <v>99.84</v>
      </c>
    </row>
    <row r="10" spans="1:50" ht="14.1" customHeight="1" x14ac:dyDescent="0.2">
      <c r="A10" s="10" t="s">
        <v>2</v>
      </c>
      <c r="B10" s="1" t="str">
        <f>Wednesday!A11</f>
        <v>M.Philippe</v>
      </c>
      <c r="C10" s="2"/>
      <c r="D10" s="2"/>
      <c r="E10" s="2"/>
      <c r="F10" s="2"/>
      <c r="G10" s="2"/>
      <c r="H10" s="2"/>
      <c r="I10" s="2"/>
      <c r="J10" s="2"/>
      <c r="K10" s="2"/>
      <c r="L10" s="3"/>
      <c r="M10" s="6"/>
      <c r="N10" s="4">
        <v>1</v>
      </c>
      <c r="O10" s="4">
        <v>1</v>
      </c>
      <c r="P10" s="4">
        <v>1</v>
      </c>
      <c r="Q10" s="4">
        <v>1</v>
      </c>
      <c r="R10" s="4">
        <v>1</v>
      </c>
      <c r="S10" s="4">
        <v>1</v>
      </c>
      <c r="T10" s="4">
        <v>1</v>
      </c>
      <c r="U10" s="4">
        <v>1</v>
      </c>
      <c r="V10" s="4">
        <v>1</v>
      </c>
      <c r="W10" s="4">
        <v>1</v>
      </c>
      <c r="X10" s="4">
        <v>1</v>
      </c>
      <c r="Y10" s="4">
        <v>1</v>
      </c>
      <c r="Z10" s="4">
        <v>1</v>
      </c>
      <c r="AA10" s="4">
        <v>1</v>
      </c>
      <c r="AB10" s="4">
        <v>1</v>
      </c>
      <c r="AC10" s="4">
        <v>1</v>
      </c>
      <c r="AD10" s="2"/>
      <c r="AE10" s="2"/>
      <c r="AF10" s="2"/>
      <c r="AG10" s="2"/>
      <c r="AH10" s="2"/>
      <c r="AI10" s="2"/>
      <c r="AJ10" s="2"/>
      <c r="AK10" s="2"/>
      <c r="AL10" s="2"/>
      <c r="AM10" s="2"/>
      <c r="AN10" s="2"/>
      <c r="AO10" s="2"/>
      <c r="AP10" s="2"/>
      <c r="AQ10" s="2"/>
      <c r="AR10" s="2"/>
      <c r="AS10" s="2"/>
      <c r="AT10" s="29">
        <f t="shared" si="0"/>
        <v>8</v>
      </c>
      <c r="AV10" s="8">
        <v>12</v>
      </c>
      <c r="AW10" s="9">
        <f t="shared" si="1"/>
        <v>12.48</v>
      </c>
      <c r="AX10" s="9">
        <f t="shared" si="2"/>
        <v>99.84</v>
      </c>
    </row>
    <row r="11" spans="1:50" ht="14.1" customHeight="1" x14ac:dyDescent="0.2">
      <c r="A11" s="10" t="s">
        <v>2</v>
      </c>
      <c r="B11" s="1" t="str">
        <f>Wednesday!A12</f>
        <v>Frédéric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4">
        <v>1</v>
      </c>
      <c r="Z11" s="4">
        <v>1</v>
      </c>
      <c r="AA11" s="4">
        <v>1</v>
      </c>
      <c r="AB11" s="4">
        <v>1</v>
      </c>
      <c r="AC11" s="4">
        <v>1</v>
      </c>
      <c r="AD11" s="4">
        <v>1</v>
      </c>
      <c r="AE11" s="4">
        <v>1</v>
      </c>
      <c r="AF11" s="4">
        <v>1</v>
      </c>
      <c r="AG11" s="4">
        <v>1</v>
      </c>
      <c r="AH11" s="4">
        <v>1</v>
      </c>
      <c r="AI11" s="4">
        <v>1</v>
      </c>
      <c r="AJ11" s="4">
        <v>1</v>
      </c>
      <c r="AK11" s="4">
        <v>1</v>
      </c>
      <c r="AL11" s="4">
        <v>1</v>
      </c>
      <c r="AM11" s="4">
        <v>1</v>
      </c>
      <c r="AN11" s="4">
        <v>1</v>
      </c>
      <c r="AO11" s="4">
        <v>1</v>
      </c>
      <c r="AP11" s="2"/>
      <c r="AQ11" s="2"/>
      <c r="AR11" s="2"/>
      <c r="AS11" s="2"/>
      <c r="AT11" s="29">
        <f t="shared" si="0"/>
        <v>8.5</v>
      </c>
      <c r="AV11" s="8">
        <v>12</v>
      </c>
      <c r="AW11" s="9">
        <f t="shared" si="1"/>
        <v>12.48</v>
      </c>
      <c r="AX11" s="9">
        <f t="shared" si="2"/>
        <v>106.08</v>
      </c>
    </row>
    <row r="12" spans="1:50" ht="14.1" customHeight="1" x14ac:dyDescent="0.2">
      <c r="A12" s="10" t="s">
        <v>2</v>
      </c>
      <c r="B12" s="1" t="str">
        <f>Wednesday!A13</f>
        <v>Jimmy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  <c r="AA12" s="2"/>
      <c r="AB12" s="2"/>
      <c r="AC12" s="2"/>
      <c r="AD12" s="2"/>
      <c r="AE12" s="2"/>
      <c r="AF12" s="2"/>
      <c r="AG12" s="2"/>
      <c r="AH12" s="2"/>
      <c r="AI12" s="2"/>
      <c r="AJ12" s="2"/>
      <c r="AK12" s="2"/>
      <c r="AL12" s="2"/>
      <c r="AM12" s="2"/>
      <c r="AN12" s="2"/>
      <c r="AO12" s="2"/>
      <c r="AP12" s="2"/>
      <c r="AQ12" s="2"/>
      <c r="AR12" s="2"/>
      <c r="AS12" s="2"/>
      <c r="AT12" s="29">
        <f t="shared" si="0"/>
        <v>0</v>
      </c>
      <c r="AV12" s="8">
        <v>12</v>
      </c>
      <c r="AW12" s="9">
        <f t="shared" si="1"/>
        <v>12.48</v>
      </c>
      <c r="AX12" s="9">
        <f t="shared" si="2"/>
        <v>0</v>
      </c>
    </row>
    <row r="13" spans="1:50" ht="14.1" customHeight="1" x14ac:dyDescent="0.2">
      <c r="A13" s="10" t="s">
        <v>2</v>
      </c>
      <c r="B13" s="1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  <c r="AA13" s="2"/>
      <c r="AB13" s="2"/>
      <c r="AC13" s="2"/>
      <c r="AD13" s="2"/>
      <c r="AE13" s="2"/>
      <c r="AF13" s="2"/>
      <c r="AG13" s="2"/>
      <c r="AH13" s="2"/>
      <c r="AI13" s="2"/>
      <c r="AJ13" s="2"/>
      <c r="AK13" s="2"/>
      <c r="AL13" s="2"/>
      <c r="AM13" s="2"/>
      <c r="AN13" s="2"/>
      <c r="AO13" s="2"/>
      <c r="AP13" s="2"/>
      <c r="AQ13" s="2"/>
      <c r="AR13" s="2"/>
      <c r="AS13" s="2"/>
      <c r="AT13" s="29">
        <f t="shared" si="0"/>
        <v>0</v>
      </c>
      <c r="AV13" s="8">
        <v>12</v>
      </c>
      <c r="AW13" s="9">
        <f t="shared" si="1"/>
        <v>12.48</v>
      </c>
      <c r="AX13" s="9">
        <f t="shared" si="2"/>
        <v>0</v>
      </c>
    </row>
    <row r="14" spans="1:50" ht="14.1" customHeight="1" x14ac:dyDescent="0.2">
      <c r="A14" s="10" t="s">
        <v>3</v>
      </c>
      <c r="B14" s="1" t="str">
        <f>Wednesday!A15</f>
        <v>Paul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  <c r="AA14" s="2"/>
      <c r="AB14" s="2"/>
      <c r="AC14" s="2"/>
      <c r="AD14" s="2"/>
      <c r="AE14" s="2"/>
      <c r="AF14" s="2"/>
      <c r="AG14" s="2"/>
      <c r="AH14" s="2"/>
      <c r="AI14" s="2"/>
      <c r="AJ14" s="2"/>
      <c r="AK14" s="2"/>
      <c r="AL14" s="2"/>
      <c r="AM14" s="2"/>
      <c r="AN14" s="2"/>
      <c r="AO14" s="2"/>
      <c r="AP14" s="2"/>
      <c r="AQ14" s="2"/>
      <c r="AR14" s="2"/>
      <c r="AS14" s="2"/>
      <c r="AT14" s="29">
        <f t="shared" si="0"/>
        <v>0</v>
      </c>
      <c r="AV14" s="8">
        <v>10.15</v>
      </c>
      <c r="AW14" s="9">
        <f t="shared" ref="AW14:AW15" si="3">AV14*1.04</f>
        <v>10.556000000000001</v>
      </c>
      <c r="AX14" s="9">
        <f t="shared" ref="AX14:AX15" si="4">AW14*AT14</f>
        <v>0</v>
      </c>
    </row>
    <row r="15" spans="1:50" ht="14.1" customHeight="1" x14ac:dyDescent="0.2">
      <c r="A15" s="10" t="s">
        <v>3</v>
      </c>
      <c r="B15" s="1">
        <f>Wednesday!A16</f>
        <v>0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  <c r="AA15" s="2"/>
      <c r="AB15" s="2"/>
      <c r="AC15" s="2"/>
      <c r="AD15" s="2"/>
      <c r="AE15" s="2"/>
      <c r="AF15" s="2"/>
      <c r="AG15" s="2"/>
      <c r="AH15" s="2"/>
      <c r="AI15" s="2"/>
      <c r="AJ15" s="2"/>
      <c r="AK15" s="2"/>
      <c r="AL15" s="2"/>
      <c r="AM15" s="2"/>
      <c r="AN15" s="2"/>
      <c r="AO15" s="2"/>
      <c r="AP15" s="2"/>
      <c r="AQ15" s="2"/>
      <c r="AR15" s="2"/>
      <c r="AS15" s="2"/>
      <c r="AT15" s="29">
        <f t="shared" si="0"/>
        <v>0</v>
      </c>
      <c r="AV15" s="8">
        <v>10.15</v>
      </c>
      <c r="AW15" s="9">
        <f t="shared" si="3"/>
        <v>10.556000000000001</v>
      </c>
      <c r="AX15" s="9">
        <f t="shared" si="4"/>
        <v>0</v>
      </c>
    </row>
    <row r="16" spans="1:50" ht="14.1" customHeight="1" x14ac:dyDescent="0.2">
      <c r="A16" s="10" t="s">
        <v>3</v>
      </c>
      <c r="B16" s="1" t="str">
        <f>Wednesday!A17</f>
        <v>pierre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4">
        <v>1</v>
      </c>
      <c r="Z16" s="4">
        <v>1</v>
      </c>
      <c r="AA16" s="4">
        <v>1</v>
      </c>
      <c r="AB16" s="4">
        <v>1</v>
      </c>
      <c r="AC16" s="4">
        <v>1</v>
      </c>
      <c r="AD16" s="4">
        <v>1</v>
      </c>
      <c r="AE16" s="4">
        <v>1</v>
      </c>
      <c r="AF16" s="12"/>
      <c r="AG16" s="4">
        <v>1</v>
      </c>
      <c r="AH16" s="4">
        <v>1</v>
      </c>
      <c r="AI16" s="4">
        <v>1</v>
      </c>
      <c r="AJ16" s="4">
        <v>1</v>
      </c>
      <c r="AK16" s="4">
        <v>1</v>
      </c>
      <c r="AL16" s="4">
        <v>1</v>
      </c>
      <c r="AM16" s="4">
        <v>1</v>
      </c>
      <c r="AN16" s="4">
        <v>1</v>
      </c>
      <c r="AO16" s="4">
        <v>1</v>
      </c>
      <c r="AP16" s="2"/>
      <c r="AQ16" s="2"/>
      <c r="AR16" s="2"/>
      <c r="AS16" s="2"/>
      <c r="AT16" s="29">
        <f t="shared" ref="AT16:AT29" si="5">SUM(C16:AS16)/2</f>
        <v>8</v>
      </c>
      <c r="AV16" s="8">
        <v>10.15</v>
      </c>
      <c r="AW16" s="9">
        <f t="shared" si="1"/>
        <v>10.556000000000001</v>
      </c>
      <c r="AX16" s="9">
        <f t="shared" si="2"/>
        <v>84.448000000000008</v>
      </c>
    </row>
    <row r="17" spans="1:50" ht="14.1" customHeight="1" x14ac:dyDescent="0.2">
      <c r="A17" s="10" t="s">
        <v>3</v>
      </c>
      <c r="B17" s="1">
        <f>Wednesday!A18</f>
        <v>0</v>
      </c>
      <c r="C17" s="2"/>
      <c r="D17" s="12"/>
      <c r="E17" s="4">
        <v>1</v>
      </c>
      <c r="F17" s="4">
        <v>1</v>
      </c>
      <c r="G17" s="4">
        <v>1</v>
      </c>
      <c r="H17" s="4">
        <v>1</v>
      </c>
      <c r="I17" s="4">
        <v>1</v>
      </c>
      <c r="J17" s="4">
        <v>1</v>
      </c>
      <c r="K17" s="4">
        <v>1</v>
      </c>
      <c r="L17" s="4">
        <v>1</v>
      </c>
      <c r="M17" s="4">
        <v>1</v>
      </c>
      <c r="N17" s="12"/>
      <c r="O17" s="4">
        <v>1</v>
      </c>
      <c r="P17" s="4">
        <v>1</v>
      </c>
      <c r="Q17" s="4">
        <v>1</v>
      </c>
      <c r="R17" s="4">
        <v>1</v>
      </c>
      <c r="S17" s="4">
        <v>1</v>
      </c>
      <c r="T17" s="4">
        <v>1</v>
      </c>
      <c r="U17" s="2"/>
      <c r="V17" s="2"/>
      <c r="W17" s="2"/>
      <c r="X17" s="2"/>
      <c r="Y17" s="2"/>
      <c r="Z17" s="2"/>
      <c r="AA17" s="2"/>
      <c r="AB17" s="2"/>
      <c r="AC17" s="2"/>
      <c r="AD17" s="2"/>
      <c r="AE17" s="2"/>
      <c r="AF17" s="2"/>
      <c r="AG17" s="2"/>
      <c r="AH17" s="2"/>
      <c r="AI17" s="2"/>
      <c r="AJ17" s="2"/>
      <c r="AK17" s="2"/>
      <c r="AL17" s="2"/>
      <c r="AM17" s="2"/>
      <c r="AN17" s="2"/>
      <c r="AO17" s="2"/>
      <c r="AP17" s="2"/>
      <c r="AQ17" s="2"/>
      <c r="AR17" s="2"/>
      <c r="AS17" s="2"/>
      <c r="AT17" s="29">
        <f t="shared" si="5"/>
        <v>7.5</v>
      </c>
      <c r="AV17" s="8">
        <v>10.15</v>
      </c>
      <c r="AW17" s="9">
        <f t="shared" si="1"/>
        <v>10.556000000000001</v>
      </c>
      <c r="AX17" s="9">
        <f t="shared" si="2"/>
        <v>79.17</v>
      </c>
    </row>
    <row r="18" spans="1:50" ht="14.1" customHeight="1" x14ac:dyDescent="0.2">
      <c r="A18" s="10" t="s">
        <v>3</v>
      </c>
      <c r="B18" s="1" t="str">
        <f>Wednesday!A19</f>
        <v>yves</v>
      </c>
      <c r="C18" s="12"/>
      <c r="D18" s="12"/>
      <c r="E18" s="12"/>
      <c r="F18" s="12"/>
      <c r="G18" s="12"/>
      <c r="H18" s="12"/>
      <c r="I18" s="12"/>
      <c r="J18" s="12"/>
      <c r="K18" s="12"/>
      <c r="L18" s="12"/>
      <c r="M18" s="12"/>
      <c r="N18" s="4">
        <v>1</v>
      </c>
      <c r="O18" s="4">
        <v>1</v>
      </c>
      <c r="P18" s="4">
        <v>1</v>
      </c>
      <c r="Q18" s="4">
        <v>1</v>
      </c>
      <c r="R18" s="4">
        <v>1</v>
      </c>
      <c r="S18" s="4">
        <v>1</v>
      </c>
      <c r="T18" s="12"/>
      <c r="U18" s="4">
        <v>1</v>
      </c>
      <c r="V18" s="4">
        <v>1</v>
      </c>
      <c r="W18" s="4">
        <v>1</v>
      </c>
      <c r="X18" s="4">
        <v>1</v>
      </c>
      <c r="Y18" s="4">
        <v>1</v>
      </c>
      <c r="Z18" s="4">
        <v>1</v>
      </c>
      <c r="AA18" s="4">
        <v>1</v>
      </c>
      <c r="AB18" s="4">
        <v>1</v>
      </c>
      <c r="AC18" s="4">
        <v>1</v>
      </c>
      <c r="AD18" s="12"/>
      <c r="AE18" s="12"/>
      <c r="AF18" s="12"/>
      <c r="AG18" s="12"/>
      <c r="AH18" s="12"/>
      <c r="AI18" s="12"/>
      <c r="AJ18" s="12"/>
      <c r="AK18" s="12"/>
      <c r="AL18" s="12"/>
      <c r="AM18" s="12"/>
      <c r="AN18" s="12"/>
      <c r="AO18" s="12"/>
      <c r="AP18" s="12"/>
      <c r="AQ18" s="12"/>
      <c r="AR18" s="12"/>
      <c r="AS18" s="12"/>
      <c r="AT18" s="29">
        <f t="shared" si="5"/>
        <v>7.5</v>
      </c>
      <c r="AV18" s="8">
        <v>10.15</v>
      </c>
      <c r="AW18" s="9">
        <f t="shared" si="1"/>
        <v>10.556000000000001</v>
      </c>
      <c r="AX18" s="9">
        <f t="shared" si="2"/>
        <v>79.17</v>
      </c>
    </row>
    <row r="19" spans="1:50" ht="14.1" customHeight="1" x14ac:dyDescent="0.2">
      <c r="A19" s="10" t="s">
        <v>3</v>
      </c>
      <c r="B19" s="1">
        <f>Wednesday!A20</f>
        <v>0</v>
      </c>
      <c r="C19" s="12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12"/>
      <c r="W19" s="12"/>
      <c r="X19" s="12"/>
      <c r="Y19" s="12"/>
      <c r="Z19" s="12"/>
      <c r="AA19" s="12"/>
      <c r="AB19" s="12"/>
      <c r="AC19" s="12"/>
      <c r="AD19" s="12"/>
      <c r="AE19" s="12"/>
      <c r="AF19" s="12"/>
      <c r="AG19" s="12"/>
      <c r="AH19" s="12"/>
      <c r="AI19" s="12"/>
      <c r="AJ19" s="12"/>
      <c r="AK19" s="12"/>
      <c r="AL19" s="12"/>
      <c r="AM19" s="12"/>
      <c r="AN19" s="12"/>
      <c r="AO19" s="12"/>
      <c r="AP19" s="12"/>
      <c r="AQ19" s="12"/>
      <c r="AR19" s="12"/>
      <c r="AS19" s="12"/>
      <c r="AT19" s="29">
        <f t="shared" si="5"/>
        <v>0</v>
      </c>
      <c r="AV19" s="8">
        <v>10.15</v>
      </c>
      <c r="AW19" s="9">
        <f t="shared" si="1"/>
        <v>10.556000000000001</v>
      </c>
      <c r="AX19" s="9">
        <f t="shared" si="2"/>
        <v>0</v>
      </c>
    </row>
    <row r="20" spans="1:50" ht="14.1" customHeight="1" x14ac:dyDescent="0.2">
      <c r="A20" s="10" t="s">
        <v>3</v>
      </c>
      <c r="B20" s="1">
        <f>Wednesday!A21</f>
        <v>0</v>
      </c>
      <c r="C20" s="12"/>
      <c r="D20" s="12"/>
      <c r="E20" s="12"/>
      <c r="F20" s="12"/>
      <c r="G20" s="12"/>
      <c r="H20" s="12"/>
      <c r="I20" s="12"/>
      <c r="J20" s="12"/>
      <c r="K20" s="12"/>
      <c r="L20" s="12"/>
      <c r="M20" s="12"/>
      <c r="N20" s="12"/>
      <c r="O20" s="12"/>
      <c r="P20" s="12"/>
      <c r="Q20" s="12"/>
      <c r="R20" s="12"/>
      <c r="S20" s="12"/>
      <c r="T20" s="12"/>
      <c r="U20" s="12"/>
      <c r="V20" s="12"/>
      <c r="W20" s="12"/>
      <c r="X20" s="12"/>
      <c r="Y20" s="12"/>
      <c r="Z20" s="12"/>
      <c r="AA20" s="12"/>
      <c r="AB20" s="12"/>
      <c r="AC20" s="12"/>
      <c r="AD20" s="12"/>
      <c r="AE20" s="12"/>
      <c r="AF20" s="12"/>
      <c r="AG20" s="12"/>
      <c r="AH20" s="12"/>
      <c r="AI20" s="12"/>
      <c r="AJ20" s="12"/>
      <c r="AK20" s="12"/>
      <c r="AL20" s="12"/>
      <c r="AM20" s="12"/>
      <c r="AN20" s="12"/>
      <c r="AO20" s="12"/>
      <c r="AP20" s="12"/>
      <c r="AQ20" s="12"/>
      <c r="AR20" s="12"/>
      <c r="AS20" s="12"/>
      <c r="AT20" s="29">
        <f t="shared" si="5"/>
        <v>0</v>
      </c>
      <c r="AV20" s="8">
        <v>10.15</v>
      </c>
      <c r="AW20" s="9">
        <f t="shared" si="1"/>
        <v>10.556000000000001</v>
      </c>
      <c r="AX20" s="9">
        <f t="shared" si="2"/>
        <v>0</v>
      </c>
    </row>
    <row r="21" spans="1:50" ht="14.1" customHeight="1" x14ac:dyDescent="0.2">
      <c r="A21" s="10" t="s">
        <v>3</v>
      </c>
      <c r="B21" s="1">
        <f>Wednesday!A22</f>
        <v>0</v>
      </c>
      <c r="C21" s="12"/>
      <c r="D21" s="12"/>
      <c r="E21" s="12"/>
      <c r="F21" s="12"/>
      <c r="G21" s="12"/>
      <c r="H21" s="12"/>
      <c r="I21" s="12"/>
      <c r="J21" s="12"/>
      <c r="K21" s="12"/>
      <c r="L21" s="12"/>
      <c r="M21" s="12"/>
      <c r="N21" s="12"/>
      <c r="O21" s="12"/>
      <c r="P21" s="12"/>
      <c r="Q21" s="12"/>
      <c r="R21" s="12"/>
      <c r="S21" s="12"/>
      <c r="T21" s="12"/>
      <c r="U21" s="14"/>
      <c r="V21" s="14"/>
      <c r="W21" s="14"/>
      <c r="X21" s="14"/>
      <c r="Y21" s="4">
        <v>1</v>
      </c>
      <c r="Z21" s="4">
        <v>1</v>
      </c>
      <c r="AA21" s="4">
        <v>1</v>
      </c>
      <c r="AB21" s="4">
        <v>1</v>
      </c>
      <c r="AC21" s="4">
        <v>1</v>
      </c>
      <c r="AD21" s="4">
        <v>1</v>
      </c>
      <c r="AE21" s="4">
        <v>1</v>
      </c>
      <c r="AF21" s="4">
        <v>1</v>
      </c>
      <c r="AG21" s="12"/>
      <c r="AH21" s="4">
        <v>1</v>
      </c>
      <c r="AI21" s="4">
        <v>1</v>
      </c>
      <c r="AJ21" s="4">
        <v>1</v>
      </c>
      <c r="AK21" s="4">
        <v>1</v>
      </c>
      <c r="AL21" s="4">
        <v>1</v>
      </c>
      <c r="AM21" s="4">
        <v>1</v>
      </c>
      <c r="AN21" s="4">
        <v>1</v>
      </c>
      <c r="AO21" s="4">
        <v>1</v>
      </c>
      <c r="AP21" s="12"/>
      <c r="AQ21" s="12"/>
      <c r="AR21" s="12"/>
      <c r="AS21" s="12"/>
      <c r="AT21" s="29">
        <f t="shared" si="5"/>
        <v>8</v>
      </c>
      <c r="AV21" s="8">
        <v>10.15</v>
      </c>
      <c r="AW21" s="9">
        <f t="shared" si="1"/>
        <v>10.556000000000001</v>
      </c>
      <c r="AX21" s="9">
        <f t="shared" si="2"/>
        <v>84.448000000000008</v>
      </c>
    </row>
    <row r="22" spans="1:50" ht="14.1" customHeight="1" x14ac:dyDescent="0.2">
      <c r="A22" s="10" t="s">
        <v>3</v>
      </c>
      <c r="B22" s="1">
        <f>Wednesday!A23</f>
        <v>0</v>
      </c>
      <c r="C22" s="15"/>
      <c r="D22" s="15"/>
      <c r="E22" s="15"/>
      <c r="F22" s="15"/>
      <c r="G22" s="15"/>
      <c r="H22" s="15"/>
      <c r="I22" s="15"/>
      <c r="J22" s="15"/>
      <c r="K22" s="13"/>
      <c r="L22" s="13"/>
      <c r="M22" s="12"/>
      <c r="N22" s="13"/>
      <c r="O22" s="13"/>
      <c r="P22" s="13"/>
      <c r="Q22" s="13"/>
      <c r="R22" s="12"/>
      <c r="S22" s="12"/>
      <c r="T22" s="12"/>
      <c r="U22" s="12"/>
      <c r="V22" s="12"/>
      <c r="W22" s="12"/>
      <c r="X22" s="12"/>
      <c r="Y22" s="12"/>
      <c r="Z22" s="12"/>
      <c r="AA22" s="12"/>
      <c r="AB22" s="12"/>
      <c r="AC22" s="12"/>
      <c r="AD22" s="12"/>
      <c r="AE22" s="12"/>
      <c r="AF22" s="12"/>
      <c r="AG22" s="12"/>
      <c r="AH22" s="12"/>
      <c r="AI22" s="12"/>
      <c r="AJ22" s="12"/>
      <c r="AK22" s="12"/>
      <c r="AL22" s="12"/>
      <c r="AM22" s="12"/>
      <c r="AN22" s="12"/>
      <c r="AO22" s="12"/>
      <c r="AP22" s="12"/>
      <c r="AQ22" s="12"/>
      <c r="AR22" s="12"/>
      <c r="AS22" s="12"/>
      <c r="AT22" s="29">
        <f t="shared" si="5"/>
        <v>0</v>
      </c>
      <c r="AV22" s="8">
        <v>10.15</v>
      </c>
      <c r="AW22" s="9">
        <f t="shared" si="1"/>
        <v>10.556000000000001</v>
      </c>
      <c r="AX22" s="9">
        <f t="shared" si="2"/>
        <v>0</v>
      </c>
    </row>
    <row r="23" spans="1:50" ht="14.1" customHeight="1" x14ac:dyDescent="0.2">
      <c r="A23" s="10" t="s">
        <v>3</v>
      </c>
      <c r="B23" s="1" t="str">
        <f>Wednesday!A24</f>
        <v>Marc</v>
      </c>
      <c r="C23" s="12"/>
      <c r="D23" s="12"/>
      <c r="E23" s="4">
        <v>1</v>
      </c>
      <c r="F23" s="4">
        <v>1</v>
      </c>
      <c r="G23" s="4">
        <v>1</v>
      </c>
      <c r="H23" s="4">
        <v>1</v>
      </c>
      <c r="I23" s="4">
        <v>1</v>
      </c>
      <c r="J23" s="4">
        <v>1</v>
      </c>
      <c r="K23" s="4">
        <v>1</v>
      </c>
      <c r="L23" s="4">
        <v>1</v>
      </c>
      <c r="M23" s="4">
        <v>1</v>
      </c>
      <c r="N23" s="12"/>
      <c r="O23" s="4">
        <v>1</v>
      </c>
      <c r="P23" s="4">
        <v>1</v>
      </c>
      <c r="Q23" s="4">
        <v>1</v>
      </c>
      <c r="R23" s="4">
        <v>1</v>
      </c>
      <c r="S23" s="4">
        <v>1</v>
      </c>
      <c r="T23" s="4">
        <v>1</v>
      </c>
      <c r="U23" s="12"/>
      <c r="V23" s="12"/>
      <c r="W23" s="12"/>
      <c r="X23" s="12"/>
      <c r="Y23" s="12"/>
      <c r="Z23" s="12"/>
      <c r="AA23" s="12"/>
      <c r="AB23" s="12"/>
      <c r="AC23" s="12"/>
      <c r="AD23" s="12"/>
      <c r="AE23" s="12"/>
      <c r="AF23" s="12"/>
      <c r="AG23" s="12"/>
      <c r="AH23" s="12"/>
      <c r="AI23" s="12"/>
      <c r="AJ23" s="13"/>
      <c r="AK23" s="13"/>
      <c r="AL23" s="13"/>
      <c r="AM23" s="13"/>
      <c r="AN23" s="13"/>
      <c r="AO23" s="13"/>
      <c r="AP23" s="13"/>
      <c r="AQ23" s="13"/>
      <c r="AR23" s="12"/>
      <c r="AS23" s="12"/>
      <c r="AT23" s="29">
        <f t="shared" si="5"/>
        <v>7.5</v>
      </c>
      <c r="AV23" s="8">
        <v>10.15</v>
      </c>
      <c r="AW23" s="9">
        <f t="shared" si="1"/>
        <v>10.556000000000001</v>
      </c>
      <c r="AX23" s="9">
        <f t="shared" si="2"/>
        <v>79.17</v>
      </c>
    </row>
    <row r="24" spans="1:50" ht="14.1" customHeight="1" x14ac:dyDescent="0.2">
      <c r="A24" s="10" t="s">
        <v>3</v>
      </c>
      <c r="B24" s="1" t="s">
        <v>45</v>
      </c>
      <c r="C24" s="12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4">
        <v>1</v>
      </c>
      <c r="O24" s="4">
        <v>1</v>
      </c>
      <c r="P24" s="4">
        <v>1</v>
      </c>
      <c r="Q24" s="4">
        <v>1</v>
      </c>
      <c r="R24" s="4">
        <v>1</v>
      </c>
      <c r="S24" s="4">
        <v>1</v>
      </c>
      <c r="T24" s="12"/>
      <c r="U24" s="4">
        <v>1</v>
      </c>
      <c r="V24" s="4">
        <v>1</v>
      </c>
      <c r="W24" s="4">
        <v>1</v>
      </c>
      <c r="X24" s="4">
        <v>1</v>
      </c>
      <c r="Y24" s="4">
        <v>1</v>
      </c>
      <c r="Z24" s="4">
        <v>1</v>
      </c>
      <c r="AA24" s="4">
        <v>1</v>
      </c>
      <c r="AB24" s="4">
        <v>1</v>
      </c>
      <c r="AC24" s="4">
        <v>1</v>
      </c>
      <c r="AD24" s="13"/>
      <c r="AE24" s="13"/>
      <c r="AF24" s="13"/>
      <c r="AG24" s="12"/>
      <c r="AH24" s="12"/>
      <c r="AI24" s="12"/>
      <c r="AJ24" s="12"/>
      <c r="AK24" s="12"/>
      <c r="AL24" s="12"/>
      <c r="AM24" s="12"/>
      <c r="AN24" s="12"/>
      <c r="AO24" s="12"/>
      <c r="AP24" s="12"/>
      <c r="AQ24" s="12"/>
      <c r="AR24" s="12"/>
      <c r="AS24" s="12"/>
      <c r="AT24" s="29">
        <f t="shared" si="5"/>
        <v>7.5</v>
      </c>
      <c r="AV24" s="8">
        <v>10.15</v>
      </c>
      <c r="AW24" s="9">
        <f t="shared" si="1"/>
        <v>10.556000000000001</v>
      </c>
      <c r="AX24" s="9">
        <f t="shared" si="2"/>
        <v>79.17</v>
      </c>
    </row>
    <row r="25" spans="1:50" ht="14.1" customHeight="1" x14ac:dyDescent="0.2">
      <c r="A25" s="10" t="s">
        <v>3</v>
      </c>
      <c r="B25" s="1"/>
      <c r="C25" s="12"/>
      <c r="D25" s="12"/>
      <c r="E25" s="12"/>
      <c r="F25" s="12"/>
      <c r="G25" s="12"/>
      <c r="H25" s="12"/>
      <c r="I25" s="12"/>
      <c r="J25" s="12"/>
      <c r="K25" s="12"/>
      <c r="L25" s="12"/>
      <c r="M25" s="12"/>
      <c r="N25" s="12"/>
      <c r="O25" s="13"/>
      <c r="P25" s="13"/>
      <c r="Q25" s="13"/>
      <c r="R25" s="13"/>
      <c r="S25" s="12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2"/>
      <c r="AG25" s="12"/>
      <c r="AH25" s="12"/>
      <c r="AI25" s="12"/>
      <c r="AJ25" s="12"/>
      <c r="AK25" s="12"/>
      <c r="AL25" s="12"/>
      <c r="AM25" s="12"/>
      <c r="AN25" s="12"/>
      <c r="AO25" s="12"/>
      <c r="AP25" s="12"/>
      <c r="AQ25" s="12"/>
      <c r="AR25" s="12"/>
      <c r="AS25" s="12"/>
      <c r="AT25" s="29">
        <f t="shared" si="5"/>
        <v>0</v>
      </c>
      <c r="AV25" s="8">
        <v>10.15</v>
      </c>
      <c r="AW25" s="9">
        <f t="shared" si="1"/>
        <v>10.556000000000001</v>
      </c>
      <c r="AX25" s="9">
        <f t="shared" si="2"/>
        <v>0</v>
      </c>
    </row>
    <row r="26" spans="1:50" ht="14.1" customHeight="1" x14ac:dyDescent="0.2">
      <c r="A26" s="10" t="s">
        <v>3</v>
      </c>
      <c r="B26" s="1"/>
      <c r="C26" s="12"/>
      <c r="D26" s="12"/>
      <c r="E26" s="12"/>
      <c r="F26" s="12"/>
      <c r="G26" s="12"/>
      <c r="H26" s="12"/>
      <c r="I26" s="12"/>
      <c r="J26" s="12"/>
      <c r="K26" s="14"/>
      <c r="L26" s="14"/>
      <c r="M26" s="12"/>
      <c r="N26" s="14"/>
      <c r="O26" s="14"/>
      <c r="P26" s="14"/>
      <c r="Q26" s="14"/>
      <c r="R26" s="14"/>
      <c r="S26" s="14"/>
      <c r="T26" s="14"/>
      <c r="U26" s="14"/>
      <c r="V26" s="14"/>
      <c r="W26" s="14"/>
      <c r="X26" s="14"/>
      <c r="Y26" s="14"/>
      <c r="Z26" s="13"/>
      <c r="AA26" s="13"/>
      <c r="AB26" s="13"/>
      <c r="AC26" s="13"/>
      <c r="AD26" s="13"/>
      <c r="AE26" s="14"/>
      <c r="AF26" s="13"/>
      <c r="AG26" s="13"/>
      <c r="AH26" s="13"/>
      <c r="AI26" s="13"/>
      <c r="AJ26" s="13"/>
      <c r="AK26" s="13"/>
      <c r="AL26" s="13"/>
      <c r="AM26" s="13"/>
      <c r="AN26" s="12"/>
      <c r="AO26" s="12"/>
      <c r="AP26" s="12"/>
      <c r="AQ26" s="12"/>
      <c r="AR26" s="12"/>
      <c r="AS26" s="12"/>
      <c r="AT26" s="29">
        <f t="shared" si="5"/>
        <v>0</v>
      </c>
      <c r="AV26" s="8">
        <v>10.15</v>
      </c>
      <c r="AW26" s="9">
        <f t="shared" si="1"/>
        <v>10.556000000000001</v>
      </c>
      <c r="AX26" s="9">
        <f t="shared" si="2"/>
        <v>0</v>
      </c>
    </row>
    <row r="27" spans="1:50" ht="14.1" customHeight="1" x14ac:dyDescent="0.2">
      <c r="A27" s="10" t="s">
        <v>3</v>
      </c>
      <c r="B27" s="1"/>
      <c r="C27" s="15"/>
      <c r="D27" s="15"/>
      <c r="E27" s="15"/>
      <c r="F27" s="15"/>
      <c r="G27" s="15"/>
      <c r="H27" s="15"/>
      <c r="I27" s="15"/>
      <c r="J27" s="15"/>
      <c r="K27" s="13"/>
      <c r="L27" s="13"/>
      <c r="M27" s="12"/>
      <c r="N27" s="13"/>
      <c r="O27" s="13"/>
      <c r="P27" s="13"/>
      <c r="Q27" s="13"/>
      <c r="R27" s="12"/>
      <c r="S27" s="12"/>
      <c r="T27" s="12"/>
      <c r="U27" s="12"/>
      <c r="V27" s="12"/>
      <c r="W27" s="12"/>
      <c r="X27" s="12"/>
      <c r="Y27" s="12"/>
      <c r="Z27" s="12"/>
      <c r="AA27" s="12"/>
      <c r="AB27" s="12"/>
      <c r="AC27" s="12"/>
      <c r="AD27" s="12"/>
      <c r="AE27" s="12"/>
      <c r="AF27" s="12"/>
      <c r="AG27" s="12"/>
      <c r="AH27" s="12"/>
      <c r="AI27" s="12"/>
      <c r="AJ27" s="12"/>
      <c r="AK27" s="12"/>
      <c r="AL27" s="12"/>
      <c r="AM27" s="12"/>
      <c r="AN27" s="12"/>
      <c r="AO27" s="12"/>
      <c r="AP27" s="12"/>
      <c r="AQ27" s="12"/>
      <c r="AR27" s="12"/>
      <c r="AS27" s="12"/>
      <c r="AT27" s="29">
        <f t="shared" si="5"/>
        <v>0</v>
      </c>
      <c r="AV27" s="8">
        <v>10.15</v>
      </c>
      <c r="AW27" s="9">
        <f t="shared" si="1"/>
        <v>10.556000000000001</v>
      </c>
      <c r="AX27" s="9">
        <f t="shared" si="2"/>
        <v>0</v>
      </c>
    </row>
    <row r="28" spans="1:50" ht="14.1" customHeight="1" x14ac:dyDescent="0.2">
      <c r="A28" s="10" t="s">
        <v>3</v>
      </c>
      <c r="B28" s="1"/>
      <c r="C28" s="12"/>
      <c r="D28" s="12"/>
      <c r="E28" s="12"/>
      <c r="F28" s="12"/>
      <c r="G28" s="12"/>
      <c r="H28" s="12"/>
      <c r="I28" s="12"/>
      <c r="J28" s="12"/>
      <c r="K28" s="12"/>
      <c r="L28" s="12"/>
      <c r="M28" s="12"/>
      <c r="N28" s="12"/>
      <c r="O28" s="12"/>
      <c r="P28" s="12"/>
      <c r="Q28" s="12"/>
      <c r="R28" s="12"/>
      <c r="S28" s="12"/>
      <c r="T28" s="12"/>
      <c r="U28" s="12"/>
      <c r="V28" s="12"/>
      <c r="W28" s="12"/>
      <c r="X28" s="12"/>
      <c r="Y28" s="12"/>
      <c r="Z28" s="12"/>
      <c r="AA28" s="12"/>
      <c r="AB28" s="12"/>
      <c r="AC28" s="12"/>
      <c r="AD28" s="12"/>
      <c r="AE28" s="12"/>
      <c r="AF28" s="12"/>
      <c r="AG28" s="12"/>
      <c r="AH28" s="12"/>
      <c r="AI28" s="12"/>
      <c r="AJ28" s="13"/>
      <c r="AK28" s="13"/>
      <c r="AL28" s="13"/>
      <c r="AM28" s="13"/>
      <c r="AN28" s="13"/>
      <c r="AO28" s="13"/>
      <c r="AP28" s="13"/>
      <c r="AQ28" s="13"/>
      <c r="AR28" s="12"/>
      <c r="AS28" s="12"/>
      <c r="AT28" s="29">
        <f t="shared" si="5"/>
        <v>0</v>
      </c>
      <c r="AV28" s="8">
        <v>10.15</v>
      </c>
      <c r="AW28" s="9">
        <f t="shared" si="1"/>
        <v>10.556000000000001</v>
      </c>
      <c r="AX28" s="9">
        <f t="shared" si="2"/>
        <v>0</v>
      </c>
    </row>
    <row r="29" spans="1:50" ht="14.1" customHeight="1" x14ac:dyDescent="0.2">
      <c r="A29" s="10" t="s">
        <v>3</v>
      </c>
      <c r="B29" s="1"/>
      <c r="C29" s="12"/>
      <c r="D29" s="12"/>
      <c r="E29" s="12"/>
      <c r="F29" s="12"/>
      <c r="G29" s="12"/>
      <c r="H29" s="12"/>
      <c r="I29" s="12"/>
      <c r="J29" s="12"/>
      <c r="K29" s="12"/>
      <c r="L29" s="12"/>
      <c r="M29" s="12"/>
      <c r="N29" s="13"/>
      <c r="O29" s="13"/>
      <c r="P29" s="13"/>
      <c r="Q29" s="13"/>
      <c r="R29" s="13"/>
      <c r="S29" s="13"/>
      <c r="T29" s="13"/>
      <c r="U29" s="12"/>
      <c r="V29" s="12"/>
      <c r="W29" s="12"/>
      <c r="X29" s="12"/>
      <c r="Y29" s="12"/>
      <c r="Z29" s="12"/>
      <c r="AA29" s="12"/>
      <c r="AB29" s="12"/>
      <c r="AC29" s="12"/>
      <c r="AD29" s="12"/>
      <c r="AE29" s="12"/>
      <c r="AF29" s="12"/>
      <c r="AG29" s="12"/>
      <c r="AH29" s="12"/>
      <c r="AI29" s="12"/>
      <c r="AJ29" s="12"/>
      <c r="AK29" s="12"/>
      <c r="AL29" s="12"/>
      <c r="AM29" s="12"/>
      <c r="AN29" s="12"/>
      <c r="AO29" s="12"/>
      <c r="AP29" s="12"/>
      <c r="AQ29" s="12"/>
      <c r="AR29" s="12"/>
      <c r="AS29" s="12"/>
      <c r="AT29" s="29">
        <f t="shared" si="5"/>
        <v>0</v>
      </c>
      <c r="AV29" s="8">
        <v>10.15</v>
      </c>
      <c r="AW29" s="9">
        <f t="shared" si="1"/>
        <v>10.556000000000001</v>
      </c>
      <c r="AX29" s="9">
        <f t="shared" si="2"/>
        <v>0</v>
      </c>
    </row>
    <row r="30" spans="1:50" ht="14.1" customHeight="1" x14ac:dyDescent="0.2">
      <c r="B30" s="35"/>
      <c r="C30" s="32">
        <v>30</v>
      </c>
      <c r="D30" s="33">
        <v>6</v>
      </c>
      <c r="E30" s="32">
        <v>30</v>
      </c>
      <c r="F30" s="33">
        <v>7</v>
      </c>
      <c r="G30" s="32">
        <v>30</v>
      </c>
      <c r="H30" s="33">
        <v>8</v>
      </c>
      <c r="I30" s="32">
        <v>30</v>
      </c>
      <c r="J30" s="33">
        <v>9</v>
      </c>
      <c r="K30" s="32">
        <v>30</v>
      </c>
      <c r="L30" s="33">
        <v>10</v>
      </c>
      <c r="M30" s="32">
        <v>30</v>
      </c>
      <c r="N30" s="33">
        <v>11</v>
      </c>
      <c r="O30" s="32">
        <v>30</v>
      </c>
      <c r="P30" s="33">
        <v>12</v>
      </c>
      <c r="Q30" s="32">
        <v>30</v>
      </c>
      <c r="R30" s="33">
        <v>13</v>
      </c>
      <c r="S30" s="32">
        <v>30</v>
      </c>
      <c r="T30" s="33">
        <v>14</v>
      </c>
      <c r="U30" s="32">
        <v>30</v>
      </c>
      <c r="V30" s="33">
        <v>15</v>
      </c>
      <c r="W30" s="32">
        <v>30</v>
      </c>
      <c r="X30" s="33">
        <v>16</v>
      </c>
      <c r="Y30" s="32">
        <v>30</v>
      </c>
      <c r="Z30" s="33">
        <v>17</v>
      </c>
      <c r="AA30" s="32">
        <v>30</v>
      </c>
      <c r="AB30" s="33">
        <v>18</v>
      </c>
      <c r="AC30" s="32">
        <v>30</v>
      </c>
      <c r="AD30" s="33">
        <v>19</v>
      </c>
      <c r="AE30" s="32">
        <v>30</v>
      </c>
      <c r="AF30" s="33">
        <v>20</v>
      </c>
      <c r="AG30" s="32">
        <v>30</v>
      </c>
      <c r="AH30" s="33">
        <v>21</v>
      </c>
      <c r="AI30" s="32">
        <v>30</v>
      </c>
      <c r="AJ30" s="33">
        <v>22</v>
      </c>
      <c r="AK30" s="32">
        <v>30</v>
      </c>
      <c r="AL30" s="33">
        <v>23</v>
      </c>
      <c r="AM30" s="32">
        <v>30</v>
      </c>
      <c r="AN30" s="33">
        <v>0</v>
      </c>
      <c r="AO30" s="32">
        <v>30</v>
      </c>
      <c r="AP30" s="33">
        <v>1</v>
      </c>
      <c r="AQ30" s="32">
        <v>30</v>
      </c>
      <c r="AR30" s="33">
        <v>2</v>
      </c>
      <c r="AS30" s="32">
        <v>30</v>
      </c>
      <c r="AX30" s="36">
        <f>SUM(AX6:AX29)</f>
        <v>1090.856</v>
      </c>
    </row>
    <row r="31" spans="1:50" ht="14.1" customHeight="1" x14ac:dyDescent="0.2">
      <c r="B31" s="37"/>
      <c r="C31" s="38"/>
      <c r="D31" s="39"/>
      <c r="E31" s="40"/>
      <c r="F31" s="39"/>
      <c r="G31" s="40"/>
      <c r="H31" s="39"/>
      <c r="I31" s="40"/>
      <c r="J31" s="39"/>
      <c r="K31" s="40"/>
      <c r="L31" s="39"/>
      <c r="M31" s="40"/>
      <c r="N31" s="39"/>
      <c r="O31" s="40"/>
      <c r="P31" s="39"/>
      <c r="Q31" s="40"/>
      <c r="R31" s="39"/>
      <c r="S31" s="40"/>
      <c r="T31" s="39"/>
      <c r="U31" s="40"/>
      <c r="V31" s="39"/>
      <c r="W31" s="40"/>
      <c r="X31" s="39"/>
      <c r="Y31" s="40"/>
      <c r="Z31" s="39"/>
      <c r="AA31" s="40"/>
      <c r="AB31" s="39"/>
      <c r="AC31" s="40"/>
      <c r="AD31" s="39"/>
      <c r="AE31" s="40"/>
      <c r="AF31" s="39"/>
      <c r="AG31" s="40"/>
      <c r="AH31" s="39"/>
      <c r="AI31" s="40"/>
      <c r="AJ31" s="39"/>
      <c r="AK31" s="40"/>
      <c r="AL31" s="39"/>
      <c r="AM31" s="40"/>
      <c r="AN31" s="39"/>
      <c r="AO31" s="40"/>
      <c r="AP31" s="39"/>
      <c r="AQ31" s="40"/>
      <c r="AR31" s="39"/>
      <c r="AS31" s="40"/>
      <c r="AT31" s="41"/>
      <c r="AU31" s="42"/>
    </row>
    <row r="32" spans="1:50" x14ac:dyDescent="0.2">
      <c r="B32" s="16" t="s">
        <v>6</v>
      </c>
      <c r="C32" s="43">
        <f t="shared" ref="C32:AS32" si="6">SUM(C6:C29)</f>
        <v>0</v>
      </c>
      <c r="D32" s="43">
        <f t="shared" si="6"/>
        <v>0</v>
      </c>
      <c r="E32" s="43">
        <f t="shared" si="6"/>
        <v>3</v>
      </c>
      <c r="F32" s="43">
        <f t="shared" si="6"/>
        <v>3</v>
      </c>
      <c r="G32" s="43">
        <f t="shared" si="6"/>
        <v>3</v>
      </c>
      <c r="H32" s="43">
        <f t="shared" si="6"/>
        <v>3</v>
      </c>
      <c r="I32" s="43">
        <f t="shared" si="6"/>
        <v>3</v>
      </c>
      <c r="J32" s="43">
        <f t="shared" si="6"/>
        <v>3</v>
      </c>
      <c r="K32" s="43">
        <f t="shared" si="6"/>
        <v>3</v>
      </c>
      <c r="L32" s="43">
        <f t="shared" si="6"/>
        <v>3</v>
      </c>
      <c r="M32" s="43">
        <f t="shared" si="6"/>
        <v>3</v>
      </c>
      <c r="N32" s="43">
        <f t="shared" si="6"/>
        <v>6</v>
      </c>
      <c r="O32" s="43">
        <f t="shared" si="6"/>
        <v>8</v>
      </c>
      <c r="P32" s="43">
        <f t="shared" si="6"/>
        <v>8</v>
      </c>
      <c r="Q32" s="43">
        <f t="shared" si="6"/>
        <v>8</v>
      </c>
      <c r="R32" s="43">
        <f t="shared" si="6"/>
        <v>8</v>
      </c>
      <c r="S32" s="43">
        <f t="shared" si="6"/>
        <v>8</v>
      </c>
      <c r="T32" s="43">
        <f t="shared" si="6"/>
        <v>6</v>
      </c>
      <c r="U32" s="43">
        <f t="shared" si="6"/>
        <v>5</v>
      </c>
      <c r="V32" s="43">
        <f t="shared" si="6"/>
        <v>5</v>
      </c>
      <c r="W32" s="43">
        <f t="shared" si="6"/>
        <v>5</v>
      </c>
      <c r="X32" s="43">
        <f t="shared" si="6"/>
        <v>5</v>
      </c>
      <c r="Y32" s="43">
        <f t="shared" si="6"/>
        <v>8</v>
      </c>
      <c r="Z32" s="43">
        <f t="shared" si="6"/>
        <v>8</v>
      </c>
      <c r="AA32" s="43">
        <f t="shared" si="6"/>
        <v>8</v>
      </c>
      <c r="AB32" s="43">
        <f t="shared" si="6"/>
        <v>8</v>
      </c>
      <c r="AC32" s="43">
        <f t="shared" si="6"/>
        <v>8</v>
      </c>
      <c r="AD32" s="43">
        <f t="shared" si="6"/>
        <v>3</v>
      </c>
      <c r="AE32" s="43">
        <f t="shared" si="6"/>
        <v>3</v>
      </c>
      <c r="AF32" s="43">
        <f t="shared" si="6"/>
        <v>2</v>
      </c>
      <c r="AG32" s="43">
        <f t="shared" si="6"/>
        <v>2</v>
      </c>
      <c r="AH32" s="43">
        <f t="shared" si="6"/>
        <v>3</v>
      </c>
      <c r="AI32" s="43">
        <f t="shared" si="6"/>
        <v>3</v>
      </c>
      <c r="AJ32" s="43">
        <f t="shared" si="6"/>
        <v>3</v>
      </c>
      <c r="AK32" s="43">
        <f t="shared" si="6"/>
        <v>3</v>
      </c>
      <c r="AL32" s="43">
        <f t="shared" si="6"/>
        <v>3</v>
      </c>
      <c r="AM32" s="43">
        <f t="shared" si="6"/>
        <v>3</v>
      </c>
      <c r="AN32" s="43">
        <f t="shared" si="6"/>
        <v>3</v>
      </c>
      <c r="AO32" s="43">
        <f t="shared" si="6"/>
        <v>3</v>
      </c>
      <c r="AP32" s="43">
        <f t="shared" si="6"/>
        <v>0</v>
      </c>
      <c r="AQ32" s="43">
        <f t="shared" si="6"/>
        <v>0</v>
      </c>
      <c r="AR32" s="43">
        <f t="shared" si="6"/>
        <v>0</v>
      </c>
      <c r="AS32" s="43">
        <f t="shared" si="6"/>
        <v>0</v>
      </c>
      <c r="AT32" s="44">
        <f>SUM(AT6:AT29)</f>
        <v>86.5</v>
      </c>
    </row>
    <row r="33" spans="5:45" x14ac:dyDescent="0.2">
      <c r="E33" s="45"/>
      <c r="F33" s="45"/>
      <c r="G33" s="45"/>
      <c r="H33" s="45"/>
      <c r="I33" s="45"/>
      <c r="J33" s="45"/>
      <c r="K33" s="45"/>
      <c r="L33" s="45"/>
      <c r="M33" s="46"/>
      <c r="N33" s="45"/>
      <c r="O33" s="45"/>
      <c r="P33" s="45"/>
      <c r="Q33" s="45"/>
      <c r="R33" s="45"/>
      <c r="S33" s="45"/>
      <c r="T33" s="45"/>
      <c r="U33" s="45"/>
      <c r="V33" s="45"/>
      <c r="W33" s="45"/>
      <c r="X33" s="45"/>
      <c r="Y33" s="45"/>
      <c r="Z33" s="45"/>
      <c r="AA33" s="45"/>
      <c r="AB33" s="45"/>
      <c r="AC33" s="45"/>
      <c r="AD33" s="45"/>
      <c r="AE33" s="45"/>
      <c r="AF33" s="45"/>
      <c r="AG33" s="45"/>
      <c r="AH33" s="45"/>
      <c r="AI33" s="45"/>
      <c r="AJ33" s="45"/>
      <c r="AK33" s="45"/>
      <c r="AL33" s="45"/>
      <c r="AM33" s="45"/>
      <c r="AN33" s="45"/>
      <c r="AO33" s="45"/>
      <c r="AP33" s="45"/>
      <c r="AQ33" s="45"/>
      <c r="AR33" s="45"/>
      <c r="AS33" s="45"/>
    </row>
    <row r="35" spans="5:45" x14ac:dyDescent="0.2">
      <c r="I35" s="158" t="s">
        <v>23</v>
      </c>
      <c r="J35" s="159"/>
      <c r="K35" s="159"/>
      <c r="L35" s="159"/>
      <c r="M35" s="159"/>
      <c r="N35" s="160"/>
      <c r="Q35" s="158" t="s">
        <v>24</v>
      </c>
      <c r="R35" s="159"/>
      <c r="S35" s="159"/>
      <c r="T35" s="159"/>
      <c r="U35" s="159"/>
      <c r="V35" s="160"/>
      <c r="Y35" s="158" t="s">
        <v>19</v>
      </c>
      <c r="Z35" s="159"/>
      <c r="AA35" s="159"/>
      <c r="AB35" s="159"/>
      <c r="AC35" s="159"/>
      <c r="AD35" s="160"/>
    </row>
    <row r="36" spans="5:45" x14ac:dyDescent="0.2">
      <c r="I36" s="140" t="s">
        <v>29</v>
      </c>
      <c r="J36" s="141"/>
      <c r="K36" s="142"/>
      <c r="L36" s="143">
        <f>'Weekly summary'!N10</f>
        <v>5400</v>
      </c>
      <c r="M36" s="144"/>
      <c r="N36" s="145"/>
      <c r="Q36" s="161" t="s">
        <v>26</v>
      </c>
      <c r="R36" s="162"/>
      <c r="S36" s="163"/>
      <c r="T36" s="143">
        <f>'Weekly summary'!N13</f>
        <v>98.842461885940153</v>
      </c>
      <c r="U36" s="144"/>
      <c r="V36" s="145"/>
      <c r="Y36" s="161" t="s">
        <v>26</v>
      </c>
      <c r="Z36" s="162"/>
      <c r="AA36" s="163"/>
      <c r="AB36" s="164">
        <f>T36*14/L38*100</f>
        <v>25.409373235460198</v>
      </c>
      <c r="AC36" s="165"/>
      <c r="AD36" s="166"/>
    </row>
    <row r="37" spans="5:45" x14ac:dyDescent="0.2">
      <c r="I37" s="140" t="s">
        <v>30</v>
      </c>
      <c r="J37" s="141"/>
      <c r="K37" s="142"/>
      <c r="L37" s="143">
        <f>'Weekly summary'!N11</f>
        <v>5350</v>
      </c>
      <c r="M37" s="144"/>
      <c r="N37" s="145"/>
      <c r="Q37" s="161" t="s">
        <v>27</v>
      </c>
      <c r="R37" s="162"/>
      <c r="S37" s="163"/>
      <c r="T37" s="170">
        <f>AT32</f>
        <v>86.5</v>
      </c>
      <c r="U37" s="162"/>
      <c r="V37" s="163"/>
      <c r="Y37" s="161" t="s">
        <v>27</v>
      </c>
      <c r="Z37" s="162"/>
      <c r="AA37" s="163"/>
      <c r="AB37" s="167">
        <f>AX30/L38*100</f>
        <v>20.030407638633861</v>
      </c>
      <c r="AC37" s="168"/>
      <c r="AD37" s="169"/>
    </row>
    <row r="38" spans="5:45" x14ac:dyDescent="0.2">
      <c r="I38" s="140" t="s">
        <v>25</v>
      </c>
      <c r="J38" s="141"/>
      <c r="K38" s="142"/>
      <c r="L38" s="143">
        <f>'Weekly summary'!N12</f>
        <v>5446</v>
      </c>
      <c r="M38" s="144"/>
      <c r="N38" s="145"/>
      <c r="Q38" s="161" t="s">
        <v>28</v>
      </c>
      <c r="R38" s="162"/>
      <c r="S38" s="163"/>
      <c r="T38" s="161">
        <f>T37-T36</f>
        <v>-12.342461885940153</v>
      </c>
      <c r="U38" s="162"/>
      <c r="V38" s="163"/>
      <c r="Y38" s="161" t="s">
        <v>28</v>
      </c>
      <c r="Z38" s="162"/>
      <c r="AA38" s="163"/>
      <c r="AB38" s="167">
        <f>AB37-AB36</f>
        <v>-5.3789655968263368</v>
      </c>
      <c r="AC38" s="168"/>
      <c r="AD38" s="169"/>
    </row>
  </sheetData>
  <sheetProtection formatCells="0"/>
  <mergeCells count="23">
    <mergeCell ref="I38:K38"/>
    <mergeCell ref="AB37:AD37"/>
    <mergeCell ref="I36:K36"/>
    <mergeCell ref="L36:N36"/>
    <mergeCell ref="Q36:S36"/>
    <mergeCell ref="T36:V36"/>
    <mergeCell ref="Y36:AA36"/>
    <mergeCell ref="L38:N38"/>
    <mergeCell ref="Q38:S38"/>
    <mergeCell ref="B1:AS1"/>
    <mergeCell ref="B3:AS3"/>
    <mergeCell ref="I35:N35"/>
    <mergeCell ref="Q35:V35"/>
    <mergeCell ref="Y35:AD35"/>
    <mergeCell ref="T38:V38"/>
    <mergeCell ref="Y38:AA38"/>
    <mergeCell ref="AB38:AD38"/>
    <mergeCell ref="AB36:AD36"/>
    <mergeCell ref="I37:K37"/>
    <mergeCell ref="L37:N37"/>
    <mergeCell ref="Q37:S37"/>
    <mergeCell ref="T37:V37"/>
    <mergeCell ref="Y37:AA37"/>
  </mergeCells>
  <pageMargins left="0.39374999999999999" right="0.39374999999999999" top="0.45208333333333334" bottom="0.59027777777777779" header="0.51180555555555551" footer="0.51180555555555551"/>
  <pageSetup scale="93" firstPageNumber="0" orientation="landscape" horizontalDpi="300" verticalDpi="300" r:id="rId1"/>
  <headerFooter alignWithMargins="0"/>
  <legacy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49"/>
  <sheetViews>
    <sheetView workbookViewId="0">
      <selection activeCell="D8" sqref="D8"/>
    </sheetView>
  </sheetViews>
  <sheetFormatPr baseColWidth="10" defaultColWidth="9.140625" defaultRowHeight="12.75" x14ac:dyDescent="0.2"/>
  <cols>
    <col min="5" max="5" width="12.7109375" customWidth="1"/>
    <col min="7" max="7" width="9.5703125" bestFit="1" customWidth="1"/>
    <col min="11" max="11" width="10.5703125" customWidth="1"/>
    <col min="261" max="261" width="12.7109375" customWidth="1"/>
    <col min="263" max="263" width="9.5703125" bestFit="1" customWidth="1"/>
    <col min="267" max="267" width="10.5703125" customWidth="1"/>
    <col min="517" max="517" width="12.7109375" customWidth="1"/>
    <col min="519" max="519" width="9.5703125" bestFit="1" customWidth="1"/>
    <col min="523" max="523" width="10.5703125" customWidth="1"/>
    <col min="773" max="773" width="12.7109375" customWidth="1"/>
    <col min="775" max="775" width="9.5703125" bestFit="1" customWidth="1"/>
    <col min="779" max="779" width="10.5703125" customWidth="1"/>
    <col min="1029" max="1029" width="12.7109375" customWidth="1"/>
    <col min="1031" max="1031" width="9.5703125" bestFit="1" customWidth="1"/>
    <col min="1035" max="1035" width="10.5703125" customWidth="1"/>
    <col min="1285" max="1285" width="12.7109375" customWidth="1"/>
    <col min="1287" max="1287" width="9.5703125" bestFit="1" customWidth="1"/>
    <col min="1291" max="1291" width="10.5703125" customWidth="1"/>
    <col min="1541" max="1541" width="12.7109375" customWidth="1"/>
    <col min="1543" max="1543" width="9.5703125" bestFit="1" customWidth="1"/>
    <col min="1547" max="1547" width="10.5703125" customWidth="1"/>
    <col min="1797" max="1797" width="12.7109375" customWidth="1"/>
    <col min="1799" max="1799" width="9.5703125" bestFit="1" customWidth="1"/>
    <col min="1803" max="1803" width="10.5703125" customWidth="1"/>
    <col min="2053" max="2053" width="12.7109375" customWidth="1"/>
    <col min="2055" max="2055" width="9.5703125" bestFit="1" customWidth="1"/>
    <col min="2059" max="2059" width="10.5703125" customWidth="1"/>
    <col min="2309" max="2309" width="12.7109375" customWidth="1"/>
    <col min="2311" max="2311" width="9.5703125" bestFit="1" customWidth="1"/>
    <col min="2315" max="2315" width="10.5703125" customWidth="1"/>
    <col min="2565" max="2565" width="12.7109375" customWidth="1"/>
    <col min="2567" max="2567" width="9.5703125" bestFit="1" customWidth="1"/>
    <col min="2571" max="2571" width="10.5703125" customWidth="1"/>
    <col min="2821" max="2821" width="12.7109375" customWidth="1"/>
    <col min="2823" max="2823" width="9.5703125" bestFit="1" customWidth="1"/>
    <col min="2827" max="2827" width="10.5703125" customWidth="1"/>
    <col min="3077" max="3077" width="12.7109375" customWidth="1"/>
    <col min="3079" max="3079" width="9.5703125" bestFit="1" customWidth="1"/>
    <col min="3083" max="3083" width="10.5703125" customWidth="1"/>
    <col min="3333" max="3333" width="12.7109375" customWidth="1"/>
    <col min="3335" max="3335" width="9.5703125" bestFit="1" customWidth="1"/>
    <col min="3339" max="3339" width="10.5703125" customWidth="1"/>
    <col min="3589" max="3589" width="12.7109375" customWidth="1"/>
    <col min="3591" max="3591" width="9.5703125" bestFit="1" customWidth="1"/>
    <col min="3595" max="3595" width="10.5703125" customWidth="1"/>
    <col min="3845" max="3845" width="12.7109375" customWidth="1"/>
    <col min="3847" max="3847" width="9.5703125" bestFit="1" customWidth="1"/>
    <col min="3851" max="3851" width="10.5703125" customWidth="1"/>
    <col min="4101" max="4101" width="12.7109375" customWidth="1"/>
    <col min="4103" max="4103" width="9.5703125" bestFit="1" customWidth="1"/>
    <col min="4107" max="4107" width="10.5703125" customWidth="1"/>
    <col min="4357" max="4357" width="12.7109375" customWidth="1"/>
    <col min="4359" max="4359" width="9.5703125" bestFit="1" customWidth="1"/>
    <col min="4363" max="4363" width="10.5703125" customWidth="1"/>
    <col min="4613" max="4613" width="12.7109375" customWidth="1"/>
    <col min="4615" max="4615" width="9.5703125" bestFit="1" customWidth="1"/>
    <col min="4619" max="4619" width="10.5703125" customWidth="1"/>
    <col min="4869" max="4869" width="12.7109375" customWidth="1"/>
    <col min="4871" max="4871" width="9.5703125" bestFit="1" customWidth="1"/>
    <col min="4875" max="4875" width="10.5703125" customWidth="1"/>
    <col min="5125" max="5125" width="12.7109375" customWidth="1"/>
    <col min="5127" max="5127" width="9.5703125" bestFit="1" customWidth="1"/>
    <col min="5131" max="5131" width="10.5703125" customWidth="1"/>
    <col min="5381" max="5381" width="12.7109375" customWidth="1"/>
    <col min="5383" max="5383" width="9.5703125" bestFit="1" customWidth="1"/>
    <col min="5387" max="5387" width="10.5703125" customWidth="1"/>
    <col min="5637" max="5637" width="12.7109375" customWidth="1"/>
    <col min="5639" max="5639" width="9.5703125" bestFit="1" customWidth="1"/>
    <col min="5643" max="5643" width="10.5703125" customWidth="1"/>
    <col min="5893" max="5893" width="12.7109375" customWidth="1"/>
    <col min="5895" max="5895" width="9.5703125" bestFit="1" customWidth="1"/>
    <col min="5899" max="5899" width="10.5703125" customWidth="1"/>
    <col min="6149" max="6149" width="12.7109375" customWidth="1"/>
    <col min="6151" max="6151" width="9.5703125" bestFit="1" customWidth="1"/>
    <col min="6155" max="6155" width="10.5703125" customWidth="1"/>
    <col min="6405" max="6405" width="12.7109375" customWidth="1"/>
    <col min="6407" max="6407" width="9.5703125" bestFit="1" customWidth="1"/>
    <col min="6411" max="6411" width="10.5703125" customWidth="1"/>
    <col min="6661" max="6661" width="12.7109375" customWidth="1"/>
    <col min="6663" max="6663" width="9.5703125" bestFit="1" customWidth="1"/>
    <col min="6667" max="6667" width="10.5703125" customWidth="1"/>
    <col min="6917" max="6917" width="12.7109375" customWidth="1"/>
    <col min="6919" max="6919" width="9.5703125" bestFit="1" customWidth="1"/>
    <col min="6923" max="6923" width="10.5703125" customWidth="1"/>
    <col min="7173" max="7173" width="12.7109375" customWidth="1"/>
    <col min="7175" max="7175" width="9.5703125" bestFit="1" customWidth="1"/>
    <col min="7179" max="7179" width="10.5703125" customWidth="1"/>
    <col min="7429" max="7429" width="12.7109375" customWidth="1"/>
    <col min="7431" max="7431" width="9.5703125" bestFit="1" customWidth="1"/>
    <col min="7435" max="7435" width="10.5703125" customWidth="1"/>
    <col min="7685" max="7685" width="12.7109375" customWidth="1"/>
    <col min="7687" max="7687" width="9.5703125" bestFit="1" customWidth="1"/>
    <col min="7691" max="7691" width="10.5703125" customWidth="1"/>
    <col min="7941" max="7941" width="12.7109375" customWidth="1"/>
    <col min="7943" max="7943" width="9.5703125" bestFit="1" customWidth="1"/>
    <col min="7947" max="7947" width="10.5703125" customWidth="1"/>
    <col min="8197" max="8197" width="12.7109375" customWidth="1"/>
    <col min="8199" max="8199" width="9.5703125" bestFit="1" customWidth="1"/>
    <col min="8203" max="8203" width="10.5703125" customWidth="1"/>
    <col min="8453" max="8453" width="12.7109375" customWidth="1"/>
    <col min="8455" max="8455" width="9.5703125" bestFit="1" customWidth="1"/>
    <col min="8459" max="8459" width="10.5703125" customWidth="1"/>
    <col min="8709" max="8709" width="12.7109375" customWidth="1"/>
    <col min="8711" max="8711" width="9.5703125" bestFit="1" customWidth="1"/>
    <col min="8715" max="8715" width="10.5703125" customWidth="1"/>
    <col min="8965" max="8965" width="12.7109375" customWidth="1"/>
    <col min="8967" max="8967" width="9.5703125" bestFit="1" customWidth="1"/>
    <col min="8971" max="8971" width="10.5703125" customWidth="1"/>
    <col min="9221" max="9221" width="12.7109375" customWidth="1"/>
    <col min="9223" max="9223" width="9.5703125" bestFit="1" customWidth="1"/>
    <col min="9227" max="9227" width="10.5703125" customWidth="1"/>
    <col min="9477" max="9477" width="12.7109375" customWidth="1"/>
    <col min="9479" max="9479" width="9.5703125" bestFit="1" customWidth="1"/>
    <col min="9483" max="9483" width="10.5703125" customWidth="1"/>
    <col min="9733" max="9733" width="12.7109375" customWidth="1"/>
    <col min="9735" max="9735" width="9.5703125" bestFit="1" customWidth="1"/>
    <col min="9739" max="9739" width="10.5703125" customWidth="1"/>
    <col min="9989" max="9989" width="12.7109375" customWidth="1"/>
    <col min="9991" max="9991" width="9.5703125" bestFit="1" customWidth="1"/>
    <col min="9995" max="9995" width="10.5703125" customWidth="1"/>
    <col min="10245" max="10245" width="12.7109375" customWidth="1"/>
    <col min="10247" max="10247" width="9.5703125" bestFit="1" customWidth="1"/>
    <col min="10251" max="10251" width="10.5703125" customWidth="1"/>
    <col min="10501" max="10501" width="12.7109375" customWidth="1"/>
    <col min="10503" max="10503" width="9.5703125" bestFit="1" customWidth="1"/>
    <col min="10507" max="10507" width="10.5703125" customWidth="1"/>
    <col min="10757" max="10757" width="12.7109375" customWidth="1"/>
    <col min="10759" max="10759" width="9.5703125" bestFit="1" customWidth="1"/>
    <col min="10763" max="10763" width="10.5703125" customWidth="1"/>
    <col min="11013" max="11013" width="12.7109375" customWidth="1"/>
    <col min="11015" max="11015" width="9.5703125" bestFit="1" customWidth="1"/>
    <col min="11019" max="11019" width="10.5703125" customWidth="1"/>
    <col min="11269" max="11269" width="12.7109375" customWidth="1"/>
    <col min="11271" max="11271" width="9.5703125" bestFit="1" customWidth="1"/>
    <col min="11275" max="11275" width="10.5703125" customWidth="1"/>
    <col min="11525" max="11525" width="12.7109375" customWidth="1"/>
    <col min="11527" max="11527" width="9.5703125" bestFit="1" customWidth="1"/>
    <col min="11531" max="11531" width="10.5703125" customWidth="1"/>
    <col min="11781" max="11781" width="12.7109375" customWidth="1"/>
    <col min="11783" max="11783" width="9.5703125" bestFit="1" customWidth="1"/>
    <col min="11787" max="11787" width="10.5703125" customWidth="1"/>
    <col min="12037" max="12037" width="12.7109375" customWidth="1"/>
    <col min="12039" max="12039" width="9.5703125" bestFit="1" customWidth="1"/>
    <col min="12043" max="12043" width="10.5703125" customWidth="1"/>
    <col min="12293" max="12293" width="12.7109375" customWidth="1"/>
    <col min="12295" max="12295" width="9.5703125" bestFit="1" customWidth="1"/>
    <col min="12299" max="12299" width="10.5703125" customWidth="1"/>
    <col min="12549" max="12549" width="12.7109375" customWidth="1"/>
    <col min="12551" max="12551" width="9.5703125" bestFit="1" customWidth="1"/>
    <col min="12555" max="12555" width="10.5703125" customWidth="1"/>
    <col min="12805" max="12805" width="12.7109375" customWidth="1"/>
    <col min="12807" max="12807" width="9.5703125" bestFit="1" customWidth="1"/>
    <col min="12811" max="12811" width="10.5703125" customWidth="1"/>
    <col min="13061" max="13061" width="12.7109375" customWidth="1"/>
    <col min="13063" max="13063" width="9.5703125" bestFit="1" customWidth="1"/>
    <col min="13067" max="13067" width="10.5703125" customWidth="1"/>
    <col min="13317" max="13317" width="12.7109375" customWidth="1"/>
    <col min="13319" max="13319" width="9.5703125" bestFit="1" customWidth="1"/>
    <col min="13323" max="13323" width="10.5703125" customWidth="1"/>
    <col min="13573" max="13573" width="12.7109375" customWidth="1"/>
    <col min="13575" max="13575" width="9.5703125" bestFit="1" customWidth="1"/>
    <col min="13579" max="13579" width="10.5703125" customWidth="1"/>
    <col min="13829" max="13829" width="12.7109375" customWidth="1"/>
    <col min="13831" max="13831" width="9.5703125" bestFit="1" customWidth="1"/>
    <col min="13835" max="13835" width="10.5703125" customWidth="1"/>
    <col min="14085" max="14085" width="12.7109375" customWidth="1"/>
    <col min="14087" max="14087" width="9.5703125" bestFit="1" customWidth="1"/>
    <col min="14091" max="14091" width="10.5703125" customWidth="1"/>
    <col min="14341" max="14341" width="12.7109375" customWidth="1"/>
    <col min="14343" max="14343" width="9.5703125" bestFit="1" customWidth="1"/>
    <col min="14347" max="14347" width="10.5703125" customWidth="1"/>
    <col min="14597" max="14597" width="12.7109375" customWidth="1"/>
    <col min="14599" max="14599" width="9.5703125" bestFit="1" customWidth="1"/>
    <col min="14603" max="14603" width="10.5703125" customWidth="1"/>
    <col min="14853" max="14853" width="12.7109375" customWidth="1"/>
    <col min="14855" max="14855" width="9.5703125" bestFit="1" customWidth="1"/>
    <col min="14859" max="14859" width="10.5703125" customWidth="1"/>
    <col min="15109" max="15109" width="12.7109375" customWidth="1"/>
    <col min="15111" max="15111" width="9.5703125" bestFit="1" customWidth="1"/>
    <col min="15115" max="15115" width="10.5703125" customWidth="1"/>
    <col min="15365" max="15365" width="12.7109375" customWidth="1"/>
    <col min="15367" max="15367" width="9.5703125" bestFit="1" customWidth="1"/>
    <col min="15371" max="15371" width="10.5703125" customWidth="1"/>
    <col min="15621" max="15621" width="12.7109375" customWidth="1"/>
    <col min="15623" max="15623" width="9.5703125" bestFit="1" customWidth="1"/>
    <col min="15627" max="15627" width="10.5703125" customWidth="1"/>
    <col min="15877" max="15877" width="12.7109375" customWidth="1"/>
    <col min="15879" max="15879" width="9.5703125" bestFit="1" customWidth="1"/>
    <col min="15883" max="15883" width="10.5703125" customWidth="1"/>
    <col min="16133" max="16133" width="12.7109375" customWidth="1"/>
    <col min="16135" max="16135" width="9.5703125" bestFit="1" customWidth="1"/>
    <col min="16139" max="16139" width="10.5703125" customWidth="1"/>
  </cols>
  <sheetData>
    <row r="1" spans="1:19" ht="15.75" x14ac:dyDescent="0.25">
      <c r="A1" s="49"/>
      <c r="B1" s="50"/>
      <c r="C1" s="50"/>
      <c r="D1" s="50"/>
      <c r="E1" s="51" t="s">
        <v>47</v>
      </c>
      <c r="F1" s="50"/>
      <c r="G1" s="50"/>
      <c r="H1" s="50"/>
      <c r="I1" s="50"/>
      <c r="J1" s="50"/>
      <c r="K1" s="52"/>
      <c r="L1" s="52"/>
      <c r="M1" s="52"/>
      <c r="N1" s="52"/>
      <c r="O1" s="53"/>
    </row>
    <row r="2" spans="1:19" ht="15.75" x14ac:dyDescent="0.25">
      <c r="A2" s="54"/>
      <c r="B2" s="55"/>
      <c r="C2" s="55"/>
      <c r="D2" s="55"/>
      <c r="E2" s="55"/>
      <c r="F2" s="55"/>
      <c r="G2" s="55"/>
      <c r="H2" s="55"/>
      <c r="I2" s="55"/>
      <c r="J2" s="55"/>
      <c r="K2" s="56"/>
      <c r="L2" s="56"/>
      <c r="M2" s="56"/>
      <c r="N2" s="56"/>
      <c r="O2" s="57"/>
    </row>
    <row r="3" spans="1:19" ht="15.75" x14ac:dyDescent="0.25">
      <c r="A3" s="54"/>
      <c r="B3" s="55"/>
      <c r="C3" s="55"/>
      <c r="D3" s="55"/>
      <c r="E3" s="55"/>
      <c r="F3" s="55"/>
      <c r="G3" s="55"/>
      <c r="H3" s="55"/>
      <c r="I3" s="55"/>
      <c r="J3" s="55"/>
      <c r="K3" s="56"/>
      <c r="L3" s="56"/>
      <c r="M3" s="56"/>
      <c r="N3" s="56"/>
      <c r="O3" s="57"/>
    </row>
    <row r="4" spans="1:19" ht="15.75" x14ac:dyDescent="0.25">
      <c r="A4" s="54"/>
      <c r="B4" s="58" t="s">
        <v>48</v>
      </c>
      <c r="C4" s="59"/>
      <c r="D4" s="60"/>
      <c r="E4" s="55"/>
      <c r="F4" s="55"/>
      <c r="G4" s="61"/>
      <c r="H4" s="62" t="s">
        <v>49</v>
      </c>
      <c r="I4" s="62"/>
      <c r="J4" s="62"/>
      <c r="K4" s="63"/>
      <c r="L4" s="64"/>
      <c r="M4" s="65"/>
      <c r="N4" s="56"/>
      <c r="O4" s="57"/>
    </row>
    <row r="5" spans="1:19" ht="15.75" x14ac:dyDescent="0.25">
      <c r="A5" s="54"/>
      <c r="B5" s="55"/>
      <c r="C5" s="55"/>
      <c r="D5" s="55"/>
      <c r="E5" s="55"/>
      <c r="F5" s="55"/>
      <c r="G5" s="55"/>
      <c r="H5" s="55"/>
      <c r="I5" s="55"/>
      <c r="J5" s="55"/>
      <c r="K5" s="56"/>
      <c r="L5" s="56"/>
      <c r="M5" s="56"/>
      <c r="N5" s="56"/>
      <c r="O5" s="57"/>
    </row>
    <row r="6" spans="1:19" ht="15.75" x14ac:dyDescent="0.25">
      <c r="A6" s="54"/>
      <c r="B6" s="66" t="s">
        <v>50</v>
      </c>
      <c r="C6" s="66"/>
      <c r="D6" s="66" t="s">
        <v>51</v>
      </c>
      <c r="E6" s="66" t="s">
        <v>46</v>
      </c>
      <c r="F6" s="66"/>
      <c r="H6" s="66" t="s">
        <v>50</v>
      </c>
      <c r="I6" s="66"/>
      <c r="J6" s="66" t="s">
        <v>24</v>
      </c>
      <c r="K6" s="66" t="s">
        <v>46</v>
      </c>
      <c r="L6" s="66"/>
      <c r="M6" s="66"/>
      <c r="N6" s="66"/>
      <c r="O6" s="57"/>
    </row>
    <row r="7" spans="1:19" ht="15.75" x14ac:dyDescent="0.25">
      <c r="A7" s="54"/>
      <c r="B7" s="66"/>
      <c r="C7" s="66"/>
      <c r="D7" s="66"/>
      <c r="E7" s="66"/>
      <c r="F7" s="66"/>
      <c r="H7" s="66"/>
      <c r="I7" s="66"/>
      <c r="J7" s="66"/>
      <c r="K7" s="55"/>
      <c r="L7" s="66"/>
      <c r="M7" s="66"/>
      <c r="N7" s="66"/>
      <c r="O7" s="57"/>
    </row>
    <row r="8" spans="1:19" ht="15.75" x14ac:dyDescent="0.25">
      <c r="A8" s="54"/>
      <c r="B8" s="67">
        <v>8000</v>
      </c>
      <c r="C8" s="66"/>
      <c r="D8" s="66">
        <v>350</v>
      </c>
      <c r="E8" s="68">
        <f t="shared" ref="E8:E43" si="0">(14*D8)/B8</f>
        <v>0.61250000000000004</v>
      </c>
      <c r="F8" s="66"/>
      <c r="H8" s="67">
        <v>8000</v>
      </c>
      <c r="I8" s="66"/>
      <c r="J8" s="66">
        <f t="shared" ref="J8:J43" si="1">D8-84</f>
        <v>266</v>
      </c>
      <c r="K8" s="68">
        <f t="shared" ref="K8:K43" si="2">(14*J8)/H8</f>
        <v>0.46550000000000002</v>
      </c>
      <c r="L8" s="67"/>
      <c r="M8" s="66"/>
      <c r="N8" s="66"/>
      <c r="O8" s="57"/>
    </row>
    <row r="9" spans="1:19" ht="15.75" x14ac:dyDescent="0.25">
      <c r="A9" s="54"/>
      <c r="B9" s="67">
        <v>9000</v>
      </c>
      <c r="C9" s="66"/>
      <c r="D9" s="66">
        <v>350</v>
      </c>
      <c r="E9" s="68">
        <f t="shared" si="0"/>
        <v>0.5444444444444444</v>
      </c>
      <c r="F9" s="66"/>
      <c r="H9" s="67">
        <v>9000</v>
      </c>
      <c r="I9" s="66"/>
      <c r="J9" s="66">
        <f t="shared" si="1"/>
        <v>266</v>
      </c>
      <c r="K9" s="68">
        <f t="shared" si="2"/>
        <v>0.4137777777777778</v>
      </c>
      <c r="L9" s="67"/>
      <c r="M9" s="66"/>
      <c r="N9" s="66"/>
      <c r="O9" s="57"/>
    </row>
    <row r="10" spans="1:19" ht="15.75" x14ac:dyDescent="0.25">
      <c r="A10" s="54"/>
      <c r="B10" s="67">
        <v>10000</v>
      </c>
      <c r="C10" s="66"/>
      <c r="D10" s="66">
        <v>350</v>
      </c>
      <c r="E10" s="68">
        <f t="shared" si="0"/>
        <v>0.49</v>
      </c>
      <c r="F10" s="66"/>
      <c r="H10" s="67">
        <v>10000</v>
      </c>
      <c r="I10" s="66"/>
      <c r="J10" s="66">
        <f t="shared" si="1"/>
        <v>266</v>
      </c>
      <c r="K10" s="68">
        <f t="shared" si="2"/>
        <v>0.37240000000000001</v>
      </c>
      <c r="L10" s="67"/>
      <c r="M10" s="66"/>
      <c r="N10" s="66"/>
      <c r="O10" s="57"/>
    </row>
    <row r="11" spans="1:19" ht="15.75" x14ac:dyDescent="0.25">
      <c r="A11" s="54"/>
      <c r="B11" s="67">
        <v>11000</v>
      </c>
      <c r="C11" s="66"/>
      <c r="D11" s="66">
        <v>360</v>
      </c>
      <c r="E11" s="68">
        <f t="shared" si="0"/>
        <v>0.45818181818181819</v>
      </c>
      <c r="F11" s="66"/>
      <c r="H11" s="67">
        <v>11000</v>
      </c>
      <c r="I11" s="66"/>
      <c r="J11" s="66">
        <f t="shared" si="1"/>
        <v>276</v>
      </c>
      <c r="K11" s="68">
        <f t="shared" si="2"/>
        <v>0.35127272727272729</v>
      </c>
      <c r="L11" s="67"/>
      <c r="M11" s="66"/>
      <c r="N11" s="66"/>
      <c r="O11" s="57"/>
    </row>
    <row r="12" spans="1:19" ht="15.75" x14ac:dyDescent="0.25">
      <c r="A12" s="54"/>
      <c r="B12" s="67">
        <v>12000</v>
      </c>
      <c r="C12" s="66"/>
      <c r="D12" s="66">
        <v>370</v>
      </c>
      <c r="E12" s="68">
        <f t="shared" si="0"/>
        <v>0.43166666666666664</v>
      </c>
      <c r="F12" s="66"/>
      <c r="H12" s="67">
        <v>12000</v>
      </c>
      <c r="I12" s="66"/>
      <c r="J12" s="66">
        <f t="shared" si="1"/>
        <v>286</v>
      </c>
      <c r="K12" s="68">
        <f t="shared" si="2"/>
        <v>0.33366666666666667</v>
      </c>
      <c r="L12" s="67"/>
      <c r="M12" s="66"/>
      <c r="N12" s="66"/>
      <c r="O12" s="57"/>
      <c r="Q12" s="69"/>
    </row>
    <row r="13" spans="1:19" ht="15.75" x14ac:dyDescent="0.25">
      <c r="A13" s="54"/>
      <c r="B13" s="67">
        <v>13000</v>
      </c>
      <c r="C13" s="66"/>
      <c r="D13" s="66">
        <v>380</v>
      </c>
      <c r="E13" s="68">
        <f t="shared" si="0"/>
        <v>0.40923076923076923</v>
      </c>
      <c r="F13" s="66"/>
      <c r="H13" s="67">
        <v>13000</v>
      </c>
      <c r="I13" s="66"/>
      <c r="J13" s="66">
        <f t="shared" si="1"/>
        <v>296</v>
      </c>
      <c r="K13" s="68">
        <f t="shared" si="2"/>
        <v>0.31876923076923075</v>
      </c>
      <c r="L13" s="67"/>
      <c r="M13" s="66"/>
      <c r="N13" s="66"/>
      <c r="O13" s="57"/>
      <c r="S13" s="70"/>
    </row>
    <row r="14" spans="1:19" ht="15.75" x14ac:dyDescent="0.25">
      <c r="A14" s="54"/>
      <c r="B14" s="67">
        <v>14000</v>
      </c>
      <c r="C14" s="66"/>
      <c r="D14" s="66">
        <v>390</v>
      </c>
      <c r="E14" s="68">
        <f t="shared" si="0"/>
        <v>0.39</v>
      </c>
      <c r="F14" s="66"/>
      <c r="H14" s="67">
        <v>14000</v>
      </c>
      <c r="I14" s="66"/>
      <c r="J14" s="66">
        <f t="shared" si="1"/>
        <v>306</v>
      </c>
      <c r="K14" s="68">
        <f t="shared" si="2"/>
        <v>0.30599999999999999</v>
      </c>
      <c r="L14" s="67"/>
      <c r="M14" s="66"/>
      <c r="N14" s="66"/>
      <c r="O14" s="57"/>
    </row>
    <row r="15" spans="1:19" ht="15.75" x14ac:dyDescent="0.25">
      <c r="A15" s="54"/>
      <c r="B15" s="67">
        <v>15000</v>
      </c>
      <c r="C15" s="66"/>
      <c r="D15" s="66">
        <v>400</v>
      </c>
      <c r="E15" s="68">
        <f t="shared" si="0"/>
        <v>0.37333333333333335</v>
      </c>
      <c r="F15" s="71"/>
      <c r="H15" s="67">
        <v>15000</v>
      </c>
      <c r="I15" s="66"/>
      <c r="J15" s="66">
        <f t="shared" si="1"/>
        <v>316</v>
      </c>
      <c r="K15" s="68">
        <f t="shared" si="2"/>
        <v>0.29493333333333333</v>
      </c>
      <c r="L15" s="67"/>
      <c r="M15" s="66"/>
      <c r="N15" s="66"/>
      <c r="O15" s="57"/>
    </row>
    <row r="16" spans="1:19" ht="15.75" x14ac:dyDescent="0.25">
      <c r="A16" s="54"/>
      <c r="B16" s="67">
        <v>16000</v>
      </c>
      <c r="C16" s="66"/>
      <c r="D16" s="66">
        <v>420</v>
      </c>
      <c r="E16" s="68">
        <f t="shared" si="0"/>
        <v>0.36749999999999999</v>
      </c>
      <c r="F16" s="71"/>
      <c r="H16" s="67">
        <v>16000</v>
      </c>
      <c r="I16" s="66"/>
      <c r="J16" s="66">
        <f t="shared" si="1"/>
        <v>336</v>
      </c>
      <c r="K16" s="68">
        <f t="shared" si="2"/>
        <v>0.29399999999999998</v>
      </c>
      <c r="L16" s="67"/>
      <c r="M16" s="56"/>
      <c r="N16" s="66"/>
      <c r="O16" s="57"/>
    </row>
    <row r="17" spans="1:15" ht="15.75" x14ac:dyDescent="0.25">
      <c r="A17" s="54"/>
      <c r="B17" s="67">
        <v>17000</v>
      </c>
      <c r="C17" s="66"/>
      <c r="D17" s="66">
        <v>430</v>
      </c>
      <c r="E17" s="68">
        <f t="shared" si="0"/>
        <v>0.35411764705882354</v>
      </c>
      <c r="F17" s="71"/>
      <c r="H17" s="67">
        <v>17000</v>
      </c>
      <c r="I17" s="66"/>
      <c r="J17" s="66">
        <f t="shared" si="1"/>
        <v>346</v>
      </c>
      <c r="K17" s="68">
        <f t="shared" si="2"/>
        <v>0.28494117647058825</v>
      </c>
      <c r="L17" s="67"/>
      <c r="M17" s="56"/>
      <c r="N17" s="66"/>
      <c r="O17" s="57"/>
    </row>
    <row r="18" spans="1:15" ht="15.75" x14ac:dyDescent="0.25">
      <c r="A18" s="54"/>
      <c r="B18" s="67">
        <v>18000</v>
      </c>
      <c r="C18" s="66"/>
      <c r="D18" s="66">
        <v>440</v>
      </c>
      <c r="E18" s="68">
        <f t="shared" si="0"/>
        <v>0.34222222222222221</v>
      </c>
      <c r="F18" s="71"/>
      <c r="H18" s="67">
        <v>18000</v>
      </c>
      <c r="I18" s="66"/>
      <c r="J18" s="66">
        <f t="shared" si="1"/>
        <v>356</v>
      </c>
      <c r="K18" s="68">
        <f t="shared" si="2"/>
        <v>0.27688888888888891</v>
      </c>
      <c r="L18" s="67"/>
      <c r="M18" s="56"/>
      <c r="N18" s="66"/>
      <c r="O18" s="57"/>
    </row>
    <row r="19" spans="1:15" ht="15.75" x14ac:dyDescent="0.25">
      <c r="A19" s="54"/>
      <c r="B19" s="67">
        <v>19000</v>
      </c>
      <c r="C19" s="66"/>
      <c r="D19" s="66">
        <v>440</v>
      </c>
      <c r="E19" s="68">
        <f t="shared" si="0"/>
        <v>0.32421052631578945</v>
      </c>
      <c r="F19" s="71"/>
      <c r="H19" s="67">
        <v>19000</v>
      </c>
      <c r="I19" s="66"/>
      <c r="J19" s="66">
        <f t="shared" si="1"/>
        <v>356</v>
      </c>
      <c r="K19" s="68">
        <f t="shared" si="2"/>
        <v>0.26231578947368422</v>
      </c>
      <c r="L19" s="67"/>
      <c r="M19" s="56"/>
      <c r="N19" s="66"/>
      <c r="O19" s="57"/>
    </row>
    <row r="20" spans="1:15" ht="15.75" x14ac:dyDescent="0.25">
      <c r="A20" s="54"/>
      <c r="B20" s="67">
        <v>20000</v>
      </c>
      <c r="C20" s="66"/>
      <c r="D20" s="66">
        <v>450</v>
      </c>
      <c r="E20" s="68">
        <f t="shared" si="0"/>
        <v>0.315</v>
      </c>
      <c r="F20" s="71"/>
      <c r="H20" s="67">
        <v>20000</v>
      </c>
      <c r="I20" s="66"/>
      <c r="J20" s="66">
        <f t="shared" si="1"/>
        <v>366</v>
      </c>
      <c r="K20" s="68">
        <f t="shared" si="2"/>
        <v>0.25619999999999998</v>
      </c>
      <c r="L20" s="67"/>
      <c r="M20" s="56"/>
      <c r="N20" s="66"/>
      <c r="O20" s="57"/>
    </row>
    <row r="21" spans="1:15" ht="15.75" x14ac:dyDescent="0.25">
      <c r="A21" s="54"/>
      <c r="B21" s="67">
        <v>21000</v>
      </c>
      <c r="C21" s="66"/>
      <c r="D21" s="66">
        <v>450</v>
      </c>
      <c r="E21" s="68">
        <f t="shared" si="0"/>
        <v>0.3</v>
      </c>
      <c r="F21" s="71"/>
      <c r="H21" s="67">
        <v>21000</v>
      </c>
      <c r="I21" s="66"/>
      <c r="J21" s="66">
        <f t="shared" si="1"/>
        <v>366</v>
      </c>
      <c r="K21" s="68">
        <f t="shared" si="2"/>
        <v>0.24399999999999999</v>
      </c>
      <c r="L21" s="56"/>
      <c r="M21" s="56"/>
      <c r="N21" s="56"/>
      <c r="O21" s="57"/>
    </row>
    <row r="22" spans="1:15" ht="15.75" x14ac:dyDescent="0.25">
      <c r="A22" s="54"/>
      <c r="B22" s="67">
        <v>22000</v>
      </c>
      <c r="C22" s="66"/>
      <c r="D22" s="66">
        <v>460</v>
      </c>
      <c r="E22" s="68">
        <f t="shared" si="0"/>
        <v>0.29272727272727272</v>
      </c>
      <c r="F22" s="71"/>
      <c r="H22" s="67">
        <v>22000</v>
      </c>
      <c r="I22" s="66"/>
      <c r="J22" s="66">
        <f t="shared" si="1"/>
        <v>376</v>
      </c>
      <c r="K22" s="68">
        <f t="shared" si="2"/>
        <v>0.23927272727272728</v>
      </c>
      <c r="L22" s="56"/>
      <c r="M22" s="56"/>
      <c r="N22" s="56"/>
      <c r="O22" s="57"/>
    </row>
    <row r="23" spans="1:15" ht="15.75" x14ac:dyDescent="0.25">
      <c r="A23" s="54"/>
      <c r="B23" s="67">
        <v>23000</v>
      </c>
      <c r="C23" s="66"/>
      <c r="D23" s="66">
        <v>480</v>
      </c>
      <c r="E23" s="68">
        <f t="shared" si="0"/>
        <v>0.29217391304347828</v>
      </c>
      <c r="F23" s="71"/>
      <c r="H23" s="67">
        <v>23000</v>
      </c>
      <c r="I23" s="66"/>
      <c r="J23" s="66">
        <f t="shared" si="1"/>
        <v>396</v>
      </c>
      <c r="K23" s="68">
        <f t="shared" si="2"/>
        <v>0.24104347826086955</v>
      </c>
      <c r="L23" s="56"/>
      <c r="M23" s="56"/>
      <c r="N23" s="56"/>
      <c r="O23" s="57"/>
    </row>
    <row r="24" spans="1:15" ht="15.75" x14ac:dyDescent="0.25">
      <c r="A24" s="54"/>
      <c r="B24" s="67">
        <v>24000</v>
      </c>
      <c r="C24" s="66"/>
      <c r="D24" s="66">
        <v>490</v>
      </c>
      <c r="E24" s="68">
        <f t="shared" si="0"/>
        <v>0.28583333333333333</v>
      </c>
      <c r="F24" s="71"/>
      <c r="H24" s="67">
        <v>24000</v>
      </c>
      <c r="I24" s="66"/>
      <c r="J24" s="66">
        <f t="shared" si="1"/>
        <v>406</v>
      </c>
      <c r="K24" s="68">
        <f t="shared" si="2"/>
        <v>0.23683333333333334</v>
      </c>
      <c r="L24" s="56"/>
      <c r="M24" s="56"/>
      <c r="N24" s="56"/>
      <c r="O24" s="57"/>
    </row>
    <row r="25" spans="1:15" ht="15.75" x14ac:dyDescent="0.25">
      <c r="A25" s="54"/>
      <c r="B25" s="67">
        <v>25000</v>
      </c>
      <c r="C25" s="66"/>
      <c r="D25" s="66">
        <v>510</v>
      </c>
      <c r="E25" s="68">
        <f t="shared" si="0"/>
        <v>0.28560000000000002</v>
      </c>
      <c r="F25" s="71"/>
      <c r="H25" s="67">
        <v>25000</v>
      </c>
      <c r="I25" s="66"/>
      <c r="J25" s="66">
        <f t="shared" si="1"/>
        <v>426</v>
      </c>
      <c r="K25" s="68">
        <f t="shared" si="2"/>
        <v>0.23855999999999999</v>
      </c>
      <c r="L25" s="56"/>
      <c r="M25" s="56"/>
      <c r="N25" s="56"/>
      <c r="O25" s="57"/>
    </row>
    <row r="26" spans="1:15" ht="15.75" x14ac:dyDescent="0.25">
      <c r="A26" s="54"/>
      <c r="B26" s="67">
        <v>26000</v>
      </c>
      <c r="C26" s="66"/>
      <c r="D26" s="66">
        <v>530</v>
      </c>
      <c r="E26" s="68">
        <f t="shared" si="0"/>
        <v>0.2853846153846154</v>
      </c>
      <c r="F26" s="71"/>
      <c r="H26" s="67">
        <v>26000</v>
      </c>
      <c r="I26" s="66"/>
      <c r="J26" s="66">
        <f t="shared" si="1"/>
        <v>446</v>
      </c>
      <c r="K26" s="68">
        <f t="shared" si="2"/>
        <v>0.24015384615384616</v>
      </c>
      <c r="L26" s="56"/>
      <c r="M26" s="56"/>
      <c r="N26" s="56"/>
      <c r="O26" s="57"/>
    </row>
    <row r="27" spans="1:15" ht="15.75" x14ac:dyDescent="0.25">
      <c r="A27" s="54"/>
      <c r="B27" s="67">
        <v>27000</v>
      </c>
      <c r="C27" s="66"/>
      <c r="D27" s="66">
        <v>540</v>
      </c>
      <c r="E27" s="68">
        <f t="shared" si="0"/>
        <v>0.28000000000000003</v>
      </c>
      <c r="F27" s="71"/>
      <c r="H27" s="67">
        <v>27000</v>
      </c>
      <c r="I27" s="66"/>
      <c r="J27" s="66">
        <f t="shared" si="1"/>
        <v>456</v>
      </c>
      <c r="K27" s="68">
        <f t="shared" si="2"/>
        <v>0.23644444444444446</v>
      </c>
      <c r="L27" s="56"/>
      <c r="M27" s="56"/>
      <c r="N27" s="56"/>
      <c r="O27" s="57"/>
    </row>
    <row r="28" spans="1:15" ht="15.75" x14ac:dyDescent="0.25">
      <c r="A28" s="54"/>
      <c r="B28" s="67">
        <v>28000</v>
      </c>
      <c r="C28" s="66"/>
      <c r="D28" s="66">
        <v>560</v>
      </c>
      <c r="E28" s="68">
        <f t="shared" si="0"/>
        <v>0.28000000000000003</v>
      </c>
      <c r="F28" s="71"/>
      <c r="H28" s="67">
        <v>28000</v>
      </c>
      <c r="I28" s="66"/>
      <c r="J28" s="66">
        <f t="shared" si="1"/>
        <v>476</v>
      </c>
      <c r="K28" s="68">
        <f t="shared" si="2"/>
        <v>0.23799999999999999</v>
      </c>
      <c r="L28" s="56"/>
      <c r="M28" s="56"/>
      <c r="N28" s="56"/>
      <c r="O28" s="57"/>
    </row>
    <row r="29" spans="1:15" ht="15.75" x14ac:dyDescent="0.25">
      <c r="A29" s="54"/>
      <c r="B29" s="67">
        <v>29000</v>
      </c>
      <c r="C29" s="66"/>
      <c r="D29" s="66">
        <v>570</v>
      </c>
      <c r="E29" s="68">
        <f t="shared" si="0"/>
        <v>0.27517241379310342</v>
      </c>
      <c r="F29" s="71"/>
      <c r="H29" s="67">
        <v>29000</v>
      </c>
      <c r="I29" s="66"/>
      <c r="J29" s="66">
        <f t="shared" si="1"/>
        <v>486</v>
      </c>
      <c r="K29" s="68">
        <f t="shared" si="2"/>
        <v>0.23462068965517241</v>
      </c>
      <c r="L29" s="56"/>
      <c r="M29" s="56"/>
      <c r="N29" s="56"/>
      <c r="O29" s="57"/>
    </row>
    <row r="30" spans="1:15" ht="15.75" x14ac:dyDescent="0.25">
      <c r="A30" s="54"/>
      <c r="B30" s="67">
        <v>30000</v>
      </c>
      <c r="C30" s="66"/>
      <c r="D30" s="66">
        <v>580</v>
      </c>
      <c r="E30" s="68">
        <f t="shared" si="0"/>
        <v>0.27066666666666667</v>
      </c>
      <c r="F30" s="71"/>
      <c r="H30" s="67">
        <v>30000</v>
      </c>
      <c r="I30" s="66"/>
      <c r="J30" s="66">
        <f t="shared" si="1"/>
        <v>496</v>
      </c>
      <c r="K30" s="68">
        <f t="shared" si="2"/>
        <v>0.23146666666666665</v>
      </c>
      <c r="L30" s="56"/>
      <c r="M30" s="56"/>
      <c r="N30" s="56"/>
      <c r="O30" s="57"/>
    </row>
    <row r="31" spans="1:15" ht="15.75" x14ac:dyDescent="0.25">
      <c r="A31" s="54"/>
      <c r="B31" s="67">
        <v>31000</v>
      </c>
      <c r="C31" s="66"/>
      <c r="D31" s="66">
        <v>590</v>
      </c>
      <c r="E31" s="68">
        <f t="shared" si="0"/>
        <v>0.26645161290322583</v>
      </c>
      <c r="F31" s="71"/>
      <c r="H31" s="67">
        <v>31000</v>
      </c>
      <c r="I31" s="66"/>
      <c r="J31" s="66">
        <f t="shared" si="1"/>
        <v>506</v>
      </c>
      <c r="K31" s="68">
        <f t="shared" si="2"/>
        <v>0.22851612903225807</v>
      </c>
      <c r="L31" s="56"/>
      <c r="M31" s="56"/>
      <c r="N31" s="56"/>
      <c r="O31" s="57"/>
    </row>
    <row r="32" spans="1:15" ht="15.75" x14ac:dyDescent="0.25">
      <c r="A32" s="54"/>
      <c r="B32" s="67">
        <v>32000</v>
      </c>
      <c r="C32" s="66"/>
      <c r="D32" s="66">
        <v>600</v>
      </c>
      <c r="E32" s="68">
        <f t="shared" si="0"/>
        <v>0.26250000000000001</v>
      </c>
      <c r="F32" s="71"/>
      <c r="H32" s="67">
        <v>32000</v>
      </c>
      <c r="I32" s="66"/>
      <c r="J32" s="66">
        <f t="shared" si="1"/>
        <v>516</v>
      </c>
      <c r="K32" s="68">
        <f t="shared" si="2"/>
        <v>0.22575000000000001</v>
      </c>
      <c r="L32" s="56"/>
      <c r="M32" s="56"/>
      <c r="N32" s="56"/>
      <c r="O32" s="57"/>
    </row>
    <row r="33" spans="1:15" ht="15.75" x14ac:dyDescent="0.25">
      <c r="A33" s="54"/>
      <c r="B33" s="67">
        <v>33000</v>
      </c>
      <c r="C33" s="66"/>
      <c r="D33" s="66">
        <v>610</v>
      </c>
      <c r="E33" s="68">
        <f t="shared" si="0"/>
        <v>0.25878787878787879</v>
      </c>
      <c r="F33" s="71"/>
      <c r="H33" s="67">
        <v>33000</v>
      </c>
      <c r="I33" s="66"/>
      <c r="J33" s="66">
        <f t="shared" si="1"/>
        <v>526</v>
      </c>
      <c r="K33" s="68">
        <f t="shared" si="2"/>
        <v>0.22315151515151516</v>
      </c>
      <c r="L33" s="56"/>
      <c r="M33" s="56"/>
      <c r="N33" s="56"/>
      <c r="O33" s="57"/>
    </row>
    <row r="34" spans="1:15" ht="15.75" x14ac:dyDescent="0.25">
      <c r="A34" s="54"/>
      <c r="B34" s="67">
        <v>34000</v>
      </c>
      <c r="C34" s="66"/>
      <c r="D34" s="66">
        <v>620</v>
      </c>
      <c r="E34" s="68">
        <f t="shared" si="0"/>
        <v>0.25529411764705884</v>
      </c>
      <c r="F34" s="66"/>
      <c r="H34" s="67">
        <v>34000</v>
      </c>
      <c r="I34" s="66"/>
      <c r="J34" s="66">
        <f t="shared" si="1"/>
        <v>536</v>
      </c>
      <c r="K34" s="68">
        <f t="shared" si="2"/>
        <v>0.22070588235294117</v>
      </c>
      <c r="L34" s="56"/>
      <c r="M34" s="56"/>
      <c r="N34" s="56"/>
      <c r="O34" s="57"/>
    </row>
    <row r="35" spans="1:15" ht="15.75" x14ac:dyDescent="0.25">
      <c r="A35" s="54"/>
      <c r="B35" s="67">
        <v>35000</v>
      </c>
      <c r="C35" s="66"/>
      <c r="D35" s="66">
        <v>630</v>
      </c>
      <c r="E35" s="68">
        <f t="shared" si="0"/>
        <v>0.252</v>
      </c>
      <c r="F35" s="66"/>
      <c r="H35" s="67">
        <v>35000</v>
      </c>
      <c r="I35" s="66"/>
      <c r="J35" s="66">
        <f t="shared" si="1"/>
        <v>546</v>
      </c>
      <c r="K35" s="68">
        <f t="shared" si="2"/>
        <v>0.21840000000000001</v>
      </c>
      <c r="L35" s="56"/>
      <c r="M35" s="56"/>
      <c r="N35" s="56"/>
      <c r="O35" s="57"/>
    </row>
    <row r="36" spans="1:15" ht="15.75" x14ac:dyDescent="0.25">
      <c r="A36" s="54"/>
      <c r="B36" s="67">
        <v>36000</v>
      </c>
      <c r="C36" s="66"/>
      <c r="D36" s="66">
        <v>640</v>
      </c>
      <c r="E36" s="68">
        <f t="shared" si="0"/>
        <v>0.24888888888888888</v>
      </c>
      <c r="F36" s="66"/>
      <c r="H36" s="67">
        <v>36000</v>
      </c>
      <c r="I36" s="66"/>
      <c r="J36" s="66">
        <f t="shared" si="1"/>
        <v>556</v>
      </c>
      <c r="K36" s="68">
        <f t="shared" si="2"/>
        <v>0.21622222222222223</v>
      </c>
      <c r="L36" s="56"/>
      <c r="M36" s="56"/>
      <c r="N36" s="56"/>
      <c r="O36" s="57"/>
    </row>
    <row r="37" spans="1:15" ht="15.75" x14ac:dyDescent="0.25">
      <c r="A37" s="54"/>
      <c r="B37" s="67">
        <v>37000</v>
      </c>
      <c r="C37" s="66"/>
      <c r="D37" s="66">
        <v>650</v>
      </c>
      <c r="E37" s="68">
        <f t="shared" si="0"/>
        <v>0.24594594594594596</v>
      </c>
      <c r="F37" s="66"/>
      <c r="H37" s="67">
        <v>37000</v>
      </c>
      <c r="I37" s="66"/>
      <c r="J37" s="66">
        <f t="shared" si="1"/>
        <v>566</v>
      </c>
      <c r="K37" s="68">
        <f t="shared" si="2"/>
        <v>0.21416216216216216</v>
      </c>
      <c r="L37" s="56"/>
      <c r="M37" s="56"/>
      <c r="N37" s="56"/>
      <c r="O37" s="57"/>
    </row>
    <row r="38" spans="1:15" ht="15.75" x14ac:dyDescent="0.25">
      <c r="A38" s="54"/>
      <c r="B38" s="67">
        <v>38000</v>
      </c>
      <c r="C38" s="66"/>
      <c r="D38" s="66">
        <v>660</v>
      </c>
      <c r="E38" s="68">
        <f t="shared" si="0"/>
        <v>0.2431578947368421</v>
      </c>
      <c r="F38" s="66"/>
      <c r="H38" s="67">
        <v>38000</v>
      </c>
      <c r="I38" s="66"/>
      <c r="J38" s="66">
        <f t="shared" si="1"/>
        <v>576</v>
      </c>
      <c r="K38" s="68">
        <f t="shared" si="2"/>
        <v>0.21221052631578946</v>
      </c>
      <c r="L38" s="56"/>
      <c r="M38" s="56"/>
      <c r="N38" s="56"/>
      <c r="O38" s="57"/>
    </row>
    <row r="39" spans="1:15" ht="15.75" x14ac:dyDescent="0.25">
      <c r="A39" s="54"/>
      <c r="B39" s="72">
        <v>39000</v>
      </c>
      <c r="D39" s="73">
        <v>670</v>
      </c>
      <c r="E39" s="74">
        <f t="shared" si="0"/>
        <v>0.24051282051282052</v>
      </c>
      <c r="H39" s="72">
        <v>39000</v>
      </c>
      <c r="J39" s="66">
        <f t="shared" si="1"/>
        <v>586</v>
      </c>
      <c r="K39" s="68">
        <f t="shared" si="2"/>
        <v>0.21035897435897435</v>
      </c>
      <c r="L39" s="56"/>
      <c r="M39" s="56"/>
      <c r="N39" s="56"/>
      <c r="O39" s="57"/>
    </row>
    <row r="40" spans="1:15" ht="15.75" x14ac:dyDescent="0.25">
      <c r="A40" s="54"/>
      <c r="B40" s="72">
        <v>40000</v>
      </c>
      <c r="D40" s="73">
        <v>680</v>
      </c>
      <c r="E40" s="74">
        <f t="shared" si="0"/>
        <v>0.23799999999999999</v>
      </c>
      <c r="H40" s="72">
        <v>40000</v>
      </c>
      <c r="J40" s="66">
        <f t="shared" si="1"/>
        <v>596</v>
      </c>
      <c r="K40" s="68">
        <f t="shared" si="2"/>
        <v>0.20860000000000001</v>
      </c>
      <c r="L40" s="56"/>
      <c r="M40" s="56"/>
      <c r="N40" s="56"/>
      <c r="O40" s="57"/>
    </row>
    <row r="41" spans="1:15" ht="15.75" x14ac:dyDescent="0.25">
      <c r="A41" s="54"/>
      <c r="B41" s="72">
        <v>41000</v>
      </c>
      <c r="D41" s="73">
        <v>680</v>
      </c>
      <c r="E41" s="74">
        <f t="shared" si="0"/>
        <v>0.23219512195121952</v>
      </c>
      <c r="H41" s="72">
        <v>41000</v>
      </c>
      <c r="J41" s="66">
        <f t="shared" si="1"/>
        <v>596</v>
      </c>
      <c r="K41" s="68">
        <f t="shared" si="2"/>
        <v>0.20351219512195121</v>
      </c>
      <c r="L41" s="56"/>
      <c r="M41" s="56"/>
      <c r="N41" s="56"/>
      <c r="O41" s="57"/>
    </row>
    <row r="42" spans="1:15" ht="15.75" x14ac:dyDescent="0.25">
      <c r="A42" s="54"/>
      <c r="B42" s="72">
        <v>42000</v>
      </c>
      <c r="D42" s="73">
        <v>680</v>
      </c>
      <c r="E42" s="74">
        <f t="shared" si="0"/>
        <v>0.22666666666666666</v>
      </c>
      <c r="H42" s="72">
        <v>42000</v>
      </c>
      <c r="J42" s="66">
        <f t="shared" si="1"/>
        <v>596</v>
      </c>
      <c r="K42" s="68">
        <f t="shared" si="2"/>
        <v>0.19866666666666666</v>
      </c>
      <c r="L42" s="56"/>
      <c r="M42" s="56"/>
      <c r="N42" s="56"/>
      <c r="O42" s="57"/>
    </row>
    <row r="43" spans="1:15" ht="15.75" x14ac:dyDescent="0.25">
      <c r="A43" s="54"/>
      <c r="B43" s="72">
        <v>43000</v>
      </c>
      <c r="D43" s="73">
        <v>680</v>
      </c>
      <c r="E43" s="74">
        <f t="shared" si="0"/>
        <v>0.22139534883720929</v>
      </c>
      <c r="H43" s="72">
        <v>43000</v>
      </c>
      <c r="J43" s="66">
        <f t="shared" si="1"/>
        <v>596</v>
      </c>
      <c r="K43" s="68">
        <f t="shared" si="2"/>
        <v>0.19404651162790698</v>
      </c>
      <c r="L43" s="56"/>
      <c r="M43" s="56"/>
      <c r="N43" s="56"/>
      <c r="O43" s="57"/>
    </row>
    <row r="44" spans="1:15" ht="16.5" thickBot="1" x14ac:dyDescent="0.3">
      <c r="A44" s="75"/>
      <c r="B44" s="76"/>
      <c r="C44" s="76"/>
      <c r="D44" s="76"/>
      <c r="E44" s="76"/>
      <c r="F44" s="76"/>
      <c r="H44" s="76"/>
      <c r="I44" s="76"/>
      <c r="J44" s="76"/>
      <c r="K44" s="76"/>
      <c r="L44" s="77"/>
      <c r="M44" s="77"/>
      <c r="N44" s="77"/>
      <c r="O44" s="78"/>
    </row>
    <row r="45" spans="1:15" ht="15.75" x14ac:dyDescent="0.25">
      <c r="B45" s="79" t="s">
        <v>52</v>
      </c>
      <c r="C45" s="66"/>
      <c r="D45" s="66"/>
      <c r="E45" s="66"/>
      <c r="F45" s="66"/>
      <c r="G45" s="67"/>
      <c r="H45" s="66"/>
      <c r="I45" s="66"/>
    </row>
    <row r="46" spans="1:15" ht="15.75" x14ac:dyDescent="0.25">
      <c r="B46" s="67"/>
      <c r="C46" s="66"/>
      <c r="D46" s="66"/>
      <c r="E46" s="66"/>
      <c r="F46" s="66"/>
      <c r="G46" s="67"/>
      <c r="H46" s="66"/>
      <c r="I46" s="66"/>
    </row>
    <row r="47" spans="1:15" ht="15.75" x14ac:dyDescent="0.25">
      <c r="B47" s="79" t="s">
        <v>53</v>
      </c>
      <c r="C47" s="66"/>
      <c r="D47" s="66"/>
      <c r="E47" s="66"/>
      <c r="F47" s="66"/>
      <c r="G47" s="67"/>
      <c r="H47" s="66"/>
      <c r="I47" s="66"/>
    </row>
    <row r="48" spans="1:15" ht="15.75" x14ac:dyDescent="0.25">
      <c r="B48" s="67"/>
      <c r="C48" s="66"/>
      <c r="D48" s="66"/>
      <c r="E48" s="66"/>
      <c r="F48" s="66"/>
      <c r="G48" s="67"/>
      <c r="H48" s="66"/>
      <c r="I48" s="66"/>
    </row>
    <row r="49" spans="2:9" ht="15.75" x14ac:dyDescent="0.25">
      <c r="B49" s="80" t="s">
        <v>54</v>
      </c>
      <c r="C49" s="55"/>
      <c r="D49" s="55"/>
      <c r="E49" s="55"/>
      <c r="F49" s="55"/>
      <c r="G49" s="80"/>
      <c r="H49" s="55"/>
      <c r="I49" s="55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10</vt:i4>
      </vt:variant>
      <vt:variant>
        <vt:lpstr>Plages nommées</vt:lpstr>
      </vt:variant>
      <vt:variant>
        <vt:i4>7</vt:i4>
      </vt:variant>
    </vt:vector>
  </HeadingPairs>
  <TitlesOfParts>
    <vt:vector size="17" baseType="lpstr">
      <vt:lpstr>Matrix</vt:lpstr>
      <vt:lpstr>Weekly summary</vt:lpstr>
      <vt:lpstr>Wednesday</vt:lpstr>
      <vt:lpstr>Thursday</vt:lpstr>
      <vt:lpstr>Friday</vt:lpstr>
      <vt:lpstr>Saturday</vt:lpstr>
      <vt:lpstr>Sunday</vt:lpstr>
      <vt:lpstr>Monday</vt:lpstr>
      <vt:lpstr>Tuesday</vt:lpstr>
      <vt:lpstr>Sheet1</vt:lpstr>
      <vt:lpstr>Friday!Zone_d_impression</vt:lpstr>
      <vt:lpstr>Monday!Zone_d_impression</vt:lpstr>
      <vt:lpstr>Saturday!Zone_d_impression</vt:lpstr>
      <vt:lpstr>Sunday!Zone_d_impression</vt:lpstr>
      <vt:lpstr>Thursday!Zone_d_impression</vt:lpstr>
      <vt:lpstr>Tuesday!Zone_d_impression</vt:lpstr>
      <vt:lpstr>Wednesday!Zone_d_impression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Aurelien</dc:creator>
  <cp:lastModifiedBy>Michel</cp:lastModifiedBy>
  <cp:lastPrinted>2013-05-11T20:38:02Z</cp:lastPrinted>
  <dcterms:created xsi:type="dcterms:W3CDTF">2013-04-29T14:43:17Z</dcterms:created>
  <dcterms:modified xsi:type="dcterms:W3CDTF">2013-08-05T01:24:53Z</dcterms:modified>
</cp:coreProperties>
</file>