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20115" windowHeight="8445" tabRatio="799" activeTab="1"/>
  </bookViews>
  <sheets>
    <sheet name="Menu" sheetId="10" r:id="rId1"/>
    <sheet name="consultation fournisseur" sheetId="6" r:id="rId2"/>
    <sheet name="Ajout fournisseur" sheetId="5" r:id="rId3"/>
    <sheet name="Modifier fournisseur" sheetId="9" r:id="rId4"/>
    <sheet name="BD" sheetId="1" r:id="rId5"/>
    <sheet name="param" sheetId="4" r:id="rId6"/>
    <sheet name="Feuil2" sheetId="11" r:id="rId7"/>
  </sheets>
  <externalReferences>
    <externalReference r:id="rId8"/>
  </externalReferences>
  <definedNames>
    <definedName name="_xlnm._FilterDatabase" localSheetId="4" hidden="1">BD!$A$1:$R$40</definedName>
    <definedName name="Bd_Activité">OFFSET(BD!$D$1,1,0,COUNTA(BD!$A:$A)-1,1)</definedName>
    <definedName name="bd_consultant">OFFSET(BD!$P$1,1,0,COUNTA(BD!$A:$A)-1,1)</definedName>
    <definedName name="bd_Déficience">OFFSET(BD!$E$1,1,0,COUNTA(BD!$A:$A)-1,1)</definedName>
    <definedName name="bd_département">OFFSET(BD!$J$1,1,0,COUNTA(BD!$A:$A)-1,1)</definedName>
    <definedName name="bd_Domaine_d_intervention">OFFSET(BD!$C$1,1,0,COUNTA(BD!$A:$A)-1,1)</definedName>
    <definedName name="bd_dossier">OFFSET(BD!$R$1,1,0,COUNTA(BD!$A:$A)-1,1)</definedName>
    <definedName name="bd_essais_matériel">OFFSET(BD!$M$1,1,0,COUNTA(BD!$A:$A)-1,1)</definedName>
    <definedName name="bd_Lieu">OFFSET(BD!$K$1,1,0,COUNTA(BD!$A:$A)-1,1)</definedName>
    <definedName name="bd_Mail">OFFSET(BD!$I$1,1,0,COUNTA(BD!$A:$A)-1,1)</definedName>
    <definedName name="BD_Matériels">OFFSET(BD!$F$1,1,0,COUNTA(BD!$A:$A)-1,1)</definedName>
    <definedName name="bd_Nom">OFFSET(BD!$G$1,1,0,COUNTA(BD!$A:$A)-1,1)</definedName>
    <definedName name="bd_Nom_du_fournisseur">OFFSET(BD!$B$1,1,0,COUNTA(BD!$A:$A)-1)</definedName>
    <definedName name="bd_note">OFFSET(BD!$O$1,1,0,COUNTA(BD!$A:$A)-1,1)</definedName>
    <definedName name="bd_prêt_du_matériel">OFFSET(BD!$N$1,1,0,COUNTA(BD!$A:$A)-1,1)</definedName>
    <definedName name="bd_Remarques">OFFSET(BD!$Q$1,1,0,COUNTA(BD!$A:$A)-1,1)</definedName>
    <definedName name="bd_Se_déplace">OFFSET(BD!$L$1,1,0,COUNTA(BD!$A:$A)-1,1)</definedName>
    <definedName name="BD_Téléphone">OFFSET(BD!$H$1,1,0,COUNTA(BD!$A:$A)-1,1)</definedName>
    <definedName name="Liste_fournisseur">Feuil2!$I$4</definedName>
    <definedName name="nb_enregistrements_bd">param!$B$5</definedName>
    <definedName name="param_n°_ligne">param!$B$3</definedName>
    <definedName name="param_no_ligne">param!$B$3</definedName>
    <definedName name="Types">OFFSET([1]Types!$A$1,1,,COUNTA([1]Types!$A$1:$A$65536)-1)</definedName>
  </definedNames>
  <calcPr calcId="145621"/>
</workbook>
</file>

<file path=xl/calcChain.xml><?xml version="1.0" encoding="utf-8"?>
<calcChain xmlns="http://schemas.openxmlformats.org/spreadsheetml/2006/main">
  <c r="D13" i="11" l="1"/>
  <c r="D12" i="11"/>
  <c r="D11" i="11"/>
  <c r="D10" i="11"/>
  <c r="D9" i="11"/>
  <c r="J12" i="11" s="1"/>
  <c r="D8" i="11"/>
  <c r="C9" i="9"/>
  <c r="B2" i="9" s="1"/>
  <c r="B5" i="4"/>
  <c r="P2" i="5"/>
  <c r="O2" i="5"/>
  <c r="A2" i="9"/>
  <c r="R2" i="9"/>
  <c r="P2" i="9"/>
  <c r="O2" i="9"/>
  <c r="K2" i="9"/>
  <c r="J2" i="9"/>
  <c r="F2" i="9"/>
  <c r="E2" i="9"/>
  <c r="D2" i="9"/>
  <c r="C2" i="9"/>
  <c r="C34" i="9"/>
  <c r="C27" i="9"/>
  <c r="Q2" i="9" s="1"/>
  <c r="C25" i="9"/>
  <c r="C23" i="9"/>
  <c r="C21" i="9"/>
  <c r="N2" i="9" s="1"/>
  <c r="C20" i="9"/>
  <c r="M2" i="9" s="1"/>
  <c r="C19" i="9"/>
  <c r="L2" i="9" s="1"/>
  <c r="C18" i="9"/>
  <c r="C17" i="9"/>
  <c r="C16" i="9"/>
  <c r="I2" i="9" s="1"/>
  <c r="C15" i="9"/>
  <c r="H2" i="9" s="1"/>
  <c r="C14" i="9"/>
  <c r="G2" i="9" s="1"/>
  <c r="C13" i="9"/>
  <c r="C12" i="9"/>
  <c r="C11" i="9"/>
  <c r="C10" i="9"/>
  <c r="C32" i="6"/>
  <c r="C25" i="6"/>
  <c r="D23" i="6"/>
  <c r="D21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H2" i="5"/>
  <c r="R2" i="5"/>
  <c r="Q2" i="5"/>
  <c r="N2" i="5"/>
  <c r="M2" i="5"/>
  <c r="L2" i="5"/>
  <c r="K2" i="5"/>
  <c r="J2" i="5"/>
  <c r="I2" i="5"/>
  <c r="G2" i="5"/>
  <c r="F2" i="5"/>
  <c r="E2" i="5"/>
  <c r="D2" i="5"/>
  <c r="C2" i="5"/>
  <c r="B2" i="5"/>
  <c r="A2" i="5"/>
  <c r="J9" i="11" l="1"/>
  <c r="J11" i="11"/>
  <c r="J10" i="11"/>
  <c r="J13" i="11"/>
  <c r="I4" i="11"/>
  <c r="J8" i="11"/>
</calcChain>
</file>

<file path=xl/sharedStrings.xml><?xml version="1.0" encoding="utf-8"?>
<sst xmlns="http://schemas.openxmlformats.org/spreadsheetml/2006/main" count="648" uniqueCount="308">
  <si>
    <t>Matériels</t>
  </si>
  <si>
    <t xml:space="preserve">Nom </t>
  </si>
  <si>
    <t>département</t>
  </si>
  <si>
    <t>Lieu</t>
  </si>
  <si>
    <t>Se déplace?</t>
  </si>
  <si>
    <t>Remarque</t>
  </si>
  <si>
    <t>CALVET</t>
  </si>
  <si>
    <t>M. Paul</t>
  </si>
  <si>
    <t>Auvergne</t>
  </si>
  <si>
    <t>Cantal</t>
  </si>
  <si>
    <t>Non</t>
  </si>
  <si>
    <t>Industrie</t>
  </si>
  <si>
    <t>Siège</t>
  </si>
  <si>
    <t>KHOL</t>
  </si>
  <si>
    <t>M. DURAND</t>
  </si>
  <si>
    <t>Rhône</t>
  </si>
  <si>
    <t>St Priest</t>
  </si>
  <si>
    <t xml:space="preserve">Industrie </t>
  </si>
  <si>
    <t>Transpalette motorisé</t>
  </si>
  <si>
    <t>BT France</t>
  </si>
  <si>
    <t>M. MAURICE</t>
  </si>
  <si>
    <t>Clermont ferrand</t>
  </si>
  <si>
    <t>Oui</t>
  </si>
  <si>
    <t>Tertiaire</t>
  </si>
  <si>
    <t xml:space="preserve">Siège </t>
  </si>
  <si>
    <t>AZERGO</t>
  </si>
  <si>
    <t>Mme PEREZ</t>
  </si>
  <si>
    <t>Chaponost</t>
  </si>
  <si>
    <t>Mini gerbeur</t>
  </si>
  <si>
    <t>ADAPTABLE</t>
  </si>
  <si>
    <t>M. DEGLISE</t>
  </si>
  <si>
    <t xml:space="preserve">Rhône </t>
  </si>
  <si>
    <t xml:space="preserve">Lentilly </t>
  </si>
  <si>
    <t xml:space="preserve">Plan de travail </t>
  </si>
  <si>
    <t>Général</t>
  </si>
  <si>
    <t>Tous</t>
  </si>
  <si>
    <t>FRANKEL</t>
  </si>
  <si>
    <t>Autre</t>
  </si>
  <si>
    <t>Agriculture</t>
  </si>
  <si>
    <t>Domaine d'intervention</t>
  </si>
  <si>
    <t xml:space="preserve">Note (de1 à 5) </t>
  </si>
  <si>
    <t>Consultant</t>
  </si>
  <si>
    <t>Dossier</t>
  </si>
  <si>
    <t>Spécifique</t>
  </si>
  <si>
    <t>Contrôle occulaire</t>
  </si>
  <si>
    <t>DOMODEP</t>
  </si>
  <si>
    <t>Région parisienne</t>
  </si>
  <si>
    <t>Corbeil Essonne</t>
  </si>
  <si>
    <t>DD</t>
  </si>
  <si>
    <t>2253-13 AGEFIPH RA - SAMETH 69 RESEAU FERRE DE France</t>
  </si>
  <si>
    <t xml:space="preserve">PRESENCE MEDICAL </t>
  </si>
  <si>
    <t>Lyon</t>
  </si>
  <si>
    <t>MCA HANDICAP</t>
  </si>
  <si>
    <t>04.50.27.29.54</t>
  </si>
  <si>
    <t>09.72.12.67.98</t>
  </si>
  <si>
    <t>Haute Savoie</t>
  </si>
  <si>
    <t>Villaz</t>
  </si>
  <si>
    <t>Pas rencontré</t>
  </si>
  <si>
    <t>MA</t>
  </si>
  <si>
    <t>Q:\ARCHIVES\2013\2175 13 AGEFIPH RA - CAP EMPLOI 73 Prevost Mme Ghisler</t>
  </si>
  <si>
    <t xml:space="preserve">Spécifique </t>
  </si>
  <si>
    <t>GAR</t>
  </si>
  <si>
    <t>BM</t>
  </si>
  <si>
    <t>POJ</t>
  </si>
  <si>
    <t>JB</t>
  </si>
  <si>
    <t>BA</t>
  </si>
  <si>
    <t xml:space="preserve">Le Carré Médical </t>
  </si>
  <si>
    <t>04.38.21.09.09</t>
  </si>
  <si>
    <t>Isère</t>
  </si>
  <si>
    <t>Grenoble</t>
  </si>
  <si>
    <t>Professionnel</t>
  </si>
  <si>
    <t>Q:\ARCHIVES\2013\2172 13 AGEFIPH RA - SAMETH 38 Fiducial bureautique Mme Poisard</t>
  </si>
  <si>
    <t>Bureautique</t>
  </si>
  <si>
    <t>KINNARPS</t>
  </si>
  <si>
    <t>Q:\ARCHIVES\2013\2132 13 AGEFIPH RA - SAMETH 69 BTP Santé au travail</t>
  </si>
  <si>
    <t xml:space="preserve">COLOMBIE </t>
  </si>
  <si>
    <t>M. CHABOUT</t>
  </si>
  <si>
    <t>04.75.70.75.28</t>
  </si>
  <si>
    <t>Imprimerie</t>
  </si>
  <si>
    <t>Rachidienne</t>
  </si>
  <si>
    <t>Visuelle</t>
  </si>
  <si>
    <t xml:space="preserve">Membres supérieurs </t>
  </si>
  <si>
    <t xml:space="preserve">Mains </t>
  </si>
  <si>
    <t>Téléagrandisseurs</t>
  </si>
  <si>
    <t xml:space="preserve">AXOS </t>
  </si>
  <si>
    <t>Mlle GARCIANE</t>
  </si>
  <si>
    <t>04.90.09.25.80</t>
  </si>
  <si>
    <t xml:space="preserve">Pertuis </t>
  </si>
  <si>
    <t xml:space="preserve">Nettoyage de sol </t>
  </si>
  <si>
    <t>VERMOP</t>
  </si>
  <si>
    <t>M. BELOU</t>
  </si>
  <si>
    <t>06.77.90.16.00</t>
  </si>
  <si>
    <t>Q:\ARCHIVES\2013\2037 13 AGEFIPH RA - CDG 69 Mairie d'Oullins Mme Evenyo</t>
  </si>
  <si>
    <t>Fonction publique Mairie</t>
  </si>
  <si>
    <t>Déficience</t>
  </si>
  <si>
    <t>Lève plaques égout</t>
  </si>
  <si>
    <t>EUROSIGN</t>
  </si>
  <si>
    <t>04.68.28.52.38</t>
  </si>
  <si>
    <t>Q:\ARCHIVES\2013\2039 13 AGEFIPH RA - CDG 38 Mairie St Nazaire les eymes</t>
  </si>
  <si>
    <t>Désherbeuse mécanique</t>
  </si>
  <si>
    <t>Ets D. PERIE</t>
  </si>
  <si>
    <t xml:space="preserve">M. GUILLOT </t>
  </si>
  <si>
    <t>06.28.98.31.74</t>
  </si>
  <si>
    <t>Puy de Dôme</t>
  </si>
  <si>
    <t>Pont du Château</t>
  </si>
  <si>
    <t>Ne sais pas</t>
  </si>
  <si>
    <t>Harnais de maintien pour outils de coupe</t>
  </si>
  <si>
    <t>AUPTI'NOV</t>
  </si>
  <si>
    <t>M. BLERVACQUE</t>
  </si>
  <si>
    <t>06.78.87.97.74</t>
  </si>
  <si>
    <t>Somain</t>
  </si>
  <si>
    <t>Claira</t>
  </si>
  <si>
    <t>Activité</t>
  </si>
  <si>
    <t>Agent municipal</t>
  </si>
  <si>
    <t xml:space="preserve">Agent technique </t>
  </si>
  <si>
    <t>Employé administratif</t>
  </si>
  <si>
    <t>Opérateur ligne</t>
  </si>
  <si>
    <t>Eleveur bovin</t>
  </si>
  <si>
    <t>Eleveur caprins</t>
  </si>
  <si>
    <t xml:space="preserve">Orthèse </t>
  </si>
  <si>
    <t xml:space="preserve">ORTHESIS </t>
  </si>
  <si>
    <t>M. REDOUX</t>
  </si>
  <si>
    <t>04.72.53.70.80</t>
  </si>
  <si>
    <t>Q:\ARCHIVES\2012\1814 12 AGEFIPH RA - SAMETH 38 Eurofloat M.Bernard</t>
  </si>
  <si>
    <t>OPINDUS</t>
  </si>
  <si>
    <t>M. PERRET</t>
  </si>
  <si>
    <t xml:space="preserve">04.78.21.73.14  </t>
  </si>
  <si>
    <t>Cher</t>
  </si>
  <si>
    <t>Très pro Laisse le matos</t>
  </si>
  <si>
    <t>A cadrer avant le rdv</t>
  </si>
  <si>
    <t>Scierie</t>
  </si>
  <si>
    <t xml:space="preserve">Système de convoyage </t>
  </si>
  <si>
    <t>BLUME</t>
  </si>
  <si>
    <t>M. BEUQUE</t>
  </si>
  <si>
    <t>01.34.66.17.14</t>
  </si>
  <si>
    <t>Vigny</t>
  </si>
  <si>
    <t>Se déplace rarement</t>
  </si>
  <si>
    <t>Q:\ARCHIVES\2012\1932 12 AGEFIPH RA Jacquet Frères</t>
  </si>
  <si>
    <t xml:space="preserve">Système de manutention </t>
  </si>
  <si>
    <t xml:space="preserve">DALMEC </t>
  </si>
  <si>
    <t>Mme TULLIO</t>
  </si>
  <si>
    <t>01.39.47.10.00</t>
  </si>
  <si>
    <t>Q:\ARCHIVES\2012\1781 12 AGEFIPH RA - SAMETH 69 Proform</t>
  </si>
  <si>
    <t>Système de convoyage/ hydraulique</t>
  </si>
  <si>
    <t>FAURE AUTOMATISME</t>
  </si>
  <si>
    <t xml:space="preserve">M. MOULIN </t>
  </si>
  <si>
    <t>06.03.78.11.78</t>
  </si>
  <si>
    <t xml:space="preserve">Professionnel </t>
  </si>
  <si>
    <t>Textile</t>
  </si>
  <si>
    <t>Opérateur polyvalent</t>
  </si>
  <si>
    <t>CHEVALERIN</t>
  </si>
  <si>
    <t>M. CHEVALERIN</t>
  </si>
  <si>
    <t>04.77.23.90.45</t>
  </si>
  <si>
    <t>Loire</t>
  </si>
  <si>
    <t>Q:\ARCHIVES\2012\1870 12 AGEFIPH RA - SAMETH 69 SLD Tex M.Delaval Clasquin</t>
  </si>
  <si>
    <t>Tapis antifatigue</t>
  </si>
  <si>
    <t>ERGO France</t>
  </si>
  <si>
    <t>Mme. BRUNET</t>
  </si>
  <si>
    <t>03.88.20.39.39</t>
  </si>
  <si>
    <t>Shiltighem</t>
  </si>
  <si>
    <t>Parigny</t>
  </si>
  <si>
    <t>COQUARD</t>
  </si>
  <si>
    <t>Equipements et fournitures fromagerie</t>
  </si>
  <si>
    <t> 04 74 62 81 44</t>
  </si>
  <si>
    <t>Villefranche sur Saône</t>
  </si>
  <si>
    <t>Rapide en réponse</t>
  </si>
  <si>
    <t>FREDIERE</t>
  </si>
  <si>
    <t>M. CORGIER</t>
  </si>
  <si>
    <t>06.70.25.79.31</t>
  </si>
  <si>
    <t>Savigny</t>
  </si>
  <si>
    <t xml:space="preserve">Machine et matériel d'élevage </t>
  </si>
  <si>
    <t>Machine et matériel d'élevage</t>
  </si>
  <si>
    <t>Cuisinier</t>
  </si>
  <si>
    <t xml:space="preserve">Petit matériel pour cuisine </t>
  </si>
  <si>
    <t>TELLIER</t>
  </si>
  <si>
    <t xml:space="preserve">Argenteuil </t>
  </si>
  <si>
    <t>01.34.11.38.38</t>
  </si>
  <si>
    <t>MATREX INDUSTRIE</t>
  </si>
  <si>
    <t>M. TALLENDIER</t>
  </si>
  <si>
    <t>04.77.64.07.73</t>
  </si>
  <si>
    <t>Saint germin Laval</t>
  </si>
  <si>
    <t>Q:\ARCHIVES\2011\1587 11 AGEFIPH RA Initial btb</t>
  </si>
  <si>
    <t xml:space="preserve">Fonction publique </t>
  </si>
  <si>
    <t>Moteur</t>
  </si>
  <si>
    <t xml:space="preserve">Accessibilité Fauteuil roulant </t>
  </si>
  <si>
    <t>Accessibilité Fauteuil roulant kit motorisation</t>
  </si>
  <si>
    <t>Accessibilité Plate forme monte escaliers</t>
  </si>
  <si>
    <t>Accessibilité sièges et plates formes</t>
  </si>
  <si>
    <t>MONTE ESCALIERS 73</t>
  </si>
  <si>
    <t xml:space="preserve">M. AGGOUN </t>
  </si>
  <si>
    <t>04.79.35.36.99</t>
  </si>
  <si>
    <t>Savoie</t>
  </si>
  <si>
    <t xml:space="preserve">Aix les bains </t>
  </si>
  <si>
    <t>Accessibilité ERP et logement</t>
  </si>
  <si>
    <t>ACCES SIMPLE</t>
  </si>
  <si>
    <t>M. MARIANO</t>
  </si>
  <si>
    <t>06.18.44.42.13</t>
  </si>
  <si>
    <t>Brouettes électriques et autres solutions</t>
  </si>
  <si>
    <t>TRACTODIFF</t>
  </si>
  <si>
    <t>M. GERVASONI</t>
  </si>
  <si>
    <t>04.78.31.53.64</t>
  </si>
  <si>
    <t xml:space="preserve">Vaux en velin </t>
  </si>
  <si>
    <t>Professionnel mais cher</t>
  </si>
  <si>
    <t>Motrice</t>
  </si>
  <si>
    <t>Machines outils textile / couture</t>
  </si>
  <si>
    <t xml:space="preserve">TMC  </t>
  </si>
  <si>
    <t>M. FONTANEY</t>
  </si>
  <si>
    <t>04.77.72.04.09</t>
  </si>
  <si>
    <t>Riorges</t>
  </si>
  <si>
    <t xml:space="preserve">Equipements et fournitures cuisine </t>
  </si>
  <si>
    <t>GIF</t>
  </si>
  <si>
    <t>M. SOUBEYRAND</t>
  </si>
  <si>
    <t>04.77.57.04.63</t>
  </si>
  <si>
    <t>Roche la molière</t>
  </si>
  <si>
    <t xml:space="preserve">Meyzieu </t>
  </si>
  <si>
    <t>04.37.44.15.30</t>
  </si>
  <si>
    <t>0825.35.85.85</t>
  </si>
  <si>
    <t>Morangis</t>
  </si>
  <si>
    <t>Matériels industries / Devis rapide</t>
  </si>
  <si>
    <t>Multi</t>
  </si>
  <si>
    <t xml:space="preserve">Multi </t>
  </si>
  <si>
    <t>Matériels d'éclairage de bureau</t>
  </si>
  <si>
    <t>WALDMANN ECLAIRAGE</t>
  </si>
  <si>
    <t>M. CATTIN</t>
  </si>
  <si>
    <t xml:space="preserve">Rapide / laisse le matériel </t>
  </si>
  <si>
    <t>Essais matériel?</t>
  </si>
  <si>
    <t>Le salarié doit se déplacer</t>
  </si>
  <si>
    <t>06.22.17.12.25</t>
  </si>
  <si>
    <t>Besançon</t>
  </si>
  <si>
    <t>Prêt du matériel</t>
  </si>
  <si>
    <t>Professionnel envoi des plans en 2D et 3D</t>
  </si>
  <si>
    <t>M. MANZOLI</t>
  </si>
  <si>
    <t>04.37.43.18.35</t>
  </si>
  <si>
    <t>NOUVEAU FOURNISSEUR</t>
  </si>
  <si>
    <t>NOM DU FOURNISSEUR</t>
  </si>
  <si>
    <t>Téléphone</t>
  </si>
  <si>
    <t xml:space="preserve">Mail </t>
  </si>
  <si>
    <t>Nom du fournisseur</t>
  </si>
  <si>
    <t/>
  </si>
  <si>
    <t>M. xxxxx</t>
  </si>
  <si>
    <t>Meyzieu</t>
  </si>
  <si>
    <t>contact@khol.fr</t>
  </si>
  <si>
    <t>Non aidant</t>
  </si>
  <si>
    <t>2012\1882 12 AGEFIPH RA - SAMETH 69 DHL Service logistique</t>
  </si>
  <si>
    <t>CONSULTATION FOURNISSEUR</t>
  </si>
  <si>
    <t>No de la ligne de l'enregistrement courant</t>
  </si>
  <si>
    <t>Nombre d'enregistrements dans la BD</t>
  </si>
  <si>
    <t>MODIFICATION FOURNISSEUR</t>
  </si>
  <si>
    <t>0</t>
  </si>
  <si>
    <t>E'T ERGONOMIE BASE FOURNISSEUR</t>
  </si>
  <si>
    <t>Rhône fournisseur</t>
  </si>
  <si>
    <t>Pierre MOURET</t>
  </si>
  <si>
    <t>04.78.58.34.15</t>
  </si>
  <si>
    <t>pierre@rhonemedical.com</t>
  </si>
  <si>
    <t>Sthill</t>
  </si>
  <si>
    <t>Duchmoll</t>
  </si>
  <si>
    <t>Du père noel</t>
  </si>
  <si>
    <t>Jamais vu</t>
  </si>
  <si>
    <t>TELIP</t>
  </si>
  <si>
    <t>Sabrina BREGARDIS</t>
  </si>
  <si>
    <t>02 99 96 17 15</t>
  </si>
  <si>
    <t>www.telip.fr</t>
  </si>
  <si>
    <t>la guerche de Bretagne</t>
  </si>
  <si>
    <t>voir avec JB - Dossier fait chez CONCEPT</t>
  </si>
  <si>
    <t>http://forum.excel-pratique.com/excel/besoin-d-aide-pour-trier-en-fonction-d-un-meme-mot-t44565.html</t>
  </si>
  <si>
    <t>Bd_Activité</t>
  </si>
  <si>
    <t>=DECALER(BD!$D$1;1;0;NBVAL(BD!$A:$A)-1;1)</t>
  </si>
  <si>
    <t>bd_consultant</t>
  </si>
  <si>
    <t>=DECALER(BD!$P$1;1;0;NBVAL(BD!$A:$A)-1;1)</t>
  </si>
  <si>
    <t>bd_Déficience</t>
  </si>
  <si>
    <t>=DECALER(BD!$E$1;1;0;NBVAL(BD!$A:$A)-1;1)</t>
  </si>
  <si>
    <t>bd_département</t>
  </si>
  <si>
    <t>=DECALER(BD!$J$1;1;0;NBVAL(BD!$A:$A)-1;1)</t>
  </si>
  <si>
    <t>bd_Domaine_d_intervention</t>
  </si>
  <si>
    <t>=DECALER(BD!$C$1;1;0;NBVAL(BD!$A:$A)-1;1)</t>
  </si>
  <si>
    <t>bd_dossier</t>
  </si>
  <si>
    <t>=DECALER(BD!$R$1;1;0;NBVAL(BD!$A:$A)-1;1)</t>
  </si>
  <si>
    <t>bd_essais_matériel</t>
  </si>
  <si>
    <t>=DECALER(BD!$M$1;1;0;NBVAL(BD!$A:$A)-1;1)</t>
  </si>
  <si>
    <t>bd_Lieu</t>
  </si>
  <si>
    <t>=DECALER(BD!$K$1;1;0;NBVAL(BD!$A:$A)-1;1)</t>
  </si>
  <si>
    <t>bd_Mail</t>
  </si>
  <si>
    <t>=DECALER(BD!$I$1;1;0;NBVAL(BD!$A:$A)-1;1)</t>
  </si>
  <si>
    <t>BD_Matériels</t>
  </si>
  <si>
    <t>=DECALER(BD!$F$1;1;0;NBVAL(BD!$A:$A)-1;1)</t>
  </si>
  <si>
    <t>bd_Nom</t>
  </si>
  <si>
    <t>=DECALER(BD!$G$1;1;0;NBVAL(BD!$A:$A)-1;1)</t>
  </si>
  <si>
    <t>bd_Nom_du_fournisseur</t>
  </si>
  <si>
    <t>=DECALER(BD!$B$1;1;0;NBVAL(BD!$A:$A)-1)</t>
  </si>
  <si>
    <t>bd_note</t>
  </si>
  <si>
    <t>=DECALER(BD!$O$1;1;0;NBVAL(BD!$A:$A)-1;1)</t>
  </si>
  <si>
    <t>bd_prêt_du_matériel</t>
  </si>
  <si>
    <t>=DECALER(BD!$N$1;1;0;NBVAL(BD!$A:$A)-1;1)</t>
  </si>
  <si>
    <t>bd_Remarques</t>
  </si>
  <si>
    <t>=DECALER(BD!$Q$1;1;0;NBVAL(BD!$A:$A)-1;1)</t>
  </si>
  <si>
    <t>bd_Se_déplace</t>
  </si>
  <si>
    <t>=DECALER(BD!$L$1;1;0;NBVAL(BD!$A:$A)-1;1)</t>
  </si>
  <si>
    <t>BD_Téléphone</t>
  </si>
  <si>
    <t>=DECALER(BD!$H$1;1;0;NBVAL(BD!$A:$A)-1;1)</t>
  </si>
  <si>
    <t>Liste_fournisseur</t>
  </si>
  <si>
    <t>=Feuil2!$I$4</t>
  </si>
  <si>
    <t>nb_enregistrements_bd</t>
  </si>
  <si>
    <t>=param!$B$5</t>
  </si>
  <si>
    <t>param_n°_ligne</t>
  </si>
  <si>
    <t>=param!$B$3</t>
  </si>
  <si>
    <t>param_no_ligne</t>
  </si>
  <si>
    <t>Types</t>
  </si>
  <si>
    <t>=DECALER('C:\Users\Michel\AppData\Local\Temp\[LISTE FOURNISSEUR E''T ERGO.xlsm]Types'!$A$1;1;;NBVAL('C:\Users\Michel\AppData\Local\Temp\[LISTE FOURNISSEUR E''T ERGO.xlsm]Types'!$A$1:$A$65536)-1)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</si>
</sst>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>
    <font>
      <sz val="11"/>
      <color theme="1"/>
      <name val="Calibri"/>
      <family val="2"/>
      <scheme val="minor"/>
    </font>
    <font>
      <b/>
      <sz val="9"/>
      <name val="Verdana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Arial Black"/>
      <family val="2"/>
    </font>
    <font>
      <sz val="12"/>
      <color theme="1"/>
      <name val="Arial"/>
      <family val="2"/>
    </font>
    <font>
      <b/>
      <sz val="14"/>
      <color theme="1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"/>
    </font>
    <font>
      <sz val="11"/>
      <color rgb="FF000000"/>
      <name val="Calibri"/>
      <family val="2"/>
    </font>
    <font>
      <b/>
      <sz val="12"/>
      <color rgb="FF000000"/>
      <name val="Arial"/>
      <family val="2"/>
    </font>
    <font>
      <b/>
      <sz val="10"/>
      <color rgb="FFFF0000"/>
      <name val="Arial 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30" applyNumberFormat="0" applyAlignment="0" applyProtection="0"/>
    <xf numFmtId="0" fontId="7" fillId="0" borderId="31" applyNumberFormat="0" applyFill="0" applyAlignment="0" applyProtection="0"/>
    <xf numFmtId="0" fontId="3" fillId="27" borderId="32" applyNumberFormat="0" applyFont="0" applyAlignment="0" applyProtection="0"/>
    <xf numFmtId="0" fontId="8" fillId="28" borderId="30" applyNumberFormat="0" applyAlignment="0" applyProtection="0"/>
    <xf numFmtId="0" fontId="9" fillId="29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30" borderId="0" applyNumberFormat="0" applyBorder="0" applyAlignment="0" applyProtection="0"/>
    <xf numFmtId="0" fontId="12" fillId="31" borderId="0" applyNumberFormat="0" applyBorder="0" applyAlignment="0" applyProtection="0"/>
    <xf numFmtId="0" fontId="13" fillId="26" borderId="33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34" applyNumberFormat="0" applyFill="0" applyAlignment="0" applyProtection="0"/>
    <xf numFmtId="0" fontId="17" fillId="0" borderId="35" applyNumberFormat="0" applyFill="0" applyAlignment="0" applyProtection="0"/>
    <xf numFmtId="0" fontId="18" fillId="0" borderId="36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37" applyNumberFormat="0" applyFill="0" applyAlignment="0" applyProtection="0"/>
    <xf numFmtId="0" fontId="20" fillId="32" borderId="38" applyNumberFormat="0" applyAlignment="0" applyProtection="0"/>
  </cellStyleXfs>
  <cellXfs count="164">
    <xf numFmtId="0" fontId="0" fillId="0" borderId="0" xfId="0"/>
    <xf numFmtId="0" fontId="0" fillId="3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3" borderId="1" xfId="0" applyFill="1" applyBorder="1" applyAlignment="1">
      <alignment horizontal="center"/>
    </xf>
    <xf numFmtId="0" fontId="0" fillId="33" borderId="1" xfId="0" applyFill="1" applyBorder="1" applyAlignment="1">
      <alignment horizontal="center" wrapText="1"/>
    </xf>
    <xf numFmtId="0" fontId="1" fillId="35" borderId="2" xfId="0" applyFont="1" applyFill="1" applyBorder="1" applyAlignment="1" applyProtection="1">
      <alignment horizontal="center" vertical="center"/>
    </xf>
    <xf numFmtId="0" fontId="1" fillId="35" borderId="0" xfId="0" applyFont="1" applyFill="1" applyBorder="1" applyAlignment="1" applyProtection="1">
      <alignment horizontal="center" vertical="center"/>
    </xf>
    <xf numFmtId="0" fontId="1" fillId="35" borderId="3" xfId="0" applyFont="1" applyFill="1" applyBorder="1" applyAlignment="1" applyProtection="1">
      <alignment horizontal="center" vertical="center"/>
    </xf>
    <xf numFmtId="0" fontId="0" fillId="0" borderId="0" xfId="0" applyBorder="1"/>
    <xf numFmtId="0" fontId="1" fillId="35" borderId="4" xfId="0" applyFont="1" applyFill="1" applyBorder="1" applyAlignment="1" applyProtection="1">
      <alignment horizontal="center" vertical="center"/>
    </xf>
    <xf numFmtId="0" fontId="1" fillId="35" borderId="5" xfId="0" applyFont="1" applyFill="1" applyBorder="1" applyAlignment="1" applyProtection="1">
      <alignment horizontal="center" vertical="center"/>
    </xf>
    <xf numFmtId="0" fontId="1" fillId="35" borderId="6" xfId="0" applyFont="1" applyFill="1" applyBorder="1" applyAlignment="1" applyProtection="1">
      <alignment horizontal="center" vertical="center"/>
    </xf>
    <xf numFmtId="0" fontId="0" fillId="33" borderId="0" xfId="0" applyFill="1" applyBorder="1" applyAlignment="1">
      <alignment horizontal="center"/>
    </xf>
    <xf numFmtId="0" fontId="21" fillId="0" borderId="0" xfId="0" applyFont="1"/>
    <xf numFmtId="0" fontId="0" fillId="0" borderId="7" xfId="0" applyBorder="1"/>
    <xf numFmtId="0" fontId="1" fillId="35" borderId="8" xfId="0" applyFont="1" applyFill="1" applyBorder="1" applyAlignment="1" applyProtection="1">
      <alignment horizontal="center" vertical="center"/>
    </xf>
    <xf numFmtId="0" fontId="1" fillId="35" borderId="9" xfId="0" applyFont="1" applyFill="1" applyBorder="1" applyAlignment="1" applyProtection="1">
      <alignment horizontal="center" vertical="center"/>
    </xf>
    <xf numFmtId="0" fontId="1" fillId="35" borderId="10" xfId="0" applyFont="1" applyFill="1" applyBorder="1" applyAlignment="1" applyProtection="1">
      <alignment horizontal="center" vertical="center"/>
    </xf>
    <xf numFmtId="0" fontId="1" fillId="35" borderId="11" xfId="0" applyFont="1" applyFill="1" applyBorder="1" applyAlignment="1" applyProtection="1">
      <alignment horizontal="center" vertical="center"/>
    </xf>
    <xf numFmtId="0" fontId="21" fillId="0" borderId="6" xfId="0" applyFont="1" applyBorder="1"/>
    <xf numFmtId="0" fontId="1" fillId="35" borderId="7" xfId="0" applyFont="1" applyFill="1" applyBorder="1" applyAlignment="1" applyProtection="1">
      <alignment horizontal="center" vertical="center"/>
    </xf>
    <xf numFmtId="0" fontId="1" fillId="35" borderId="12" xfId="0" applyFont="1" applyFill="1" applyBorder="1" applyAlignment="1" applyProtection="1">
      <alignment horizontal="center" vertical="center"/>
    </xf>
    <xf numFmtId="0" fontId="1" fillId="35" borderId="13" xfId="0" applyFont="1" applyFill="1" applyBorder="1" applyAlignment="1" applyProtection="1">
      <alignment horizontal="center" vertical="center"/>
    </xf>
    <xf numFmtId="0" fontId="1" fillId="35" borderId="1" xfId="0" applyFont="1" applyFill="1" applyBorder="1" applyAlignment="1" applyProtection="1">
      <alignment horizontal="center" vertical="center"/>
    </xf>
    <xf numFmtId="49" fontId="0" fillId="0" borderId="0" xfId="0" applyNumberFormat="1"/>
    <xf numFmtId="0" fontId="0" fillId="0" borderId="0" xfId="0" applyBorder="1" applyAlignment="1"/>
    <xf numFmtId="49" fontId="0" fillId="0" borderId="0" xfId="0" applyNumberFormat="1" applyBorder="1" applyAlignment="1"/>
    <xf numFmtId="0" fontId="0" fillId="0" borderId="2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5" xfId="0" applyBorder="1"/>
    <xf numFmtId="0" fontId="22" fillId="0" borderId="0" xfId="0" applyFont="1"/>
    <xf numFmtId="0" fontId="23" fillId="0" borderId="0" xfId="0" applyFont="1"/>
    <xf numFmtId="0" fontId="22" fillId="0" borderId="6" xfId="0" applyFont="1" applyBorder="1"/>
    <xf numFmtId="0" fontId="2" fillId="35" borderId="9" xfId="0" applyFont="1" applyFill="1" applyBorder="1" applyAlignment="1" applyProtection="1">
      <alignment horizontal="center" vertical="center"/>
    </xf>
    <xf numFmtId="0" fontId="2" fillId="35" borderId="2" xfId="0" applyFont="1" applyFill="1" applyBorder="1" applyAlignment="1" applyProtection="1">
      <alignment horizontal="center" vertical="center"/>
    </xf>
    <xf numFmtId="0" fontId="2" fillId="35" borderId="12" xfId="0" applyFont="1" applyFill="1" applyBorder="1" applyAlignment="1" applyProtection="1">
      <alignment horizontal="center" vertical="center"/>
    </xf>
    <xf numFmtId="0" fontId="2" fillId="35" borderId="11" xfId="0" applyFont="1" applyFill="1" applyBorder="1" applyAlignment="1" applyProtection="1">
      <alignment horizontal="center" vertical="center"/>
    </xf>
    <xf numFmtId="0" fontId="2" fillId="35" borderId="1" xfId="0" applyFont="1" applyFill="1" applyBorder="1" applyAlignment="1" applyProtection="1">
      <alignment horizontal="center" vertical="center"/>
    </xf>
    <xf numFmtId="0" fontId="2" fillId="35" borderId="13" xfId="0" applyFont="1" applyFill="1" applyBorder="1" applyAlignment="1" applyProtection="1">
      <alignment horizontal="center" vertical="center"/>
    </xf>
    <xf numFmtId="0" fontId="2" fillId="35" borderId="4" xfId="0" applyFont="1" applyFill="1" applyBorder="1" applyAlignment="1" applyProtection="1">
      <alignment horizontal="center" vertical="center"/>
    </xf>
    <xf numFmtId="0" fontId="2" fillId="35" borderId="10" xfId="0" applyFont="1" applyFill="1" applyBorder="1" applyAlignment="1" applyProtection="1">
      <alignment horizontal="center" vertical="center"/>
    </xf>
    <xf numFmtId="0" fontId="2" fillId="35" borderId="16" xfId="0" applyFont="1" applyFill="1" applyBorder="1" applyAlignment="1" applyProtection="1">
      <alignment horizontal="center" vertical="center"/>
    </xf>
    <xf numFmtId="0" fontId="2" fillId="35" borderId="8" xfId="0" applyFont="1" applyFill="1" applyBorder="1" applyAlignment="1" applyProtection="1">
      <alignment horizontal="center" vertical="center"/>
    </xf>
    <xf numFmtId="0" fontId="22" fillId="0" borderId="0" xfId="0" applyFont="1" applyBorder="1"/>
    <xf numFmtId="0" fontId="2" fillId="35" borderId="17" xfId="0" applyFont="1" applyFill="1" applyBorder="1" applyAlignment="1" applyProtection="1">
      <alignment horizontal="center" vertical="center"/>
    </xf>
    <xf numFmtId="0" fontId="2" fillId="35" borderId="0" xfId="0" applyFont="1" applyFill="1" applyBorder="1" applyAlignment="1" applyProtection="1">
      <alignment horizontal="center" vertical="center"/>
    </xf>
    <xf numFmtId="0" fontId="2" fillId="35" borderId="7" xfId="0" applyFont="1" applyFill="1" applyBorder="1" applyAlignment="1" applyProtection="1">
      <alignment horizontal="center" vertical="center"/>
    </xf>
    <xf numFmtId="0" fontId="2" fillId="35" borderId="6" xfId="0" applyFont="1" applyFill="1" applyBorder="1" applyAlignment="1" applyProtection="1">
      <alignment horizontal="center" vertical="center"/>
    </xf>
    <xf numFmtId="0" fontId="22" fillId="0" borderId="7" xfId="0" applyFont="1" applyBorder="1"/>
    <xf numFmtId="0" fontId="22" fillId="0" borderId="0" xfId="0" applyFont="1" applyAlignment="1">
      <alignment horizontal="center"/>
    </xf>
    <xf numFmtId="0" fontId="22" fillId="33" borderId="1" xfId="0" applyFont="1" applyFill="1" applyBorder="1" applyAlignment="1">
      <alignment horizontal="center"/>
    </xf>
    <xf numFmtId="0" fontId="22" fillId="33" borderId="0" xfId="0" applyFont="1" applyFill="1" applyAlignment="1">
      <alignment horizontal="center"/>
    </xf>
    <xf numFmtId="0" fontId="22" fillId="33" borderId="0" xfId="0" applyFont="1" applyFill="1" applyBorder="1" applyAlignment="1">
      <alignment horizontal="center"/>
    </xf>
    <xf numFmtId="0" fontId="22" fillId="33" borderId="1" xfId="0" applyFont="1" applyFill="1" applyBorder="1" applyAlignment="1">
      <alignment horizontal="center" wrapText="1"/>
    </xf>
    <xf numFmtId="0" fontId="2" fillId="35" borderId="0" xfId="0" applyFont="1" applyFill="1" applyBorder="1" applyAlignment="1" applyProtection="1">
      <alignment vertical="center"/>
    </xf>
    <xf numFmtId="0" fontId="22" fillId="0" borderId="0" xfId="0" applyFont="1" applyBorder="1" applyAlignment="1">
      <alignment vertical="top"/>
    </xf>
    <xf numFmtId="0" fontId="22" fillId="0" borderId="0" xfId="0" applyFont="1" applyBorder="1" applyAlignment="1"/>
    <xf numFmtId="0" fontId="22" fillId="0" borderId="14" xfId="0" applyFont="1" applyBorder="1"/>
    <xf numFmtId="0" fontId="22" fillId="35" borderId="0" xfId="0" applyFont="1" applyFill="1" applyAlignment="1">
      <alignment horizontal="center"/>
    </xf>
    <xf numFmtId="0" fontId="22" fillId="35" borderId="1" xfId="0" applyFont="1" applyFill="1" applyBorder="1" applyAlignment="1">
      <alignment horizontal="center"/>
    </xf>
    <xf numFmtId="0" fontId="22" fillId="35" borderId="0" xfId="0" applyFont="1" applyFill="1" applyBorder="1" applyAlignment="1">
      <alignment horizontal="center"/>
    </xf>
    <xf numFmtId="0" fontId="22" fillId="35" borderId="1" xfId="0" applyFont="1" applyFill="1" applyBorder="1" applyAlignment="1">
      <alignment horizontal="center" wrapText="1"/>
    </xf>
    <xf numFmtId="0" fontId="22" fillId="34" borderId="0" xfId="0" applyFont="1" applyFill="1" applyBorder="1"/>
    <xf numFmtId="0" fontId="22" fillId="34" borderId="0" xfId="0" applyFont="1" applyFill="1"/>
    <xf numFmtId="0" fontId="22" fillId="34" borderId="0" xfId="0" applyNumberFormat="1" applyFont="1" applyFill="1" applyBorder="1"/>
    <xf numFmtId="0" fontId="22" fillId="0" borderId="0" xfId="0" applyFont="1" applyBorder="1" applyAlignment="1">
      <alignment horizontal="center"/>
    </xf>
    <xf numFmtId="0" fontId="22" fillId="34" borderId="14" xfId="0" applyFont="1" applyFill="1" applyBorder="1"/>
    <xf numFmtId="0" fontId="22" fillId="34" borderId="14" xfId="0" applyNumberFormat="1" applyFont="1" applyFill="1" applyBorder="1"/>
    <xf numFmtId="0" fontId="22" fillId="0" borderId="14" xfId="0" applyFont="1" applyBorder="1" applyAlignment="1">
      <alignment horizontal="center"/>
    </xf>
    <xf numFmtId="0" fontId="22" fillId="34" borderId="14" xfId="0" applyFont="1" applyFill="1" applyBorder="1" applyAlignment="1">
      <alignment horizontal="center"/>
    </xf>
    <xf numFmtId="0" fontId="24" fillId="34" borderId="14" xfId="31" applyFont="1" applyFill="1" applyBorder="1"/>
    <xf numFmtId="0" fontId="24" fillId="0" borderId="14" xfId="31" applyFont="1" applyBorder="1"/>
    <xf numFmtId="0" fontId="25" fillId="0" borderId="0" xfId="0" applyFont="1"/>
    <xf numFmtId="0" fontId="22" fillId="0" borderId="0" xfId="0" applyFont="1" applyBorder="1" applyAlignment="1">
      <alignment horizontal="center"/>
    </xf>
    <xf numFmtId="0" fontId="22" fillId="0" borderId="5" xfId="0" applyFont="1" applyBorder="1"/>
    <xf numFmtId="0" fontId="22" fillId="0" borderId="2" xfId="0" applyFont="1" applyBorder="1"/>
    <xf numFmtId="0" fontId="22" fillId="0" borderId="4" xfId="0" applyFont="1" applyBorder="1"/>
    <xf numFmtId="0" fontId="22" fillId="0" borderId="7" xfId="0" applyFont="1" applyBorder="1" applyAlignment="1">
      <alignment horizontal="center"/>
    </xf>
    <xf numFmtId="0" fontId="22" fillId="0" borderId="3" xfId="0" applyFont="1" applyBorder="1"/>
    <xf numFmtId="0" fontId="26" fillId="0" borderId="5" xfId="0" applyFont="1" applyBorder="1" applyAlignment="1">
      <alignment horizontal="center" vertical="center"/>
    </xf>
    <xf numFmtId="0" fontId="26" fillId="0" borderId="8" xfId="0" applyFont="1" applyBorder="1" applyAlignment="1">
      <alignment horizontal="center" vertical="center"/>
    </xf>
    <xf numFmtId="0" fontId="26" fillId="0" borderId="18" xfId="0" applyFont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0" fontId="26" fillId="0" borderId="15" xfId="0" applyFont="1" applyBorder="1" applyAlignment="1">
      <alignment horizontal="center" vertical="center"/>
    </xf>
    <xf numFmtId="0" fontId="26" fillId="0" borderId="19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/>
    </xf>
    <xf numFmtId="0" fontId="22" fillId="0" borderId="20" xfId="0" applyFont="1" applyBorder="1" applyAlignment="1">
      <alignment horizontal="center"/>
    </xf>
    <xf numFmtId="0" fontId="22" fillId="0" borderId="5" xfId="0" applyFont="1" applyBorder="1" applyAlignment="1">
      <alignment horizontal="left" vertical="top"/>
    </xf>
    <xf numFmtId="0" fontId="22" fillId="0" borderId="8" xfId="0" applyFont="1" applyBorder="1" applyAlignment="1">
      <alignment horizontal="left" vertical="top"/>
    </xf>
    <xf numFmtId="0" fontId="22" fillId="0" borderId="18" xfId="0" applyFont="1" applyBorder="1" applyAlignment="1">
      <alignment horizontal="left" vertical="top"/>
    </xf>
    <xf numFmtId="0" fontId="22" fillId="0" borderId="2" xfId="0" applyFont="1" applyBorder="1" applyAlignment="1">
      <alignment horizontal="left" vertical="top"/>
    </xf>
    <xf numFmtId="0" fontId="22" fillId="0" borderId="0" xfId="0" applyFont="1" applyBorder="1" applyAlignment="1">
      <alignment horizontal="left" vertical="top"/>
    </xf>
    <xf numFmtId="0" fontId="22" fillId="0" borderId="6" xfId="0" applyFont="1" applyBorder="1" applyAlignment="1">
      <alignment horizontal="left" vertical="top"/>
    </xf>
    <xf numFmtId="0" fontId="22" fillId="0" borderId="4" xfId="0" applyFont="1" applyBorder="1" applyAlignment="1">
      <alignment horizontal="left" vertical="top"/>
    </xf>
    <xf numFmtId="0" fontId="22" fillId="0" borderId="15" xfId="0" applyFont="1" applyBorder="1" applyAlignment="1">
      <alignment horizontal="left" vertical="top"/>
    </xf>
    <xf numFmtId="0" fontId="22" fillId="0" borderId="19" xfId="0" applyFont="1" applyBorder="1" applyAlignment="1">
      <alignment horizontal="left" vertical="top"/>
    </xf>
    <xf numFmtId="0" fontId="22" fillId="0" borderId="21" xfId="0" applyFont="1" applyBorder="1" applyAlignment="1">
      <alignment horizontal="center"/>
    </xf>
    <xf numFmtId="0" fontId="22" fillId="0" borderId="5" xfId="0" applyFont="1" applyBorder="1" applyAlignment="1">
      <alignment horizontal="center"/>
    </xf>
    <xf numFmtId="0" fontId="22" fillId="0" borderId="8" xfId="0" applyFont="1" applyBorder="1" applyAlignment="1">
      <alignment horizontal="center"/>
    </xf>
    <xf numFmtId="0" fontId="22" fillId="0" borderId="18" xfId="0" applyFont="1" applyBorder="1" applyAlignment="1">
      <alignment horizontal="center"/>
    </xf>
    <xf numFmtId="0" fontId="22" fillId="0" borderId="9" xfId="0" applyFont="1" applyBorder="1" applyAlignment="1">
      <alignment horizontal="center"/>
    </xf>
    <xf numFmtId="0" fontId="22" fillId="0" borderId="22" xfId="0" applyFont="1" applyBorder="1" applyAlignment="1">
      <alignment horizontal="center"/>
    </xf>
    <xf numFmtId="0" fontId="22" fillId="0" borderId="23" xfId="0" applyFont="1" applyBorder="1" applyAlignment="1">
      <alignment horizontal="center"/>
    </xf>
    <xf numFmtId="0" fontId="22" fillId="0" borderId="12" xfId="0" applyFont="1" applyBorder="1" applyAlignment="1">
      <alignment horizontal="center"/>
    </xf>
    <xf numFmtId="0" fontId="22" fillId="0" borderId="24" xfId="0" applyFont="1" applyBorder="1" applyAlignment="1">
      <alignment horizontal="center"/>
    </xf>
    <xf numFmtId="0" fontId="22" fillId="0" borderId="25" xfId="0" applyFont="1" applyBorder="1" applyAlignment="1">
      <alignment horizontal="center"/>
    </xf>
    <xf numFmtId="0" fontId="22" fillId="0" borderId="2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2" fillId="0" borderId="6" xfId="0" applyFont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2" fillId="0" borderId="26" xfId="0" applyFont="1" applyBorder="1" applyAlignment="1">
      <alignment horizontal="center"/>
    </xf>
    <xf numFmtId="0" fontId="22" fillId="0" borderId="27" xfId="0" applyFont="1" applyBorder="1" applyAlignment="1">
      <alignment horizontal="center"/>
    </xf>
    <xf numFmtId="0" fontId="24" fillId="0" borderId="12" xfId="31" applyFont="1" applyBorder="1" applyAlignment="1">
      <alignment horizontal="center"/>
    </xf>
    <xf numFmtId="0" fontId="24" fillId="0" borderId="24" xfId="31" applyFont="1" applyBorder="1" applyAlignment="1">
      <alignment horizontal="center"/>
    </xf>
    <xf numFmtId="0" fontId="24" fillId="0" borderId="25" xfId="31" applyFont="1" applyBorder="1" applyAlignment="1">
      <alignment horizontal="center"/>
    </xf>
    <xf numFmtId="0" fontId="22" fillId="0" borderId="11" xfId="0" applyFont="1" applyBorder="1" applyAlignment="1">
      <alignment horizontal="center"/>
    </xf>
    <xf numFmtId="0" fontId="22" fillId="0" borderId="28" xfId="0" applyFont="1" applyBorder="1" applyAlignment="1">
      <alignment horizontal="center"/>
    </xf>
    <xf numFmtId="0" fontId="22" fillId="0" borderId="29" xfId="0" applyFont="1" applyBorder="1" applyAlignment="1">
      <alignment horizontal="center"/>
    </xf>
    <xf numFmtId="0" fontId="10" fillId="0" borderId="12" xfId="31" applyBorder="1" applyAlignment="1">
      <alignment horizontal="center"/>
    </xf>
    <xf numFmtId="0" fontId="26" fillId="0" borderId="0" xfId="0" applyFont="1" applyBorder="1" applyAlignment="1">
      <alignment horizontal="center" vertical="center"/>
    </xf>
    <xf numFmtId="49" fontId="22" fillId="0" borderId="12" xfId="0" applyNumberFormat="1" applyFont="1" applyBorder="1" applyAlignment="1">
      <alignment horizontal="center"/>
    </xf>
    <xf numFmtId="49" fontId="22" fillId="0" borderId="24" xfId="0" applyNumberFormat="1" applyFont="1" applyBorder="1" applyAlignment="1">
      <alignment horizontal="center"/>
    </xf>
    <xf numFmtId="49" fontId="22" fillId="0" borderId="25" xfId="0" applyNumberFormat="1" applyFont="1" applyBorder="1" applyAlignment="1">
      <alignment horizontal="center"/>
    </xf>
    <xf numFmtId="0" fontId="22" fillId="0" borderId="4" xfId="0" applyFont="1" applyBorder="1" applyAlignment="1">
      <alignment horizontal="center"/>
    </xf>
    <xf numFmtId="0" fontId="22" fillId="0" borderId="15" xfId="0" applyFont="1" applyBorder="1" applyAlignment="1">
      <alignment horizontal="center"/>
    </xf>
    <xf numFmtId="0" fontId="22" fillId="0" borderId="19" xfId="0" applyFont="1" applyBorder="1" applyAlignment="1">
      <alignment horizontal="center"/>
    </xf>
    <xf numFmtId="0" fontId="27" fillId="0" borderId="5" xfId="0" applyFont="1" applyBorder="1" applyAlignment="1">
      <alignment horizontal="center" vertical="center"/>
    </xf>
    <xf numFmtId="0" fontId="27" fillId="0" borderId="8" xfId="0" applyFont="1" applyBorder="1" applyAlignment="1">
      <alignment horizontal="center" vertical="center"/>
    </xf>
    <xf numFmtId="0" fontId="27" fillId="0" borderId="18" xfId="0" applyFont="1" applyBorder="1" applyAlignment="1">
      <alignment horizontal="center" vertical="center"/>
    </xf>
    <xf numFmtId="0" fontId="27" fillId="0" borderId="4" xfId="0" applyFont="1" applyBorder="1" applyAlignment="1">
      <alignment horizontal="center" vertical="center"/>
    </xf>
    <xf numFmtId="0" fontId="27" fillId="0" borderId="15" xfId="0" applyFont="1" applyBorder="1" applyAlignment="1">
      <alignment horizontal="center" vertical="center"/>
    </xf>
    <xf numFmtId="0" fontId="27" fillId="0" borderId="19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5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3" xfId="0" applyBorder="1" applyAlignment="1">
      <alignment horizontal="center"/>
    </xf>
    <xf numFmtId="49" fontId="0" fillId="0" borderId="12" xfId="0" applyNumberFormat="1" applyBorder="1" applyAlignment="1">
      <alignment horizontal="center"/>
    </xf>
    <xf numFmtId="49" fontId="0" fillId="0" borderId="25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7" xfId="0" applyBorder="1" applyAlignment="1">
      <alignment horizontal="center"/>
    </xf>
    <xf numFmtId="0" fontId="10" fillId="0" borderId="25" xfId="31" applyBorder="1" applyAlignment="1">
      <alignment horizontal="center"/>
    </xf>
    <xf numFmtId="0" fontId="22" fillId="0" borderId="5" xfId="0" applyFont="1" applyBorder="1" applyAlignment="1">
      <alignment horizontal="center" vertical="center"/>
    </xf>
    <xf numFmtId="0" fontId="22" fillId="0" borderId="18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22" fillId="0" borderId="19" xfId="0" applyFont="1" applyBorder="1" applyAlignment="1">
      <alignment horizontal="center" vertical="center"/>
    </xf>
    <xf numFmtId="0" fontId="10" fillId="0" borderId="0" xfId="3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Style="combo" dx="16" fmlaLink="param_n°_ligne" fmlaRange="bd_Domaine_d_intervention" noThreeD="1" sel="36" val="1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Drop" dropStyle="combo" dx="16" fmlaLink="param_n°_ligne" fmlaRange="BD_Matériels" noThreeD="1" sel="36" val="0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Drop" dropStyle="combo" dx="16" fmlaLink="param_n°_ligne" fmlaRange="bd_Domaine_d_intervention" noThreeD="1" sel="36" val="0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Drop" dropStyle="combo" dx="16" fmlaLink="param_n°_ligne" fmlaRange="BD_Matériels" noThreeD="1" sel="36" val="30"/>
</file>

<file path=xl/ctrlProps/ctrlProp14.xml><?xml version="1.0" encoding="utf-8"?>
<formControlPr xmlns="http://schemas.microsoft.com/office/spreadsheetml/2009/9/main" objectType="Drop" dropStyle="combo" dx="16" fmlaLink="param_n°_ligne" fmlaRange="bd_Domaine_d_intervention" noThreeD="1" sel="36" val="1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5</xdr:row>
          <xdr:rowOff>0</xdr:rowOff>
        </xdr:from>
        <xdr:to>
          <xdr:col>4</xdr:col>
          <xdr:colOff>0</xdr:colOff>
          <xdr:row>7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9</xdr:row>
          <xdr:rowOff>0</xdr:rowOff>
        </xdr:from>
        <xdr:to>
          <xdr:col>4</xdr:col>
          <xdr:colOff>0</xdr:colOff>
          <xdr:row>11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Consulter un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12</xdr:row>
          <xdr:rowOff>0</xdr:rowOff>
        </xdr:from>
        <xdr:to>
          <xdr:col>4</xdr:col>
          <xdr:colOff>0</xdr:colOff>
          <xdr:row>14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un fournisseur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476250</xdr:colOff>
          <xdr:row>6</xdr:row>
          <xdr:rowOff>180975</xdr:rowOff>
        </xdr:from>
        <xdr:to>
          <xdr:col>9</xdr:col>
          <xdr:colOff>466725</xdr:colOff>
          <xdr:row>7</xdr:row>
          <xdr:rowOff>180975</xdr:rowOff>
        </xdr:to>
        <xdr:sp macro="" textlink="">
          <xdr:nvSpPr>
            <xdr:cNvPr id="3075" name="Drop Dow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285750</xdr:colOff>
      <xdr:row>6</xdr:row>
      <xdr:rowOff>142875</xdr:rowOff>
    </xdr:from>
    <xdr:to>
      <xdr:col>12</xdr:col>
      <xdr:colOff>57150</xdr:colOff>
      <xdr:row>8</xdr:row>
      <xdr:rowOff>85725</xdr:rowOff>
    </xdr:to>
    <xdr:sp macro="[0]!Consultation" textlink="">
      <xdr:nvSpPr>
        <xdr:cNvPr id="2" name="ImpDroite"/>
        <xdr:cNvSpPr/>
      </xdr:nvSpPr>
      <xdr:spPr>
        <a:xfrm>
          <a:off x="9705975" y="1371600"/>
          <a:ext cx="533400" cy="3429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104775</xdr:colOff>
      <xdr:row>6</xdr:row>
      <xdr:rowOff>142875</xdr:rowOff>
    </xdr:from>
    <xdr:to>
      <xdr:col>10</xdr:col>
      <xdr:colOff>638175</xdr:colOff>
      <xdr:row>8</xdr:row>
      <xdr:rowOff>85725</xdr:rowOff>
    </xdr:to>
    <xdr:sp macro="[0]!Consultation" textlink="">
      <xdr:nvSpPr>
        <xdr:cNvPr id="9" name="ImpGauche"/>
        <xdr:cNvSpPr/>
      </xdr:nvSpPr>
      <xdr:spPr>
        <a:xfrm rot="10800000">
          <a:off x="8763000" y="1371600"/>
          <a:ext cx="533400" cy="3429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</xdr:row>
          <xdr:rowOff>0</xdr:rowOff>
        </xdr:from>
        <xdr:to>
          <xdr:col>10</xdr:col>
          <xdr:colOff>0</xdr:colOff>
          <xdr:row>5</xdr:row>
          <xdr:rowOff>0</xdr:rowOff>
        </xdr:to>
        <xdr:sp macro="" textlink="">
          <xdr:nvSpPr>
            <xdr:cNvPr id="3093" name="Button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390525</xdr:colOff>
          <xdr:row>10</xdr:row>
          <xdr:rowOff>38100</xdr:rowOff>
        </xdr:from>
        <xdr:to>
          <xdr:col>10</xdr:col>
          <xdr:colOff>266700</xdr:colOff>
          <xdr:row>11</xdr:row>
          <xdr:rowOff>9525</xdr:rowOff>
        </xdr:to>
        <xdr:sp macro="" textlink="">
          <xdr:nvSpPr>
            <xdr:cNvPr id="3112" name="Drop Down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571500</xdr:colOff>
      <xdr:row>11</xdr:row>
      <xdr:rowOff>152400</xdr:rowOff>
    </xdr:from>
    <xdr:to>
      <xdr:col>12</xdr:col>
      <xdr:colOff>342900</xdr:colOff>
      <xdr:row>13</xdr:row>
      <xdr:rowOff>95250</xdr:rowOff>
    </xdr:to>
    <xdr:sp macro="[0]!Consultation" textlink="">
      <xdr:nvSpPr>
        <xdr:cNvPr id="12" name="MatosDroite"/>
        <xdr:cNvSpPr/>
      </xdr:nvSpPr>
      <xdr:spPr>
        <a:xfrm>
          <a:off x="9991725" y="2390775"/>
          <a:ext cx="533400" cy="3429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390525</xdr:colOff>
      <xdr:row>11</xdr:row>
      <xdr:rowOff>152400</xdr:rowOff>
    </xdr:from>
    <xdr:to>
      <xdr:col>11</xdr:col>
      <xdr:colOff>161925</xdr:colOff>
      <xdr:row>13</xdr:row>
      <xdr:rowOff>95250</xdr:rowOff>
    </xdr:to>
    <xdr:sp macro="[0]!Consultation" textlink="">
      <xdr:nvSpPr>
        <xdr:cNvPr id="13" name="MatosGauche"/>
        <xdr:cNvSpPr/>
      </xdr:nvSpPr>
      <xdr:spPr>
        <a:xfrm rot="10800000">
          <a:off x="9048750" y="2390775"/>
          <a:ext cx="533400" cy="3429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238125</xdr:colOff>
      <xdr:row>0</xdr:row>
      <xdr:rowOff>142875</xdr:rowOff>
    </xdr:from>
    <xdr:to>
      <xdr:col>14</xdr:col>
      <xdr:colOff>342900</xdr:colOff>
      <xdr:row>5</xdr:row>
      <xdr:rowOff>161925</xdr:rowOff>
    </xdr:to>
    <xdr:sp macro="" textlink="">
      <xdr:nvSpPr>
        <xdr:cNvPr id="3" name="Rectangle 2"/>
        <xdr:cNvSpPr/>
      </xdr:nvSpPr>
      <xdr:spPr>
        <a:xfrm>
          <a:off x="8896350" y="142875"/>
          <a:ext cx="3152775" cy="1038225"/>
        </a:xfrm>
        <a:prstGeom prst="wedgeRectCallout">
          <a:avLst>
            <a:gd name="adj1" fmla="val -42410"/>
            <a:gd name="adj2" fmla="val 79342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J'aimerai</a:t>
          </a:r>
          <a:r>
            <a:rPr lang="fr-FR" sz="1100" baseline="0">
              <a:solidFill>
                <a:sysClr val="windowText" lastClr="000000"/>
              </a:solidFill>
            </a:rPr>
            <a:t> que la fleche me permettre de m'afficher dans "domaine d'intervention" (B8) que les </a:t>
          </a:r>
          <a:r>
            <a:rPr lang="fr-FR" sz="1100" u="sng" baseline="0">
              <a:solidFill>
                <a:sysClr val="windowText" lastClr="000000"/>
              </a:solidFill>
            </a:rPr>
            <a:t>fournisseur </a:t>
          </a:r>
          <a:r>
            <a:rPr lang="fr-FR" sz="1100" baseline="0">
              <a:solidFill>
                <a:sysClr val="windowText" lastClr="000000"/>
              </a:solidFill>
            </a:rPr>
            <a:t>ayant "imprimerie "dans BD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(Feul 2 reprend la même forme et sert de test)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676275</xdr:colOff>
      <xdr:row>15</xdr:row>
      <xdr:rowOff>114300</xdr:rowOff>
    </xdr:from>
    <xdr:to>
      <xdr:col>13</xdr:col>
      <xdr:colOff>685800</xdr:colOff>
      <xdr:row>19</xdr:row>
      <xdr:rowOff>190500</xdr:rowOff>
    </xdr:to>
    <xdr:sp macro="" textlink="">
      <xdr:nvSpPr>
        <xdr:cNvPr id="10" name="Rectangle 9"/>
        <xdr:cNvSpPr/>
      </xdr:nvSpPr>
      <xdr:spPr>
        <a:xfrm>
          <a:off x="9334500" y="3162300"/>
          <a:ext cx="2295525" cy="904875"/>
        </a:xfrm>
        <a:prstGeom prst="wedgeRectCallout">
          <a:avLst>
            <a:gd name="adj1" fmla="val -52784"/>
            <a:gd name="adj2" fmla="val -95395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Idem pour "matériels".....</a:t>
          </a:r>
        </a:p>
      </xdr:txBody>
    </xdr:sp>
    <xdr:clientData/>
  </xdr:twoCellAnchor>
  <xdr:twoCellAnchor>
    <xdr:from>
      <xdr:col>1</xdr:col>
      <xdr:colOff>552450</xdr:colOff>
      <xdr:row>21</xdr:row>
      <xdr:rowOff>95250</xdr:rowOff>
    </xdr:from>
    <xdr:to>
      <xdr:col>15</xdr:col>
      <xdr:colOff>390525</xdr:colOff>
      <xdr:row>35</xdr:row>
      <xdr:rowOff>28575</xdr:rowOff>
    </xdr:to>
    <xdr:sp macro="" textlink="">
      <xdr:nvSpPr>
        <xdr:cNvPr id="4" name="ZoneTexte 3"/>
        <xdr:cNvSpPr txBox="1"/>
      </xdr:nvSpPr>
      <xdr:spPr>
        <a:xfrm>
          <a:off x="1314450" y="4391025"/>
          <a:ext cx="11544300" cy="2828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 et à toutes,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me suis inscrit tout fraîchement car je bute sur la conception d'une base de donnée et particulièrement sur une action que j'aimerai pouvoir réaliser : je souhaite intégrer à une feuille nommée "consulter", des flèches "précédent- suivant" afin qu'elles fassent défiler dans une cellule, une référence.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m'explique :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Sur une feuille BD, il y a une liste de critères (1 colonne = 1 critère soit nom/ type/....)</a:t>
          </a:r>
          <a:br>
            <a:rPr lang="fr-FR"/>
          </a:br>
          <a:r>
            <a:rPr lang="fr-FR"/>
            <a:t>- Sur une autre feuille, un tableau reprenant ces références et 2 listes déroulantes permettant de sélectionner les références voulues en fonction de 2 critères.</a:t>
          </a:r>
          <a:br>
            <a:rPr lang="fr-FR"/>
          </a:br>
          <a:r>
            <a:rPr lang="fr-FR"/>
            <a:t>- Sur cette même feuille 2 flèches que je souhaite associer à 1 seul des 2 critères, en gros j'aimerai pouvoir quand je clique dessus que dans mon tableau s'affiche "mes lignes correspondantes à mon critère de ma liste, au fur et à mesure que je clique dessus"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j'espère avoir été assez clair pour vous permettre de m'aider.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d'avance.</a:t>
          </a:r>
          <a:endParaRPr lang="fr-FR" sz="1100"/>
        </a:p>
      </xdr:txBody>
    </xdr:sp>
    <xdr:clientData/>
  </xdr:twoCellAnchor>
  <xdr:twoCellAnchor>
    <xdr:from>
      <xdr:col>1</xdr:col>
      <xdr:colOff>1771650</xdr:colOff>
      <xdr:row>9</xdr:row>
      <xdr:rowOff>66675</xdr:rowOff>
    </xdr:from>
    <xdr:to>
      <xdr:col>7</xdr:col>
      <xdr:colOff>190500</xdr:colOff>
      <xdr:row>19</xdr:row>
      <xdr:rowOff>171450</xdr:rowOff>
    </xdr:to>
    <xdr:sp macro="" textlink="">
      <xdr:nvSpPr>
        <xdr:cNvPr id="5" name="ZoneTexte 4"/>
        <xdr:cNvSpPr txBox="1"/>
      </xdr:nvSpPr>
      <xdr:spPr>
        <a:xfrm>
          <a:off x="2533650" y="1895475"/>
          <a:ext cx="4029075" cy="2152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: Des mots semblent identiques mais en réalité ne</a:t>
          </a:r>
          <a:r>
            <a:rPr lang="fr-FR" sz="1100" baseline="0"/>
            <a:t> sont pas</a:t>
          </a:r>
        </a:p>
        <a:p>
          <a:r>
            <a:rPr lang="fr-FR" sz="1100" baseline="0"/>
            <a:t>Exemple dans la feuille BD : C9 et C10 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514350</xdr:colOff>
          <xdr:row>12</xdr:row>
          <xdr:rowOff>171450</xdr:rowOff>
        </xdr:from>
        <xdr:to>
          <xdr:col>12</xdr:col>
          <xdr:colOff>9525</xdr:colOff>
          <xdr:row>16</xdr:row>
          <xdr:rowOff>123825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495300</xdr:colOff>
          <xdr:row>9</xdr:row>
          <xdr:rowOff>9525</xdr:rowOff>
        </xdr:from>
        <xdr:to>
          <xdr:col>12</xdr:col>
          <xdr:colOff>0</xdr:colOff>
          <xdr:row>11</xdr:row>
          <xdr:rowOff>19050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9</xdr:row>
          <xdr:rowOff>0</xdr:rowOff>
        </xdr:from>
        <xdr:to>
          <xdr:col>10</xdr:col>
          <xdr:colOff>0</xdr:colOff>
          <xdr:row>10</xdr:row>
          <xdr:rowOff>9525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19</xdr:row>
          <xdr:rowOff>0</xdr:rowOff>
        </xdr:from>
        <xdr:to>
          <xdr:col>10</xdr:col>
          <xdr:colOff>352425</xdr:colOff>
          <xdr:row>20</xdr:row>
          <xdr:rowOff>190500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 "/>
                </a:rPr>
                <a:t>Supprimer le fournisseur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209550</xdr:colOff>
      <xdr:row>10</xdr:row>
      <xdr:rowOff>123825</xdr:rowOff>
    </xdr:from>
    <xdr:to>
      <xdr:col>9</xdr:col>
      <xdr:colOff>742950</xdr:colOff>
      <xdr:row>12</xdr:row>
      <xdr:rowOff>66675</xdr:rowOff>
    </xdr:to>
    <xdr:sp macro="[0]!aller_a_enreg_suivant" textlink="">
      <xdr:nvSpPr>
        <xdr:cNvPr id="4" name="Flèche droite 3"/>
        <xdr:cNvSpPr/>
      </xdr:nvSpPr>
      <xdr:spPr>
        <a:xfrm>
          <a:off x="7877175" y="1676400"/>
          <a:ext cx="53340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8</xdr:col>
      <xdr:colOff>28575</xdr:colOff>
      <xdr:row>10</xdr:row>
      <xdr:rowOff>123825</xdr:rowOff>
    </xdr:from>
    <xdr:to>
      <xdr:col>8</xdr:col>
      <xdr:colOff>561975</xdr:colOff>
      <xdr:row>12</xdr:row>
      <xdr:rowOff>66675</xdr:rowOff>
    </xdr:to>
    <xdr:sp macro="[0]!aller_a_enreg_precedent" textlink="">
      <xdr:nvSpPr>
        <xdr:cNvPr id="5" name="Flèche droite 4"/>
        <xdr:cNvSpPr/>
      </xdr:nvSpPr>
      <xdr:spPr>
        <a:xfrm rot="10800000">
          <a:off x="6934200" y="1676400"/>
          <a:ext cx="53340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14</xdr:row>
          <xdr:rowOff>9525</xdr:rowOff>
        </xdr:from>
        <xdr:to>
          <xdr:col>10</xdr:col>
          <xdr:colOff>352425</xdr:colOff>
          <xdr:row>17</xdr:row>
          <xdr:rowOff>9525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Confirmer modification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5</xdr:row>
          <xdr:rowOff>0</xdr:rowOff>
        </xdr:from>
        <xdr:to>
          <xdr:col>10</xdr:col>
          <xdr:colOff>0</xdr:colOff>
          <xdr:row>7</xdr:row>
          <xdr:rowOff>0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10</xdr:row>
          <xdr:rowOff>171450</xdr:rowOff>
        </xdr:from>
        <xdr:to>
          <xdr:col>7</xdr:col>
          <xdr:colOff>171450</xdr:colOff>
          <xdr:row>12</xdr:row>
          <xdr:rowOff>66675</xdr:rowOff>
        </xdr:to>
        <xdr:sp macro="" textlink="">
          <xdr:nvSpPr>
            <xdr:cNvPr id="10242" name="Drop Dow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133350</xdr:colOff>
          <xdr:row>6</xdr:row>
          <xdr:rowOff>114300</xdr:rowOff>
        </xdr:from>
        <xdr:to>
          <xdr:col>7</xdr:col>
          <xdr:colOff>219075</xdr:colOff>
          <xdr:row>8</xdr:row>
          <xdr:rowOff>0</xdr:rowOff>
        </xdr:to>
        <xdr:sp macro="" textlink="">
          <xdr:nvSpPr>
            <xdr:cNvPr id="10246" name="Drop Down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1609725</xdr:colOff>
      <xdr:row>14</xdr:row>
      <xdr:rowOff>123825</xdr:rowOff>
    </xdr:from>
    <xdr:to>
      <xdr:col>9</xdr:col>
      <xdr:colOff>342900</xdr:colOff>
      <xdr:row>16</xdr:row>
      <xdr:rowOff>76200</xdr:rowOff>
    </xdr:to>
    <xdr:sp macro="[0]!aller_a_domaine_suivant" textlink="">
      <xdr:nvSpPr>
        <xdr:cNvPr id="12" name="Flèche droite 11"/>
        <xdr:cNvSpPr/>
      </xdr:nvSpPr>
      <xdr:spPr>
        <a:xfrm>
          <a:off x="9925050" y="2838450"/>
          <a:ext cx="352425" cy="3333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8</xdr:col>
      <xdr:colOff>1114425</xdr:colOff>
      <xdr:row>14</xdr:row>
      <xdr:rowOff>133350</xdr:rowOff>
    </xdr:from>
    <xdr:to>
      <xdr:col>8</xdr:col>
      <xdr:colOff>1466850</xdr:colOff>
      <xdr:row>16</xdr:row>
      <xdr:rowOff>85725</xdr:rowOff>
    </xdr:to>
    <xdr:sp macro="" textlink="">
      <xdr:nvSpPr>
        <xdr:cNvPr id="13" name="Flèche droite 12"/>
        <xdr:cNvSpPr/>
      </xdr:nvSpPr>
      <xdr:spPr>
        <a:xfrm rot="10800000">
          <a:off x="9429750" y="2847975"/>
          <a:ext cx="352425" cy="3333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LISTE%20FOURNISSEUR%20E'T%20ERG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Nouveau fournisseur"/>
      <sheetName val="Modifier le fournisseur"/>
      <sheetName val="Fiche fournisseur"/>
      <sheetName val="pour imprimer"/>
      <sheetName val="BD"/>
      <sheetName val="Types"/>
      <sheetName val="PARA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Types</v>
          </cell>
        </row>
        <row r="2">
          <cell r="A2" t="str">
            <v xml:space="preserve">Spécifique </v>
          </cell>
        </row>
        <row r="3">
          <cell r="A3" t="str">
            <v>Agriculture</v>
          </cell>
        </row>
        <row r="4">
          <cell r="A4" t="str">
            <v>Bureautique</v>
          </cell>
        </row>
        <row r="5">
          <cell r="A5" t="str">
            <v>Industrie</v>
          </cell>
        </row>
        <row r="6">
          <cell r="A6" t="str">
            <v>Général</v>
          </cell>
        </row>
        <row r="7">
          <cell r="A7" t="str">
            <v>Tertiaire</v>
          </cell>
        </row>
        <row r="8">
          <cell r="A8" t="str">
            <v>Imprimerie</v>
          </cell>
        </row>
        <row r="9">
          <cell r="A9" t="str">
            <v>Fonction publique Mairie</v>
          </cell>
        </row>
        <row r="10">
          <cell r="A10" t="str">
            <v>Fonction publique Hôpital</v>
          </cell>
        </row>
        <row r="11">
          <cell r="A11" t="str">
            <v>Scierie</v>
          </cell>
        </row>
        <row r="12">
          <cell r="A12" t="str">
            <v>Textile</v>
          </cell>
        </row>
        <row r="13">
          <cell r="A13" t="str">
            <v xml:space="preserve">Fonction publique </v>
          </cell>
        </row>
        <row r="14">
          <cell r="A14" t="str">
            <v xml:space="preserve">Multi 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besoin-d-aide-pour-trier-en-fonction-d-un-meme-mot-t44565.html" TargetMode="Externa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file:///\\ergo-srv1\archives\ARCHIVES\2013\2039%2013%20AGEFIPH%20RA%20-%20CDG%2038%20Mairie%20St%20Nazaire%20les%20eymes" TargetMode="External"/><Relationship Id="rId13" Type="http://schemas.openxmlformats.org/officeDocument/2006/relationships/hyperlink" Target="file:///\\ergo-srv1\archives\ARCHIVES\2012\1932%2012%20AGEFIPH%20RA%20Jacquet%20Fr&#232;res" TargetMode="External"/><Relationship Id="rId18" Type="http://schemas.openxmlformats.org/officeDocument/2006/relationships/hyperlink" Target="file:///\\ergo-srv1\archives\ARCHIVES\2011\1587%2011%20AGEFIPH%20RA%20Initial%20btb" TargetMode="External"/><Relationship Id="rId3" Type="http://schemas.openxmlformats.org/officeDocument/2006/relationships/hyperlink" Target="file:///\\ergo-srv1\archives\ARCHIVES\2013\2175%2013%20AGEFIPH%20RA%20-%20CAP%20EMPLOI%2073%20Prevost%20Mme%20Ghisler" TargetMode="External"/><Relationship Id="rId7" Type="http://schemas.openxmlformats.org/officeDocument/2006/relationships/hyperlink" Target="file:///\\ergo-srv1\archives\ARCHIVES\2013\2037%2013%20AGEFIPH%20RA%20-%20CDG%2069%20Mairie%20d'Oullins%20Mme%20Evenyo" TargetMode="External"/><Relationship Id="rId12" Type="http://schemas.openxmlformats.org/officeDocument/2006/relationships/hyperlink" Target="file:///\\ergo-srv1\archives\ARCHIVES\2012\1814%2012%20AGEFIPH%20RA%20-%20SAMETH%2038%20Eurofloat%20M.Bernard" TargetMode="External"/><Relationship Id="rId17" Type="http://schemas.openxmlformats.org/officeDocument/2006/relationships/hyperlink" Target="file:///\\ergo-srv1\archives\ARCHIVES\2012\1870%2012%20AGEFIPH%20RA%20-%20SAMETH%2069%20SLD%20Tex%20M.Delaval%20Clasquin" TargetMode="External"/><Relationship Id="rId2" Type="http://schemas.openxmlformats.org/officeDocument/2006/relationships/hyperlink" Target="file:///\\ergo-srv1\archives\ARCHIVES\2013\2253-13%20AGEFIPH%20RA%20-%20SAMETH%2069%20RESEAU%20FERRE%20DE%20FRANCE" TargetMode="External"/><Relationship Id="rId16" Type="http://schemas.openxmlformats.org/officeDocument/2006/relationships/hyperlink" Target="file:///\\ergo-srv1\archives\ARCHIVES\2012\1870%2012%20AGEFIPH%20RA%20-%20SAMETH%2069%20SLD%20Tex%20M.Delaval%20Clasquin" TargetMode="External"/><Relationship Id="rId1" Type="http://schemas.openxmlformats.org/officeDocument/2006/relationships/hyperlink" Target="file:///\\ergo-srv1\archives\ARCHIVES\2013\2253-13%20AGEFIPH%20RA%20-%20SAMETH%2069%20RESEAU%20FERRE%20DE%20FRANCE" TargetMode="External"/><Relationship Id="rId6" Type="http://schemas.openxmlformats.org/officeDocument/2006/relationships/hyperlink" Target="file:///\\ergo-srv1\archives\ARCHIVES\2013\2131%2013%20AGEFIPH%20RA%20-%20SAMETH%2026%20Rh&#244;ne%20alpes%20charpente%20M.Armand" TargetMode="External"/><Relationship Id="rId11" Type="http://schemas.openxmlformats.org/officeDocument/2006/relationships/hyperlink" Target="file:///\\ergo-srv1\archives\ARCHIVES\2012\1814%2012%20AGEFIPH%20RA%20-%20SAMETH%2038%20Eurofloat%20M.Bernard" TargetMode="External"/><Relationship Id="rId5" Type="http://schemas.openxmlformats.org/officeDocument/2006/relationships/hyperlink" Target="file:///\\ergo-srv1\archives\ARCHIVES\2013\2132%2013%20AGEFIPH%20RA%20-%20SAMETH%2069%20BTP%20Sant&#233;%20au%20travail" TargetMode="External"/><Relationship Id="rId15" Type="http://schemas.openxmlformats.org/officeDocument/2006/relationships/hyperlink" Target="file:///\\ergo-srv1\archives\ARCHIVES\2012\1781%2012%20AGEFIPH%20RA%20-%20SAMETH%2069%20Proform" TargetMode="External"/><Relationship Id="rId10" Type="http://schemas.openxmlformats.org/officeDocument/2006/relationships/hyperlink" Target="file:///\\ergo-srv1\archives\ARCHIVES\2013\2039%2013%20AGEFIPH%20RA%20-%20CDG%2038%20Mairie%20St%20Nazaire%20les%20eymes" TargetMode="External"/><Relationship Id="rId19" Type="http://schemas.openxmlformats.org/officeDocument/2006/relationships/printerSettings" Target="../printerSettings/printerSettings2.bin"/><Relationship Id="rId4" Type="http://schemas.openxmlformats.org/officeDocument/2006/relationships/hyperlink" Target="file:///\\ergo-srv1\archives\ARCHIVES\2013\2172%2013%20AGEFIPH%20RA%20-%20SAMETH%2038%20Fiducial%20bureautique%20Mme%20Poisard" TargetMode="External"/><Relationship Id="rId9" Type="http://schemas.openxmlformats.org/officeDocument/2006/relationships/hyperlink" Target="file:///\\ergo-srv1\archives\ARCHIVES\2013\2039%2013%20AGEFIPH%20RA%20-%20CDG%2038%20Mairie%20St%20Nazaire%20les%20eymes" TargetMode="External"/><Relationship Id="rId14" Type="http://schemas.openxmlformats.org/officeDocument/2006/relationships/hyperlink" Target="file:///\\ergo-srv1\archives\ARCHIVES\2012\1781%2012%20AGEFIPH%20RA%20-%20SAMETH%2069%20Proform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3"/>
  <sheetViews>
    <sheetView showGridLines="0" workbookViewId="0">
      <selection activeCell="F18" sqref="F18"/>
    </sheetView>
  </sheetViews>
  <sheetFormatPr baseColWidth="10" defaultRowHeight="15"/>
  <sheetData>
    <row r="3" spans="2:2" ht="18">
      <c r="B3" s="32" t="s">
        <v>249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ller_a_nouveau">
                <anchor moveWithCells="1" sizeWithCells="1">
                  <from>
                    <xdr:col>2</xdr:col>
                    <xdr:colOff>0</xdr:colOff>
                    <xdr:row>5</xdr:row>
                    <xdr:rowOff>0</xdr:rowOff>
                  </from>
                  <to>
                    <xdr:col>4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aller_a_consultation">
                <anchor moveWithCells="1" sizeWithCells="1">
                  <from>
                    <xdr:col>2</xdr:col>
                    <xdr:colOff>0</xdr:colOff>
                    <xdr:row>9</xdr:row>
                    <xdr:rowOff>0</xdr:rowOff>
                  </from>
                  <to>
                    <xdr:col>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modifier_fournisseur">
                <anchor moveWithCells="1" sizeWithCells="1">
                  <from>
                    <xdr:col>1</xdr:col>
                    <xdr:colOff>752475</xdr:colOff>
                    <xdr:row>12</xdr:row>
                    <xdr:rowOff>0</xdr:rowOff>
                  </from>
                  <to>
                    <xdr:col>4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J63"/>
  <sheetViews>
    <sheetView showGridLines="0" tabSelected="1" topLeftCell="B1" workbookViewId="0">
      <selection activeCell="O15" sqref="O15"/>
    </sheetView>
  </sheetViews>
  <sheetFormatPr baseColWidth="10" defaultRowHeight="15"/>
  <cols>
    <col min="2" max="2" width="27" bestFit="1" customWidth="1"/>
  </cols>
  <sheetData>
    <row r="1" spans="1:9" ht="15.75">
      <c r="A1" s="31"/>
      <c r="B1" s="31"/>
      <c r="C1" s="31"/>
      <c r="D1" s="31"/>
      <c r="E1" s="31"/>
      <c r="F1" s="31"/>
      <c r="G1" s="31"/>
      <c r="H1" s="163" t="s">
        <v>264</v>
      </c>
      <c r="I1" s="31"/>
    </row>
    <row r="2" spans="1:9" ht="15.75">
      <c r="A2" s="31"/>
      <c r="B2" s="31"/>
      <c r="C2" s="31"/>
      <c r="D2" s="31"/>
      <c r="E2" s="31"/>
      <c r="F2" s="31"/>
      <c r="G2" s="31"/>
      <c r="H2" s="31"/>
      <c r="I2" s="31"/>
    </row>
    <row r="3" spans="1:9" ht="16.5" thickBot="1">
      <c r="A3" s="31"/>
      <c r="B3" s="31"/>
      <c r="C3" s="31"/>
      <c r="D3" s="31"/>
      <c r="E3" s="31"/>
      <c r="F3" s="31"/>
      <c r="G3" s="31"/>
      <c r="H3" s="31"/>
      <c r="I3" s="31"/>
    </row>
    <row r="4" spans="1:9" ht="15.75">
      <c r="A4" s="31"/>
      <c r="B4" s="80" t="s">
        <v>244</v>
      </c>
      <c r="C4" s="81"/>
      <c r="D4" s="81"/>
      <c r="E4" s="81"/>
      <c r="F4" s="81"/>
      <c r="G4" s="82"/>
      <c r="H4" s="31"/>
      <c r="I4" s="31"/>
    </row>
    <row r="5" spans="1:9" ht="16.5" thickBot="1">
      <c r="A5" s="31"/>
      <c r="B5" s="83"/>
      <c r="C5" s="84"/>
      <c r="D5" s="84"/>
      <c r="E5" s="84"/>
      <c r="F5" s="84"/>
      <c r="G5" s="85"/>
      <c r="H5" s="31"/>
      <c r="I5" s="31"/>
    </row>
    <row r="6" spans="1:9" ht="16.5" thickBot="1">
      <c r="A6" s="31"/>
      <c r="B6" s="31"/>
      <c r="C6" s="31"/>
      <c r="D6" s="31"/>
      <c r="E6" s="31"/>
      <c r="F6" s="31"/>
      <c r="G6" s="31"/>
      <c r="H6" s="31"/>
      <c r="I6" s="31"/>
    </row>
    <row r="7" spans="1:9" ht="15.75">
      <c r="A7" s="31"/>
      <c r="B7" s="34" t="s">
        <v>237</v>
      </c>
      <c r="C7" s="101" t="str">
        <f ca="1">INDEX(bd_Nom_du_fournisseur,param_n°_ligne)</f>
        <v>KHOL</v>
      </c>
      <c r="D7" s="102"/>
      <c r="E7" s="102"/>
      <c r="F7" s="102"/>
      <c r="G7" s="103"/>
      <c r="H7" s="31"/>
      <c r="I7" s="31"/>
    </row>
    <row r="8" spans="1:9" ht="15.75">
      <c r="A8" s="31"/>
      <c r="B8" s="35" t="s">
        <v>39</v>
      </c>
      <c r="C8" s="104" t="str">
        <f ca="1">INDEX(bd_Domaine_d_intervention,param_n°_ligne)</f>
        <v>Bureautique</v>
      </c>
      <c r="D8" s="105"/>
      <c r="E8" s="105"/>
      <c r="F8" s="105"/>
      <c r="G8" s="106"/>
      <c r="H8" s="31"/>
      <c r="I8" s="31"/>
    </row>
    <row r="9" spans="1:9" ht="15.75">
      <c r="A9" s="31"/>
      <c r="B9" s="36" t="s">
        <v>112</v>
      </c>
      <c r="C9" s="104" t="str">
        <f ca="1">INDEX(Bd_Activité,param_n°_ligne)</f>
        <v>Employé administratif</v>
      </c>
      <c r="D9" s="105"/>
      <c r="E9" s="105"/>
      <c r="F9" s="105"/>
      <c r="G9" s="106"/>
      <c r="H9" s="31"/>
      <c r="I9" s="31"/>
    </row>
    <row r="10" spans="1:9" ht="15.75">
      <c r="A10" s="31"/>
      <c r="B10" s="37" t="s">
        <v>94</v>
      </c>
      <c r="C10" s="104" t="str">
        <f ca="1">INDEX(bd_Déficience,param_n°_ligne)</f>
        <v>Rachidienne</v>
      </c>
      <c r="D10" s="105"/>
      <c r="E10" s="105"/>
      <c r="F10" s="105"/>
      <c r="G10" s="106"/>
      <c r="H10" s="31"/>
      <c r="I10" s="31"/>
    </row>
    <row r="11" spans="1:9" ht="16.5" thickBot="1">
      <c r="A11" s="31"/>
      <c r="B11" s="37" t="s">
        <v>0</v>
      </c>
      <c r="C11" s="110" t="str">
        <f ca="1">INDEX(BD_Matériels,param_n°_ligne)</f>
        <v>Siège</v>
      </c>
      <c r="D11" s="111"/>
      <c r="E11" s="111"/>
      <c r="F11" s="111"/>
      <c r="G11" s="112"/>
      <c r="H11" s="31"/>
      <c r="I11" s="31"/>
    </row>
    <row r="12" spans="1:9" ht="15.75">
      <c r="A12" s="31"/>
      <c r="B12" s="38" t="s">
        <v>1</v>
      </c>
      <c r="C12" s="101" t="str">
        <f ca="1">INDEX(bd_Nom,param_n°_ligne)</f>
        <v>M. xxxxx</v>
      </c>
      <c r="D12" s="102"/>
      <c r="E12" s="102"/>
      <c r="F12" s="102"/>
      <c r="G12" s="103"/>
      <c r="H12" s="31"/>
      <c r="I12" s="31"/>
    </row>
    <row r="13" spans="1:9" ht="15.75">
      <c r="A13" s="31"/>
      <c r="B13" s="39" t="s">
        <v>235</v>
      </c>
      <c r="C13" s="104" t="str">
        <f ca="1">INDEX(BD_Téléphone,param_n°_ligne)</f>
        <v>04.37.44.15.30</v>
      </c>
      <c r="D13" s="105"/>
      <c r="E13" s="105"/>
      <c r="F13" s="105"/>
      <c r="G13" s="106"/>
      <c r="H13" s="31"/>
      <c r="I13" s="31"/>
    </row>
    <row r="14" spans="1:9" ht="15.75">
      <c r="A14" s="31"/>
      <c r="B14" s="36" t="s">
        <v>236</v>
      </c>
      <c r="C14" s="113" t="str">
        <f ca="1">INDEX(bd_Mail,param_n°_ligne)</f>
        <v>contact@khol.fr</v>
      </c>
      <c r="D14" s="114"/>
      <c r="E14" s="114"/>
      <c r="F14" s="114"/>
      <c r="G14" s="115"/>
      <c r="H14" s="31"/>
      <c r="I14" s="31"/>
    </row>
    <row r="15" spans="1:9" ht="16.5" thickBot="1">
      <c r="A15" s="31"/>
      <c r="B15" s="39" t="s">
        <v>2</v>
      </c>
      <c r="C15" s="104" t="str">
        <f ca="1">INDEX(bd_département,param_n°_ligne)</f>
        <v>Rhône</v>
      </c>
      <c r="D15" s="105"/>
      <c r="E15" s="105"/>
      <c r="F15" s="105"/>
      <c r="G15" s="106"/>
      <c r="H15" s="31"/>
      <c r="I15" s="31"/>
    </row>
    <row r="16" spans="1:9" ht="16.5" thickBot="1">
      <c r="A16" s="31"/>
      <c r="B16" s="40" t="s">
        <v>3</v>
      </c>
      <c r="C16" s="110" t="str">
        <f ca="1">INDEX(bd_Lieu,param_n°_ligne)</f>
        <v>Meyzieu</v>
      </c>
      <c r="D16" s="111"/>
      <c r="E16" s="111"/>
      <c r="F16" s="111"/>
      <c r="G16" s="112"/>
      <c r="H16" s="31"/>
      <c r="I16" s="49"/>
    </row>
    <row r="17" spans="1:10" ht="16.5" thickBot="1">
      <c r="A17" s="31"/>
      <c r="B17" s="35" t="s">
        <v>4</v>
      </c>
      <c r="C17" s="101" t="str">
        <f ca="1">INDEX(bd_Se_déplace,param_n°_ligne)</f>
        <v>Non</v>
      </c>
      <c r="D17" s="102"/>
      <c r="E17" s="102"/>
      <c r="F17" s="102"/>
      <c r="G17" s="103"/>
      <c r="H17" s="31"/>
      <c r="I17" s="49"/>
    </row>
    <row r="18" spans="1:10" ht="15.75">
      <c r="A18" s="31"/>
      <c r="B18" s="36" t="s">
        <v>225</v>
      </c>
      <c r="C18" s="104" t="str">
        <f ca="1">INDEX(bd_essais_matériel,param_n°_ligne)</f>
        <v>Oui</v>
      </c>
      <c r="D18" s="105"/>
      <c r="E18" s="105"/>
      <c r="F18" s="105"/>
      <c r="G18" s="106"/>
      <c r="H18" s="31"/>
      <c r="I18" s="31"/>
      <c r="J18" s="73"/>
    </row>
    <row r="19" spans="1:10" ht="16.5" thickBot="1">
      <c r="A19" s="31"/>
      <c r="B19" s="41" t="s">
        <v>229</v>
      </c>
      <c r="C19" s="110" t="str">
        <f ca="1">INDEX(bd_prêt_du_matériel,param_n°_ligne)</f>
        <v>Oui</v>
      </c>
      <c r="D19" s="111"/>
      <c r="E19" s="111"/>
      <c r="F19" s="111"/>
      <c r="G19" s="112"/>
      <c r="H19" s="31"/>
      <c r="I19" s="31"/>
    </row>
    <row r="20" spans="1:10" ht="16.5" thickBot="1">
      <c r="A20" s="31"/>
      <c r="B20" s="31"/>
      <c r="C20" s="31"/>
      <c r="D20" s="31"/>
      <c r="E20" s="31"/>
      <c r="F20" s="31"/>
      <c r="G20" s="31"/>
      <c r="H20" s="31"/>
      <c r="I20" s="31"/>
    </row>
    <row r="21" spans="1:10" ht="16.5" thickBot="1">
      <c r="A21" s="31"/>
      <c r="B21" s="42" t="s">
        <v>40</v>
      </c>
      <c r="C21" s="31"/>
      <c r="D21" s="86">
        <f ca="1">INDEX(bd_note,param_n°_ligne)</f>
        <v>0</v>
      </c>
      <c r="E21" s="87"/>
      <c r="F21" s="31"/>
      <c r="G21" s="31"/>
      <c r="H21" s="31"/>
      <c r="I21" s="31"/>
    </row>
    <row r="22" spans="1:10" ht="16.5" thickBot="1">
      <c r="A22" s="31"/>
      <c r="B22" s="43"/>
      <c r="C22" s="44"/>
      <c r="D22" s="31"/>
      <c r="E22" s="31"/>
      <c r="F22" s="31"/>
      <c r="G22" s="31"/>
      <c r="H22" s="31"/>
      <c r="I22" s="31"/>
    </row>
    <row r="23" spans="1:10" ht="16.5" thickBot="1">
      <c r="A23" s="31"/>
      <c r="B23" s="45" t="s">
        <v>41</v>
      </c>
      <c r="C23" s="31"/>
      <c r="D23" s="86" t="str">
        <f ca="1">INDEX(bd_consultant,param_n°_ligne)</f>
        <v/>
      </c>
      <c r="E23" s="87"/>
      <c r="F23" s="31"/>
      <c r="G23" s="31"/>
      <c r="H23" s="31"/>
      <c r="I23" s="31"/>
    </row>
    <row r="24" spans="1:10" ht="16.5" thickBot="1">
      <c r="A24" s="31"/>
      <c r="B24" s="46"/>
      <c r="C24" s="44"/>
      <c r="D24" s="31"/>
      <c r="E24" s="31"/>
      <c r="F24" s="31"/>
      <c r="G24" s="31"/>
      <c r="H24" s="31"/>
      <c r="I24" s="31"/>
    </row>
    <row r="25" spans="1:10" ht="16.5" thickBot="1">
      <c r="A25" s="31"/>
      <c r="B25" s="47" t="s">
        <v>5</v>
      </c>
      <c r="C25" s="88" t="str">
        <f ca="1">INDEX(bd_Remarques,param_n°_ligne)</f>
        <v>Non aidant</v>
      </c>
      <c r="D25" s="89"/>
      <c r="E25" s="89"/>
      <c r="F25" s="89"/>
      <c r="G25" s="89"/>
      <c r="H25" s="90"/>
      <c r="I25" s="31"/>
    </row>
    <row r="26" spans="1:10" ht="15.75">
      <c r="A26" s="31"/>
      <c r="B26" s="48"/>
      <c r="C26" s="91"/>
      <c r="D26" s="92"/>
      <c r="E26" s="92"/>
      <c r="F26" s="92"/>
      <c r="G26" s="92"/>
      <c r="H26" s="93"/>
      <c r="I26" s="31"/>
    </row>
    <row r="27" spans="1:10" ht="15.75">
      <c r="A27" s="31"/>
      <c r="B27" s="33"/>
      <c r="C27" s="91"/>
      <c r="D27" s="92"/>
      <c r="E27" s="92"/>
      <c r="F27" s="92"/>
      <c r="G27" s="92"/>
      <c r="H27" s="93"/>
      <c r="I27" s="31"/>
    </row>
    <row r="28" spans="1:10" ht="15.75">
      <c r="A28" s="31"/>
      <c r="B28" s="31"/>
      <c r="C28" s="91"/>
      <c r="D28" s="92"/>
      <c r="E28" s="92"/>
      <c r="F28" s="92"/>
      <c r="G28" s="92"/>
      <c r="H28" s="93"/>
      <c r="I28" s="31"/>
    </row>
    <row r="29" spans="1:10" ht="15.75">
      <c r="A29" s="31"/>
      <c r="B29" s="31"/>
      <c r="C29" s="91"/>
      <c r="D29" s="92"/>
      <c r="E29" s="92"/>
      <c r="F29" s="92"/>
      <c r="G29" s="92"/>
      <c r="H29" s="93"/>
      <c r="I29" s="31"/>
    </row>
    <row r="30" spans="1:10" ht="16.5" thickBot="1">
      <c r="A30" s="31"/>
      <c r="B30" s="31"/>
      <c r="C30" s="94"/>
      <c r="D30" s="95"/>
      <c r="E30" s="95"/>
      <c r="F30" s="95"/>
      <c r="G30" s="95"/>
      <c r="H30" s="96"/>
      <c r="I30" s="31"/>
    </row>
    <row r="31" spans="1:10" ht="16.5" thickBot="1">
      <c r="A31" s="31"/>
      <c r="B31" s="31"/>
      <c r="C31" s="31"/>
      <c r="D31" s="31"/>
      <c r="E31" s="31"/>
      <c r="F31" s="31"/>
      <c r="G31" s="31"/>
      <c r="H31" s="31"/>
      <c r="I31" s="31"/>
    </row>
    <row r="32" spans="1:10" ht="16.5" thickBot="1">
      <c r="A32" s="31"/>
      <c r="B32" s="49" t="s">
        <v>42</v>
      </c>
      <c r="C32" s="86" t="str">
        <f ca="1">INDEX(bd_dossier,param_n°_ligne)</f>
        <v>2012\1882 12 AGEFIPH RA - SAMETH 69 DHL Service logistique</v>
      </c>
      <c r="D32" s="97"/>
      <c r="E32" s="97"/>
      <c r="F32" s="97"/>
      <c r="G32" s="97"/>
      <c r="H32" s="87"/>
      <c r="I32" s="31"/>
    </row>
    <row r="33" spans="1:9" ht="16.5" thickBot="1">
      <c r="A33" s="31"/>
      <c r="B33" s="31"/>
      <c r="C33" s="98"/>
      <c r="D33" s="99"/>
      <c r="E33" s="99"/>
      <c r="F33" s="99"/>
      <c r="G33" s="99"/>
      <c r="H33" s="100"/>
      <c r="I33" s="31"/>
    </row>
    <row r="34" spans="1:9" ht="16.5" thickBot="1">
      <c r="A34" s="31"/>
      <c r="B34" s="31"/>
      <c r="C34" s="86"/>
      <c r="D34" s="97"/>
      <c r="E34" s="97"/>
      <c r="F34" s="97"/>
      <c r="G34" s="97"/>
      <c r="H34" s="87"/>
      <c r="I34" s="31"/>
    </row>
    <row r="35" spans="1:9" ht="16.5" thickBot="1">
      <c r="A35" s="31"/>
      <c r="B35" s="31"/>
      <c r="C35" s="107"/>
      <c r="D35" s="108"/>
      <c r="E35" s="108"/>
      <c r="F35" s="108"/>
      <c r="G35" s="108"/>
      <c r="H35" s="109"/>
      <c r="I35" s="31"/>
    </row>
    <row r="36" spans="1:9" ht="16.5" thickBot="1">
      <c r="A36" s="31"/>
      <c r="B36" s="31"/>
      <c r="C36" s="86"/>
      <c r="D36" s="97"/>
      <c r="E36" s="97"/>
      <c r="F36" s="97"/>
      <c r="G36" s="97"/>
      <c r="H36" s="87"/>
      <c r="I36" s="31"/>
    </row>
    <row r="37" spans="1:9" ht="16.5" thickBot="1">
      <c r="A37" s="31"/>
      <c r="B37" s="31"/>
      <c r="C37" s="86"/>
      <c r="D37" s="97"/>
      <c r="E37" s="97"/>
      <c r="F37" s="97"/>
      <c r="G37" s="97"/>
      <c r="H37" s="87"/>
      <c r="I37" s="31"/>
    </row>
    <row r="38" spans="1:9" ht="16.5" thickBot="1">
      <c r="A38" s="31"/>
      <c r="B38" s="31"/>
      <c r="C38" s="107"/>
      <c r="D38" s="108"/>
      <c r="E38" s="108"/>
      <c r="F38" s="108"/>
      <c r="G38" s="108"/>
      <c r="H38" s="109"/>
      <c r="I38" s="31"/>
    </row>
    <row r="39" spans="1:9" ht="16.5" thickBot="1">
      <c r="A39" s="31"/>
      <c r="B39" s="31"/>
      <c r="C39" s="86"/>
      <c r="D39" s="97"/>
      <c r="E39" s="97"/>
      <c r="F39" s="97"/>
      <c r="G39" s="97"/>
      <c r="H39" s="87"/>
      <c r="I39" s="31"/>
    </row>
    <row r="40" spans="1:9" ht="15.75">
      <c r="A40" s="31"/>
      <c r="B40" s="31"/>
      <c r="C40" s="31"/>
      <c r="D40" s="31"/>
      <c r="E40" s="31"/>
      <c r="F40" s="31"/>
      <c r="G40" s="31"/>
      <c r="H40" s="31"/>
      <c r="I40" s="31"/>
    </row>
    <row r="41" spans="1:9" ht="15.75">
      <c r="A41" s="31"/>
      <c r="B41" s="31"/>
      <c r="C41" s="31"/>
      <c r="D41" s="31"/>
      <c r="E41" s="31"/>
      <c r="F41" s="31"/>
      <c r="G41" s="31"/>
      <c r="H41" s="31"/>
      <c r="I41" s="31"/>
    </row>
    <row r="42" spans="1:9" ht="15.75">
      <c r="A42" s="31"/>
      <c r="B42" s="31"/>
      <c r="C42" s="31"/>
      <c r="D42" s="31"/>
      <c r="E42" s="31"/>
      <c r="F42" s="31"/>
      <c r="G42" s="31"/>
      <c r="H42" s="31"/>
      <c r="I42" s="31"/>
    </row>
    <row r="43" spans="1:9" ht="15.75">
      <c r="A43" s="31"/>
      <c r="B43" s="31"/>
      <c r="C43" s="31"/>
      <c r="D43" s="31"/>
      <c r="E43" s="31"/>
      <c r="F43" s="31"/>
      <c r="G43" s="31"/>
      <c r="H43" s="31"/>
      <c r="I43" s="31"/>
    </row>
    <row r="44" spans="1:9" ht="15.75">
      <c r="A44" s="31"/>
      <c r="B44" s="31"/>
      <c r="C44" s="31"/>
      <c r="D44" s="31"/>
      <c r="E44" s="31"/>
      <c r="F44" s="31"/>
      <c r="G44" s="31"/>
      <c r="H44" s="31"/>
      <c r="I44" s="31"/>
    </row>
    <row r="45" spans="1:9" ht="15.75">
      <c r="A45" s="31"/>
      <c r="B45" s="31"/>
      <c r="C45" s="31"/>
      <c r="D45" s="31"/>
      <c r="E45" s="31"/>
      <c r="F45" s="31"/>
      <c r="G45" s="31"/>
      <c r="H45" s="31"/>
      <c r="I45" s="31"/>
    </row>
    <row r="46" spans="1:9" ht="15.75">
      <c r="A46" s="31"/>
      <c r="B46" s="31"/>
      <c r="C46" s="31"/>
      <c r="D46" s="31"/>
      <c r="E46" s="31"/>
      <c r="F46" s="31"/>
      <c r="G46" s="31"/>
      <c r="H46" s="31"/>
      <c r="I46" s="31"/>
    </row>
    <row r="47" spans="1:9" ht="15.75">
      <c r="A47" s="31"/>
      <c r="B47" s="31"/>
      <c r="C47" s="31"/>
      <c r="D47" s="31"/>
      <c r="E47" s="31"/>
      <c r="F47" s="31"/>
      <c r="G47" s="31"/>
      <c r="H47" s="31"/>
      <c r="I47" s="31"/>
    </row>
    <row r="48" spans="1:9" ht="15.75">
      <c r="A48" s="31"/>
      <c r="B48" s="31"/>
      <c r="C48" s="31"/>
      <c r="D48" s="31"/>
      <c r="E48" s="31"/>
      <c r="F48" s="31"/>
      <c r="G48" s="31"/>
      <c r="H48" s="31"/>
      <c r="I48" s="31"/>
    </row>
    <row r="49" spans="1:9" ht="15.75">
      <c r="A49" s="31"/>
      <c r="B49" s="31"/>
      <c r="C49" s="31"/>
      <c r="D49" s="31"/>
      <c r="E49" s="31"/>
      <c r="F49" s="31"/>
      <c r="G49" s="31"/>
      <c r="H49" s="31"/>
      <c r="I49" s="31"/>
    </row>
    <row r="50" spans="1:9" ht="15.75">
      <c r="A50" s="31"/>
      <c r="B50" s="31"/>
      <c r="C50" s="31"/>
      <c r="D50" s="31"/>
      <c r="E50" s="31"/>
      <c r="F50" s="31"/>
      <c r="G50" s="31"/>
      <c r="H50" s="31"/>
      <c r="I50" s="31"/>
    </row>
    <row r="51" spans="1:9" ht="15.75">
      <c r="A51" s="31"/>
      <c r="B51" s="31"/>
      <c r="C51" s="31"/>
      <c r="D51" s="31"/>
      <c r="E51" s="31"/>
      <c r="F51" s="31"/>
      <c r="G51" s="31"/>
      <c r="H51" s="31"/>
      <c r="I51" s="31"/>
    </row>
    <row r="52" spans="1:9" ht="15.75">
      <c r="A52" s="31"/>
      <c r="B52" s="31"/>
      <c r="C52" s="31"/>
      <c r="D52" s="31"/>
      <c r="E52" s="31"/>
      <c r="F52" s="31"/>
      <c r="G52" s="31"/>
      <c r="H52" s="31"/>
      <c r="I52" s="31"/>
    </row>
    <row r="53" spans="1:9" ht="15.75">
      <c r="A53" s="31"/>
      <c r="B53" s="31"/>
      <c r="C53" s="31"/>
      <c r="D53" s="31"/>
      <c r="E53" s="31"/>
      <c r="F53" s="31"/>
      <c r="G53" s="31"/>
      <c r="H53" s="31"/>
      <c r="I53" s="31"/>
    </row>
    <row r="54" spans="1:9" ht="15.75">
      <c r="A54" s="31"/>
      <c r="B54" s="31"/>
      <c r="C54" s="31"/>
      <c r="D54" s="31"/>
      <c r="E54" s="31"/>
      <c r="F54" s="31"/>
      <c r="G54" s="31"/>
      <c r="H54" s="31"/>
      <c r="I54" s="31"/>
    </row>
    <row r="55" spans="1:9" ht="15.75">
      <c r="A55" s="31"/>
      <c r="B55" s="31"/>
      <c r="C55" s="31"/>
      <c r="D55" s="31"/>
      <c r="E55" s="31"/>
      <c r="F55" s="31"/>
      <c r="G55" s="31"/>
      <c r="H55" s="31"/>
      <c r="I55" s="31"/>
    </row>
    <row r="56" spans="1:9" ht="15.75">
      <c r="A56" s="31"/>
      <c r="B56" s="31"/>
      <c r="C56" s="31"/>
      <c r="D56" s="31"/>
      <c r="E56" s="31"/>
      <c r="F56" s="31"/>
      <c r="G56" s="31"/>
      <c r="H56" s="31"/>
      <c r="I56" s="31"/>
    </row>
    <row r="57" spans="1:9" ht="15.75">
      <c r="A57" s="31"/>
      <c r="B57" s="31"/>
      <c r="C57" s="31"/>
      <c r="D57" s="31"/>
      <c r="E57" s="31"/>
      <c r="F57" s="31"/>
      <c r="G57" s="31"/>
      <c r="H57" s="31"/>
      <c r="I57" s="31"/>
    </row>
    <row r="58" spans="1:9" ht="15.75">
      <c r="A58" s="31"/>
      <c r="B58" s="31"/>
      <c r="C58" s="31"/>
      <c r="D58" s="31"/>
      <c r="E58" s="31"/>
      <c r="F58" s="31"/>
      <c r="G58" s="31"/>
      <c r="H58" s="31"/>
      <c r="I58" s="31"/>
    </row>
    <row r="59" spans="1:9" ht="15.75">
      <c r="A59" s="31"/>
      <c r="B59" s="31"/>
      <c r="C59" s="31"/>
      <c r="D59" s="31"/>
      <c r="E59" s="31"/>
      <c r="F59" s="31"/>
      <c r="G59" s="31"/>
      <c r="H59" s="31"/>
      <c r="I59" s="31"/>
    </row>
    <row r="60" spans="1:9" ht="15.75">
      <c r="A60" s="31"/>
      <c r="B60" s="31"/>
      <c r="C60" s="31"/>
      <c r="D60" s="31"/>
      <c r="E60" s="31"/>
      <c r="F60" s="31"/>
      <c r="G60" s="31"/>
      <c r="H60" s="31"/>
      <c r="I60" s="31"/>
    </row>
    <row r="61" spans="1:9" ht="15.75">
      <c r="A61" s="31"/>
      <c r="B61" s="31"/>
      <c r="C61" s="31"/>
      <c r="D61" s="31"/>
      <c r="E61" s="31"/>
      <c r="F61" s="31"/>
      <c r="G61" s="31"/>
      <c r="H61" s="31"/>
      <c r="I61" s="31"/>
    </row>
    <row r="62" spans="1:9" ht="15.75">
      <c r="A62" s="31"/>
      <c r="B62" s="31"/>
      <c r="C62" s="31"/>
      <c r="D62" s="31"/>
      <c r="E62" s="31"/>
      <c r="F62" s="31"/>
      <c r="G62" s="31"/>
      <c r="H62" s="31"/>
      <c r="I62" s="31"/>
    </row>
    <row r="63" spans="1:9" ht="15.75">
      <c r="A63" s="31"/>
      <c r="B63" s="31"/>
      <c r="C63" s="31"/>
      <c r="D63" s="31"/>
      <c r="E63" s="31"/>
      <c r="F63" s="31"/>
      <c r="G63" s="31"/>
      <c r="H63" s="31"/>
      <c r="I63" s="31"/>
    </row>
  </sheetData>
  <mergeCells count="25">
    <mergeCell ref="C39:H39"/>
    <mergeCell ref="C17:G17"/>
    <mergeCell ref="C18:G18"/>
    <mergeCell ref="C19:G19"/>
    <mergeCell ref="C11:G11"/>
    <mergeCell ref="C12:G12"/>
    <mergeCell ref="C13:G13"/>
    <mergeCell ref="C14:G14"/>
    <mergeCell ref="C15:G15"/>
    <mergeCell ref="C16:G16"/>
    <mergeCell ref="C34:H34"/>
    <mergeCell ref="C35:H35"/>
    <mergeCell ref="C36:H36"/>
    <mergeCell ref="C37:H37"/>
    <mergeCell ref="C38:H38"/>
    <mergeCell ref="C33:H33"/>
    <mergeCell ref="C7:G7"/>
    <mergeCell ref="C8:G8"/>
    <mergeCell ref="C9:G9"/>
    <mergeCell ref="C10:G10"/>
    <mergeCell ref="B4:G5"/>
    <mergeCell ref="D21:E21"/>
    <mergeCell ref="D23:E23"/>
    <mergeCell ref="C25:H30"/>
    <mergeCell ref="C32:H32"/>
  </mergeCells>
  <hyperlinks>
    <hyperlink ref="H1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Drop Down 3">
              <controlPr defaultSize="0" autoLine="0" autoPict="0">
                <anchor moveWithCells="1">
                  <from>
                    <xdr:col>7</xdr:col>
                    <xdr:colOff>476250</xdr:colOff>
                    <xdr:row>6</xdr:row>
                    <xdr:rowOff>180975</xdr:rowOff>
                  </from>
                  <to>
                    <xdr:col>9</xdr:col>
                    <xdr:colOff>466725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5" name="Button 21">
              <controlPr defaultSize="0" print="0" autoFill="0" autoPict="0" macro="[0]!aller_a_menu">
                <anchor moveWithCells="1" sizeWithCells="1">
                  <from>
                    <xdr:col>8</xdr:col>
                    <xdr:colOff>0</xdr:colOff>
                    <xdr:row>3</xdr:row>
                    <xdr:rowOff>0</xdr:rowOff>
                  </from>
                  <to>
                    <xdr:col>10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6" name="Drop Down 40">
              <controlPr defaultSize="0" autoLine="0" autoPict="0">
                <anchor moveWithCells="1">
                  <from>
                    <xdr:col>7</xdr:col>
                    <xdr:colOff>390525</xdr:colOff>
                    <xdr:row>10</xdr:row>
                    <xdr:rowOff>38100</xdr:rowOff>
                  </from>
                  <to>
                    <xdr:col>10</xdr:col>
                    <xdr:colOff>266700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1"/>
  <sheetViews>
    <sheetView showGridLines="0" topLeftCell="A15" workbookViewId="0">
      <selection activeCell="K23" sqref="K23"/>
    </sheetView>
  </sheetViews>
  <sheetFormatPr baseColWidth="10" defaultRowHeight="15"/>
  <cols>
    <col min="1" max="1" width="11.42578125" style="31" customWidth="1"/>
    <col min="2" max="2" width="21.5703125" style="31" bestFit="1" customWidth="1"/>
    <col min="3" max="3" width="11.42578125" style="31"/>
    <col min="4" max="4" width="31" style="31" bestFit="1" customWidth="1"/>
    <col min="5" max="5" width="20.7109375" style="31" bestFit="1" customWidth="1"/>
    <col min="6" max="8" width="11.42578125" style="31"/>
    <col min="9" max="9" width="17.28515625" style="31" bestFit="1" customWidth="1"/>
    <col min="10" max="16384" width="11.42578125" style="31"/>
  </cols>
  <sheetData>
    <row r="1" spans="1:18" s="50" customFormat="1" ht="30" hidden="1" customHeight="1">
      <c r="B1" s="51" t="s">
        <v>234</v>
      </c>
      <c r="C1" s="51" t="s">
        <v>39</v>
      </c>
      <c r="D1" s="52" t="s">
        <v>112</v>
      </c>
      <c r="E1" s="51" t="s">
        <v>94</v>
      </c>
      <c r="F1" s="52" t="s">
        <v>0</v>
      </c>
      <c r="G1" s="52" t="s">
        <v>1</v>
      </c>
      <c r="H1" s="51" t="s">
        <v>235</v>
      </c>
      <c r="I1" s="53" t="s">
        <v>236</v>
      </c>
      <c r="J1" s="52" t="s">
        <v>2</v>
      </c>
      <c r="K1" s="51" t="s">
        <v>3</v>
      </c>
      <c r="L1" s="52" t="s">
        <v>4</v>
      </c>
      <c r="M1" s="54" t="s">
        <v>225</v>
      </c>
      <c r="N1" s="54" t="s">
        <v>229</v>
      </c>
      <c r="O1" s="52" t="s">
        <v>40</v>
      </c>
      <c r="P1" s="51" t="s">
        <v>41</v>
      </c>
      <c r="Q1" s="51" t="s">
        <v>5</v>
      </c>
      <c r="R1" s="51" t="s">
        <v>42</v>
      </c>
    </row>
    <row r="2" spans="1:18" hidden="1">
      <c r="A2" s="31">
        <f>MAX(BD!A:A)+1</f>
        <v>44</v>
      </c>
      <c r="B2" s="31" t="str">
        <f>E9&amp;""</f>
        <v/>
      </c>
      <c r="C2" s="31" t="str">
        <f>E10&amp;""</f>
        <v/>
      </c>
      <c r="D2" s="31" t="str">
        <f>E11&amp;""</f>
        <v/>
      </c>
      <c r="E2" s="31" t="str">
        <f>E12&amp;""</f>
        <v/>
      </c>
      <c r="F2" s="31" t="str">
        <f>E13&amp;""</f>
        <v/>
      </c>
      <c r="G2" s="31" t="str">
        <f>E14&amp;""</f>
        <v/>
      </c>
      <c r="H2" s="31">
        <f>E15</f>
        <v>0</v>
      </c>
      <c r="I2" s="31" t="str">
        <f>E16&amp;""</f>
        <v/>
      </c>
      <c r="J2" s="31" t="str">
        <f>E17&amp;""</f>
        <v/>
      </c>
      <c r="K2" s="31" t="str">
        <f>E18&amp;""</f>
        <v/>
      </c>
      <c r="L2" s="31" t="str">
        <f>E19&amp;""</f>
        <v/>
      </c>
      <c r="M2" s="31" t="str">
        <f>E20&amp;""</f>
        <v/>
      </c>
      <c r="N2" s="31" t="str">
        <f>E21&amp;""</f>
        <v/>
      </c>
      <c r="O2" s="31">
        <f>F23</f>
        <v>0</v>
      </c>
      <c r="P2" s="31" t="str">
        <f>F25&amp;""</f>
        <v/>
      </c>
      <c r="Q2" s="31" t="str">
        <f>E27&amp;""</f>
        <v>Jamais vu</v>
      </c>
      <c r="R2" s="31" t="str">
        <f>E34&amp;""</f>
        <v>voir avec JB - Dossier fait chez CONCEPT</v>
      </c>
    </row>
    <row r="6" spans="1:18">
      <c r="D6" s="120" t="s">
        <v>233</v>
      </c>
      <c r="E6" s="120"/>
      <c r="F6" s="120"/>
      <c r="G6" s="120"/>
      <c r="H6" s="120"/>
      <c r="I6" s="120"/>
    </row>
    <row r="7" spans="1:18">
      <c r="D7" s="120"/>
      <c r="E7" s="120"/>
      <c r="F7" s="120"/>
      <c r="G7" s="120"/>
      <c r="H7" s="120"/>
      <c r="I7" s="120"/>
    </row>
    <row r="8" spans="1:18" ht="15.75" thickBot="1"/>
    <row r="9" spans="1:18" ht="15.75">
      <c r="D9" s="34" t="s">
        <v>237</v>
      </c>
      <c r="E9" s="101"/>
      <c r="F9" s="102"/>
      <c r="G9" s="102"/>
      <c r="H9" s="102"/>
      <c r="I9" s="103"/>
    </row>
    <row r="10" spans="1:18" ht="15.75">
      <c r="D10" s="35" t="s">
        <v>39</v>
      </c>
      <c r="E10" s="121"/>
      <c r="F10" s="122"/>
      <c r="G10" s="122"/>
      <c r="H10" s="122"/>
      <c r="I10" s="123"/>
    </row>
    <row r="11" spans="1:18" ht="15.75">
      <c r="D11" s="36" t="s">
        <v>112</v>
      </c>
      <c r="E11" s="104"/>
      <c r="F11" s="105"/>
      <c r="G11" s="105"/>
      <c r="H11" s="105"/>
      <c r="I11" s="106"/>
    </row>
    <row r="12" spans="1:18" ht="15.75">
      <c r="D12" s="37" t="s">
        <v>94</v>
      </c>
      <c r="E12" s="104"/>
      <c r="F12" s="105"/>
      <c r="G12" s="105"/>
      <c r="H12" s="105"/>
      <c r="I12" s="106"/>
    </row>
    <row r="13" spans="1:18" ht="16.5" thickBot="1">
      <c r="D13" s="37" t="s">
        <v>0</v>
      </c>
      <c r="E13" s="110"/>
      <c r="F13" s="111"/>
      <c r="G13" s="111"/>
      <c r="H13" s="111"/>
      <c r="I13" s="112"/>
    </row>
    <row r="14" spans="1:18" ht="15.75">
      <c r="D14" s="38" t="s">
        <v>1</v>
      </c>
      <c r="E14" s="101"/>
      <c r="F14" s="102"/>
      <c r="G14" s="102"/>
      <c r="H14" s="102"/>
      <c r="I14" s="103"/>
    </row>
    <row r="15" spans="1:18" ht="15.75">
      <c r="D15" s="39" t="s">
        <v>235</v>
      </c>
      <c r="E15" s="104"/>
      <c r="F15" s="105"/>
      <c r="G15" s="105"/>
      <c r="H15" s="105"/>
      <c r="I15" s="106"/>
    </row>
    <row r="16" spans="1:18" ht="15.75">
      <c r="D16" s="36" t="s">
        <v>236</v>
      </c>
      <c r="E16" s="119"/>
      <c r="F16" s="114"/>
      <c r="G16" s="114"/>
      <c r="H16" s="114"/>
      <c r="I16" s="115"/>
    </row>
    <row r="17" spans="2:10" ht="15.75">
      <c r="D17" s="39" t="s">
        <v>2</v>
      </c>
      <c r="E17" s="104"/>
      <c r="F17" s="105"/>
      <c r="G17" s="105"/>
      <c r="H17" s="105"/>
      <c r="I17" s="106"/>
    </row>
    <row r="18" spans="2:10" ht="16.5" thickBot="1">
      <c r="D18" s="40" t="s">
        <v>3</v>
      </c>
      <c r="E18" s="110"/>
      <c r="F18" s="111"/>
      <c r="G18" s="111"/>
      <c r="H18" s="111"/>
      <c r="I18" s="112"/>
    </row>
    <row r="19" spans="2:10" ht="15.75">
      <c r="D19" s="35" t="s">
        <v>4</v>
      </c>
      <c r="E19" s="101"/>
      <c r="F19" s="102"/>
      <c r="G19" s="102"/>
      <c r="H19" s="102"/>
      <c r="I19" s="103"/>
    </row>
    <row r="20" spans="2:10" ht="15.75">
      <c r="D20" s="36" t="s">
        <v>225</v>
      </c>
      <c r="E20" s="104"/>
      <c r="F20" s="105"/>
      <c r="G20" s="105"/>
      <c r="H20" s="105"/>
      <c r="I20" s="106"/>
    </row>
    <row r="21" spans="2:10" ht="16.5" thickBot="1">
      <c r="D21" s="41" t="s">
        <v>229</v>
      </c>
      <c r="E21" s="110"/>
      <c r="F21" s="111"/>
      <c r="G21" s="111"/>
      <c r="H21" s="111"/>
      <c r="I21" s="112"/>
    </row>
    <row r="22" spans="2:10" ht="15.75" thickBot="1">
      <c r="B22" s="44"/>
    </row>
    <row r="23" spans="2:10" ht="16.5" thickBot="1">
      <c r="D23" s="42" t="s">
        <v>40</v>
      </c>
      <c r="F23" s="86"/>
      <c r="G23" s="87"/>
    </row>
    <row r="24" spans="2:10" ht="16.5" thickBot="1">
      <c r="B24" s="44"/>
      <c r="C24" s="44"/>
      <c r="D24" s="43"/>
      <c r="E24" s="44"/>
    </row>
    <row r="25" spans="2:10" ht="16.5" thickBot="1">
      <c r="D25" s="45" t="s">
        <v>41</v>
      </c>
      <c r="F25" s="86"/>
      <c r="G25" s="87"/>
    </row>
    <row r="26" spans="2:10" ht="16.5" thickBot="1">
      <c r="C26" s="44"/>
      <c r="D26" s="46"/>
      <c r="E26" s="44"/>
    </row>
    <row r="27" spans="2:10" ht="16.5" thickBot="1">
      <c r="C27" s="44"/>
      <c r="D27" s="47" t="s">
        <v>5</v>
      </c>
      <c r="E27" s="88" t="s">
        <v>257</v>
      </c>
      <c r="F27" s="89"/>
      <c r="G27" s="89"/>
      <c r="H27" s="89"/>
      <c r="I27" s="90"/>
      <c r="J27" s="56"/>
    </row>
    <row r="28" spans="2:10" ht="15.75">
      <c r="C28" s="55"/>
      <c r="D28" s="48"/>
      <c r="E28" s="91"/>
      <c r="F28" s="92"/>
      <c r="G28" s="92"/>
      <c r="H28" s="92"/>
      <c r="I28" s="93"/>
      <c r="J28" s="56"/>
    </row>
    <row r="29" spans="2:10" ht="15.75">
      <c r="C29" s="55"/>
      <c r="D29" s="33"/>
      <c r="E29" s="91"/>
      <c r="F29" s="92"/>
      <c r="G29" s="92"/>
      <c r="H29" s="92"/>
      <c r="I29" s="93"/>
      <c r="J29" s="56"/>
    </row>
    <row r="30" spans="2:10" ht="15.75">
      <c r="C30" s="55"/>
      <c r="E30" s="91"/>
      <c r="F30" s="92"/>
      <c r="G30" s="92"/>
      <c r="H30" s="92"/>
      <c r="I30" s="93"/>
      <c r="J30" s="56"/>
    </row>
    <row r="31" spans="2:10" ht="15.75" customHeight="1">
      <c r="C31" s="44"/>
      <c r="E31" s="91"/>
      <c r="F31" s="92"/>
      <c r="G31" s="92"/>
      <c r="H31" s="92"/>
      <c r="I31" s="93"/>
      <c r="J31" s="56"/>
    </row>
    <row r="32" spans="2:10" ht="16.5" customHeight="1" thickBot="1">
      <c r="C32" s="44"/>
      <c r="E32" s="94"/>
      <c r="F32" s="95"/>
      <c r="G32" s="95"/>
      <c r="H32" s="95"/>
      <c r="I32" s="96"/>
      <c r="J32" s="56"/>
    </row>
    <row r="33" spans="3:10" ht="15.75" thickBot="1">
      <c r="C33" s="44"/>
      <c r="J33" s="44"/>
    </row>
    <row r="34" spans="3:10" ht="16.5" customHeight="1" thickBot="1">
      <c r="C34" s="44"/>
      <c r="D34" s="49" t="s">
        <v>42</v>
      </c>
      <c r="E34" s="98" t="s">
        <v>263</v>
      </c>
      <c r="F34" s="99"/>
      <c r="G34" s="99"/>
      <c r="H34" s="99"/>
      <c r="I34" s="100"/>
      <c r="J34" s="57"/>
    </row>
    <row r="35" spans="3:10" ht="16.5" customHeight="1">
      <c r="C35" s="44"/>
      <c r="E35" s="116"/>
      <c r="F35" s="117"/>
      <c r="G35" s="117"/>
      <c r="H35" s="117"/>
      <c r="I35" s="118"/>
      <c r="J35" s="57"/>
    </row>
    <row r="36" spans="3:10" ht="16.5" customHeight="1">
      <c r="C36" s="44"/>
      <c r="E36" s="116"/>
      <c r="F36" s="117"/>
      <c r="G36" s="117"/>
      <c r="H36" s="117"/>
      <c r="I36" s="118"/>
      <c r="J36" s="57"/>
    </row>
    <row r="37" spans="3:10" ht="16.5" customHeight="1">
      <c r="C37" s="44"/>
      <c r="E37" s="116"/>
      <c r="F37" s="117"/>
      <c r="G37" s="117"/>
      <c r="H37" s="117"/>
      <c r="I37" s="118"/>
      <c r="J37" s="57"/>
    </row>
    <row r="38" spans="3:10" ht="16.5" customHeight="1">
      <c r="C38" s="44"/>
      <c r="E38" s="116"/>
      <c r="F38" s="117"/>
      <c r="G38" s="117"/>
      <c r="H38" s="117"/>
      <c r="I38" s="118"/>
      <c r="J38" s="57"/>
    </row>
    <row r="39" spans="3:10" ht="16.5" customHeight="1">
      <c r="C39" s="44"/>
      <c r="E39" s="116"/>
      <c r="F39" s="117"/>
      <c r="G39" s="117"/>
      <c r="H39" s="117"/>
      <c r="I39" s="118"/>
      <c r="J39" s="57"/>
    </row>
    <row r="40" spans="3:10" ht="16.5" customHeight="1">
      <c r="E40" s="104"/>
      <c r="F40" s="105"/>
      <c r="G40" s="105"/>
      <c r="H40" s="105"/>
      <c r="I40" s="106"/>
      <c r="J40" s="57"/>
    </row>
    <row r="41" spans="3:10" ht="16.5" customHeight="1" thickBot="1">
      <c r="E41" s="124"/>
      <c r="F41" s="125"/>
      <c r="G41" s="125"/>
      <c r="H41" s="125"/>
      <c r="I41" s="126"/>
      <c r="J41" s="57"/>
    </row>
  </sheetData>
  <mergeCells count="25">
    <mergeCell ref="E13:I13"/>
    <mergeCell ref="E38:I38"/>
    <mergeCell ref="E39:I39"/>
    <mergeCell ref="E40:I40"/>
    <mergeCell ref="E41:I41"/>
    <mergeCell ref="F23:G23"/>
    <mergeCell ref="F25:G25"/>
    <mergeCell ref="E37:I37"/>
    <mergeCell ref="D6:I7"/>
    <mergeCell ref="E9:I9"/>
    <mergeCell ref="E10:I10"/>
    <mergeCell ref="E11:I11"/>
    <mergeCell ref="E12:I12"/>
    <mergeCell ref="E36:I36"/>
    <mergeCell ref="E14:I14"/>
    <mergeCell ref="E15:I15"/>
    <mergeCell ref="E16:I16"/>
    <mergeCell ref="E17:I17"/>
    <mergeCell ref="E18:I18"/>
    <mergeCell ref="E19:I19"/>
    <mergeCell ref="E20:I20"/>
    <mergeCell ref="E21:I21"/>
    <mergeCell ref="E27:I32"/>
    <mergeCell ref="E34:I34"/>
    <mergeCell ref="E35:I35"/>
  </mergeCells>
  <conditionalFormatting sqref="O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{3C3ED65D-B20F-4394-A5FE-5D2D5FFF275C}</x14:id>
        </ext>
      </extLst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3" name="Button 8">
              <controlPr defaultSize="0" print="0" autoFill="0" autoPict="0" macro="[0]!Ajout_fournisseur">
                <anchor moveWithCells="1" sizeWithCells="1">
                  <from>
                    <xdr:col>9</xdr:col>
                    <xdr:colOff>514350</xdr:colOff>
                    <xdr:row>12</xdr:row>
                    <xdr:rowOff>171450</xdr:rowOff>
                  </from>
                  <to>
                    <xdr:col>12</xdr:col>
                    <xdr:colOff>9525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4" name="Button 11">
              <controlPr defaultSize="0" print="0" autoFill="0" autoPict="0" macro="[0]!aller_a_menu">
                <anchor moveWithCells="1" sizeWithCells="1">
                  <from>
                    <xdr:col>9</xdr:col>
                    <xdr:colOff>495300</xdr:colOff>
                    <xdr:row>9</xdr:row>
                    <xdr:rowOff>9525</xdr:rowOff>
                  </from>
                  <to>
                    <xdr:col>12</xdr:col>
                    <xdr:colOff>0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C3ED65D-B20F-4394-A5FE-5D2D5FFF275C}">
            <x14:dataBar minLength="0" maxLength="100" negativeBarColorSameAsPositive="1" axisPosition="none">
              <x14:cfvo type="min"/>
              <x14:cfvo type="max"/>
            </x14:dataBar>
          </x14:cfRule>
          <xm:sqref>O1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41"/>
  <sheetViews>
    <sheetView showGridLines="0" topLeftCell="A3" workbookViewId="0">
      <selection activeCell="L13" sqref="L13"/>
    </sheetView>
  </sheetViews>
  <sheetFormatPr baseColWidth="10" defaultRowHeight="15"/>
  <cols>
    <col min="2" max="2" width="23.5703125" bestFit="1" customWidth="1"/>
    <col min="3" max="3" width="13.28515625" bestFit="1" customWidth="1"/>
  </cols>
  <sheetData>
    <row r="1" spans="1:18" ht="30" hidden="1">
      <c r="A1" s="2"/>
      <c r="B1" s="3" t="s">
        <v>234</v>
      </c>
      <c r="C1" s="3" t="s">
        <v>39</v>
      </c>
      <c r="D1" s="1" t="s">
        <v>112</v>
      </c>
      <c r="E1" s="3" t="s">
        <v>94</v>
      </c>
      <c r="F1" s="1" t="s">
        <v>0</v>
      </c>
      <c r="G1" s="1" t="s">
        <v>1</v>
      </c>
      <c r="H1" s="3" t="s">
        <v>235</v>
      </c>
      <c r="I1" s="12" t="s">
        <v>236</v>
      </c>
      <c r="J1" s="1" t="s">
        <v>2</v>
      </c>
      <c r="K1" s="3" t="s">
        <v>3</v>
      </c>
      <c r="L1" s="1" t="s">
        <v>4</v>
      </c>
      <c r="M1" s="4" t="s">
        <v>225</v>
      </c>
      <c r="N1" s="4" t="s">
        <v>229</v>
      </c>
      <c r="O1" s="1" t="s">
        <v>40</v>
      </c>
      <c r="P1" s="3" t="s">
        <v>41</v>
      </c>
      <c r="Q1" s="3" t="s">
        <v>5</v>
      </c>
      <c r="R1" s="3" t="s">
        <v>42</v>
      </c>
    </row>
    <row r="2" spans="1:18" hidden="1">
      <c r="A2">
        <f>INDEX(BD!A:A,param_n°_ligne+1)</f>
        <v>38</v>
      </c>
      <c r="B2" t="str">
        <f ca="1">IF(F9="",C9&amp;"",F9&amp;"")</f>
        <v>KHOL</v>
      </c>
      <c r="C2" t="str">
        <f>E10&amp;""</f>
        <v/>
      </c>
      <c r="D2" t="str">
        <f>E11&amp;""</f>
        <v/>
      </c>
      <c r="E2" t="str">
        <f>E12&amp;""</f>
        <v/>
      </c>
      <c r="F2" t="str">
        <f>E13&amp;""</f>
        <v/>
      </c>
      <c r="G2" t="str">
        <f ca="1">IF(F14="",C14&amp;"",F14&amp;"")</f>
        <v>M. xxxxx</v>
      </c>
      <c r="H2" t="str">
        <f ca="1">IF(F15="",C15,F15)</f>
        <v>04.37.44.15.30</v>
      </c>
      <c r="I2" t="str">
        <f ca="1">IF(F16="",C16&amp;"",F16&amp;"")</f>
        <v>contact@khol.fr</v>
      </c>
      <c r="J2" t="str">
        <f>E17&amp;""</f>
        <v/>
      </c>
      <c r="K2" t="str">
        <f>E18&amp;""</f>
        <v/>
      </c>
      <c r="L2" t="str">
        <f ca="1">IF(F19="",C19&amp;"",F19&amp;"")</f>
        <v>Non</v>
      </c>
      <c r="M2" t="str">
        <f ca="1">IF(F20="",C20&amp;"",F20&amp;"")</f>
        <v>Oui</v>
      </c>
      <c r="N2" t="str">
        <f ca="1">IF(F21="",C21&amp;"",F21&amp;"")</f>
        <v>Oui</v>
      </c>
      <c r="O2">
        <f>E23</f>
        <v>0</v>
      </c>
      <c r="P2" t="str">
        <f>E25&amp;""</f>
        <v/>
      </c>
      <c r="Q2" t="str">
        <f ca="1">IF(F27="",C27&amp;"",F27&amp;"")</f>
        <v>Non aidant</v>
      </c>
      <c r="R2" t="str">
        <f>E34&amp;""</f>
        <v/>
      </c>
    </row>
    <row r="5" spans="1:18" ht="15.75" thickBot="1"/>
    <row r="6" spans="1:18">
      <c r="B6" s="127" t="s">
        <v>247</v>
      </c>
      <c r="C6" s="128"/>
      <c r="D6" s="128"/>
      <c r="E6" s="128"/>
      <c r="F6" s="128"/>
      <c r="G6" s="129"/>
    </row>
    <row r="7" spans="1:18" ht="15.75" thickBot="1">
      <c r="B7" s="130"/>
      <c r="C7" s="131"/>
      <c r="D7" s="131"/>
      <c r="E7" s="131"/>
      <c r="F7" s="131"/>
      <c r="G7" s="132"/>
    </row>
    <row r="8" spans="1:18" ht="15.75" thickBot="1"/>
    <row r="9" spans="1:18">
      <c r="B9" s="16" t="s">
        <v>237</v>
      </c>
      <c r="C9" s="149" t="str">
        <f ca="1">INDEX(bd_Nom_du_fournisseur,param_n°_ligne)</f>
        <v>KHOL</v>
      </c>
      <c r="D9" s="150"/>
      <c r="E9" s="25"/>
      <c r="F9" s="149"/>
      <c r="G9" s="150"/>
    </row>
    <row r="10" spans="1:18">
      <c r="B10" s="5" t="s">
        <v>39</v>
      </c>
      <c r="C10" s="153" t="str">
        <f ca="1">INDEX(bd_Domaine_d_intervention,param_n°_ligne)</f>
        <v>Bureautique</v>
      </c>
      <c r="D10" s="154"/>
      <c r="E10" s="26"/>
      <c r="F10" s="151"/>
      <c r="G10" s="152"/>
    </row>
    <row r="11" spans="1:18">
      <c r="B11" s="21" t="s">
        <v>112</v>
      </c>
      <c r="C11" s="153" t="str">
        <f ca="1">INDEX(Bd_Activité,param_n°_ligne)</f>
        <v>Employé administratif</v>
      </c>
      <c r="D11" s="154"/>
      <c r="E11" s="25"/>
      <c r="F11" s="153"/>
      <c r="G11" s="154"/>
    </row>
    <row r="12" spans="1:18">
      <c r="B12" s="18" t="s">
        <v>94</v>
      </c>
      <c r="C12" s="153" t="str">
        <f ca="1">INDEX(bd_Déficience,param_n°_ligne)</f>
        <v>Rachidienne</v>
      </c>
      <c r="D12" s="154"/>
      <c r="E12" s="25"/>
      <c r="F12" s="153"/>
      <c r="G12" s="154"/>
    </row>
    <row r="13" spans="1:18" ht="15.75" thickBot="1">
      <c r="B13" s="18" t="s">
        <v>0</v>
      </c>
      <c r="C13" s="156" t="str">
        <f ca="1">INDEX(BD_Matériels,param_n°_ligne)</f>
        <v>Siège</v>
      </c>
      <c r="D13" s="157"/>
      <c r="E13" s="25"/>
      <c r="F13" s="156"/>
      <c r="G13" s="157"/>
    </row>
    <row r="14" spans="1:18">
      <c r="B14" s="23" t="s">
        <v>1</v>
      </c>
      <c r="C14" s="149" t="str">
        <f ca="1">INDEX(bd_Nom,param_n°_ligne)</f>
        <v>M. xxxxx</v>
      </c>
      <c r="D14" s="150"/>
      <c r="E14" s="25"/>
      <c r="F14" s="149"/>
      <c r="G14" s="150"/>
    </row>
    <row r="15" spans="1:18">
      <c r="B15" s="22" t="s">
        <v>235</v>
      </c>
      <c r="C15" s="153" t="str">
        <f ca="1">INDEX(BD_Téléphone,param_n°_ligne)</f>
        <v>04.37.44.15.30</v>
      </c>
      <c r="D15" s="154"/>
      <c r="E15" s="25"/>
      <c r="F15" s="153"/>
      <c r="G15" s="154"/>
    </row>
    <row r="16" spans="1:18">
      <c r="B16" s="21" t="s">
        <v>236</v>
      </c>
      <c r="C16" s="119" t="str">
        <f ca="1">INDEX(bd_Mail,param_n°_ligne)</f>
        <v>contact@khol.fr</v>
      </c>
      <c r="D16" s="158"/>
      <c r="E16" s="25"/>
      <c r="F16" s="153"/>
      <c r="G16" s="154"/>
    </row>
    <row r="17" spans="2:9">
      <c r="B17" s="22" t="s">
        <v>2</v>
      </c>
      <c r="C17" s="153" t="str">
        <f ca="1">INDEX(bd_département,param_n°_ligne)</f>
        <v>Rhône</v>
      </c>
      <c r="D17" s="154"/>
      <c r="E17" s="25"/>
      <c r="F17" s="153"/>
      <c r="G17" s="154"/>
    </row>
    <row r="18" spans="2:9" ht="15.75" thickBot="1">
      <c r="B18" s="9" t="s">
        <v>3</v>
      </c>
      <c r="C18" s="156" t="str">
        <f ca="1">INDEX(bd_Lieu,param_n°_ligne)</f>
        <v>Meyzieu</v>
      </c>
      <c r="D18" s="157"/>
      <c r="E18" s="25"/>
      <c r="F18" s="156"/>
      <c r="G18" s="157"/>
    </row>
    <row r="19" spans="2:9">
      <c r="B19" s="5" t="s">
        <v>4</v>
      </c>
      <c r="C19" s="149" t="str">
        <f ca="1">INDEX(bd_Se_déplace,param_n°_ligne)</f>
        <v>Non</v>
      </c>
      <c r="D19" s="150"/>
      <c r="E19" s="25"/>
      <c r="F19" s="149"/>
      <c r="G19" s="150"/>
    </row>
    <row r="20" spans="2:9">
      <c r="B20" s="21" t="s">
        <v>225</v>
      </c>
      <c r="C20" s="153" t="str">
        <f ca="1">INDEX(bd_essais_matériel,param_n°_ligne)</f>
        <v>Oui</v>
      </c>
      <c r="D20" s="154"/>
      <c r="E20" s="25"/>
      <c r="F20" s="153"/>
      <c r="G20" s="154"/>
    </row>
    <row r="21" spans="2:9" ht="15.75" thickBot="1">
      <c r="B21" s="17" t="s">
        <v>229</v>
      </c>
      <c r="C21" s="156" t="str">
        <f ca="1">INDEX(bd_prêt_du_matériel,param_n°_ligne)</f>
        <v>Oui</v>
      </c>
      <c r="D21" s="157"/>
      <c r="E21" s="25"/>
      <c r="F21" s="156"/>
      <c r="G21" s="157"/>
    </row>
    <row r="22" spans="2:9" ht="20.25" thickBot="1">
      <c r="B22" s="13"/>
    </row>
    <row r="23" spans="2:9" ht="15.75" thickBot="1">
      <c r="B23" s="10" t="s">
        <v>40</v>
      </c>
      <c r="C23" s="133">
        <f ca="1">INDEX(bd_note,param_n°_ligne)</f>
        <v>0</v>
      </c>
      <c r="D23" s="135"/>
      <c r="F23" s="133"/>
      <c r="G23" s="135"/>
    </row>
    <row r="24" spans="2:9" ht="15.75" thickBot="1">
      <c r="B24" s="15"/>
      <c r="C24" s="8"/>
    </row>
    <row r="25" spans="2:9" ht="15.75" thickBot="1">
      <c r="B25" s="7" t="s">
        <v>41</v>
      </c>
      <c r="C25" s="133" t="str">
        <f ca="1">INDEX(bd_consultant,param_n°_ligne)</f>
        <v/>
      </c>
      <c r="D25" s="135"/>
      <c r="F25" s="133"/>
      <c r="G25" s="135"/>
    </row>
    <row r="26" spans="2:9" ht="15.75" thickBot="1">
      <c r="B26" s="6"/>
      <c r="C26" s="8"/>
      <c r="H26" s="8"/>
    </row>
    <row r="27" spans="2:9" ht="15.75" thickBot="1">
      <c r="B27" s="20" t="s">
        <v>5</v>
      </c>
      <c r="C27" s="139" t="str">
        <f ca="1">INDEX(bd_Remarques,param_n°_ligne)</f>
        <v>Non aidant</v>
      </c>
      <c r="D27" s="140"/>
      <c r="E27" s="29"/>
      <c r="F27" s="136"/>
      <c r="G27" s="138"/>
      <c r="H27" s="27"/>
      <c r="I27" s="14"/>
    </row>
    <row r="28" spans="2:9">
      <c r="B28" s="11"/>
      <c r="C28" s="141"/>
      <c r="D28" s="142"/>
      <c r="E28" s="28"/>
      <c r="F28" s="145"/>
      <c r="G28" s="146"/>
      <c r="H28" s="27"/>
    </row>
    <row r="29" spans="2:9" ht="19.5">
      <c r="B29" s="19"/>
      <c r="C29" s="141"/>
      <c r="D29" s="142"/>
      <c r="E29" s="28"/>
      <c r="F29" s="145"/>
      <c r="G29" s="146"/>
      <c r="H29" s="28"/>
      <c r="I29" s="8"/>
    </row>
    <row r="30" spans="2:9" ht="19.5">
      <c r="B30" s="13"/>
      <c r="C30" s="141"/>
      <c r="D30" s="142"/>
      <c r="E30" s="28"/>
      <c r="F30" s="145"/>
      <c r="G30" s="146"/>
      <c r="H30" s="27"/>
    </row>
    <row r="31" spans="2:9">
      <c r="C31" s="141"/>
      <c r="D31" s="142"/>
      <c r="E31" s="28"/>
      <c r="F31" s="145"/>
      <c r="G31" s="146"/>
      <c r="H31" s="28"/>
      <c r="I31" s="8"/>
    </row>
    <row r="32" spans="2:9" ht="15.75" thickBot="1">
      <c r="C32" s="143"/>
      <c r="D32" s="144"/>
      <c r="E32" s="29"/>
      <c r="F32" s="147"/>
      <c r="G32" s="148"/>
      <c r="H32" s="27"/>
    </row>
    <row r="33" spans="2:8" ht="15.75" thickBot="1">
      <c r="E33" s="30"/>
      <c r="H33" s="30"/>
    </row>
    <row r="34" spans="2:8" ht="15.75" thickBot="1">
      <c r="B34" s="14" t="s">
        <v>42</v>
      </c>
      <c r="C34" s="133" t="str">
        <f ca="1">INDEX(bd_dossier,param_n°_ligne)</f>
        <v>2012\1882 12 AGEFIPH RA - SAMETH 69 DHL Service logistique</v>
      </c>
      <c r="D34" s="134"/>
      <c r="E34" s="134"/>
      <c r="F34" s="134"/>
      <c r="G34" s="134"/>
      <c r="H34" s="135"/>
    </row>
    <row r="35" spans="2:8" ht="15.75" thickBot="1">
      <c r="C35" s="136"/>
      <c r="D35" s="137"/>
      <c r="E35" s="137"/>
      <c r="F35" s="137"/>
      <c r="G35" s="137"/>
      <c r="H35" s="138"/>
    </row>
    <row r="36" spans="2:8" ht="15.75" thickBot="1">
      <c r="C36" s="133"/>
      <c r="D36" s="134"/>
      <c r="E36" s="134"/>
      <c r="F36" s="134"/>
      <c r="G36" s="134"/>
      <c r="H36" s="135"/>
    </row>
    <row r="37" spans="2:8" ht="15.75" thickBot="1">
      <c r="C37" s="145"/>
      <c r="D37" s="155"/>
      <c r="E37" s="155"/>
      <c r="F37" s="155"/>
      <c r="G37" s="155"/>
      <c r="H37" s="146"/>
    </row>
    <row r="38" spans="2:8" ht="15.75" thickBot="1">
      <c r="C38" s="133"/>
      <c r="D38" s="134"/>
      <c r="E38" s="134"/>
      <c r="F38" s="134"/>
      <c r="G38" s="134"/>
      <c r="H38" s="135"/>
    </row>
    <row r="39" spans="2:8" ht="15.75" thickBot="1">
      <c r="C39" s="133"/>
      <c r="D39" s="134"/>
      <c r="E39" s="134"/>
      <c r="F39" s="134"/>
      <c r="G39" s="134"/>
      <c r="H39" s="135"/>
    </row>
    <row r="40" spans="2:8" ht="15.75" thickBot="1">
      <c r="C40" s="145"/>
      <c r="D40" s="155"/>
      <c r="E40" s="155"/>
      <c r="F40" s="155"/>
      <c r="G40" s="155"/>
      <c r="H40" s="146"/>
    </row>
    <row r="41" spans="2:8" ht="15.75" thickBot="1">
      <c r="C41" s="133"/>
      <c r="D41" s="134"/>
      <c r="E41" s="134"/>
      <c r="F41" s="134"/>
      <c r="G41" s="134"/>
      <c r="H41" s="135"/>
    </row>
  </sheetData>
  <mergeCells count="41">
    <mergeCell ref="C17:D17"/>
    <mergeCell ref="C18:D18"/>
    <mergeCell ref="C19:D19"/>
    <mergeCell ref="C20:D20"/>
    <mergeCell ref="C41:H4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21:G21"/>
    <mergeCell ref="F23:G23"/>
    <mergeCell ref="F25:G25"/>
    <mergeCell ref="C12:D12"/>
    <mergeCell ref="C13:D13"/>
    <mergeCell ref="C14:D14"/>
    <mergeCell ref="C36:H36"/>
    <mergeCell ref="C37:H37"/>
    <mergeCell ref="C38:H38"/>
    <mergeCell ref="C39:H39"/>
    <mergeCell ref="C40:H40"/>
    <mergeCell ref="B6:G7"/>
    <mergeCell ref="C34:H34"/>
    <mergeCell ref="C35:H35"/>
    <mergeCell ref="C27:D32"/>
    <mergeCell ref="F27:G32"/>
    <mergeCell ref="C23:D23"/>
    <mergeCell ref="C25:D25"/>
    <mergeCell ref="F9:G9"/>
    <mergeCell ref="F10:G10"/>
    <mergeCell ref="F11:G11"/>
    <mergeCell ref="C9:D9"/>
    <mergeCell ref="C10:D10"/>
    <mergeCell ref="C11:D11"/>
    <mergeCell ref="C21:D21"/>
    <mergeCell ref="C15:D15"/>
    <mergeCell ref="C16:D16"/>
  </mergeCells>
  <conditionalFormatting sqref="O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{9D0BFDD6-04B2-4315-83D4-5C359FCE2A31}</x14:id>
        </ext>
      </extLst>
    </cfRule>
  </conditionalFormatting>
  <dataValidations count="2">
    <dataValidation type="whole" allowBlank="1" showInputMessage="1" showErrorMessage="1" sqref="B23">
      <formula1>1</formula1>
      <formula2>5</formula2>
    </dataValidation>
    <dataValidation allowBlank="1" showInputMessage="1" showErrorMessage="1" promptTitle="Modification de fournisseurs : " prompt="Merci d'inscrire les modifications dans la case à droite correspondante à l'item et appuyer sur le bouton &quot;Confirmer modification&quot;" sqref="C9:D21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Drop Down 1">
              <controlPr defaultSize="0" autoLine="0" autoPict="0">
                <anchor moveWithCells="1">
                  <from>
                    <xdr:col>8</xdr:col>
                    <xdr:colOff>9525</xdr:colOff>
                    <xdr:row>9</xdr:row>
                    <xdr:rowOff>0</xdr:rowOff>
                  </from>
                  <to>
                    <xdr:col>10</xdr:col>
                    <xdr:colOff>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suppression_enregistrement">
                <anchor moveWithCells="1" sizeWithCells="1">
                  <from>
                    <xdr:col>8</xdr:col>
                    <xdr:colOff>19050</xdr:colOff>
                    <xdr:row>19</xdr:row>
                    <xdr:rowOff>0</xdr:rowOff>
                  </from>
                  <to>
                    <xdr:col>10</xdr:col>
                    <xdr:colOff>352425</xdr:colOff>
                    <xdr:row>20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5" name="Button 11">
              <controlPr defaultSize="0" print="0" autoFill="0" autoPict="0" macro="[0]!Modification">
                <anchor moveWithCells="1" sizeWithCells="1">
                  <from>
                    <xdr:col>8</xdr:col>
                    <xdr:colOff>0</xdr:colOff>
                    <xdr:row>14</xdr:row>
                    <xdr:rowOff>9525</xdr:rowOff>
                  </from>
                  <to>
                    <xdr:col>10</xdr:col>
                    <xdr:colOff>352425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6" name="Button 17">
              <controlPr defaultSize="0" print="0" autoFill="0" autoPict="0" macro="[0]!aller_a_menu">
                <anchor moveWithCells="1" sizeWithCells="1">
                  <from>
                    <xdr:col>8</xdr:col>
                    <xdr:colOff>0</xdr:colOff>
                    <xdr:row>5</xdr:row>
                    <xdr:rowOff>0</xdr:rowOff>
                  </from>
                  <to>
                    <xdr:col>10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D0BFDD6-04B2-4315-83D4-5C359FCE2A31}">
            <x14:dataBar minLength="0" maxLength="100" negativeBarColorSameAsPositive="1" axisPosition="none">
              <x14:cfvo type="min"/>
              <x14:cfvo type="max"/>
            </x14:dataBar>
          </x14:cfRule>
          <xm:sqref>O1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04"/>
  <sheetViews>
    <sheetView showGridLines="0" zoomScaleNormal="100" workbookViewId="0">
      <pane ySplit="1" topLeftCell="A2" activePane="bottomLeft" state="frozen"/>
      <selection pane="bottomLeft" activeCell="C21" sqref="C21"/>
    </sheetView>
  </sheetViews>
  <sheetFormatPr baseColWidth="10" defaultRowHeight="15"/>
  <cols>
    <col min="1" max="1" width="11.42578125" style="31"/>
    <col min="2" max="2" width="32" style="58" bestFit="1" customWidth="1"/>
    <col min="3" max="3" width="28.85546875" style="58" bestFit="1" customWidth="1"/>
    <col min="4" max="4" width="23" style="31" bestFit="1" customWidth="1"/>
    <col min="5" max="5" width="22.5703125" style="58" bestFit="1" customWidth="1"/>
    <col min="6" max="6" width="46.140625" style="31" bestFit="1" customWidth="1"/>
    <col min="7" max="7" width="23.28515625" style="31" bestFit="1" customWidth="1"/>
    <col min="8" max="8" width="17.7109375" style="58" bestFit="1" customWidth="1"/>
    <col min="9" max="9" width="16" style="44" customWidth="1"/>
    <col min="10" max="10" width="19.5703125" style="31" bestFit="1" customWidth="1"/>
    <col min="11" max="11" width="21" style="58" bestFit="1" customWidth="1"/>
    <col min="12" max="12" width="18.5703125" style="31" bestFit="1" customWidth="1"/>
    <col min="13" max="13" width="15.140625" style="58" bestFit="1" customWidth="1"/>
    <col min="14" max="14" width="13.85546875" style="58" bestFit="1" customWidth="1"/>
    <col min="15" max="15" width="20.7109375" style="31" bestFit="1" customWidth="1"/>
    <col min="16" max="16" width="16.28515625" style="69" bestFit="1" customWidth="1"/>
    <col min="17" max="17" width="45.5703125" style="58" bestFit="1" customWidth="1"/>
    <col min="18" max="18" width="95.85546875" style="58" bestFit="1" customWidth="1"/>
    <col min="19" max="16384" width="11.42578125" style="31"/>
  </cols>
  <sheetData>
    <row r="1" spans="1:18" s="59" customFormat="1" ht="30" customHeight="1">
      <c r="B1" s="60" t="s">
        <v>234</v>
      </c>
      <c r="C1" s="60" t="s">
        <v>39</v>
      </c>
      <c r="D1" s="59" t="s">
        <v>112</v>
      </c>
      <c r="E1" s="60" t="s">
        <v>94</v>
      </c>
      <c r="F1" s="59" t="s">
        <v>0</v>
      </c>
      <c r="G1" s="59" t="s">
        <v>1</v>
      </c>
      <c r="H1" s="60" t="s">
        <v>235</v>
      </c>
      <c r="I1" s="61" t="s">
        <v>236</v>
      </c>
      <c r="J1" s="59" t="s">
        <v>2</v>
      </c>
      <c r="K1" s="60" t="s">
        <v>3</v>
      </c>
      <c r="L1" s="59" t="s">
        <v>4</v>
      </c>
      <c r="M1" s="62" t="s">
        <v>225</v>
      </c>
      <c r="N1" s="62" t="s">
        <v>229</v>
      </c>
      <c r="O1" s="59" t="s">
        <v>40</v>
      </c>
      <c r="P1" s="60" t="s">
        <v>41</v>
      </c>
      <c r="Q1" s="60" t="s">
        <v>5</v>
      </c>
      <c r="R1" s="60" t="s">
        <v>42</v>
      </c>
    </row>
    <row r="2" spans="1:18" s="59" customFormat="1" ht="27" customHeight="1">
      <c r="A2" s="31">
        <v>1</v>
      </c>
      <c r="B2" s="63" t="s">
        <v>6</v>
      </c>
      <c r="C2" s="63" t="s">
        <v>38</v>
      </c>
      <c r="D2" s="64" t="s">
        <v>117</v>
      </c>
      <c r="E2" s="63" t="s">
        <v>79</v>
      </c>
      <c r="F2" s="64" t="s">
        <v>171</v>
      </c>
      <c r="G2" s="64" t="s">
        <v>7</v>
      </c>
      <c r="H2" s="65"/>
      <c r="I2" s="65"/>
      <c r="J2" s="64" t="s">
        <v>8</v>
      </c>
      <c r="K2" s="63" t="s">
        <v>9</v>
      </c>
      <c r="L2" s="64" t="s">
        <v>10</v>
      </c>
      <c r="M2" s="63"/>
      <c r="N2" s="63"/>
      <c r="O2" s="64">
        <v>5</v>
      </c>
      <c r="P2" s="66" t="s">
        <v>62</v>
      </c>
      <c r="Q2" s="63" t="s">
        <v>147</v>
      </c>
      <c r="R2" s="44"/>
    </row>
    <row r="3" spans="1:18" s="59" customFormat="1" ht="30" customHeight="1">
      <c r="A3" s="31">
        <v>2</v>
      </c>
      <c r="B3" s="63" t="s">
        <v>13</v>
      </c>
      <c r="C3" s="63" t="s">
        <v>11</v>
      </c>
      <c r="D3" s="64"/>
      <c r="E3" s="63"/>
      <c r="F3" s="64" t="s">
        <v>12</v>
      </c>
      <c r="G3" s="64" t="s">
        <v>14</v>
      </c>
      <c r="H3" s="65" t="s">
        <v>215</v>
      </c>
      <c r="I3" s="65"/>
      <c r="J3" s="64" t="s">
        <v>15</v>
      </c>
      <c r="K3" s="63" t="s">
        <v>214</v>
      </c>
      <c r="L3" s="64" t="s">
        <v>10</v>
      </c>
      <c r="M3" s="63"/>
      <c r="N3" s="63"/>
      <c r="O3" s="64">
        <v>1</v>
      </c>
      <c r="P3" s="66"/>
      <c r="Q3" s="63"/>
      <c r="R3" s="44"/>
    </row>
    <row r="4" spans="1:18">
      <c r="A4" s="31">
        <v>3</v>
      </c>
      <c r="B4" s="67" t="s">
        <v>19</v>
      </c>
      <c r="C4" s="67" t="s">
        <v>17</v>
      </c>
      <c r="D4" s="64"/>
      <c r="E4" s="67"/>
      <c r="F4" s="64" t="s">
        <v>18</v>
      </c>
      <c r="G4" s="64" t="s">
        <v>20</v>
      </c>
      <c r="H4" s="68"/>
      <c r="I4" s="65"/>
      <c r="J4" s="64" t="s">
        <v>8</v>
      </c>
      <c r="K4" s="67" t="s">
        <v>21</v>
      </c>
      <c r="L4" s="64" t="s">
        <v>22</v>
      </c>
      <c r="M4" s="67"/>
      <c r="N4" s="67"/>
      <c r="O4" s="64">
        <v>1</v>
      </c>
      <c r="Q4" s="67"/>
    </row>
    <row r="5" spans="1:18">
      <c r="A5" s="31">
        <v>4</v>
      </c>
      <c r="B5" s="67" t="s">
        <v>25</v>
      </c>
      <c r="C5" s="67" t="s">
        <v>23</v>
      </c>
      <c r="D5" s="64"/>
      <c r="E5" s="67" t="s">
        <v>219</v>
      </c>
      <c r="F5" s="64" t="s">
        <v>24</v>
      </c>
      <c r="G5" s="64" t="s">
        <v>26</v>
      </c>
      <c r="H5" s="68"/>
      <c r="I5" s="65"/>
      <c r="J5" s="64" t="s">
        <v>15</v>
      </c>
      <c r="K5" s="67" t="s">
        <v>27</v>
      </c>
      <c r="L5" s="64" t="s">
        <v>22</v>
      </c>
      <c r="M5" s="67"/>
      <c r="N5" s="67"/>
      <c r="O5" s="64">
        <v>2</v>
      </c>
      <c r="Q5" s="67"/>
    </row>
    <row r="6" spans="1:18">
      <c r="A6" s="31">
        <v>5</v>
      </c>
      <c r="B6" s="67" t="s">
        <v>29</v>
      </c>
      <c r="C6" s="67" t="s">
        <v>11</v>
      </c>
      <c r="D6" s="64"/>
      <c r="E6" s="67"/>
      <c r="F6" s="64" t="s">
        <v>28</v>
      </c>
      <c r="G6" s="64" t="s">
        <v>30</v>
      </c>
      <c r="H6" s="68"/>
      <c r="I6" s="65"/>
      <c r="J6" s="64" t="s">
        <v>31</v>
      </c>
      <c r="K6" s="67" t="s">
        <v>32</v>
      </c>
      <c r="L6" s="64" t="s">
        <v>10</v>
      </c>
      <c r="M6" s="67"/>
      <c r="N6" s="67"/>
      <c r="O6" s="64">
        <v>2</v>
      </c>
      <c r="Q6" s="67"/>
    </row>
    <row r="7" spans="1:18">
      <c r="A7" s="31">
        <v>6</v>
      </c>
      <c r="B7" s="67" t="s">
        <v>25</v>
      </c>
      <c r="C7" s="67" t="s">
        <v>23</v>
      </c>
      <c r="D7" s="64"/>
      <c r="E7" s="67" t="s">
        <v>219</v>
      </c>
      <c r="F7" s="64" t="s">
        <v>33</v>
      </c>
      <c r="G7" s="64" t="s">
        <v>26</v>
      </c>
      <c r="H7" s="68"/>
      <c r="I7" s="65"/>
      <c r="J7" s="64" t="s">
        <v>31</v>
      </c>
      <c r="K7" s="67" t="s">
        <v>27</v>
      </c>
      <c r="L7" s="64" t="s">
        <v>22</v>
      </c>
      <c r="M7" s="67"/>
      <c r="N7" s="67"/>
      <c r="O7" s="64">
        <v>3</v>
      </c>
      <c r="Q7" s="67"/>
    </row>
    <row r="8" spans="1:18">
      <c r="A8" s="31">
        <v>7</v>
      </c>
      <c r="B8" s="67" t="s">
        <v>36</v>
      </c>
      <c r="C8" s="67" t="s">
        <v>34</v>
      </c>
      <c r="D8" s="64"/>
      <c r="E8" s="67"/>
      <c r="F8" s="64" t="s">
        <v>35</v>
      </c>
      <c r="G8" s="64"/>
      <c r="H8" s="68" t="s">
        <v>216</v>
      </c>
      <c r="I8" s="65"/>
      <c r="J8" s="64" t="s">
        <v>46</v>
      </c>
      <c r="K8" s="67" t="s">
        <v>217</v>
      </c>
      <c r="L8" s="64" t="s">
        <v>10</v>
      </c>
      <c r="M8" s="67"/>
      <c r="N8" s="67"/>
      <c r="O8" s="64">
        <v>4</v>
      </c>
      <c r="P8" s="69" t="s">
        <v>61</v>
      </c>
      <c r="Q8" s="67" t="s">
        <v>218</v>
      </c>
    </row>
    <row r="9" spans="1:18">
      <c r="A9" s="31">
        <v>8</v>
      </c>
      <c r="B9" s="67" t="s">
        <v>45</v>
      </c>
      <c r="C9" s="67" t="s">
        <v>43</v>
      </c>
      <c r="D9" s="64"/>
      <c r="E9" s="67" t="s">
        <v>80</v>
      </c>
      <c r="F9" s="64" t="s">
        <v>44</v>
      </c>
      <c r="G9" s="64"/>
      <c r="H9" s="68" t="s">
        <v>54</v>
      </c>
      <c r="I9" s="65"/>
      <c r="J9" s="64" t="s">
        <v>46</v>
      </c>
      <c r="K9" s="67" t="s">
        <v>47</v>
      </c>
      <c r="L9" s="64" t="s">
        <v>10</v>
      </c>
      <c r="M9" s="67"/>
      <c r="N9" s="67"/>
      <c r="O9" s="64"/>
      <c r="P9" s="70" t="s">
        <v>48</v>
      </c>
      <c r="Q9" s="67"/>
      <c r="R9" s="71" t="s">
        <v>49</v>
      </c>
    </row>
    <row r="10" spans="1:18">
      <c r="A10" s="31">
        <v>9</v>
      </c>
      <c r="B10" s="67" t="s">
        <v>50</v>
      </c>
      <c r="C10" s="67" t="s">
        <v>60</v>
      </c>
      <c r="D10" s="64"/>
      <c r="E10" s="67" t="s">
        <v>203</v>
      </c>
      <c r="F10" s="64" t="s">
        <v>184</v>
      </c>
      <c r="G10" s="64"/>
      <c r="H10" s="68"/>
      <c r="I10" s="65"/>
      <c r="J10" s="64" t="s">
        <v>15</v>
      </c>
      <c r="K10" s="67" t="s">
        <v>51</v>
      </c>
      <c r="L10" s="64" t="s">
        <v>10</v>
      </c>
      <c r="M10" s="67"/>
      <c r="N10" s="67"/>
      <c r="O10" s="64"/>
      <c r="P10" s="70" t="s">
        <v>48</v>
      </c>
      <c r="Q10" s="67"/>
      <c r="R10" s="71" t="s">
        <v>49</v>
      </c>
    </row>
    <row r="11" spans="1:18">
      <c r="A11" s="31">
        <v>10</v>
      </c>
      <c r="B11" s="67" t="s">
        <v>52</v>
      </c>
      <c r="C11" s="67" t="s">
        <v>60</v>
      </c>
      <c r="D11" s="64"/>
      <c r="E11" s="67" t="s">
        <v>203</v>
      </c>
      <c r="F11" s="64" t="s">
        <v>186</v>
      </c>
      <c r="G11" s="64"/>
      <c r="H11" s="68" t="s">
        <v>53</v>
      </c>
      <c r="I11" s="65"/>
      <c r="J11" s="64" t="s">
        <v>55</v>
      </c>
      <c r="K11" s="67" t="s">
        <v>56</v>
      </c>
      <c r="L11" s="64" t="s">
        <v>22</v>
      </c>
      <c r="M11" s="67"/>
      <c r="N11" s="67"/>
      <c r="O11" s="64">
        <v>2</v>
      </c>
      <c r="P11" s="70" t="s">
        <v>58</v>
      </c>
      <c r="Q11" s="67" t="s">
        <v>57</v>
      </c>
      <c r="R11" s="71" t="s">
        <v>59</v>
      </c>
    </row>
    <row r="12" spans="1:18">
      <c r="A12" s="31">
        <v>11</v>
      </c>
      <c r="B12" s="67" t="s">
        <v>66</v>
      </c>
      <c r="C12" s="67" t="s">
        <v>43</v>
      </c>
      <c r="D12" s="64" t="s">
        <v>115</v>
      </c>
      <c r="E12" s="67" t="s">
        <v>203</v>
      </c>
      <c r="F12" s="64" t="s">
        <v>185</v>
      </c>
      <c r="G12" s="64"/>
      <c r="H12" s="68" t="s">
        <v>67</v>
      </c>
      <c r="I12" s="65"/>
      <c r="J12" s="64" t="s">
        <v>68</v>
      </c>
      <c r="K12" s="67" t="s">
        <v>69</v>
      </c>
      <c r="L12" s="64" t="s">
        <v>22</v>
      </c>
      <c r="M12" s="67"/>
      <c r="N12" s="67"/>
      <c r="O12" s="64">
        <v>4</v>
      </c>
      <c r="P12" s="69" t="s">
        <v>61</v>
      </c>
      <c r="Q12" s="67" t="s">
        <v>70</v>
      </c>
      <c r="R12" s="71" t="s">
        <v>71</v>
      </c>
    </row>
    <row r="13" spans="1:18">
      <c r="A13" s="31">
        <v>12</v>
      </c>
      <c r="B13" s="67" t="s">
        <v>73</v>
      </c>
      <c r="C13" s="67" t="s">
        <v>72</v>
      </c>
      <c r="D13" s="64" t="s">
        <v>115</v>
      </c>
      <c r="E13" s="67" t="s">
        <v>81</v>
      </c>
      <c r="F13" s="64" t="s">
        <v>33</v>
      </c>
      <c r="G13" s="64" t="s">
        <v>231</v>
      </c>
      <c r="H13" s="68" t="s">
        <v>232</v>
      </c>
      <c r="I13" s="65"/>
      <c r="J13" s="64" t="s">
        <v>15</v>
      </c>
      <c r="K13" s="67" t="s">
        <v>51</v>
      </c>
      <c r="L13" s="64" t="s">
        <v>105</v>
      </c>
      <c r="M13" s="67" t="s">
        <v>105</v>
      </c>
      <c r="N13" s="67" t="s">
        <v>105</v>
      </c>
      <c r="O13" s="64">
        <v>5</v>
      </c>
      <c r="P13" s="69" t="s">
        <v>63</v>
      </c>
      <c r="Q13" s="67" t="s">
        <v>230</v>
      </c>
      <c r="R13" s="72" t="s">
        <v>74</v>
      </c>
    </row>
    <row r="14" spans="1:18">
      <c r="A14" s="31">
        <v>13</v>
      </c>
      <c r="B14" s="67" t="s">
        <v>75</v>
      </c>
      <c r="C14" s="67" t="s">
        <v>238</v>
      </c>
      <c r="D14" s="64" t="s">
        <v>238</v>
      </c>
      <c r="E14" s="67" t="s">
        <v>238</v>
      </c>
      <c r="F14" s="64" t="s">
        <v>238</v>
      </c>
      <c r="G14" s="64" t="s">
        <v>76</v>
      </c>
      <c r="H14" s="68" t="s">
        <v>77</v>
      </c>
      <c r="I14" s="65" t="s">
        <v>248</v>
      </c>
      <c r="J14" s="64" t="s">
        <v>238</v>
      </c>
      <c r="K14" s="67" t="s">
        <v>238</v>
      </c>
      <c r="L14" s="64" t="s">
        <v>22</v>
      </c>
      <c r="M14" s="67" t="s">
        <v>248</v>
      </c>
      <c r="N14" s="67" t="s">
        <v>248</v>
      </c>
      <c r="O14" s="64">
        <v>0</v>
      </c>
      <c r="P14" s="69" t="s">
        <v>238</v>
      </c>
      <c r="Q14" s="67" t="s">
        <v>57</v>
      </c>
      <c r="R14" s="72" t="s">
        <v>238</v>
      </c>
    </row>
    <row r="15" spans="1:18">
      <c r="A15" s="31">
        <v>14</v>
      </c>
      <c r="B15" s="67" t="s">
        <v>84</v>
      </c>
      <c r="C15" s="67" t="s">
        <v>78</v>
      </c>
      <c r="D15" s="64"/>
      <c r="E15" s="67" t="s">
        <v>80</v>
      </c>
      <c r="F15" s="64" t="s">
        <v>83</v>
      </c>
      <c r="G15" s="64" t="s">
        <v>85</v>
      </c>
      <c r="H15" s="68" t="s">
        <v>86</v>
      </c>
      <c r="I15" s="65"/>
      <c r="J15" s="64" t="s">
        <v>37</v>
      </c>
      <c r="K15" s="67" t="s">
        <v>87</v>
      </c>
      <c r="L15" s="64" t="s">
        <v>22</v>
      </c>
      <c r="M15" s="67"/>
      <c r="N15" s="67"/>
      <c r="O15" s="64">
        <v>5</v>
      </c>
      <c r="P15" s="69" t="s">
        <v>62</v>
      </c>
      <c r="Q15" s="67" t="s">
        <v>128</v>
      </c>
    </row>
    <row r="16" spans="1:18">
      <c r="A16" s="31">
        <v>15</v>
      </c>
      <c r="B16" s="67" t="s">
        <v>89</v>
      </c>
      <c r="C16" s="67" t="s">
        <v>93</v>
      </c>
      <c r="D16" s="64" t="s">
        <v>114</v>
      </c>
      <c r="E16" s="67" t="s">
        <v>81</v>
      </c>
      <c r="F16" s="64" t="s">
        <v>88</v>
      </c>
      <c r="G16" s="64" t="s">
        <v>90</v>
      </c>
      <c r="H16" s="68" t="s">
        <v>91</v>
      </c>
      <c r="I16" s="65"/>
      <c r="J16" s="64" t="s">
        <v>15</v>
      </c>
      <c r="K16" s="67" t="s">
        <v>27</v>
      </c>
      <c r="L16" s="64" t="s">
        <v>22</v>
      </c>
      <c r="M16" s="67"/>
      <c r="N16" s="67"/>
      <c r="O16" s="64">
        <v>3</v>
      </c>
      <c r="P16" s="69" t="s">
        <v>61</v>
      </c>
      <c r="Q16" s="67" t="s">
        <v>129</v>
      </c>
      <c r="R16" s="71" t="s">
        <v>92</v>
      </c>
    </row>
    <row r="17" spans="1:18">
      <c r="A17" s="31">
        <v>16</v>
      </c>
      <c r="B17" s="67" t="s">
        <v>96</v>
      </c>
      <c r="C17" s="67" t="s">
        <v>93</v>
      </c>
      <c r="D17" s="64" t="s">
        <v>113</v>
      </c>
      <c r="E17" s="67" t="s">
        <v>79</v>
      </c>
      <c r="F17" s="64" t="s">
        <v>95</v>
      </c>
      <c r="G17" s="64"/>
      <c r="H17" s="68" t="s">
        <v>97</v>
      </c>
      <c r="I17" s="65"/>
      <c r="J17" s="64" t="s">
        <v>37</v>
      </c>
      <c r="K17" s="67" t="s">
        <v>111</v>
      </c>
      <c r="L17" s="64" t="s">
        <v>10</v>
      </c>
      <c r="M17" s="67"/>
      <c r="N17" s="67"/>
      <c r="O17" s="64">
        <v>4</v>
      </c>
      <c r="P17" s="69" t="s">
        <v>61</v>
      </c>
      <c r="Q17" s="67" t="s">
        <v>57</v>
      </c>
      <c r="R17" s="71" t="s">
        <v>98</v>
      </c>
    </row>
    <row r="18" spans="1:18">
      <c r="A18" s="31">
        <v>17</v>
      </c>
      <c r="B18" s="67" t="s">
        <v>100</v>
      </c>
      <c r="C18" s="67" t="s">
        <v>93</v>
      </c>
      <c r="D18" s="64" t="s">
        <v>113</v>
      </c>
      <c r="E18" s="67" t="s">
        <v>79</v>
      </c>
      <c r="F18" s="64" t="s">
        <v>99</v>
      </c>
      <c r="G18" s="64" t="s">
        <v>101</v>
      </c>
      <c r="H18" s="68" t="s">
        <v>102</v>
      </c>
      <c r="I18" s="65"/>
      <c r="J18" s="64" t="s">
        <v>103</v>
      </c>
      <c r="K18" s="67" t="s">
        <v>104</v>
      </c>
      <c r="L18" s="64" t="s">
        <v>105</v>
      </c>
      <c r="M18" s="67"/>
      <c r="N18" s="67"/>
      <c r="O18" s="64">
        <v>3</v>
      </c>
      <c r="P18" s="69" t="s">
        <v>61</v>
      </c>
      <c r="Q18" s="67" t="s">
        <v>57</v>
      </c>
      <c r="R18" s="71" t="s">
        <v>98</v>
      </c>
    </row>
    <row r="19" spans="1:18">
      <c r="A19" s="31">
        <v>18</v>
      </c>
      <c r="B19" s="67" t="s">
        <v>107</v>
      </c>
      <c r="C19" s="67" t="s">
        <v>93</v>
      </c>
      <c r="D19" s="64" t="s">
        <v>113</v>
      </c>
      <c r="E19" s="67" t="s">
        <v>79</v>
      </c>
      <c r="F19" s="64" t="s">
        <v>106</v>
      </c>
      <c r="G19" s="64" t="s">
        <v>108</v>
      </c>
      <c r="H19" s="68" t="s">
        <v>109</v>
      </c>
      <c r="I19" s="65"/>
      <c r="J19" s="64" t="s">
        <v>37</v>
      </c>
      <c r="K19" s="67" t="s">
        <v>110</v>
      </c>
      <c r="L19" s="64" t="s">
        <v>10</v>
      </c>
      <c r="M19" s="67"/>
      <c r="N19" s="67"/>
      <c r="O19" s="64">
        <v>4</v>
      </c>
      <c r="P19" s="69" t="s">
        <v>61</v>
      </c>
      <c r="Q19" s="67" t="s">
        <v>57</v>
      </c>
      <c r="R19" s="71" t="s">
        <v>98</v>
      </c>
    </row>
    <row r="20" spans="1:18">
      <c r="A20" s="31">
        <v>19</v>
      </c>
      <c r="B20" s="67" t="s">
        <v>120</v>
      </c>
      <c r="C20" s="67" t="s">
        <v>11</v>
      </c>
      <c r="D20" s="64" t="s">
        <v>116</v>
      </c>
      <c r="E20" s="67" t="s">
        <v>79</v>
      </c>
      <c r="F20" s="64" t="s">
        <v>119</v>
      </c>
      <c r="G20" s="64" t="s">
        <v>121</v>
      </c>
      <c r="H20" s="68" t="s">
        <v>122</v>
      </c>
      <c r="I20" s="65"/>
      <c r="J20" s="64" t="s">
        <v>15</v>
      </c>
      <c r="K20" s="67" t="s">
        <v>51</v>
      </c>
      <c r="L20" s="64" t="s">
        <v>10</v>
      </c>
      <c r="M20" s="67" t="s">
        <v>22</v>
      </c>
      <c r="N20" s="67"/>
      <c r="O20" s="64">
        <v>4</v>
      </c>
      <c r="P20" s="69" t="s">
        <v>65</v>
      </c>
      <c r="Q20" s="67" t="s">
        <v>226</v>
      </c>
      <c r="R20" s="71" t="s">
        <v>123</v>
      </c>
    </row>
    <row r="21" spans="1:18">
      <c r="A21" s="31">
        <v>20</v>
      </c>
      <c r="B21" s="67" t="s">
        <v>124</v>
      </c>
      <c r="C21" s="67" t="s">
        <v>11</v>
      </c>
      <c r="D21" s="64" t="s">
        <v>116</v>
      </c>
      <c r="E21" s="67" t="s">
        <v>79</v>
      </c>
      <c r="F21" s="64" t="s">
        <v>43</v>
      </c>
      <c r="G21" s="64" t="s">
        <v>125</v>
      </c>
      <c r="H21" s="68" t="s">
        <v>126</v>
      </c>
      <c r="I21" s="65"/>
      <c r="J21" s="64" t="s">
        <v>15</v>
      </c>
      <c r="K21" s="67" t="s">
        <v>16</v>
      </c>
      <c r="L21" s="64" t="s">
        <v>22</v>
      </c>
      <c r="M21" s="67"/>
      <c r="N21" s="67"/>
      <c r="O21" s="64">
        <v>1</v>
      </c>
      <c r="P21" s="69" t="s">
        <v>65</v>
      </c>
      <c r="Q21" s="67" t="s">
        <v>127</v>
      </c>
      <c r="R21" s="71" t="s">
        <v>123</v>
      </c>
    </row>
    <row r="22" spans="1:18">
      <c r="A22" s="31">
        <v>21</v>
      </c>
      <c r="B22" s="67" t="s">
        <v>132</v>
      </c>
      <c r="C22" s="67" t="s">
        <v>130</v>
      </c>
      <c r="D22" s="64" t="s">
        <v>116</v>
      </c>
      <c r="E22" s="67" t="s">
        <v>79</v>
      </c>
      <c r="F22" s="64" t="s">
        <v>131</v>
      </c>
      <c r="G22" s="64" t="s">
        <v>133</v>
      </c>
      <c r="H22" s="68" t="s">
        <v>134</v>
      </c>
      <c r="I22" s="65"/>
      <c r="J22" s="64" t="s">
        <v>46</v>
      </c>
      <c r="K22" s="67" t="s">
        <v>135</v>
      </c>
      <c r="L22" s="64" t="s">
        <v>22</v>
      </c>
      <c r="M22" s="67"/>
      <c r="N22" s="67"/>
      <c r="O22" s="64">
        <v>3</v>
      </c>
      <c r="P22" s="69" t="s">
        <v>65</v>
      </c>
      <c r="Q22" s="67" t="s">
        <v>136</v>
      </c>
      <c r="R22" s="71" t="s">
        <v>137</v>
      </c>
    </row>
    <row r="23" spans="1:18">
      <c r="A23" s="31">
        <v>22</v>
      </c>
      <c r="B23" s="67" t="s">
        <v>139</v>
      </c>
      <c r="C23" s="67" t="s">
        <v>11</v>
      </c>
      <c r="D23" s="64" t="s">
        <v>116</v>
      </c>
      <c r="E23" s="67" t="s">
        <v>82</v>
      </c>
      <c r="F23" s="64" t="s">
        <v>138</v>
      </c>
      <c r="G23" s="64" t="s">
        <v>140</v>
      </c>
      <c r="H23" s="68" t="s">
        <v>141</v>
      </c>
      <c r="I23" s="65"/>
      <c r="J23" s="64" t="s">
        <v>15</v>
      </c>
      <c r="K23" s="67" t="s">
        <v>51</v>
      </c>
      <c r="L23" s="64" t="s">
        <v>22</v>
      </c>
      <c r="M23" s="67"/>
      <c r="N23" s="67"/>
      <c r="O23" s="64">
        <v>5</v>
      </c>
      <c r="P23" s="69" t="s">
        <v>65</v>
      </c>
      <c r="Q23" s="67" t="s">
        <v>127</v>
      </c>
      <c r="R23" s="71" t="s">
        <v>142</v>
      </c>
    </row>
    <row r="24" spans="1:18">
      <c r="A24" s="31">
        <v>23</v>
      </c>
      <c r="B24" s="67" t="s">
        <v>144</v>
      </c>
      <c r="C24" s="67" t="s">
        <v>11</v>
      </c>
      <c r="D24" s="64" t="s">
        <v>116</v>
      </c>
      <c r="E24" s="67" t="s">
        <v>82</v>
      </c>
      <c r="F24" s="64" t="s">
        <v>143</v>
      </c>
      <c r="G24" s="64" t="s">
        <v>145</v>
      </c>
      <c r="H24" s="68" t="s">
        <v>146</v>
      </c>
      <c r="I24" s="65"/>
      <c r="J24" s="64" t="s">
        <v>15</v>
      </c>
      <c r="K24" s="67" t="s">
        <v>51</v>
      </c>
      <c r="L24" s="64" t="s">
        <v>22</v>
      </c>
      <c r="M24" s="67"/>
      <c r="N24" s="67"/>
      <c r="O24" s="64">
        <v>4</v>
      </c>
      <c r="P24" s="69" t="s">
        <v>65</v>
      </c>
      <c r="Q24" s="67" t="s">
        <v>147</v>
      </c>
      <c r="R24" s="71" t="s">
        <v>142</v>
      </c>
    </row>
    <row r="25" spans="1:18">
      <c r="A25" s="31">
        <v>24</v>
      </c>
      <c r="B25" s="67" t="s">
        <v>150</v>
      </c>
      <c r="C25" s="67" t="s">
        <v>148</v>
      </c>
      <c r="D25" s="64" t="s">
        <v>149</v>
      </c>
      <c r="E25" s="67" t="s">
        <v>79</v>
      </c>
      <c r="F25" s="64" t="s">
        <v>204</v>
      </c>
      <c r="G25" s="64" t="s">
        <v>151</v>
      </c>
      <c r="H25" s="68" t="s">
        <v>152</v>
      </c>
      <c r="I25" s="65"/>
      <c r="J25" s="64" t="s">
        <v>153</v>
      </c>
      <c r="K25" s="67" t="s">
        <v>160</v>
      </c>
      <c r="L25" s="64" t="s">
        <v>22</v>
      </c>
      <c r="M25" s="67"/>
      <c r="N25" s="67"/>
      <c r="O25" s="64">
        <v>4</v>
      </c>
      <c r="P25" s="69" t="s">
        <v>63</v>
      </c>
      <c r="Q25" s="67" t="s">
        <v>147</v>
      </c>
      <c r="R25" s="72" t="s">
        <v>154</v>
      </c>
    </row>
    <row r="26" spans="1:18">
      <c r="A26" s="31">
        <v>25</v>
      </c>
      <c r="B26" s="67" t="s">
        <v>156</v>
      </c>
      <c r="C26" s="67" t="s">
        <v>148</v>
      </c>
      <c r="D26" s="64" t="s">
        <v>149</v>
      </c>
      <c r="E26" s="67" t="s">
        <v>79</v>
      </c>
      <c r="F26" s="64" t="s">
        <v>155</v>
      </c>
      <c r="G26" s="64" t="s">
        <v>157</v>
      </c>
      <c r="H26" s="68" t="s">
        <v>158</v>
      </c>
      <c r="I26" s="65"/>
      <c r="J26" s="64" t="s">
        <v>37</v>
      </c>
      <c r="K26" s="67" t="s">
        <v>159</v>
      </c>
      <c r="L26" s="64" t="s">
        <v>10</v>
      </c>
      <c r="M26" s="67"/>
      <c r="N26" s="67"/>
      <c r="O26" s="64">
        <v>4</v>
      </c>
      <c r="P26" s="69" t="s">
        <v>63</v>
      </c>
      <c r="Q26" s="67" t="s">
        <v>70</v>
      </c>
      <c r="R26" s="72" t="s">
        <v>154</v>
      </c>
    </row>
    <row r="27" spans="1:18">
      <c r="A27" s="31">
        <v>26</v>
      </c>
      <c r="B27" s="67" t="s">
        <v>161</v>
      </c>
      <c r="C27" s="67" t="s">
        <v>38</v>
      </c>
      <c r="D27" s="64" t="s">
        <v>118</v>
      </c>
      <c r="E27" s="67" t="s">
        <v>79</v>
      </c>
      <c r="F27" s="64" t="s">
        <v>162</v>
      </c>
      <c r="G27" s="64"/>
      <c r="H27" s="68" t="s">
        <v>163</v>
      </c>
      <c r="I27" s="65"/>
      <c r="J27" s="64" t="s">
        <v>15</v>
      </c>
      <c r="K27" s="67" t="s">
        <v>164</v>
      </c>
      <c r="L27" s="64" t="s">
        <v>10</v>
      </c>
      <c r="M27" s="67"/>
      <c r="N27" s="67"/>
      <c r="O27" s="64">
        <v>4</v>
      </c>
      <c r="P27" s="69" t="s">
        <v>63</v>
      </c>
      <c r="Q27" s="67" t="s">
        <v>165</v>
      </c>
    </row>
    <row r="28" spans="1:18">
      <c r="A28" s="31">
        <v>27</v>
      </c>
      <c r="B28" s="67" t="s">
        <v>166</v>
      </c>
      <c r="C28" s="67" t="s">
        <v>38</v>
      </c>
      <c r="D28" s="64" t="s">
        <v>118</v>
      </c>
      <c r="E28" s="67" t="s">
        <v>79</v>
      </c>
      <c r="F28" s="64" t="s">
        <v>170</v>
      </c>
      <c r="G28" s="64" t="s">
        <v>167</v>
      </c>
      <c r="H28" s="68" t="s">
        <v>168</v>
      </c>
      <c r="I28" s="65"/>
      <c r="J28" s="64" t="s">
        <v>15</v>
      </c>
      <c r="K28" s="67" t="s">
        <v>169</v>
      </c>
      <c r="L28" s="64" t="s">
        <v>22</v>
      </c>
      <c r="M28" s="67"/>
      <c r="N28" s="67"/>
      <c r="O28" s="64">
        <v>4</v>
      </c>
      <c r="P28" s="69" t="s">
        <v>63</v>
      </c>
      <c r="Q28" s="67" t="s">
        <v>147</v>
      </c>
    </row>
    <row r="29" spans="1:18">
      <c r="A29" s="31">
        <v>28</v>
      </c>
      <c r="B29" s="67" t="s">
        <v>174</v>
      </c>
      <c r="C29" s="67" t="s">
        <v>60</v>
      </c>
      <c r="D29" s="64" t="s">
        <v>172</v>
      </c>
      <c r="E29" s="67" t="s">
        <v>79</v>
      </c>
      <c r="F29" s="64" t="s">
        <v>173</v>
      </c>
      <c r="G29" s="64"/>
      <c r="H29" s="68" t="s">
        <v>176</v>
      </c>
      <c r="I29" s="65"/>
      <c r="J29" s="64" t="s">
        <v>46</v>
      </c>
      <c r="K29" s="67" t="s">
        <v>175</v>
      </c>
      <c r="L29" s="64" t="s">
        <v>10</v>
      </c>
      <c r="M29" s="67"/>
      <c r="N29" s="67"/>
      <c r="O29" s="64">
        <v>4</v>
      </c>
      <c r="P29" s="69" t="s">
        <v>63</v>
      </c>
      <c r="Q29" s="67" t="s">
        <v>165</v>
      </c>
    </row>
    <row r="30" spans="1:18">
      <c r="A30" s="31">
        <v>29</v>
      </c>
      <c r="B30" s="67" t="s">
        <v>177</v>
      </c>
      <c r="C30" s="67" t="s">
        <v>11</v>
      </c>
      <c r="D30" s="64" t="s">
        <v>116</v>
      </c>
      <c r="E30" s="67" t="s">
        <v>81</v>
      </c>
      <c r="F30" s="64" t="s">
        <v>131</v>
      </c>
      <c r="G30" s="64" t="s">
        <v>178</v>
      </c>
      <c r="H30" s="68" t="s">
        <v>179</v>
      </c>
      <c r="I30" s="65"/>
      <c r="J30" s="64" t="s">
        <v>153</v>
      </c>
      <c r="K30" s="67" t="s">
        <v>180</v>
      </c>
      <c r="L30" s="64" t="s">
        <v>22</v>
      </c>
      <c r="M30" s="67"/>
      <c r="N30" s="67"/>
      <c r="O30" s="64">
        <v>4</v>
      </c>
      <c r="P30" s="69" t="s">
        <v>61</v>
      </c>
      <c r="Q30" s="67" t="s">
        <v>136</v>
      </c>
      <c r="R30" s="72" t="s">
        <v>181</v>
      </c>
    </row>
    <row r="31" spans="1:18">
      <c r="A31" s="31">
        <v>30</v>
      </c>
      <c r="B31" s="67" t="s">
        <v>188</v>
      </c>
      <c r="C31" s="67" t="s">
        <v>182</v>
      </c>
      <c r="D31" s="64" t="s">
        <v>114</v>
      </c>
      <c r="E31" s="67" t="s">
        <v>183</v>
      </c>
      <c r="F31" s="64" t="s">
        <v>187</v>
      </c>
      <c r="G31" s="64" t="s">
        <v>189</v>
      </c>
      <c r="H31" s="67" t="s">
        <v>190</v>
      </c>
      <c r="I31" s="63"/>
      <c r="J31" s="64" t="s">
        <v>191</v>
      </c>
      <c r="K31" s="67" t="s">
        <v>192</v>
      </c>
      <c r="L31" s="64" t="s">
        <v>22</v>
      </c>
      <c r="M31" s="67"/>
      <c r="N31" s="67"/>
      <c r="O31" s="64">
        <v>5</v>
      </c>
      <c r="P31" s="69" t="s">
        <v>63</v>
      </c>
      <c r="Q31" s="67" t="s">
        <v>70</v>
      </c>
    </row>
    <row r="32" spans="1:18">
      <c r="A32" s="31">
        <v>31</v>
      </c>
      <c r="B32" s="67" t="s">
        <v>194</v>
      </c>
      <c r="C32" s="67" t="s">
        <v>182</v>
      </c>
      <c r="D32" s="64" t="s">
        <v>114</v>
      </c>
      <c r="E32" s="67" t="s">
        <v>183</v>
      </c>
      <c r="F32" s="64" t="s">
        <v>193</v>
      </c>
      <c r="G32" s="64" t="s">
        <v>195</v>
      </c>
      <c r="H32" s="67" t="s">
        <v>196</v>
      </c>
      <c r="I32" s="63"/>
      <c r="J32" s="64" t="s">
        <v>68</v>
      </c>
      <c r="K32" s="67" t="s">
        <v>69</v>
      </c>
      <c r="L32" s="64" t="s">
        <v>22</v>
      </c>
      <c r="M32" s="67"/>
      <c r="N32" s="67"/>
      <c r="O32" s="64">
        <v>5</v>
      </c>
      <c r="P32" s="69" t="s">
        <v>63</v>
      </c>
      <c r="Q32" s="67" t="s">
        <v>147</v>
      </c>
    </row>
    <row r="33" spans="1:18">
      <c r="A33" s="31">
        <v>32</v>
      </c>
      <c r="B33" s="67" t="s">
        <v>198</v>
      </c>
      <c r="C33" s="67" t="s">
        <v>38</v>
      </c>
      <c r="D33" s="64"/>
      <c r="E33" s="67"/>
      <c r="F33" s="64" t="s">
        <v>197</v>
      </c>
      <c r="G33" s="64" t="s">
        <v>199</v>
      </c>
      <c r="H33" s="67" t="s">
        <v>200</v>
      </c>
      <c r="I33" s="63"/>
      <c r="J33" s="64" t="s">
        <v>15</v>
      </c>
      <c r="K33" s="67" t="s">
        <v>201</v>
      </c>
      <c r="L33" s="64" t="s">
        <v>22</v>
      </c>
      <c r="M33" s="67"/>
      <c r="N33" s="67"/>
      <c r="O33" s="64">
        <v>4</v>
      </c>
      <c r="P33" s="69" t="s">
        <v>63</v>
      </c>
      <c r="Q33" s="67" t="s">
        <v>202</v>
      </c>
    </row>
    <row r="34" spans="1:18">
      <c r="A34" s="31">
        <v>34</v>
      </c>
      <c r="B34" s="67" t="s">
        <v>205</v>
      </c>
      <c r="C34" s="67" t="s">
        <v>148</v>
      </c>
      <c r="D34" s="64" t="s">
        <v>149</v>
      </c>
      <c r="E34" s="67" t="s">
        <v>79</v>
      </c>
      <c r="F34" s="64" t="s">
        <v>204</v>
      </c>
      <c r="G34" s="64" t="s">
        <v>206</v>
      </c>
      <c r="H34" s="67" t="s">
        <v>207</v>
      </c>
      <c r="I34" s="63"/>
      <c r="J34" s="64" t="s">
        <v>153</v>
      </c>
      <c r="K34" s="67" t="s">
        <v>208</v>
      </c>
      <c r="L34" s="64" t="s">
        <v>22</v>
      </c>
      <c r="M34" s="67"/>
      <c r="N34" s="67"/>
      <c r="O34" s="64">
        <v>4</v>
      </c>
      <c r="P34" s="69" t="s">
        <v>63</v>
      </c>
      <c r="Q34" s="67" t="s">
        <v>70</v>
      </c>
    </row>
    <row r="35" spans="1:18">
      <c r="A35" s="31">
        <v>35</v>
      </c>
      <c r="B35" s="67" t="s">
        <v>210</v>
      </c>
      <c r="C35" s="67" t="s">
        <v>60</v>
      </c>
      <c r="D35" s="64" t="s">
        <v>172</v>
      </c>
      <c r="E35" s="67"/>
      <c r="F35" s="64" t="s">
        <v>209</v>
      </c>
      <c r="G35" s="64" t="s">
        <v>211</v>
      </c>
      <c r="H35" s="67" t="s">
        <v>212</v>
      </c>
      <c r="I35" s="63"/>
      <c r="J35" s="64" t="s">
        <v>153</v>
      </c>
      <c r="K35" s="67" t="s">
        <v>213</v>
      </c>
      <c r="L35" s="64" t="s">
        <v>105</v>
      </c>
      <c r="M35" s="67"/>
      <c r="N35" s="67"/>
      <c r="O35" s="64"/>
      <c r="P35" s="69" t="s">
        <v>63</v>
      </c>
      <c r="Q35" s="67"/>
    </row>
    <row r="36" spans="1:18">
      <c r="A36" s="31">
        <v>36</v>
      </c>
      <c r="B36" s="67" t="s">
        <v>222</v>
      </c>
      <c r="C36" s="67" t="s">
        <v>220</v>
      </c>
      <c r="D36" s="64" t="s">
        <v>115</v>
      </c>
      <c r="E36" s="67" t="s">
        <v>80</v>
      </c>
      <c r="F36" s="64" t="s">
        <v>221</v>
      </c>
      <c r="G36" s="64" t="s">
        <v>223</v>
      </c>
      <c r="H36" s="67" t="s">
        <v>227</v>
      </c>
      <c r="I36" s="63"/>
      <c r="J36" s="64" t="s">
        <v>37</v>
      </c>
      <c r="K36" s="67" t="s">
        <v>228</v>
      </c>
      <c r="L36" s="64" t="s">
        <v>22</v>
      </c>
      <c r="M36" s="67" t="s">
        <v>22</v>
      </c>
      <c r="N36" s="67" t="s">
        <v>22</v>
      </c>
      <c r="O36" s="64">
        <v>4</v>
      </c>
      <c r="P36" s="69" t="s">
        <v>62</v>
      </c>
      <c r="Q36" s="67" t="s">
        <v>224</v>
      </c>
    </row>
    <row r="37" spans="1:18">
      <c r="A37" s="31">
        <v>38</v>
      </c>
      <c r="B37" s="58" t="s">
        <v>13</v>
      </c>
      <c r="C37" s="58" t="s">
        <v>72</v>
      </c>
      <c r="D37" s="31" t="s">
        <v>115</v>
      </c>
      <c r="E37" s="58" t="s">
        <v>79</v>
      </c>
      <c r="F37" s="31" t="s">
        <v>12</v>
      </c>
      <c r="G37" s="31" t="s">
        <v>239</v>
      </c>
      <c r="H37" s="58" t="s">
        <v>215</v>
      </c>
      <c r="I37" s="31" t="s">
        <v>241</v>
      </c>
      <c r="J37" s="31" t="s">
        <v>15</v>
      </c>
      <c r="K37" s="58" t="s">
        <v>240</v>
      </c>
      <c r="L37" s="31" t="s">
        <v>10</v>
      </c>
      <c r="M37" s="58" t="s">
        <v>22</v>
      </c>
      <c r="N37" s="58" t="s">
        <v>22</v>
      </c>
      <c r="O37" s="31">
        <v>0</v>
      </c>
      <c r="P37" s="58" t="s">
        <v>238</v>
      </c>
      <c r="Q37" s="58" t="s">
        <v>242</v>
      </c>
      <c r="R37" s="58" t="s">
        <v>243</v>
      </c>
    </row>
    <row r="38" spans="1:18">
      <c r="A38" s="31">
        <v>40</v>
      </c>
      <c r="B38" s="58" t="s">
        <v>250</v>
      </c>
      <c r="C38" s="58" t="s">
        <v>60</v>
      </c>
      <c r="D38" s="31" t="s">
        <v>115</v>
      </c>
      <c r="E38" s="58" t="s">
        <v>203</v>
      </c>
      <c r="F38" s="31" t="s">
        <v>12</v>
      </c>
      <c r="G38" s="31" t="s">
        <v>251</v>
      </c>
      <c r="H38" s="58" t="s">
        <v>252</v>
      </c>
      <c r="I38" s="31" t="s">
        <v>253</v>
      </c>
      <c r="J38" s="31" t="s">
        <v>15</v>
      </c>
      <c r="K38" s="58" t="s">
        <v>51</v>
      </c>
      <c r="L38" s="31" t="s">
        <v>105</v>
      </c>
      <c r="M38" s="58" t="s">
        <v>105</v>
      </c>
      <c r="N38" s="58" t="s">
        <v>105</v>
      </c>
      <c r="O38" s="31">
        <v>4</v>
      </c>
      <c r="P38" s="58" t="s">
        <v>64</v>
      </c>
      <c r="Q38" s="58" t="s">
        <v>238</v>
      </c>
      <c r="R38" s="58" t="s">
        <v>238</v>
      </c>
    </row>
    <row r="39" spans="1:18">
      <c r="A39" s="31">
        <v>42</v>
      </c>
      <c r="B39" s="44" t="s">
        <v>254</v>
      </c>
      <c r="C39" s="44" t="s">
        <v>11</v>
      </c>
      <c r="D39" s="31" t="s">
        <v>149</v>
      </c>
      <c r="E39" s="44" t="s">
        <v>81</v>
      </c>
      <c r="F39" s="31" t="s">
        <v>18</v>
      </c>
      <c r="G39" s="31" t="s">
        <v>255</v>
      </c>
      <c r="H39" s="44" t="s">
        <v>256</v>
      </c>
      <c r="I39" s="31" t="s">
        <v>238</v>
      </c>
      <c r="J39" s="31" t="s">
        <v>15</v>
      </c>
      <c r="K39" s="44" t="s">
        <v>51</v>
      </c>
      <c r="L39" s="31" t="s">
        <v>22</v>
      </c>
      <c r="M39" s="44" t="s">
        <v>10</v>
      </c>
      <c r="N39" s="44" t="s">
        <v>10</v>
      </c>
      <c r="O39" s="31">
        <v>4</v>
      </c>
      <c r="P39" s="44" t="s">
        <v>61</v>
      </c>
      <c r="Q39" s="44" t="s">
        <v>257</v>
      </c>
      <c r="R39" s="44" t="s">
        <v>238</v>
      </c>
    </row>
    <row r="40" spans="1:18">
      <c r="A40" s="31">
        <v>43</v>
      </c>
      <c r="B40" s="44" t="s">
        <v>258</v>
      </c>
      <c r="C40" s="44" t="s">
        <v>38</v>
      </c>
      <c r="D40" s="31" t="s">
        <v>117</v>
      </c>
      <c r="E40" s="44" t="s">
        <v>79</v>
      </c>
      <c r="F40" s="31" t="s">
        <v>28</v>
      </c>
      <c r="G40" s="31" t="s">
        <v>259</v>
      </c>
      <c r="H40" s="44" t="s">
        <v>260</v>
      </c>
      <c r="I40" s="31" t="s">
        <v>261</v>
      </c>
      <c r="J40" s="31" t="s">
        <v>37</v>
      </c>
      <c r="K40" s="44" t="s">
        <v>262</v>
      </c>
      <c r="L40" s="31" t="s">
        <v>10</v>
      </c>
      <c r="M40" s="44" t="s">
        <v>10</v>
      </c>
      <c r="N40" s="44" t="s">
        <v>10</v>
      </c>
      <c r="O40" s="31">
        <v>4</v>
      </c>
      <c r="P40" s="44" t="s">
        <v>64</v>
      </c>
      <c r="Q40" s="44" t="s">
        <v>257</v>
      </c>
      <c r="R40" s="44" t="s">
        <v>263</v>
      </c>
    </row>
    <row r="41" spans="1:18">
      <c r="B41" s="67"/>
      <c r="C41" s="67"/>
      <c r="D41" s="64"/>
      <c r="E41" s="67"/>
      <c r="F41" s="64"/>
      <c r="G41" s="64"/>
      <c r="H41" s="67"/>
      <c r="I41" s="63"/>
      <c r="J41" s="64"/>
      <c r="K41" s="67"/>
      <c r="L41" s="64"/>
      <c r="M41" s="67"/>
      <c r="N41" s="67"/>
      <c r="O41" s="64"/>
      <c r="Q41" s="67"/>
    </row>
    <row r="42" spans="1:18">
      <c r="B42" s="67"/>
      <c r="C42" s="67"/>
      <c r="D42" s="64"/>
      <c r="E42" s="67"/>
      <c r="F42" s="64"/>
      <c r="G42" s="64"/>
      <c r="H42" s="67"/>
      <c r="I42" s="63"/>
      <c r="J42" s="64"/>
      <c r="K42" s="67"/>
      <c r="L42" s="64"/>
      <c r="M42" s="67"/>
      <c r="N42" s="67"/>
      <c r="O42" s="64"/>
      <c r="Q42" s="67"/>
    </row>
    <row r="43" spans="1:18">
      <c r="B43" s="67"/>
      <c r="C43" s="67"/>
      <c r="D43" s="64"/>
      <c r="E43" s="67"/>
      <c r="F43" s="64"/>
      <c r="G43" s="64"/>
      <c r="H43" s="67"/>
      <c r="I43" s="63"/>
      <c r="J43" s="64"/>
      <c r="K43" s="67"/>
      <c r="L43" s="64"/>
      <c r="M43" s="67"/>
      <c r="N43" s="67"/>
      <c r="O43" s="64"/>
      <c r="Q43" s="67"/>
    </row>
    <row r="44" spans="1:18">
      <c r="B44" s="67"/>
      <c r="C44" s="67"/>
      <c r="D44" s="64"/>
      <c r="E44" s="67"/>
      <c r="F44" s="64"/>
      <c r="G44" s="64"/>
      <c r="H44" s="67"/>
      <c r="I44" s="63"/>
      <c r="J44" s="64"/>
      <c r="K44" s="67"/>
      <c r="L44" s="64"/>
      <c r="M44" s="67"/>
      <c r="N44" s="67"/>
      <c r="O44" s="64"/>
      <c r="Q44" s="67"/>
    </row>
    <row r="45" spans="1:18">
      <c r="B45" s="67"/>
      <c r="C45" s="67"/>
      <c r="D45" s="64"/>
      <c r="E45" s="67"/>
      <c r="F45" s="64"/>
      <c r="G45" s="64"/>
      <c r="H45" s="67"/>
      <c r="I45" s="63"/>
      <c r="J45" s="64"/>
      <c r="K45" s="67"/>
      <c r="L45" s="64"/>
      <c r="M45" s="67"/>
      <c r="N45" s="67"/>
      <c r="O45" s="64"/>
      <c r="Q45" s="67"/>
    </row>
    <row r="46" spans="1:18">
      <c r="B46" s="67"/>
      <c r="C46" s="67"/>
      <c r="D46" s="64"/>
      <c r="E46" s="67"/>
      <c r="F46" s="64"/>
      <c r="G46" s="64"/>
      <c r="H46" s="67"/>
      <c r="I46" s="63"/>
      <c r="J46" s="64"/>
      <c r="K46" s="67"/>
      <c r="L46" s="64"/>
      <c r="M46" s="67"/>
      <c r="N46" s="67"/>
      <c r="O46" s="64"/>
      <c r="Q46" s="67"/>
    </row>
    <row r="47" spans="1:18">
      <c r="B47" s="67"/>
      <c r="C47" s="67"/>
      <c r="D47" s="64"/>
      <c r="E47" s="67"/>
      <c r="F47" s="64"/>
      <c r="G47" s="64"/>
      <c r="H47" s="67"/>
      <c r="I47" s="63"/>
      <c r="J47" s="64"/>
      <c r="K47" s="67"/>
      <c r="L47" s="64"/>
      <c r="M47" s="67"/>
      <c r="N47" s="67"/>
      <c r="O47" s="64"/>
      <c r="Q47" s="67"/>
    </row>
    <row r="48" spans="1:18">
      <c r="B48" s="67"/>
      <c r="C48" s="67"/>
      <c r="D48" s="64"/>
      <c r="E48" s="67"/>
      <c r="F48" s="64"/>
      <c r="G48" s="64"/>
      <c r="H48" s="67"/>
      <c r="I48" s="63"/>
      <c r="J48" s="64"/>
      <c r="K48" s="67"/>
      <c r="L48" s="64"/>
      <c r="M48" s="67"/>
      <c r="N48" s="67"/>
      <c r="O48" s="64"/>
      <c r="Q48" s="67"/>
    </row>
    <row r="49" spans="2:17">
      <c r="B49" s="67"/>
      <c r="C49" s="67"/>
      <c r="D49" s="64"/>
      <c r="E49" s="67"/>
      <c r="F49" s="64"/>
      <c r="G49" s="64"/>
      <c r="H49" s="67"/>
      <c r="I49" s="63"/>
      <c r="J49" s="64"/>
      <c r="K49" s="67"/>
      <c r="L49" s="64"/>
      <c r="M49" s="67"/>
      <c r="N49" s="67"/>
      <c r="O49" s="64"/>
      <c r="Q49" s="67"/>
    </row>
    <row r="50" spans="2:17">
      <c r="B50" s="67"/>
      <c r="C50" s="67"/>
      <c r="D50" s="64"/>
      <c r="E50" s="67"/>
      <c r="F50" s="64"/>
      <c r="G50" s="64"/>
      <c r="H50" s="67"/>
      <c r="I50" s="63"/>
      <c r="J50" s="64"/>
      <c r="K50" s="67"/>
      <c r="L50" s="64"/>
      <c r="M50" s="67"/>
      <c r="N50" s="67"/>
      <c r="O50" s="64"/>
      <c r="Q50" s="67"/>
    </row>
    <row r="51" spans="2:17">
      <c r="B51" s="67"/>
      <c r="C51" s="67"/>
      <c r="D51" s="64"/>
      <c r="E51" s="67"/>
      <c r="F51" s="64"/>
      <c r="G51" s="64"/>
      <c r="H51" s="67"/>
      <c r="I51" s="63"/>
      <c r="J51" s="64"/>
      <c r="K51" s="67"/>
      <c r="L51" s="64"/>
      <c r="M51" s="67"/>
      <c r="N51" s="67"/>
      <c r="O51" s="64"/>
      <c r="Q51" s="67"/>
    </row>
    <row r="52" spans="2:17">
      <c r="B52" s="67"/>
      <c r="C52" s="67"/>
      <c r="D52" s="64"/>
      <c r="E52" s="67"/>
      <c r="F52" s="64"/>
      <c r="G52" s="64"/>
      <c r="H52" s="67"/>
      <c r="I52" s="63"/>
      <c r="J52" s="64"/>
      <c r="K52" s="67"/>
      <c r="L52" s="64"/>
      <c r="M52" s="67"/>
      <c r="N52" s="67"/>
      <c r="O52" s="64"/>
      <c r="Q52" s="67"/>
    </row>
    <row r="53" spans="2:17">
      <c r="B53" s="67"/>
      <c r="C53" s="67"/>
      <c r="D53" s="64"/>
      <c r="E53" s="67"/>
      <c r="F53" s="64"/>
      <c r="G53" s="64"/>
      <c r="H53" s="67"/>
      <c r="I53" s="63"/>
      <c r="J53" s="64"/>
      <c r="K53" s="67"/>
      <c r="L53" s="64"/>
      <c r="M53" s="67"/>
      <c r="N53" s="67"/>
      <c r="O53" s="64"/>
      <c r="Q53" s="67"/>
    </row>
    <row r="54" spans="2:17">
      <c r="B54" s="67"/>
      <c r="C54" s="67"/>
      <c r="D54" s="64"/>
      <c r="E54" s="67"/>
      <c r="F54" s="64"/>
      <c r="G54" s="64"/>
      <c r="H54" s="67"/>
      <c r="I54" s="63"/>
      <c r="J54" s="64"/>
      <c r="K54" s="67"/>
      <c r="L54" s="64"/>
      <c r="M54" s="67"/>
      <c r="N54" s="67"/>
      <c r="O54" s="64"/>
      <c r="Q54" s="67"/>
    </row>
    <row r="55" spans="2:17">
      <c r="B55" s="67"/>
      <c r="C55" s="67"/>
      <c r="D55" s="64"/>
      <c r="E55" s="67"/>
      <c r="F55" s="64"/>
      <c r="G55" s="64"/>
      <c r="H55" s="67"/>
      <c r="I55" s="63"/>
      <c r="J55" s="64"/>
      <c r="K55" s="67"/>
      <c r="L55" s="64"/>
      <c r="M55" s="67"/>
      <c r="N55" s="67"/>
      <c r="O55" s="64"/>
      <c r="Q55" s="67"/>
    </row>
    <row r="56" spans="2:17">
      <c r="B56" s="67"/>
      <c r="C56" s="67"/>
      <c r="D56" s="64"/>
      <c r="E56" s="67"/>
      <c r="F56" s="64"/>
      <c r="G56" s="64"/>
      <c r="H56" s="67"/>
      <c r="I56" s="63"/>
      <c r="J56" s="64"/>
      <c r="K56" s="67"/>
      <c r="L56" s="64"/>
      <c r="M56" s="67"/>
      <c r="N56" s="67"/>
      <c r="O56" s="64"/>
      <c r="Q56" s="67"/>
    </row>
    <row r="57" spans="2:17">
      <c r="B57" s="67"/>
      <c r="C57" s="67"/>
      <c r="D57" s="64"/>
      <c r="E57" s="67"/>
      <c r="F57" s="64"/>
      <c r="G57" s="64"/>
      <c r="H57" s="67"/>
      <c r="I57" s="63"/>
      <c r="J57" s="64"/>
      <c r="K57" s="67"/>
      <c r="L57" s="64"/>
      <c r="M57" s="67"/>
      <c r="N57" s="67"/>
      <c r="O57" s="64"/>
      <c r="Q57" s="67"/>
    </row>
    <row r="58" spans="2:17">
      <c r="B58" s="67"/>
      <c r="C58" s="67"/>
      <c r="D58" s="64"/>
      <c r="E58" s="67"/>
      <c r="F58" s="64"/>
      <c r="G58" s="64"/>
      <c r="H58" s="67"/>
      <c r="I58" s="63"/>
      <c r="J58" s="64"/>
      <c r="K58" s="67"/>
      <c r="L58" s="64"/>
      <c r="M58" s="67"/>
      <c r="N58" s="67"/>
      <c r="O58" s="64"/>
      <c r="Q58" s="67"/>
    </row>
    <row r="59" spans="2:17">
      <c r="B59" s="67"/>
      <c r="C59" s="67"/>
      <c r="D59" s="64"/>
      <c r="E59" s="67"/>
      <c r="F59" s="64"/>
      <c r="G59" s="64"/>
      <c r="H59" s="67"/>
      <c r="I59" s="63"/>
      <c r="J59" s="64"/>
      <c r="K59" s="67"/>
      <c r="L59" s="64"/>
      <c r="M59" s="67"/>
      <c r="N59" s="67"/>
      <c r="O59" s="64"/>
      <c r="Q59" s="67"/>
    </row>
    <row r="60" spans="2:17">
      <c r="B60" s="67"/>
      <c r="C60" s="67"/>
      <c r="D60" s="64"/>
      <c r="E60" s="67"/>
      <c r="F60" s="64"/>
      <c r="G60" s="64"/>
      <c r="H60" s="67"/>
      <c r="I60" s="63"/>
      <c r="J60" s="64"/>
      <c r="K60" s="67"/>
      <c r="L60" s="64"/>
      <c r="M60" s="67"/>
      <c r="N60" s="67"/>
      <c r="O60" s="64"/>
      <c r="Q60" s="67"/>
    </row>
    <row r="61" spans="2:17">
      <c r="B61" s="67"/>
      <c r="C61" s="67"/>
      <c r="D61" s="64"/>
      <c r="E61" s="67"/>
      <c r="F61" s="64"/>
      <c r="G61" s="64"/>
      <c r="H61" s="67"/>
      <c r="I61" s="63"/>
      <c r="J61" s="64"/>
      <c r="K61" s="67"/>
      <c r="L61" s="64"/>
      <c r="M61" s="67"/>
      <c r="N61" s="67"/>
      <c r="O61" s="64"/>
      <c r="Q61" s="67"/>
    </row>
    <row r="62" spans="2:17">
      <c r="B62" s="67"/>
      <c r="C62" s="67"/>
      <c r="D62" s="64"/>
      <c r="E62" s="67"/>
      <c r="F62" s="64"/>
      <c r="G62" s="64"/>
      <c r="H62" s="67"/>
      <c r="I62" s="63"/>
      <c r="J62" s="64"/>
      <c r="K62" s="67"/>
      <c r="L62" s="64"/>
      <c r="M62" s="67"/>
      <c r="N62" s="67"/>
      <c r="O62" s="64"/>
      <c r="Q62" s="67"/>
    </row>
    <row r="63" spans="2:17">
      <c r="B63" s="67"/>
      <c r="C63" s="67"/>
      <c r="D63" s="64"/>
      <c r="E63" s="67"/>
      <c r="F63" s="64"/>
      <c r="G63" s="64"/>
      <c r="H63" s="67"/>
      <c r="I63" s="63"/>
      <c r="J63" s="64"/>
      <c r="K63" s="67"/>
      <c r="L63" s="64"/>
      <c r="M63" s="67"/>
      <c r="N63" s="67"/>
      <c r="O63" s="64"/>
      <c r="Q63" s="67"/>
    </row>
    <row r="64" spans="2:17">
      <c r="B64" s="67"/>
      <c r="C64" s="67"/>
      <c r="D64" s="64"/>
      <c r="E64" s="67"/>
      <c r="F64" s="64"/>
      <c r="G64" s="64"/>
      <c r="H64" s="67"/>
      <c r="I64" s="63"/>
      <c r="J64" s="64"/>
      <c r="K64" s="67"/>
      <c r="L64" s="64"/>
      <c r="M64" s="67"/>
      <c r="N64" s="67"/>
      <c r="O64" s="64"/>
      <c r="Q64" s="67"/>
    </row>
    <row r="65" spans="2:17">
      <c r="B65" s="67"/>
      <c r="C65" s="67"/>
      <c r="D65" s="64"/>
      <c r="E65" s="67"/>
      <c r="F65" s="64"/>
      <c r="G65" s="64"/>
      <c r="H65" s="67"/>
      <c r="I65" s="63"/>
      <c r="J65" s="64"/>
      <c r="K65" s="67"/>
      <c r="L65" s="64"/>
      <c r="M65" s="67"/>
      <c r="N65" s="67"/>
      <c r="O65" s="64"/>
      <c r="Q65" s="67"/>
    </row>
    <row r="66" spans="2:17">
      <c r="B66" s="67"/>
      <c r="C66" s="67"/>
      <c r="D66" s="64"/>
      <c r="E66" s="67"/>
      <c r="F66" s="64"/>
      <c r="G66" s="64"/>
      <c r="H66" s="67"/>
      <c r="I66" s="63"/>
      <c r="J66" s="64"/>
      <c r="K66" s="67"/>
      <c r="L66" s="64"/>
      <c r="M66" s="67"/>
      <c r="N66" s="67"/>
      <c r="O66" s="64"/>
      <c r="Q66" s="67"/>
    </row>
    <row r="67" spans="2:17">
      <c r="B67" s="67"/>
      <c r="C67" s="67"/>
      <c r="D67" s="64"/>
      <c r="E67" s="67"/>
      <c r="F67" s="64"/>
      <c r="G67" s="64"/>
      <c r="H67" s="67"/>
      <c r="I67" s="63"/>
      <c r="J67" s="64"/>
      <c r="K67" s="67"/>
      <c r="L67" s="64"/>
      <c r="M67" s="67"/>
      <c r="N67" s="67"/>
      <c r="O67" s="64"/>
      <c r="Q67" s="67"/>
    </row>
    <row r="68" spans="2:17">
      <c r="B68" s="67"/>
      <c r="C68" s="67"/>
      <c r="D68" s="64"/>
      <c r="E68" s="67"/>
      <c r="F68" s="64"/>
      <c r="G68" s="64"/>
      <c r="H68" s="67"/>
      <c r="I68" s="63"/>
      <c r="J68" s="64"/>
      <c r="K68" s="67"/>
      <c r="L68" s="64"/>
      <c r="M68" s="67"/>
      <c r="N68" s="67"/>
      <c r="O68" s="64"/>
      <c r="Q68" s="67"/>
    </row>
    <row r="69" spans="2:17">
      <c r="B69" s="67"/>
      <c r="C69" s="67"/>
      <c r="D69" s="64"/>
      <c r="E69" s="67"/>
      <c r="F69" s="64"/>
      <c r="G69" s="64"/>
      <c r="H69" s="67"/>
      <c r="I69" s="63"/>
      <c r="J69" s="64"/>
      <c r="K69" s="67"/>
      <c r="L69" s="64"/>
      <c r="M69" s="67"/>
      <c r="N69" s="67"/>
      <c r="O69" s="64"/>
      <c r="Q69" s="67"/>
    </row>
    <row r="70" spans="2:17">
      <c r="B70" s="67"/>
      <c r="C70" s="67"/>
      <c r="D70" s="64"/>
      <c r="E70" s="67"/>
      <c r="F70" s="64"/>
      <c r="G70" s="64"/>
      <c r="H70" s="67"/>
      <c r="I70" s="63"/>
      <c r="J70" s="64"/>
      <c r="K70" s="67"/>
      <c r="L70" s="64"/>
      <c r="M70" s="67"/>
      <c r="N70" s="67"/>
      <c r="O70" s="64"/>
      <c r="Q70" s="67"/>
    </row>
    <row r="71" spans="2:17">
      <c r="B71" s="67"/>
      <c r="C71" s="67"/>
      <c r="D71" s="64"/>
      <c r="E71" s="67"/>
      <c r="F71" s="64"/>
      <c r="G71" s="64"/>
      <c r="H71" s="67"/>
      <c r="I71" s="63"/>
      <c r="J71" s="64"/>
      <c r="K71" s="67"/>
      <c r="L71" s="64"/>
      <c r="M71" s="67"/>
      <c r="N71" s="67"/>
      <c r="O71" s="64"/>
      <c r="Q71" s="67"/>
    </row>
    <row r="72" spans="2:17">
      <c r="B72" s="67"/>
      <c r="C72" s="67"/>
      <c r="D72" s="64"/>
      <c r="E72" s="67"/>
      <c r="F72" s="64"/>
      <c r="G72" s="64"/>
      <c r="H72" s="67"/>
      <c r="I72" s="63"/>
      <c r="J72" s="64"/>
      <c r="K72" s="67"/>
      <c r="L72" s="64"/>
      <c r="M72" s="67"/>
      <c r="N72" s="67"/>
      <c r="O72" s="64"/>
      <c r="Q72" s="67"/>
    </row>
    <row r="73" spans="2:17">
      <c r="B73" s="67"/>
      <c r="C73" s="67"/>
      <c r="D73" s="64"/>
      <c r="E73" s="67"/>
      <c r="F73" s="64"/>
      <c r="G73" s="64"/>
      <c r="H73" s="67"/>
      <c r="I73" s="63"/>
      <c r="J73" s="64"/>
      <c r="K73" s="67"/>
      <c r="L73" s="64"/>
      <c r="M73" s="67"/>
      <c r="N73" s="67"/>
      <c r="O73" s="64"/>
      <c r="Q73" s="67"/>
    </row>
    <row r="74" spans="2:17">
      <c r="B74" s="67"/>
      <c r="C74" s="67"/>
      <c r="D74" s="64"/>
      <c r="E74" s="67"/>
      <c r="F74" s="64"/>
      <c r="G74" s="64"/>
      <c r="H74" s="67"/>
      <c r="I74" s="63"/>
      <c r="J74" s="64"/>
      <c r="K74" s="67"/>
      <c r="L74" s="64"/>
      <c r="M74" s="67"/>
      <c r="N74" s="67"/>
      <c r="O74" s="64"/>
      <c r="Q74" s="67"/>
    </row>
    <row r="75" spans="2:17">
      <c r="B75" s="67"/>
      <c r="C75" s="67"/>
      <c r="D75" s="64"/>
      <c r="E75" s="67"/>
      <c r="F75" s="64"/>
      <c r="G75" s="64"/>
      <c r="H75" s="67"/>
      <c r="I75" s="63"/>
      <c r="J75" s="64"/>
      <c r="K75" s="67"/>
      <c r="L75" s="64"/>
      <c r="M75" s="67"/>
      <c r="N75" s="67"/>
      <c r="O75" s="64"/>
      <c r="Q75" s="67"/>
    </row>
    <row r="76" spans="2:17">
      <c r="B76" s="67"/>
      <c r="C76" s="67"/>
      <c r="D76" s="64"/>
      <c r="E76" s="67"/>
      <c r="F76" s="64"/>
      <c r="G76" s="64"/>
      <c r="H76" s="67"/>
      <c r="I76" s="63"/>
      <c r="J76" s="64"/>
      <c r="K76" s="67"/>
      <c r="L76" s="64"/>
      <c r="M76" s="67"/>
      <c r="N76" s="67"/>
      <c r="O76" s="64"/>
      <c r="Q76" s="67"/>
    </row>
    <row r="77" spans="2:17">
      <c r="B77" s="67"/>
      <c r="C77" s="67"/>
      <c r="D77" s="64"/>
      <c r="E77" s="67"/>
      <c r="F77" s="64"/>
      <c r="G77" s="64"/>
      <c r="H77" s="67"/>
      <c r="I77" s="63"/>
      <c r="J77" s="64"/>
      <c r="K77" s="67"/>
      <c r="L77" s="64"/>
      <c r="M77" s="67"/>
      <c r="N77" s="67"/>
      <c r="O77" s="64"/>
      <c r="Q77" s="67"/>
    </row>
    <row r="78" spans="2:17">
      <c r="B78" s="67"/>
      <c r="C78" s="67"/>
      <c r="D78" s="64"/>
      <c r="E78" s="67"/>
      <c r="F78" s="64"/>
      <c r="G78" s="64"/>
      <c r="H78" s="67"/>
      <c r="I78" s="63"/>
      <c r="J78" s="64"/>
      <c r="K78" s="67"/>
      <c r="L78" s="64"/>
      <c r="M78" s="67"/>
      <c r="N78" s="67"/>
      <c r="O78" s="64"/>
      <c r="Q78" s="67"/>
    </row>
    <row r="79" spans="2:17">
      <c r="B79" s="67"/>
      <c r="C79" s="67"/>
      <c r="D79" s="64"/>
      <c r="E79" s="67"/>
      <c r="F79" s="64"/>
      <c r="G79" s="64"/>
      <c r="H79" s="67"/>
      <c r="I79" s="63"/>
      <c r="J79" s="64"/>
      <c r="K79" s="67"/>
      <c r="L79" s="64"/>
      <c r="M79" s="67"/>
      <c r="N79" s="67"/>
      <c r="O79" s="64"/>
      <c r="Q79" s="67"/>
    </row>
    <row r="80" spans="2:17">
      <c r="B80" s="67"/>
      <c r="C80" s="67"/>
      <c r="D80" s="64"/>
      <c r="E80" s="67"/>
      <c r="F80" s="64"/>
      <c r="G80" s="64"/>
      <c r="H80" s="67"/>
      <c r="I80" s="63"/>
      <c r="J80" s="64"/>
      <c r="K80" s="67"/>
      <c r="L80" s="64"/>
      <c r="M80" s="67"/>
      <c r="N80" s="67"/>
      <c r="O80" s="64"/>
      <c r="Q80" s="67"/>
    </row>
    <row r="81" spans="2:17">
      <c r="B81" s="67"/>
      <c r="C81" s="67"/>
      <c r="D81" s="64"/>
      <c r="E81" s="67"/>
      <c r="F81" s="64"/>
      <c r="G81" s="64"/>
      <c r="H81" s="67"/>
      <c r="I81" s="63"/>
      <c r="J81" s="64"/>
      <c r="K81" s="67"/>
      <c r="L81" s="64"/>
      <c r="M81" s="67"/>
      <c r="N81" s="67"/>
      <c r="O81" s="64"/>
      <c r="Q81" s="67"/>
    </row>
    <row r="82" spans="2:17">
      <c r="B82" s="67"/>
      <c r="C82" s="67"/>
      <c r="D82" s="64"/>
      <c r="E82" s="67"/>
      <c r="F82" s="64"/>
      <c r="G82" s="64"/>
      <c r="H82" s="67"/>
      <c r="I82" s="63"/>
      <c r="J82" s="64"/>
      <c r="K82" s="67"/>
      <c r="L82" s="64"/>
      <c r="M82" s="67"/>
      <c r="N82" s="67"/>
      <c r="O82" s="64"/>
      <c r="Q82" s="67"/>
    </row>
    <row r="83" spans="2:17">
      <c r="B83" s="67"/>
      <c r="C83" s="67"/>
      <c r="D83" s="64"/>
      <c r="E83" s="67"/>
      <c r="F83" s="64"/>
      <c r="G83" s="64"/>
      <c r="H83" s="67"/>
      <c r="I83" s="63"/>
      <c r="J83" s="64"/>
      <c r="K83" s="67"/>
      <c r="L83" s="64"/>
      <c r="M83" s="67"/>
      <c r="N83" s="67"/>
      <c r="O83" s="64"/>
      <c r="Q83" s="67"/>
    </row>
    <row r="84" spans="2:17">
      <c r="B84" s="67"/>
      <c r="C84" s="67"/>
      <c r="D84" s="64"/>
      <c r="E84" s="67"/>
      <c r="F84" s="64"/>
      <c r="G84" s="64"/>
      <c r="H84" s="67"/>
      <c r="I84" s="63"/>
      <c r="J84" s="64"/>
      <c r="K84" s="67"/>
      <c r="L84" s="64"/>
      <c r="M84" s="67"/>
      <c r="N84" s="67"/>
      <c r="O84" s="64"/>
      <c r="Q84" s="67"/>
    </row>
    <row r="85" spans="2:17">
      <c r="B85" s="67"/>
      <c r="C85" s="67"/>
      <c r="D85" s="64"/>
      <c r="E85" s="67"/>
      <c r="F85" s="64"/>
      <c r="G85" s="64"/>
      <c r="H85" s="67"/>
      <c r="I85" s="63"/>
      <c r="J85" s="64"/>
      <c r="K85" s="67"/>
      <c r="L85" s="64"/>
      <c r="M85" s="67"/>
      <c r="N85" s="67"/>
      <c r="O85" s="64"/>
      <c r="Q85" s="67"/>
    </row>
    <row r="86" spans="2:17">
      <c r="B86" s="67"/>
      <c r="C86" s="67"/>
      <c r="D86" s="64"/>
      <c r="E86" s="67"/>
      <c r="F86" s="64"/>
      <c r="G86" s="64"/>
      <c r="H86" s="67"/>
      <c r="I86" s="63"/>
      <c r="J86" s="64"/>
      <c r="K86" s="67"/>
      <c r="L86" s="64"/>
      <c r="M86" s="67"/>
      <c r="N86" s="67"/>
      <c r="O86" s="64"/>
      <c r="Q86" s="67"/>
    </row>
    <row r="87" spans="2:17">
      <c r="B87" s="67"/>
      <c r="C87" s="67"/>
      <c r="D87" s="64"/>
      <c r="E87" s="67"/>
      <c r="F87" s="64"/>
      <c r="G87" s="64"/>
      <c r="H87" s="67"/>
      <c r="I87" s="63"/>
      <c r="J87" s="64"/>
      <c r="K87" s="67"/>
      <c r="L87" s="64"/>
      <c r="M87" s="67"/>
      <c r="N87" s="67"/>
      <c r="O87" s="64"/>
      <c r="Q87" s="67"/>
    </row>
    <row r="88" spans="2:17">
      <c r="B88" s="67"/>
      <c r="C88" s="67"/>
      <c r="D88" s="64"/>
      <c r="E88" s="67"/>
      <c r="F88" s="64"/>
      <c r="G88" s="64"/>
      <c r="H88" s="67"/>
      <c r="I88" s="63"/>
      <c r="J88" s="64"/>
      <c r="K88" s="67"/>
      <c r="L88" s="64"/>
      <c r="M88" s="67"/>
      <c r="N88" s="67"/>
      <c r="O88" s="64"/>
      <c r="Q88" s="67"/>
    </row>
    <row r="89" spans="2:17">
      <c r="B89" s="67"/>
      <c r="C89" s="67"/>
      <c r="D89" s="64"/>
      <c r="E89" s="67"/>
      <c r="F89" s="64"/>
      <c r="G89" s="64"/>
      <c r="H89" s="67"/>
      <c r="I89" s="63"/>
      <c r="J89" s="64"/>
      <c r="K89" s="67"/>
      <c r="L89" s="64"/>
      <c r="M89" s="67"/>
      <c r="N89" s="67"/>
      <c r="O89" s="64"/>
      <c r="Q89" s="67"/>
    </row>
    <row r="90" spans="2:17">
      <c r="B90" s="67"/>
      <c r="C90" s="67"/>
      <c r="D90" s="64"/>
      <c r="E90" s="67"/>
      <c r="F90" s="64"/>
      <c r="G90" s="64"/>
      <c r="H90" s="67"/>
      <c r="I90" s="63"/>
      <c r="J90" s="64"/>
      <c r="K90" s="67"/>
      <c r="L90" s="64"/>
      <c r="M90" s="67"/>
      <c r="N90" s="67"/>
      <c r="O90" s="64"/>
      <c r="Q90" s="67"/>
    </row>
    <row r="91" spans="2:17">
      <c r="B91" s="67"/>
      <c r="C91" s="67"/>
      <c r="D91" s="64"/>
      <c r="E91" s="67"/>
      <c r="F91" s="64"/>
      <c r="G91" s="64"/>
      <c r="H91" s="67"/>
      <c r="I91" s="63"/>
      <c r="J91" s="64"/>
      <c r="K91" s="67"/>
      <c r="L91" s="64"/>
      <c r="M91" s="67"/>
      <c r="N91" s="67"/>
      <c r="O91" s="64"/>
      <c r="Q91" s="67"/>
    </row>
    <row r="92" spans="2:17">
      <c r="B92" s="67"/>
      <c r="C92" s="67"/>
      <c r="D92" s="64"/>
      <c r="E92" s="67"/>
      <c r="F92" s="64"/>
      <c r="G92" s="64"/>
      <c r="H92" s="67"/>
      <c r="I92" s="63"/>
      <c r="J92" s="64"/>
      <c r="K92" s="67"/>
      <c r="L92" s="64"/>
      <c r="M92" s="67"/>
      <c r="N92" s="67"/>
      <c r="O92" s="64"/>
      <c r="Q92" s="67"/>
    </row>
    <row r="93" spans="2:17">
      <c r="B93" s="67"/>
      <c r="C93" s="67"/>
      <c r="D93" s="64"/>
      <c r="E93" s="67"/>
      <c r="F93" s="64"/>
      <c r="G93" s="64"/>
      <c r="H93" s="67"/>
      <c r="I93" s="63"/>
      <c r="J93" s="64"/>
      <c r="K93" s="67"/>
      <c r="L93" s="64"/>
      <c r="M93" s="67"/>
      <c r="N93" s="67"/>
      <c r="O93" s="64"/>
      <c r="Q93" s="67"/>
    </row>
    <row r="94" spans="2:17">
      <c r="B94" s="67"/>
      <c r="C94" s="67"/>
      <c r="D94" s="64"/>
      <c r="E94" s="67"/>
      <c r="F94" s="64"/>
      <c r="G94" s="64"/>
      <c r="H94" s="67"/>
      <c r="I94" s="63"/>
      <c r="J94" s="64"/>
      <c r="K94" s="67"/>
      <c r="L94" s="64"/>
      <c r="M94" s="67"/>
      <c r="N94" s="67"/>
      <c r="O94" s="64"/>
      <c r="Q94" s="67"/>
    </row>
    <row r="95" spans="2:17">
      <c r="B95" s="67"/>
      <c r="C95" s="67"/>
      <c r="D95" s="64"/>
      <c r="E95" s="67"/>
      <c r="F95" s="64"/>
      <c r="G95" s="64"/>
      <c r="H95" s="67"/>
      <c r="I95" s="63"/>
      <c r="J95" s="64"/>
      <c r="K95" s="67"/>
      <c r="L95" s="64"/>
      <c r="M95" s="67"/>
      <c r="N95" s="67"/>
      <c r="O95" s="64"/>
      <c r="Q95" s="67"/>
    </row>
    <row r="96" spans="2:17">
      <c r="B96" s="67"/>
      <c r="C96" s="67"/>
      <c r="D96" s="64"/>
      <c r="E96" s="67"/>
      <c r="F96" s="64"/>
      <c r="G96" s="64"/>
      <c r="H96" s="67"/>
      <c r="I96" s="63"/>
      <c r="J96" s="64"/>
      <c r="K96" s="67"/>
      <c r="L96" s="64"/>
      <c r="M96" s="67"/>
      <c r="N96" s="67"/>
      <c r="O96" s="64"/>
      <c r="Q96" s="67"/>
    </row>
    <row r="97" spans="2:17">
      <c r="B97" s="67"/>
      <c r="C97" s="67"/>
      <c r="D97" s="64"/>
      <c r="E97" s="67"/>
      <c r="F97" s="64"/>
      <c r="G97" s="64"/>
      <c r="H97" s="67"/>
      <c r="I97" s="63"/>
      <c r="J97" s="64"/>
      <c r="K97" s="67"/>
      <c r="L97" s="64"/>
      <c r="M97" s="67"/>
      <c r="N97" s="67"/>
      <c r="O97" s="64"/>
      <c r="Q97" s="67"/>
    </row>
    <row r="98" spans="2:17">
      <c r="B98" s="67"/>
      <c r="C98" s="67"/>
      <c r="D98" s="64"/>
      <c r="E98" s="67"/>
      <c r="F98" s="64"/>
      <c r="G98" s="64"/>
      <c r="H98" s="67"/>
      <c r="I98" s="63"/>
      <c r="J98" s="64"/>
      <c r="K98" s="67"/>
      <c r="L98" s="64"/>
      <c r="M98" s="67"/>
      <c r="N98" s="67"/>
      <c r="O98" s="64"/>
      <c r="Q98" s="67"/>
    </row>
    <row r="99" spans="2:17">
      <c r="B99" s="67"/>
      <c r="C99" s="67"/>
      <c r="D99" s="64"/>
      <c r="E99" s="67"/>
      <c r="F99" s="64"/>
      <c r="G99" s="64"/>
      <c r="H99" s="67"/>
      <c r="I99" s="63"/>
      <c r="J99" s="64"/>
      <c r="K99" s="67"/>
      <c r="L99" s="64"/>
      <c r="M99" s="67"/>
      <c r="N99" s="67"/>
      <c r="O99" s="64"/>
      <c r="Q99" s="67"/>
    </row>
    <row r="100" spans="2:17">
      <c r="B100" s="67"/>
      <c r="C100" s="67"/>
      <c r="D100" s="64"/>
      <c r="E100" s="67"/>
      <c r="F100" s="64"/>
      <c r="G100" s="64"/>
      <c r="H100" s="67"/>
      <c r="I100" s="63"/>
      <c r="J100" s="64"/>
      <c r="K100" s="67"/>
      <c r="L100" s="64"/>
      <c r="M100" s="67"/>
      <c r="N100" s="67"/>
      <c r="O100" s="64"/>
      <c r="Q100" s="67"/>
    </row>
    <row r="101" spans="2:17">
      <c r="B101" s="67"/>
      <c r="C101" s="67"/>
      <c r="D101" s="64"/>
      <c r="E101" s="67"/>
      <c r="F101" s="64"/>
      <c r="G101" s="64"/>
      <c r="H101" s="67"/>
      <c r="I101" s="63"/>
      <c r="J101" s="64"/>
      <c r="K101" s="67"/>
      <c r="L101" s="64"/>
      <c r="M101" s="67"/>
      <c r="N101" s="67"/>
      <c r="O101" s="64"/>
      <c r="Q101" s="67"/>
    </row>
    <row r="102" spans="2:17">
      <c r="B102" s="67"/>
      <c r="C102" s="67"/>
      <c r="D102" s="64"/>
      <c r="E102" s="67"/>
      <c r="F102" s="64"/>
      <c r="G102" s="64"/>
      <c r="H102" s="67"/>
      <c r="I102" s="63"/>
      <c r="J102" s="64"/>
      <c r="K102" s="67"/>
      <c r="L102" s="64"/>
      <c r="M102" s="67"/>
      <c r="N102" s="67"/>
      <c r="O102" s="64"/>
      <c r="Q102" s="67"/>
    </row>
    <row r="103" spans="2:17">
      <c r="B103" s="67"/>
      <c r="C103" s="67"/>
      <c r="D103" s="64"/>
      <c r="E103" s="67"/>
      <c r="F103" s="64"/>
      <c r="G103" s="64"/>
      <c r="H103" s="67"/>
      <c r="I103" s="63"/>
      <c r="J103" s="64"/>
      <c r="K103" s="67"/>
      <c r="L103" s="64"/>
      <c r="M103" s="67"/>
      <c r="N103" s="67"/>
      <c r="O103" s="64"/>
      <c r="Q103" s="67"/>
    </row>
    <row r="104" spans="2:17">
      <c r="B104" s="67"/>
      <c r="C104" s="67"/>
      <c r="D104" s="64"/>
      <c r="E104" s="67"/>
      <c r="F104" s="64"/>
      <c r="G104" s="64"/>
      <c r="H104" s="67"/>
      <c r="I104" s="63"/>
      <c r="J104" s="64"/>
      <c r="K104" s="67"/>
      <c r="L104" s="64"/>
      <c r="M104" s="67"/>
      <c r="N104" s="67"/>
      <c r="O104" s="64"/>
      <c r="Q104" s="67"/>
    </row>
    <row r="105" spans="2:17">
      <c r="B105" s="67"/>
      <c r="C105" s="67"/>
      <c r="D105" s="64"/>
      <c r="E105" s="67"/>
      <c r="F105" s="64"/>
      <c r="G105" s="64"/>
      <c r="H105" s="67"/>
      <c r="I105" s="63"/>
      <c r="J105" s="64"/>
      <c r="K105" s="67"/>
      <c r="L105" s="64"/>
      <c r="M105" s="67"/>
      <c r="N105" s="67"/>
      <c r="O105" s="64"/>
      <c r="Q105" s="67"/>
    </row>
    <row r="106" spans="2:17">
      <c r="B106" s="67"/>
      <c r="C106" s="67"/>
      <c r="D106" s="64"/>
      <c r="E106" s="67"/>
      <c r="F106" s="64"/>
      <c r="G106" s="64"/>
      <c r="H106" s="67"/>
      <c r="I106" s="63"/>
      <c r="J106" s="64"/>
      <c r="K106" s="67"/>
      <c r="L106" s="64"/>
      <c r="M106" s="67"/>
      <c r="N106" s="67"/>
      <c r="O106" s="64"/>
      <c r="Q106" s="67"/>
    </row>
    <row r="107" spans="2:17">
      <c r="B107" s="67"/>
      <c r="C107" s="67"/>
      <c r="D107" s="64"/>
      <c r="E107" s="67"/>
      <c r="F107" s="64"/>
      <c r="G107" s="64"/>
      <c r="H107" s="67"/>
      <c r="I107" s="63"/>
      <c r="J107" s="64"/>
      <c r="K107" s="67"/>
      <c r="L107" s="64"/>
      <c r="M107" s="67"/>
      <c r="N107" s="67"/>
      <c r="O107" s="64"/>
      <c r="Q107" s="67"/>
    </row>
    <row r="108" spans="2:17">
      <c r="B108" s="67"/>
      <c r="C108" s="67"/>
      <c r="D108" s="64"/>
      <c r="E108" s="67"/>
      <c r="F108" s="64"/>
      <c r="G108" s="64"/>
      <c r="H108" s="67"/>
      <c r="I108" s="63"/>
      <c r="J108" s="64"/>
      <c r="K108" s="67"/>
      <c r="L108" s="64"/>
      <c r="M108" s="67"/>
      <c r="N108" s="67"/>
      <c r="O108" s="64"/>
      <c r="Q108" s="67"/>
    </row>
    <row r="109" spans="2:17">
      <c r="B109" s="67"/>
      <c r="C109" s="67"/>
      <c r="D109" s="64"/>
      <c r="E109" s="67"/>
      <c r="F109" s="64"/>
      <c r="G109" s="64"/>
      <c r="H109" s="67"/>
      <c r="I109" s="63"/>
      <c r="J109" s="64"/>
      <c r="K109" s="67"/>
      <c r="L109" s="64"/>
      <c r="M109" s="67"/>
      <c r="N109" s="67"/>
      <c r="O109" s="64"/>
      <c r="Q109" s="67"/>
    </row>
    <row r="110" spans="2:17">
      <c r="B110" s="67"/>
      <c r="C110" s="67"/>
      <c r="D110" s="64"/>
      <c r="E110" s="67"/>
      <c r="F110" s="64"/>
      <c r="G110" s="64"/>
      <c r="H110" s="67"/>
      <c r="I110" s="63"/>
      <c r="J110" s="64"/>
      <c r="K110" s="67"/>
      <c r="L110" s="64"/>
      <c r="M110" s="67"/>
      <c r="N110" s="67"/>
      <c r="O110" s="64"/>
      <c r="Q110" s="67"/>
    </row>
    <row r="111" spans="2:17">
      <c r="B111" s="67"/>
      <c r="C111" s="67"/>
      <c r="D111" s="64"/>
      <c r="E111" s="67"/>
      <c r="F111" s="64"/>
      <c r="G111" s="64"/>
      <c r="H111" s="67"/>
      <c r="I111" s="63"/>
      <c r="J111" s="64"/>
      <c r="K111" s="67"/>
      <c r="L111" s="64"/>
      <c r="M111" s="67"/>
      <c r="N111" s="67"/>
      <c r="O111" s="64"/>
      <c r="Q111" s="67"/>
    </row>
    <row r="112" spans="2:17">
      <c r="B112" s="67"/>
      <c r="C112" s="67"/>
      <c r="D112" s="64"/>
      <c r="E112" s="67"/>
      <c r="F112" s="64"/>
      <c r="G112" s="64"/>
      <c r="H112" s="67"/>
      <c r="I112" s="63"/>
      <c r="J112" s="64"/>
      <c r="K112" s="67"/>
      <c r="L112" s="64"/>
      <c r="M112" s="67"/>
      <c r="N112" s="67"/>
      <c r="O112" s="64"/>
      <c r="Q112" s="67"/>
    </row>
    <row r="113" spans="2:17">
      <c r="B113" s="67"/>
      <c r="C113" s="67"/>
      <c r="D113" s="64"/>
      <c r="E113" s="67"/>
      <c r="F113" s="64"/>
      <c r="G113" s="64"/>
      <c r="H113" s="67"/>
      <c r="I113" s="63"/>
      <c r="J113" s="64"/>
      <c r="K113" s="67"/>
      <c r="L113" s="64"/>
      <c r="M113" s="67"/>
      <c r="N113" s="67"/>
      <c r="O113" s="64"/>
      <c r="Q113" s="67"/>
    </row>
    <row r="114" spans="2:17">
      <c r="B114" s="67"/>
      <c r="C114" s="67"/>
      <c r="D114" s="64"/>
      <c r="E114" s="67"/>
      <c r="F114" s="64"/>
      <c r="G114" s="64"/>
      <c r="H114" s="67"/>
      <c r="I114" s="63"/>
      <c r="J114" s="64"/>
      <c r="K114" s="67"/>
      <c r="L114" s="64"/>
      <c r="M114" s="67"/>
      <c r="N114" s="67"/>
      <c r="O114" s="64"/>
      <c r="Q114" s="67"/>
    </row>
    <row r="115" spans="2:17">
      <c r="B115" s="67"/>
      <c r="C115" s="67"/>
      <c r="D115" s="64"/>
      <c r="E115" s="67"/>
      <c r="F115" s="64"/>
      <c r="G115" s="64"/>
      <c r="H115" s="67"/>
      <c r="I115" s="63"/>
      <c r="J115" s="64"/>
      <c r="K115" s="67"/>
      <c r="L115" s="64"/>
      <c r="M115" s="67"/>
      <c r="N115" s="67"/>
      <c r="O115" s="64"/>
      <c r="Q115" s="67"/>
    </row>
    <row r="116" spans="2:17">
      <c r="B116" s="67"/>
      <c r="C116" s="67"/>
      <c r="D116" s="64"/>
      <c r="E116" s="67"/>
      <c r="F116" s="64"/>
      <c r="G116" s="64"/>
      <c r="H116" s="67"/>
      <c r="I116" s="63"/>
      <c r="J116" s="64"/>
      <c r="K116" s="67"/>
      <c r="L116" s="64"/>
      <c r="M116" s="67"/>
      <c r="N116" s="67"/>
      <c r="O116" s="64"/>
      <c r="Q116" s="67"/>
    </row>
    <row r="117" spans="2:17">
      <c r="B117" s="67"/>
      <c r="C117" s="67"/>
      <c r="D117" s="64"/>
      <c r="E117" s="67"/>
      <c r="F117" s="64"/>
      <c r="G117" s="64"/>
      <c r="H117" s="67"/>
      <c r="I117" s="63"/>
      <c r="J117" s="64"/>
      <c r="K117" s="67"/>
      <c r="L117" s="64"/>
      <c r="M117" s="67"/>
      <c r="N117" s="67"/>
      <c r="O117" s="64"/>
      <c r="Q117" s="67"/>
    </row>
    <row r="118" spans="2:17">
      <c r="B118" s="67"/>
      <c r="C118" s="67"/>
      <c r="D118" s="64"/>
      <c r="E118" s="67"/>
      <c r="F118" s="64"/>
      <c r="G118" s="64"/>
      <c r="H118" s="67"/>
      <c r="I118" s="63"/>
      <c r="J118" s="64"/>
      <c r="K118" s="67"/>
      <c r="L118" s="64"/>
      <c r="M118" s="67"/>
      <c r="N118" s="67"/>
      <c r="O118" s="64"/>
      <c r="Q118" s="67"/>
    </row>
    <row r="119" spans="2:17">
      <c r="B119" s="67"/>
      <c r="C119" s="67"/>
      <c r="D119" s="64"/>
      <c r="E119" s="67"/>
      <c r="F119" s="64"/>
      <c r="G119" s="64"/>
      <c r="H119" s="67"/>
      <c r="I119" s="63"/>
      <c r="J119" s="64"/>
      <c r="K119" s="67"/>
      <c r="L119" s="64"/>
      <c r="M119" s="67"/>
      <c r="N119" s="67"/>
      <c r="O119" s="64"/>
      <c r="Q119" s="67"/>
    </row>
    <row r="120" spans="2:17">
      <c r="B120" s="67"/>
      <c r="C120" s="67"/>
      <c r="D120" s="64"/>
      <c r="E120" s="67"/>
      <c r="F120" s="64"/>
      <c r="G120" s="64"/>
      <c r="H120" s="67"/>
      <c r="I120" s="63"/>
      <c r="J120" s="64"/>
      <c r="K120" s="67"/>
      <c r="L120" s="64"/>
      <c r="M120" s="67"/>
      <c r="N120" s="67"/>
      <c r="O120" s="64"/>
      <c r="Q120" s="67"/>
    </row>
    <row r="121" spans="2:17">
      <c r="B121" s="67"/>
      <c r="C121" s="67"/>
      <c r="D121" s="64"/>
      <c r="E121" s="67"/>
      <c r="F121" s="64"/>
      <c r="G121" s="64"/>
      <c r="H121" s="67"/>
      <c r="I121" s="63"/>
      <c r="J121" s="64"/>
      <c r="K121" s="67"/>
      <c r="L121" s="64"/>
      <c r="M121" s="67"/>
      <c r="N121" s="67"/>
      <c r="O121" s="64"/>
      <c r="Q121" s="67"/>
    </row>
    <row r="122" spans="2:17">
      <c r="B122" s="67"/>
      <c r="C122" s="67"/>
      <c r="D122" s="64"/>
      <c r="E122" s="67"/>
      <c r="F122" s="64"/>
      <c r="G122" s="64"/>
      <c r="H122" s="67"/>
      <c r="I122" s="63"/>
      <c r="J122" s="64"/>
      <c r="K122" s="67"/>
      <c r="L122" s="64"/>
      <c r="M122" s="67"/>
      <c r="N122" s="67"/>
      <c r="O122" s="64"/>
      <c r="Q122" s="67"/>
    </row>
    <row r="123" spans="2:17">
      <c r="B123" s="67"/>
      <c r="C123" s="67"/>
      <c r="D123" s="64"/>
      <c r="E123" s="67"/>
      <c r="F123" s="64"/>
      <c r="G123" s="64"/>
      <c r="H123" s="67"/>
      <c r="I123" s="63"/>
      <c r="J123" s="64"/>
      <c r="K123" s="67"/>
      <c r="L123" s="64"/>
      <c r="M123" s="67"/>
      <c r="N123" s="67"/>
      <c r="O123" s="64"/>
      <c r="Q123" s="67"/>
    </row>
    <row r="124" spans="2:17">
      <c r="B124" s="67"/>
      <c r="C124" s="67"/>
      <c r="D124" s="64"/>
      <c r="E124" s="67"/>
      <c r="F124" s="64"/>
      <c r="G124" s="64"/>
      <c r="H124" s="67"/>
      <c r="I124" s="63"/>
      <c r="J124" s="64"/>
      <c r="K124" s="67"/>
      <c r="L124" s="64"/>
      <c r="M124" s="67"/>
      <c r="N124" s="67"/>
      <c r="O124" s="64"/>
      <c r="Q124" s="67"/>
    </row>
    <row r="125" spans="2:17">
      <c r="B125" s="67"/>
      <c r="C125" s="67"/>
      <c r="D125" s="64"/>
      <c r="E125" s="67"/>
      <c r="F125" s="64"/>
      <c r="G125" s="64"/>
      <c r="H125" s="67"/>
      <c r="I125" s="63"/>
      <c r="J125" s="64"/>
      <c r="K125" s="67"/>
      <c r="L125" s="64"/>
      <c r="M125" s="67"/>
      <c r="N125" s="67"/>
      <c r="O125" s="64"/>
      <c r="Q125" s="67"/>
    </row>
    <row r="126" spans="2:17">
      <c r="B126" s="67"/>
      <c r="C126" s="67"/>
      <c r="D126" s="64"/>
      <c r="E126" s="67"/>
      <c r="F126" s="64"/>
      <c r="G126" s="64"/>
      <c r="H126" s="67"/>
      <c r="I126" s="63"/>
      <c r="J126" s="64"/>
      <c r="K126" s="67"/>
      <c r="L126" s="64"/>
      <c r="M126" s="67"/>
      <c r="N126" s="67"/>
      <c r="O126" s="64"/>
      <c r="Q126" s="67"/>
    </row>
    <row r="127" spans="2:17">
      <c r="B127" s="67"/>
      <c r="C127" s="67"/>
      <c r="D127" s="64"/>
      <c r="E127" s="67"/>
      <c r="F127" s="64"/>
      <c r="G127" s="64"/>
      <c r="H127" s="67"/>
      <c r="I127" s="63"/>
      <c r="J127" s="64"/>
      <c r="K127" s="67"/>
      <c r="L127" s="64"/>
      <c r="M127" s="67"/>
      <c r="N127" s="67"/>
      <c r="O127" s="64"/>
      <c r="Q127" s="67"/>
    </row>
    <row r="128" spans="2:17">
      <c r="B128" s="67"/>
      <c r="C128" s="67"/>
      <c r="D128" s="64"/>
      <c r="E128" s="67"/>
      <c r="F128" s="64"/>
      <c r="G128" s="64"/>
      <c r="H128" s="67"/>
      <c r="I128" s="63"/>
      <c r="J128" s="64"/>
      <c r="K128" s="67"/>
      <c r="L128" s="64"/>
      <c r="M128" s="67"/>
      <c r="N128" s="67"/>
      <c r="O128" s="64"/>
      <c r="Q128" s="67"/>
    </row>
    <row r="129" spans="2:17">
      <c r="B129" s="67"/>
      <c r="C129" s="67"/>
      <c r="D129" s="64"/>
      <c r="E129" s="67"/>
      <c r="F129" s="64"/>
      <c r="G129" s="64"/>
      <c r="H129" s="67"/>
      <c r="I129" s="63"/>
      <c r="J129" s="64"/>
      <c r="K129" s="67"/>
      <c r="L129" s="64"/>
      <c r="M129" s="67"/>
      <c r="N129" s="67"/>
      <c r="O129" s="64"/>
      <c r="Q129" s="67"/>
    </row>
    <row r="130" spans="2:17">
      <c r="B130" s="67"/>
      <c r="C130" s="67"/>
      <c r="D130" s="64"/>
      <c r="E130" s="67"/>
      <c r="F130" s="64"/>
      <c r="G130" s="64"/>
      <c r="H130" s="67"/>
      <c r="I130" s="63"/>
      <c r="J130" s="64"/>
      <c r="K130" s="67"/>
      <c r="L130" s="64"/>
      <c r="M130" s="67"/>
      <c r="N130" s="67"/>
      <c r="O130" s="64"/>
      <c r="Q130" s="67"/>
    </row>
    <row r="131" spans="2:17">
      <c r="B131" s="67"/>
      <c r="C131" s="67"/>
      <c r="D131" s="64"/>
      <c r="E131" s="67"/>
      <c r="F131" s="64"/>
      <c r="G131" s="64"/>
      <c r="H131" s="67"/>
      <c r="I131" s="63"/>
      <c r="J131" s="64"/>
      <c r="K131" s="67"/>
      <c r="L131" s="64"/>
      <c r="M131" s="67"/>
      <c r="N131" s="67"/>
      <c r="O131" s="64"/>
      <c r="Q131" s="67"/>
    </row>
    <row r="132" spans="2:17">
      <c r="B132" s="67"/>
      <c r="C132" s="67"/>
      <c r="D132" s="64"/>
      <c r="E132" s="67"/>
      <c r="F132" s="64"/>
      <c r="G132" s="64"/>
      <c r="H132" s="67"/>
      <c r="I132" s="63"/>
      <c r="J132" s="64"/>
      <c r="K132" s="67"/>
      <c r="L132" s="64"/>
      <c r="M132" s="67"/>
      <c r="N132" s="67"/>
      <c r="O132" s="64"/>
      <c r="Q132" s="67"/>
    </row>
    <row r="133" spans="2:17">
      <c r="B133" s="67"/>
      <c r="C133" s="67"/>
      <c r="D133" s="64"/>
      <c r="E133" s="67"/>
      <c r="F133" s="64"/>
      <c r="G133" s="64"/>
      <c r="H133" s="67"/>
      <c r="I133" s="63"/>
      <c r="J133" s="64"/>
      <c r="K133" s="67"/>
      <c r="L133" s="64"/>
      <c r="M133" s="67"/>
      <c r="N133" s="67"/>
      <c r="O133" s="64"/>
      <c r="Q133" s="67"/>
    </row>
    <row r="134" spans="2:17">
      <c r="B134" s="67"/>
      <c r="C134" s="67"/>
      <c r="D134" s="64"/>
      <c r="E134" s="67"/>
      <c r="F134" s="64"/>
      <c r="G134" s="64"/>
      <c r="H134" s="67"/>
      <c r="I134" s="63"/>
      <c r="J134" s="64"/>
      <c r="K134" s="67"/>
      <c r="L134" s="64"/>
      <c r="M134" s="67"/>
      <c r="N134" s="67"/>
      <c r="O134" s="64"/>
      <c r="Q134" s="67"/>
    </row>
    <row r="135" spans="2:17">
      <c r="B135" s="67"/>
      <c r="C135" s="67"/>
      <c r="D135" s="64"/>
      <c r="E135" s="67"/>
      <c r="F135" s="64"/>
      <c r="G135" s="64"/>
      <c r="H135" s="67"/>
      <c r="I135" s="63"/>
      <c r="J135" s="64"/>
      <c r="K135" s="67"/>
      <c r="L135" s="64"/>
      <c r="M135" s="67"/>
      <c r="N135" s="67"/>
      <c r="O135" s="64"/>
      <c r="Q135" s="67"/>
    </row>
    <row r="136" spans="2:17">
      <c r="B136" s="67"/>
      <c r="C136" s="67"/>
      <c r="D136" s="64"/>
      <c r="E136" s="67"/>
      <c r="F136" s="64"/>
      <c r="G136" s="64"/>
      <c r="H136" s="67"/>
      <c r="I136" s="63"/>
      <c r="J136" s="64"/>
      <c r="K136" s="67"/>
      <c r="L136" s="64"/>
      <c r="M136" s="67"/>
      <c r="N136" s="67"/>
      <c r="O136" s="64"/>
      <c r="Q136" s="67"/>
    </row>
    <row r="137" spans="2:17">
      <c r="B137" s="67"/>
      <c r="C137" s="67"/>
      <c r="D137" s="64"/>
      <c r="E137" s="67"/>
      <c r="F137" s="64"/>
      <c r="G137" s="64"/>
      <c r="H137" s="67"/>
      <c r="I137" s="63"/>
      <c r="J137" s="64"/>
      <c r="K137" s="67"/>
      <c r="L137" s="64"/>
      <c r="M137" s="67"/>
      <c r="N137" s="67"/>
      <c r="O137" s="64"/>
      <c r="Q137" s="67"/>
    </row>
    <row r="138" spans="2:17">
      <c r="B138" s="67"/>
      <c r="C138" s="67"/>
      <c r="D138" s="64"/>
      <c r="E138" s="67"/>
      <c r="F138" s="64"/>
      <c r="G138" s="64"/>
      <c r="H138" s="67"/>
      <c r="I138" s="63"/>
      <c r="J138" s="64"/>
      <c r="K138" s="67"/>
      <c r="L138" s="64"/>
      <c r="M138" s="67"/>
      <c r="N138" s="67"/>
      <c r="O138" s="64"/>
      <c r="Q138" s="67"/>
    </row>
    <row r="139" spans="2:17">
      <c r="B139" s="67"/>
      <c r="C139" s="67"/>
      <c r="D139" s="64"/>
      <c r="E139" s="67"/>
      <c r="F139" s="64"/>
      <c r="G139" s="64"/>
      <c r="H139" s="67"/>
      <c r="I139" s="63"/>
      <c r="J139" s="64"/>
      <c r="K139" s="67"/>
      <c r="L139" s="64"/>
      <c r="M139" s="67"/>
      <c r="N139" s="67"/>
      <c r="O139" s="64"/>
      <c r="Q139" s="67"/>
    </row>
    <row r="140" spans="2:17">
      <c r="B140" s="67"/>
      <c r="C140" s="67"/>
      <c r="D140" s="64"/>
      <c r="E140" s="67"/>
      <c r="F140" s="64"/>
      <c r="G140" s="64"/>
      <c r="H140" s="67"/>
      <c r="I140" s="63"/>
      <c r="J140" s="64"/>
      <c r="K140" s="67"/>
      <c r="L140" s="64"/>
      <c r="M140" s="67"/>
      <c r="N140" s="67"/>
      <c r="O140" s="64"/>
      <c r="Q140" s="67"/>
    </row>
    <row r="141" spans="2:17">
      <c r="B141" s="67"/>
      <c r="C141" s="67"/>
      <c r="D141" s="64"/>
      <c r="E141" s="67"/>
      <c r="F141" s="64"/>
      <c r="G141" s="64"/>
      <c r="H141" s="67"/>
      <c r="I141" s="63"/>
      <c r="J141" s="64"/>
      <c r="K141" s="67"/>
      <c r="L141" s="64"/>
      <c r="M141" s="67"/>
      <c r="N141" s="67"/>
      <c r="O141" s="64"/>
      <c r="Q141" s="67"/>
    </row>
    <row r="142" spans="2:17">
      <c r="B142" s="67"/>
      <c r="C142" s="67"/>
      <c r="D142" s="64"/>
      <c r="E142" s="67"/>
      <c r="F142" s="64"/>
      <c r="G142" s="64"/>
      <c r="H142" s="67"/>
      <c r="I142" s="63"/>
      <c r="J142" s="64"/>
      <c r="K142" s="67"/>
      <c r="L142" s="64"/>
      <c r="M142" s="67"/>
      <c r="N142" s="67"/>
      <c r="O142" s="64"/>
      <c r="Q142" s="67"/>
    </row>
    <row r="143" spans="2:17">
      <c r="B143" s="67"/>
      <c r="C143" s="67"/>
      <c r="D143" s="64"/>
      <c r="E143" s="67"/>
      <c r="F143" s="64"/>
      <c r="G143" s="64"/>
      <c r="H143" s="67"/>
      <c r="I143" s="63"/>
      <c r="J143" s="64"/>
      <c r="K143" s="67"/>
      <c r="L143" s="64"/>
      <c r="M143" s="67"/>
      <c r="N143" s="67"/>
      <c r="O143" s="64"/>
      <c r="Q143" s="67"/>
    </row>
    <row r="144" spans="2:17">
      <c r="B144" s="67"/>
      <c r="C144" s="67"/>
      <c r="D144" s="64"/>
      <c r="E144" s="67"/>
      <c r="F144" s="64"/>
      <c r="G144" s="64"/>
      <c r="H144" s="67"/>
      <c r="I144" s="63"/>
      <c r="J144" s="64"/>
      <c r="K144" s="67"/>
      <c r="L144" s="64"/>
      <c r="M144" s="67"/>
      <c r="N144" s="67"/>
      <c r="O144" s="64"/>
      <c r="Q144" s="67"/>
    </row>
    <row r="145" spans="2:17">
      <c r="B145" s="67"/>
      <c r="C145" s="67"/>
      <c r="D145" s="64"/>
      <c r="E145" s="67"/>
      <c r="F145" s="64"/>
      <c r="G145" s="64"/>
      <c r="H145" s="67"/>
      <c r="I145" s="63"/>
      <c r="J145" s="64"/>
      <c r="K145" s="67"/>
      <c r="L145" s="64"/>
      <c r="M145" s="67"/>
      <c r="N145" s="67"/>
      <c r="O145" s="64"/>
      <c r="Q145" s="67"/>
    </row>
    <row r="146" spans="2:17">
      <c r="B146" s="67"/>
      <c r="C146" s="67"/>
      <c r="D146" s="64"/>
      <c r="E146" s="67"/>
      <c r="F146" s="64"/>
      <c r="G146" s="64"/>
      <c r="H146" s="67"/>
      <c r="I146" s="63"/>
      <c r="J146" s="64"/>
      <c r="K146" s="67"/>
      <c r="L146" s="64"/>
      <c r="M146" s="67"/>
      <c r="N146" s="67"/>
      <c r="O146" s="64"/>
      <c r="Q146" s="67"/>
    </row>
    <row r="147" spans="2:17">
      <c r="B147" s="67"/>
      <c r="C147" s="67"/>
      <c r="D147" s="64"/>
      <c r="E147" s="67"/>
      <c r="F147" s="64"/>
      <c r="G147" s="64"/>
      <c r="H147" s="67"/>
      <c r="I147" s="63"/>
      <c r="J147" s="64"/>
      <c r="K147" s="67"/>
      <c r="L147" s="64"/>
      <c r="M147" s="67"/>
      <c r="N147" s="67"/>
      <c r="O147" s="64"/>
      <c r="Q147" s="67"/>
    </row>
    <row r="148" spans="2:17">
      <c r="B148" s="67"/>
      <c r="C148" s="67"/>
      <c r="D148" s="64"/>
      <c r="E148" s="67"/>
      <c r="F148" s="64"/>
      <c r="G148" s="64"/>
      <c r="H148" s="67"/>
      <c r="I148" s="63"/>
      <c r="J148" s="64"/>
      <c r="K148" s="67"/>
      <c r="L148" s="64"/>
      <c r="M148" s="67"/>
      <c r="N148" s="67"/>
      <c r="O148" s="64"/>
      <c r="Q148" s="67"/>
    </row>
    <row r="149" spans="2:17">
      <c r="B149" s="67"/>
      <c r="C149" s="67"/>
      <c r="D149" s="64"/>
      <c r="E149" s="67"/>
      <c r="F149" s="64"/>
      <c r="G149" s="64"/>
      <c r="H149" s="67"/>
      <c r="I149" s="63"/>
      <c r="J149" s="64"/>
      <c r="K149" s="67"/>
      <c r="L149" s="64"/>
      <c r="M149" s="67"/>
      <c r="N149" s="67"/>
      <c r="O149" s="64"/>
      <c r="Q149" s="67"/>
    </row>
    <row r="150" spans="2:17">
      <c r="B150" s="67"/>
      <c r="C150" s="67"/>
      <c r="D150" s="64"/>
      <c r="E150" s="67"/>
      <c r="F150" s="64"/>
      <c r="G150" s="64"/>
      <c r="H150" s="67"/>
      <c r="I150" s="63"/>
      <c r="J150" s="64"/>
      <c r="K150" s="67"/>
      <c r="L150" s="64"/>
      <c r="M150" s="67"/>
      <c r="N150" s="67"/>
      <c r="O150" s="64"/>
      <c r="Q150" s="67"/>
    </row>
    <row r="151" spans="2:17">
      <c r="B151" s="67"/>
      <c r="C151" s="67"/>
      <c r="D151" s="64"/>
      <c r="E151" s="67"/>
      <c r="F151" s="64"/>
      <c r="G151" s="64"/>
      <c r="H151" s="67"/>
      <c r="I151" s="63"/>
      <c r="J151" s="64"/>
      <c r="K151" s="67"/>
      <c r="L151" s="64"/>
      <c r="M151" s="67"/>
      <c r="N151" s="67"/>
      <c r="O151" s="64"/>
      <c r="Q151" s="67"/>
    </row>
    <row r="152" spans="2:17">
      <c r="B152" s="67"/>
      <c r="C152" s="67"/>
      <c r="D152" s="64"/>
      <c r="E152" s="67"/>
      <c r="F152" s="64"/>
      <c r="G152" s="64"/>
      <c r="H152" s="67"/>
      <c r="I152" s="63"/>
      <c r="J152" s="64"/>
      <c r="K152" s="67"/>
      <c r="L152" s="64"/>
      <c r="M152" s="67"/>
      <c r="N152" s="67"/>
      <c r="O152" s="64"/>
      <c r="Q152" s="67"/>
    </row>
    <row r="153" spans="2:17">
      <c r="B153" s="67"/>
      <c r="C153" s="67"/>
      <c r="D153" s="64"/>
      <c r="E153" s="67"/>
      <c r="F153" s="64"/>
      <c r="G153" s="64"/>
      <c r="H153" s="67"/>
      <c r="I153" s="63"/>
      <c r="J153" s="64"/>
      <c r="K153" s="67"/>
      <c r="L153" s="64"/>
      <c r="M153" s="67"/>
      <c r="N153" s="67"/>
      <c r="O153" s="64"/>
      <c r="Q153" s="67"/>
    </row>
    <row r="154" spans="2:17">
      <c r="B154" s="67"/>
      <c r="C154" s="67"/>
      <c r="D154" s="64"/>
      <c r="E154" s="67"/>
      <c r="F154" s="64"/>
      <c r="G154" s="64"/>
      <c r="H154" s="67"/>
      <c r="I154" s="63"/>
      <c r="J154" s="64"/>
      <c r="K154" s="67"/>
      <c r="L154" s="64"/>
      <c r="M154" s="67"/>
      <c r="N154" s="67"/>
      <c r="O154" s="64"/>
      <c r="Q154" s="67"/>
    </row>
    <row r="155" spans="2:17">
      <c r="B155" s="67"/>
      <c r="C155" s="67"/>
      <c r="D155" s="64"/>
      <c r="E155" s="67"/>
      <c r="F155" s="64"/>
      <c r="G155" s="64"/>
      <c r="H155" s="67"/>
      <c r="I155" s="63"/>
      <c r="J155" s="64"/>
      <c r="K155" s="67"/>
      <c r="L155" s="64"/>
      <c r="M155" s="67"/>
      <c r="N155" s="67"/>
      <c r="O155" s="64"/>
      <c r="Q155" s="67"/>
    </row>
    <row r="156" spans="2:17">
      <c r="B156" s="67"/>
      <c r="C156" s="67"/>
      <c r="D156" s="64"/>
      <c r="E156" s="67"/>
      <c r="F156" s="64"/>
      <c r="G156" s="64"/>
      <c r="H156" s="67"/>
      <c r="I156" s="63"/>
      <c r="J156" s="64"/>
      <c r="K156" s="67"/>
      <c r="L156" s="64"/>
      <c r="M156" s="67"/>
      <c r="N156" s="67"/>
      <c r="O156" s="64"/>
      <c r="Q156" s="67"/>
    </row>
    <row r="157" spans="2:17">
      <c r="B157" s="67"/>
      <c r="C157" s="67"/>
      <c r="D157" s="64"/>
      <c r="E157" s="67"/>
      <c r="F157" s="64"/>
      <c r="G157" s="64"/>
      <c r="H157" s="67"/>
      <c r="I157" s="63"/>
      <c r="J157" s="64"/>
      <c r="K157" s="67"/>
      <c r="L157" s="64"/>
      <c r="M157" s="67"/>
      <c r="N157" s="67"/>
      <c r="O157" s="64"/>
      <c r="Q157" s="67"/>
    </row>
    <row r="158" spans="2:17">
      <c r="B158" s="67"/>
      <c r="C158" s="67"/>
      <c r="D158" s="64"/>
      <c r="E158" s="67"/>
      <c r="F158" s="64"/>
      <c r="G158" s="64"/>
      <c r="H158" s="67"/>
      <c r="I158" s="63"/>
      <c r="J158" s="64"/>
      <c r="K158" s="67"/>
      <c r="L158" s="64"/>
      <c r="M158" s="67"/>
      <c r="N158" s="67"/>
      <c r="O158" s="64"/>
      <c r="Q158" s="67"/>
    </row>
    <row r="159" spans="2:17">
      <c r="B159" s="67"/>
      <c r="C159" s="67"/>
      <c r="D159" s="64"/>
      <c r="E159" s="67"/>
      <c r="F159" s="64"/>
      <c r="G159" s="64"/>
      <c r="H159" s="67"/>
      <c r="I159" s="63"/>
      <c r="J159" s="64"/>
      <c r="K159" s="67"/>
      <c r="L159" s="64"/>
      <c r="M159" s="67"/>
      <c r="N159" s="67"/>
      <c r="O159" s="64"/>
      <c r="Q159" s="67"/>
    </row>
    <row r="160" spans="2:17">
      <c r="B160" s="67"/>
      <c r="C160" s="67"/>
      <c r="D160" s="64"/>
      <c r="E160" s="67"/>
      <c r="F160" s="64"/>
      <c r="G160" s="64"/>
      <c r="H160" s="67"/>
      <c r="I160" s="63"/>
      <c r="J160" s="64"/>
      <c r="K160" s="67"/>
      <c r="L160" s="64"/>
      <c r="M160" s="67"/>
      <c r="N160" s="67"/>
      <c r="O160" s="64"/>
      <c r="Q160" s="67"/>
    </row>
    <row r="161" spans="2:17">
      <c r="B161" s="67"/>
      <c r="C161" s="67"/>
      <c r="D161" s="64"/>
      <c r="E161" s="67"/>
      <c r="F161" s="64"/>
      <c r="G161" s="64"/>
      <c r="H161" s="67"/>
      <c r="I161" s="63"/>
      <c r="J161" s="64"/>
      <c r="K161" s="67"/>
      <c r="L161" s="64"/>
      <c r="M161" s="67"/>
      <c r="N161" s="67"/>
      <c r="O161" s="64"/>
      <c r="Q161" s="67"/>
    </row>
    <row r="162" spans="2:17">
      <c r="B162" s="67"/>
      <c r="C162" s="67"/>
      <c r="D162" s="64"/>
      <c r="E162" s="67"/>
      <c r="F162" s="64"/>
      <c r="G162" s="64"/>
      <c r="H162" s="67"/>
      <c r="I162" s="63"/>
      <c r="J162" s="64"/>
      <c r="K162" s="67"/>
      <c r="L162" s="64"/>
      <c r="M162" s="67"/>
      <c r="N162" s="67"/>
      <c r="O162" s="64"/>
      <c r="Q162" s="67"/>
    </row>
    <row r="163" spans="2:17">
      <c r="B163" s="67"/>
      <c r="C163" s="67"/>
      <c r="D163" s="64"/>
      <c r="E163" s="67"/>
      <c r="F163" s="64"/>
      <c r="G163" s="64"/>
      <c r="H163" s="67"/>
      <c r="I163" s="63"/>
      <c r="J163" s="64"/>
      <c r="K163" s="67"/>
      <c r="L163" s="64"/>
      <c r="M163" s="67"/>
      <c r="N163" s="67"/>
      <c r="O163" s="64"/>
      <c r="Q163" s="67"/>
    </row>
    <row r="164" spans="2:17">
      <c r="B164" s="67"/>
      <c r="C164" s="67"/>
      <c r="D164" s="64"/>
      <c r="E164" s="67"/>
      <c r="F164" s="64"/>
      <c r="G164" s="64"/>
      <c r="H164" s="67"/>
      <c r="I164" s="63"/>
      <c r="J164" s="64"/>
      <c r="K164" s="67"/>
      <c r="L164" s="64"/>
      <c r="M164" s="67"/>
      <c r="N164" s="67"/>
      <c r="O164" s="64"/>
      <c r="Q164" s="67"/>
    </row>
    <row r="165" spans="2:17">
      <c r="B165" s="67"/>
      <c r="C165" s="67"/>
      <c r="D165" s="64"/>
      <c r="E165" s="67"/>
      <c r="F165" s="64"/>
      <c r="G165" s="64"/>
      <c r="H165" s="67"/>
      <c r="I165" s="63"/>
      <c r="J165" s="64"/>
      <c r="K165" s="67"/>
      <c r="L165" s="64"/>
      <c r="M165" s="67"/>
      <c r="N165" s="67"/>
      <c r="O165" s="64"/>
      <c r="Q165" s="67"/>
    </row>
    <row r="166" spans="2:17">
      <c r="B166" s="67"/>
      <c r="C166" s="67"/>
      <c r="D166" s="64"/>
      <c r="E166" s="67"/>
      <c r="F166" s="64"/>
      <c r="G166" s="64"/>
      <c r="H166" s="67"/>
      <c r="I166" s="63"/>
      <c r="J166" s="64"/>
      <c r="K166" s="67"/>
      <c r="L166" s="64"/>
      <c r="M166" s="67"/>
      <c r="N166" s="67"/>
      <c r="O166" s="64"/>
      <c r="Q166" s="67"/>
    </row>
    <row r="167" spans="2:17">
      <c r="B167" s="67"/>
      <c r="C167" s="67"/>
      <c r="D167" s="64"/>
      <c r="E167" s="67"/>
      <c r="F167" s="64"/>
      <c r="G167" s="64"/>
      <c r="H167" s="67"/>
      <c r="I167" s="63"/>
      <c r="J167" s="64"/>
      <c r="K167" s="67"/>
      <c r="L167" s="64"/>
      <c r="M167" s="67"/>
      <c r="N167" s="67"/>
      <c r="O167" s="64"/>
      <c r="Q167" s="67"/>
    </row>
    <row r="168" spans="2:17">
      <c r="B168" s="67"/>
      <c r="C168" s="67"/>
      <c r="D168" s="64"/>
      <c r="E168" s="67"/>
      <c r="F168" s="64"/>
      <c r="G168" s="64"/>
      <c r="H168" s="67"/>
      <c r="I168" s="63"/>
      <c r="J168" s="64"/>
      <c r="K168" s="67"/>
      <c r="L168" s="64"/>
      <c r="M168" s="67"/>
      <c r="N168" s="67"/>
      <c r="O168" s="64"/>
      <c r="Q168" s="67"/>
    </row>
    <row r="169" spans="2:17">
      <c r="B169" s="67"/>
      <c r="C169" s="67"/>
      <c r="D169" s="64"/>
      <c r="E169" s="67"/>
      <c r="F169" s="64"/>
      <c r="G169" s="64"/>
      <c r="H169" s="67"/>
      <c r="I169" s="63"/>
      <c r="J169" s="64"/>
      <c r="K169" s="67"/>
      <c r="L169" s="64"/>
      <c r="M169" s="67"/>
      <c r="N169" s="67"/>
      <c r="O169" s="64"/>
      <c r="Q169" s="67"/>
    </row>
    <row r="170" spans="2:17">
      <c r="B170" s="67"/>
      <c r="C170" s="67"/>
      <c r="D170" s="64"/>
      <c r="E170" s="67"/>
      <c r="F170" s="64"/>
      <c r="G170" s="64"/>
      <c r="H170" s="67"/>
      <c r="I170" s="63"/>
      <c r="J170" s="64"/>
      <c r="K170" s="67"/>
      <c r="L170" s="64"/>
      <c r="M170" s="67"/>
      <c r="N170" s="67"/>
      <c r="O170" s="64"/>
      <c r="Q170" s="67"/>
    </row>
    <row r="171" spans="2:17">
      <c r="B171" s="67"/>
      <c r="C171" s="67"/>
      <c r="D171" s="64"/>
      <c r="E171" s="67"/>
      <c r="F171" s="64"/>
      <c r="G171" s="64"/>
      <c r="H171" s="67"/>
      <c r="I171" s="63"/>
      <c r="J171" s="64"/>
      <c r="K171" s="67"/>
      <c r="L171" s="64"/>
      <c r="M171" s="67"/>
      <c r="N171" s="67"/>
      <c r="O171" s="64"/>
      <c r="Q171" s="67"/>
    </row>
    <row r="172" spans="2:17">
      <c r="B172" s="67"/>
      <c r="C172" s="67"/>
      <c r="D172" s="64"/>
      <c r="E172" s="67"/>
      <c r="F172" s="64"/>
      <c r="G172" s="64"/>
      <c r="H172" s="67"/>
      <c r="I172" s="63"/>
      <c r="J172" s="64"/>
      <c r="K172" s="67"/>
      <c r="L172" s="64"/>
      <c r="M172" s="67"/>
      <c r="N172" s="67"/>
      <c r="O172" s="64"/>
      <c r="Q172" s="67"/>
    </row>
    <row r="173" spans="2:17">
      <c r="B173" s="67"/>
      <c r="C173" s="67"/>
      <c r="D173" s="64"/>
      <c r="E173" s="67"/>
      <c r="F173" s="64"/>
      <c r="G173" s="64"/>
      <c r="H173" s="67"/>
      <c r="I173" s="63"/>
      <c r="J173" s="64"/>
      <c r="K173" s="67"/>
      <c r="L173" s="64"/>
      <c r="M173" s="67"/>
      <c r="N173" s="67"/>
      <c r="O173" s="64"/>
      <c r="Q173" s="67"/>
    </row>
    <row r="174" spans="2:17">
      <c r="B174" s="67"/>
      <c r="C174" s="67"/>
      <c r="D174" s="64"/>
      <c r="E174" s="67"/>
      <c r="F174" s="64"/>
      <c r="G174" s="64"/>
      <c r="H174" s="67"/>
      <c r="I174" s="63"/>
      <c r="J174" s="64"/>
      <c r="K174" s="67"/>
      <c r="L174" s="64"/>
      <c r="M174" s="67"/>
      <c r="N174" s="67"/>
      <c r="O174" s="64"/>
      <c r="Q174" s="67"/>
    </row>
    <row r="175" spans="2:17">
      <c r="B175" s="67"/>
      <c r="C175" s="67"/>
      <c r="D175" s="64"/>
      <c r="E175" s="67"/>
      <c r="F175" s="64"/>
      <c r="G175" s="64"/>
      <c r="H175" s="67"/>
      <c r="I175" s="63"/>
      <c r="J175" s="64"/>
      <c r="K175" s="67"/>
      <c r="L175" s="64"/>
      <c r="M175" s="67"/>
      <c r="N175" s="67"/>
      <c r="O175" s="64"/>
      <c r="Q175" s="67"/>
    </row>
    <row r="176" spans="2:17">
      <c r="B176" s="67"/>
      <c r="C176" s="67"/>
      <c r="D176" s="64"/>
      <c r="E176" s="67"/>
      <c r="F176" s="64"/>
      <c r="G176" s="64"/>
      <c r="H176" s="67"/>
      <c r="I176" s="63"/>
      <c r="J176" s="64"/>
      <c r="K176" s="67"/>
      <c r="L176" s="64"/>
      <c r="M176" s="67"/>
      <c r="N176" s="67"/>
      <c r="O176" s="64"/>
      <c r="Q176" s="67"/>
    </row>
    <row r="177" spans="2:17">
      <c r="B177" s="67"/>
      <c r="C177" s="67"/>
      <c r="D177" s="64"/>
      <c r="E177" s="67"/>
      <c r="F177" s="64"/>
      <c r="G177" s="64"/>
      <c r="H177" s="67"/>
      <c r="I177" s="63"/>
      <c r="J177" s="64"/>
      <c r="K177" s="67"/>
      <c r="L177" s="64"/>
      <c r="M177" s="67"/>
      <c r="N177" s="67"/>
      <c r="O177" s="64"/>
      <c r="Q177" s="67"/>
    </row>
    <row r="178" spans="2:17">
      <c r="B178" s="67"/>
      <c r="C178" s="67"/>
      <c r="D178" s="64"/>
      <c r="E178" s="67"/>
      <c r="F178" s="64"/>
      <c r="G178" s="64"/>
      <c r="H178" s="67"/>
      <c r="I178" s="63"/>
      <c r="J178" s="64"/>
      <c r="K178" s="67"/>
      <c r="L178" s="64"/>
      <c r="M178" s="67"/>
      <c r="N178" s="67"/>
      <c r="O178" s="64"/>
      <c r="Q178" s="67"/>
    </row>
    <row r="179" spans="2:17">
      <c r="B179" s="67"/>
      <c r="C179" s="67"/>
      <c r="D179" s="64"/>
      <c r="E179" s="67"/>
      <c r="F179" s="64"/>
      <c r="G179" s="64"/>
      <c r="H179" s="67"/>
      <c r="I179" s="63"/>
      <c r="J179" s="64"/>
      <c r="K179" s="67"/>
      <c r="L179" s="64"/>
      <c r="M179" s="67"/>
      <c r="N179" s="67"/>
      <c r="O179" s="64"/>
      <c r="Q179" s="67"/>
    </row>
    <row r="180" spans="2:17">
      <c r="B180" s="67"/>
      <c r="C180" s="67"/>
      <c r="D180" s="64"/>
      <c r="E180" s="67"/>
      <c r="F180" s="64"/>
      <c r="G180" s="64"/>
      <c r="H180" s="67"/>
      <c r="I180" s="63"/>
      <c r="J180" s="64"/>
      <c r="K180" s="67"/>
      <c r="L180" s="64"/>
      <c r="M180" s="67"/>
      <c r="N180" s="67"/>
      <c r="O180" s="64"/>
      <c r="Q180" s="67"/>
    </row>
    <row r="181" spans="2:17">
      <c r="B181" s="67"/>
      <c r="C181" s="67"/>
      <c r="D181" s="64"/>
      <c r="E181" s="67"/>
      <c r="F181" s="64"/>
      <c r="G181" s="64"/>
      <c r="H181" s="67"/>
      <c r="I181" s="63"/>
      <c r="J181" s="64"/>
      <c r="K181" s="67"/>
      <c r="L181" s="64"/>
      <c r="M181" s="67"/>
      <c r="N181" s="67"/>
      <c r="O181" s="64"/>
      <c r="Q181" s="67"/>
    </row>
    <row r="182" spans="2:17">
      <c r="B182" s="67"/>
      <c r="C182" s="67"/>
      <c r="D182" s="64"/>
      <c r="E182" s="67"/>
      <c r="F182" s="64"/>
      <c r="G182" s="64"/>
      <c r="H182" s="67"/>
      <c r="I182" s="63"/>
      <c r="J182" s="64"/>
      <c r="K182" s="67"/>
      <c r="L182" s="64"/>
      <c r="M182" s="67"/>
      <c r="N182" s="67"/>
      <c r="O182" s="64"/>
      <c r="Q182" s="67"/>
    </row>
    <row r="183" spans="2:17">
      <c r="B183" s="67"/>
      <c r="C183" s="67"/>
      <c r="D183" s="64"/>
      <c r="E183" s="67"/>
      <c r="F183" s="64"/>
      <c r="G183" s="64"/>
      <c r="H183" s="67"/>
      <c r="I183" s="63"/>
      <c r="J183" s="64"/>
      <c r="K183" s="67"/>
      <c r="L183" s="64"/>
      <c r="M183" s="67"/>
      <c r="N183" s="67"/>
      <c r="O183" s="64"/>
      <c r="Q183" s="67"/>
    </row>
    <row r="184" spans="2:17">
      <c r="B184" s="67"/>
      <c r="C184" s="67"/>
      <c r="D184" s="64"/>
      <c r="E184" s="67"/>
      <c r="F184" s="64"/>
      <c r="G184" s="64"/>
      <c r="H184" s="67"/>
      <c r="I184" s="63"/>
      <c r="J184" s="64"/>
      <c r="K184" s="67"/>
      <c r="L184" s="64"/>
      <c r="M184" s="67"/>
      <c r="N184" s="67"/>
      <c r="O184" s="64"/>
      <c r="Q184" s="67"/>
    </row>
    <row r="185" spans="2:17">
      <c r="B185" s="67"/>
      <c r="C185" s="67"/>
      <c r="D185" s="64"/>
      <c r="E185" s="67"/>
      <c r="F185" s="64"/>
      <c r="G185" s="64"/>
      <c r="H185" s="67"/>
      <c r="I185" s="63"/>
      <c r="J185" s="64"/>
      <c r="K185" s="67"/>
      <c r="L185" s="64"/>
      <c r="M185" s="67"/>
      <c r="N185" s="67"/>
      <c r="O185" s="64"/>
      <c r="Q185" s="67"/>
    </row>
    <row r="186" spans="2:17">
      <c r="B186" s="67"/>
      <c r="C186" s="67"/>
      <c r="D186" s="64"/>
      <c r="E186" s="67"/>
      <c r="F186" s="64"/>
      <c r="G186" s="64"/>
      <c r="H186" s="67"/>
      <c r="I186" s="63"/>
      <c r="J186" s="64"/>
      <c r="K186" s="67"/>
      <c r="L186" s="64"/>
      <c r="M186" s="67"/>
      <c r="N186" s="67"/>
      <c r="O186" s="64"/>
      <c r="Q186" s="67"/>
    </row>
    <row r="187" spans="2:17">
      <c r="B187" s="67"/>
      <c r="C187" s="67"/>
      <c r="D187" s="64"/>
      <c r="E187" s="67"/>
      <c r="F187" s="64"/>
      <c r="G187" s="64"/>
      <c r="H187" s="67"/>
      <c r="I187" s="63"/>
      <c r="J187" s="64"/>
      <c r="K187" s="67"/>
      <c r="L187" s="64"/>
      <c r="M187" s="67"/>
      <c r="N187" s="67"/>
      <c r="O187" s="64"/>
      <c r="Q187" s="67"/>
    </row>
    <row r="188" spans="2:17">
      <c r="B188" s="67"/>
      <c r="C188" s="67"/>
      <c r="D188" s="64"/>
      <c r="E188" s="67"/>
      <c r="F188" s="64"/>
      <c r="G188" s="64"/>
      <c r="H188" s="67"/>
      <c r="I188" s="63"/>
      <c r="J188" s="64"/>
      <c r="K188" s="67"/>
      <c r="L188" s="64"/>
      <c r="M188" s="67"/>
      <c r="N188" s="67"/>
      <c r="O188" s="64"/>
      <c r="Q188" s="67"/>
    </row>
    <row r="189" spans="2:17">
      <c r="B189" s="67"/>
      <c r="C189" s="67"/>
      <c r="D189" s="64"/>
      <c r="E189" s="67"/>
      <c r="F189" s="64"/>
      <c r="G189" s="64"/>
      <c r="H189" s="67"/>
      <c r="I189" s="63"/>
      <c r="J189" s="64"/>
      <c r="K189" s="67"/>
      <c r="L189" s="64"/>
      <c r="M189" s="67"/>
      <c r="N189" s="67"/>
      <c r="O189" s="64"/>
      <c r="Q189" s="67"/>
    </row>
    <row r="190" spans="2:17">
      <c r="B190" s="67"/>
      <c r="C190" s="67"/>
      <c r="D190" s="64"/>
      <c r="E190" s="67"/>
      <c r="F190" s="64"/>
      <c r="G190" s="64"/>
      <c r="H190" s="67"/>
      <c r="I190" s="63"/>
      <c r="J190" s="64"/>
      <c r="K190" s="67"/>
      <c r="L190" s="64"/>
      <c r="M190" s="67"/>
      <c r="N190" s="67"/>
      <c r="O190" s="64"/>
      <c r="Q190" s="67"/>
    </row>
    <row r="191" spans="2:17">
      <c r="B191" s="67"/>
      <c r="C191" s="67"/>
      <c r="D191" s="64"/>
      <c r="E191" s="67"/>
      <c r="F191" s="64"/>
      <c r="G191" s="64"/>
      <c r="H191" s="67"/>
      <c r="I191" s="63"/>
      <c r="J191" s="64"/>
      <c r="K191" s="67"/>
      <c r="L191" s="64"/>
      <c r="M191" s="67"/>
      <c r="N191" s="67"/>
      <c r="O191" s="64"/>
      <c r="Q191" s="67"/>
    </row>
    <row r="192" spans="2:17">
      <c r="B192" s="67"/>
      <c r="C192" s="67"/>
      <c r="D192" s="64"/>
      <c r="E192" s="67"/>
      <c r="F192" s="64"/>
      <c r="G192" s="64"/>
      <c r="H192" s="67"/>
      <c r="I192" s="63"/>
      <c r="J192" s="64"/>
      <c r="K192" s="67"/>
      <c r="L192" s="64"/>
      <c r="M192" s="67"/>
      <c r="N192" s="67"/>
      <c r="O192" s="64"/>
      <c r="Q192" s="67"/>
    </row>
    <row r="193" spans="2:17">
      <c r="B193" s="67"/>
      <c r="C193" s="67"/>
      <c r="D193" s="64"/>
      <c r="E193" s="67"/>
      <c r="F193" s="64"/>
      <c r="G193" s="64"/>
      <c r="H193" s="67"/>
      <c r="I193" s="63"/>
      <c r="J193" s="64"/>
      <c r="K193" s="67"/>
      <c r="L193" s="64"/>
      <c r="M193" s="67"/>
      <c r="N193" s="67"/>
      <c r="O193" s="64"/>
      <c r="Q193" s="67"/>
    </row>
    <row r="194" spans="2:17">
      <c r="B194" s="67"/>
      <c r="C194" s="67"/>
      <c r="D194" s="64"/>
      <c r="E194" s="67"/>
      <c r="F194" s="64"/>
      <c r="G194" s="64"/>
      <c r="H194" s="67"/>
      <c r="I194" s="63"/>
      <c r="J194" s="64"/>
      <c r="K194" s="67"/>
      <c r="L194" s="64"/>
      <c r="M194" s="67"/>
      <c r="N194" s="67"/>
      <c r="O194" s="64"/>
      <c r="Q194" s="67"/>
    </row>
    <row r="195" spans="2:17">
      <c r="B195" s="67"/>
      <c r="C195" s="67"/>
      <c r="D195" s="64"/>
      <c r="E195" s="67"/>
      <c r="F195" s="64"/>
      <c r="G195" s="64"/>
      <c r="H195" s="67"/>
      <c r="I195" s="63"/>
      <c r="J195" s="64"/>
      <c r="K195" s="67"/>
      <c r="L195" s="64"/>
      <c r="M195" s="67"/>
      <c r="N195" s="67"/>
      <c r="O195" s="64"/>
      <c r="Q195" s="67"/>
    </row>
    <row r="196" spans="2:17">
      <c r="B196" s="67"/>
      <c r="C196" s="67"/>
      <c r="D196" s="64"/>
      <c r="E196" s="67"/>
      <c r="F196" s="64"/>
      <c r="G196" s="64"/>
      <c r="H196" s="67"/>
      <c r="I196" s="63"/>
      <c r="J196" s="64"/>
      <c r="K196" s="67"/>
      <c r="L196" s="64"/>
      <c r="M196" s="67"/>
      <c r="N196" s="67"/>
      <c r="O196" s="64"/>
      <c r="Q196" s="67"/>
    </row>
    <row r="197" spans="2:17">
      <c r="B197" s="67"/>
      <c r="C197" s="67"/>
      <c r="D197" s="64"/>
      <c r="E197" s="67"/>
      <c r="F197" s="64"/>
      <c r="G197" s="64"/>
      <c r="H197" s="67"/>
      <c r="I197" s="63"/>
      <c r="J197" s="64"/>
      <c r="K197" s="67"/>
      <c r="L197" s="64"/>
      <c r="M197" s="67"/>
      <c r="N197" s="67"/>
      <c r="O197" s="64"/>
      <c r="Q197" s="67"/>
    </row>
    <row r="198" spans="2:17">
      <c r="B198" s="67"/>
      <c r="C198" s="67"/>
      <c r="D198" s="64"/>
      <c r="E198" s="67"/>
      <c r="F198" s="64"/>
      <c r="G198" s="64"/>
      <c r="H198" s="67"/>
      <c r="I198" s="63"/>
      <c r="J198" s="64"/>
      <c r="K198" s="67"/>
      <c r="L198" s="64"/>
      <c r="M198" s="67"/>
      <c r="N198" s="67"/>
      <c r="O198" s="64"/>
      <c r="Q198" s="67"/>
    </row>
    <row r="199" spans="2:17">
      <c r="B199" s="67"/>
      <c r="C199" s="67"/>
      <c r="D199" s="64"/>
      <c r="E199" s="67"/>
      <c r="F199" s="64"/>
      <c r="G199" s="64"/>
      <c r="H199" s="67"/>
      <c r="I199" s="63"/>
      <c r="J199" s="64"/>
      <c r="K199" s="67"/>
      <c r="L199" s="64"/>
      <c r="M199" s="67"/>
      <c r="N199" s="67"/>
      <c r="O199" s="64"/>
      <c r="Q199" s="67"/>
    </row>
    <row r="200" spans="2:17">
      <c r="B200" s="67"/>
      <c r="C200" s="67"/>
      <c r="D200" s="64"/>
      <c r="E200" s="67"/>
      <c r="F200" s="64"/>
      <c r="G200" s="64"/>
      <c r="H200" s="67"/>
      <c r="I200" s="63"/>
      <c r="J200" s="64"/>
      <c r="K200" s="67"/>
      <c r="L200" s="64"/>
      <c r="M200" s="67"/>
      <c r="N200" s="67"/>
      <c r="O200" s="64"/>
      <c r="Q200" s="67"/>
    </row>
    <row r="201" spans="2:17">
      <c r="B201" s="67"/>
      <c r="C201" s="67"/>
      <c r="D201" s="64"/>
      <c r="E201" s="67"/>
      <c r="F201" s="64"/>
      <c r="G201" s="64"/>
      <c r="H201" s="67"/>
      <c r="I201" s="63"/>
      <c r="J201" s="64"/>
      <c r="K201" s="67"/>
      <c r="L201" s="64"/>
      <c r="M201" s="67"/>
      <c r="N201" s="67"/>
      <c r="O201" s="64"/>
      <c r="Q201" s="67"/>
    </row>
    <row r="202" spans="2:17">
      <c r="B202" s="67"/>
      <c r="C202" s="67"/>
      <c r="D202" s="64"/>
      <c r="E202" s="67"/>
      <c r="F202" s="64"/>
      <c r="G202" s="64"/>
      <c r="H202" s="67"/>
      <c r="I202" s="63"/>
      <c r="J202" s="64"/>
      <c r="K202" s="67"/>
      <c r="L202" s="64"/>
      <c r="M202" s="67"/>
      <c r="N202" s="67"/>
      <c r="O202" s="64"/>
      <c r="Q202" s="67"/>
    </row>
    <row r="203" spans="2:17">
      <c r="B203" s="67"/>
      <c r="C203" s="67"/>
      <c r="D203" s="64"/>
      <c r="E203" s="67"/>
      <c r="F203" s="64"/>
      <c r="G203" s="64"/>
      <c r="H203" s="67"/>
      <c r="I203" s="63"/>
      <c r="J203" s="64"/>
      <c r="K203" s="67"/>
      <c r="L203" s="64"/>
      <c r="M203" s="67"/>
      <c r="N203" s="67"/>
      <c r="O203" s="64"/>
      <c r="Q203" s="67"/>
    </row>
    <row r="204" spans="2:17">
      <c r="B204" s="67"/>
      <c r="C204" s="67"/>
      <c r="D204" s="64"/>
      <c r="E204" s="67"/>
      <c r="F204" s="64"/>
      <c r="G204" s="64"/>
      <c r="H204" s="67"/>
      <c r="I204" s="63"/>
      <c r="J204" s="64"/>
      <c r="K204" s="67"/>
      <c r="L204" s="64"/>
      <c r="M204" s="67"/>
      <c r="N204" s="67"/>
      <c r="O204" s="64"/>
      <c r="Q204" s="67"/>
    </row>
    <row r="205" spans="2:17">
      <c r="B205" s="67"/>
      <c r="C205" s="67"/>
      <c r="D205" s="64"/>
      <c r="E205" s="67"/>
      <c r="F205" s="64"/>
      <c r="G205" s="64"/>
      <c r="H205" s="67"/>
      <c r="I205" s="63"/>
      <c r="J205" s="64"/>
      <c r="K205" s="67"/>
      <c r="L205" s="64"/>
      <c r="M205" s="67"/>
      <c r="N205" s="67"/>
      <c r="O205" s="64"/>
      <c r="Q205" s="67"/>
    </row>
    <row r="206" spans="2:17">
      <c r="B206" s="67"/>
      <c r="C206" s="67"/>
      <c r="D206" s="64"/>
      <c r="E206" s="67"/>
      <c r="F206" s="64"/>
      <c r="G206" s="64"/>
      <c r="H206" s="67"/>
      <c r="I206" s="63"/>
      <c r="J206" s="64"/>
      <c r="K206" s="67"/>
      <c r="L206" s="64"/>
      <c r="M206" s="67"/>
      <c r="N206" s="67"/>
      <c r="O206" s="64"/>
      <c r="Q206" s="67"/>
    </row>
    <row r="207" spans="2:17">
      <c r="B207" s="67"/>
      <c r="C207" s="67"/>
      <c r="D207" s="64"/>
      <c r="E207" s="67"/>
      <c r="F207" s="64"/>
      <c r="G207" s="64"/>
      <c r="H207" s="67"/>
      <c r="I207" s="63"/>
      <c r="J207" s="64"/>
      <c r="K207" s="67"/>
      <c r="L207" s="64"/>
      <c r="M207" s="67"/>
      <c r="N207" s="67"/>
      <c r="O207" s="64"/>
      <c r="Q207" s="67"/>
    </row>
    <row r="208" spans="2:17">
      <c r="B208" s="67"/>
      <c r="C208" s="67"/>
      <c r="D208" s="64"/>
      <c r="E208" s="67"/>
      <c r="F208" s="64"/>
      <c r="G208" s="64"/>
      <c r="H208" s="67"/>
      <c r="I208" s="63"/>
      <c r="J208" s="64"/>
      <c r="K208" s="67"/>
      <c r="L208" s="64"/>
      <c r="M208" s="67"/>
      <c r="N208" s="67"/>
      <c r="O208" s="64"/>
      <c r="Q208" s="67"/>
    </row>
    <row r="209" spans="2:17">
      <c r="B209" s="67"/>
      <c r="C209" s="67"/>
      <c r="D209" s="64"/>
      <c r="E209" s="67"/>
      <c r="F209" s="64"/>
      <c r="G209" s="64"/>
      <c r="H209" s="67"/>
      <c r="I209" s="63"/>
      <c r="J209" s="64"/>
      <c r="K209" s="67"/>
      <c r="L209" s="64"/>
      <c r="M209" s="67"/>
      <c r="N209" s="67"/>
      <c r="O209" s="64"/>
      <c r="Q209" s="67"/>
    </row>
    <row r="210" spans="2:17">
      <c r="B210" s="67"/>
      <c r="C210" s="67"/>
      <c r="D210" s="64"/>
      <c r="E210" s="67"/>
      <c r="F210" s="64"/>
      <c r="G210" s="64"/>
      <c r="H210" s="67"/>
      <c r="I210" s="63"/>
      <c r="J210" s="64"/>
      <c r="K210" s="67"/>
      <c r="L210" s="64"/>
      <c r="M210" s="67"/>
      <c r="N210" s="67"/>
      <c r="O210" s="64"/>
      <c r="Q210" s="67"/>
    </row>
    <row r="211" spans="2:17">
      <c r="B211" s="67"/>
      <c r="C211" s="67"/>
      <c r="D211" s="64"/>
      <c r="E211" s="67"/>
      <c r="F211" s="64"/>
      <c r="G211" s="64"/>
      <c r="H211" s="67"/>
      <c r="I211" s="63"/>
      <c r="J211" s="64"/>
      <c r="K211" s="67"/>
      <c r="L211" s="64"/>
      <c r="M211" s="67"/>
      <c r="N211" s="67"/>
      <c r="O211" s="64"/>
      <c r="Q211" s="67"/>
    </row>
    <row r="212" spans="2:17">
      <c r="B212" s="67"/>
      <c r="C212" s="67"/>
      <c r="D212" s="64"/>
      <c r="E212" s="67"/>
      <c r="F212" s="64"/>
      <c r="G212" s="64"/>
      <c r="H212" s="67"/>
      <c r="I212" s="63"/>
      <c r="J212" s="64"/>
      <c r="K212" s="67"/>
      <c r="L212" s="64"/>
      <c r="M212" s="67"/>
      <c r="N212" s="67"/>
      <c r="O212" s="64"/>
      <c r="Q212" s="67"/>
    </row>
    <row r="213" spans="2:17">
      <c r="B213" s="67"/>
      <c r="C213" s="67"/>
      <c r="D213" s="64"/>
      <c r="E213" s="67"/>
      <c r="F213" s="64"/>
      <c r="G213" s="64"/>
      <c r="H213" s="67"/>
      <c r="I213" s="63"/>
      <c r="J213" s="64"/>
      <c r="K213" s="67"/>
      <c r="L213" s="64"/>
      <c r="M213" s="67"/>
      <c r="N213" s="67"/>
      <c r="O213" s="64"/>
      <c r="Q213" s="67"/>
    </row>
    <row r="214" spans="2:17">
      <c r="B214" s="67"/>
      <c r="C214" s="67"/>
      <c r="D214" s="64"/>
      <c r="E214" s="67"/>
      <c r="F214" s="64"/>
      <c r="G214" s="64"/>
      <c r="H214" s="67"/>
      <c r="I214" s="63"/>
      <c r="J214" s="64"/>
      <c r="K214" s="67"/>
      <c r="L214" s="64"/>
      <c r="M214" s="67"/>
      <c r="N214" s="67"/>
      <c r="O214" s="64"/>
      <c r="Q214" s="67"/>
    </row>
    <row r="215" spans="2:17">
      <c r="B215" s="67"/>
      <c r="C215" s="67"/>
      <c r="D215" s="64"/>
      <c r="E215" s="67"/>
      <c r="F215" s="64"/>
      <c r="G215" s="64"/>
      <c r="H215" s="67"/>
      <c r="I215" s="63"/>
      <c r="J215" s="64"/>
      <c r="K215" s="67"/>
      <c r="L215" s="64"/>
      <c r="M215" s="67"/>
      <c r="N215" s="67"/>
      <c r="O215" s="64"/>
      <c r="Q215" s="67"/>
    </row>
    <row r="216" spans="2:17">
      <c r="B216" s="67"/>
      <c r="C216" s="67"/>
      <c r="D216" s="64"/>
      <c r="E216" s="67"/>
      <c r="F216" s="64"/>
      <c r="G216" s="64"/>
      <c r="H216" s="67"/>
      <c r="I216" s="63"/>
      <c r="J216" s="64"/>
      <c r="K216" s="67"/>
      <c r="L216" s="64"/>
      <c r="M216" s="67"/>
      <c r="N216" s="67"/>
      <c r="O216" s="64"/>
      <c r="Q216" s="67"/>
    </row>
    <row r="217" spans="2:17">
      <c r="B217" s="67"/>
      <c r="C217" s="67"/>
      <c r="D217" s="64"/>
      <c r="E217" s="67"/>
      <c r="F217" s="64"/>
      <c r="G217" s="64"/>
      <c r="H217" s="67"/>
      <c r="I217" s="63"/>
      <c r="J217" s="64"/>
      <c r="K217" s="67"/>
      <c r="L217" s="64"/>
      <c r="M217" s="67"/>
      <c r="N217" s="67"/>
      <c r="O217" s="64"/>
      <c r="Q217" s="67"/>
    </row>
    <row r="218" spans="2:17">
      <c r="B218" s="67"/>
      <c r="C218" s="67"/>
      <c r="D218" s="64"/>
      <c r="E218" s="67"/>
      <c r="F218" s="64"/>
      <c r="G218" s="64"/>
      <c r="H218" s="67"/>
      <c r="I218" s="63"/>
      <c r="J218" s="64"/>
      <c r="K218" s="67"/>
      <c r="L218" s="64"/>
      <c r="M218" s="67"/>
      <c r="N218" s="67"/>
      <c r="O218" s="64"/>
      <c r="Q218" s="67"/>
    </row>
    <row r="219" spans="2:17">
      <c r="B219" s="67"/>
      <c r="C219" s="67"/>
      <c r="D219" s="64"/>
      <c r="E219" s="67"/>
      <c r="F219" s="64"/>
      <c r="G219" s="64"/>
      <c r="H219" s="67"/>
      <c r="I219" s="63"/>
      <c r="J219" s="64"/>
      <c r="K219" s="67"/>
      <c r="L219" s="64"/>
      <c r="M219" s="67"/>
      <c r="N219" s="67"/>
      <c r="O219" s="64"/>
      <c r="Q219" s="67"/>
    </row>
    <row r="220" spans="2:17">
      <c r="B220" s="67"/>
      <c r="C220" s="67"/>
      <c r="D220" s="64"/>
      <c r="E220" s="67"/>
      <c r="F220" s="64"/>
      <c r="G220" s="64"/>
      <c r="H220" s="67"/>
      <c r="I220" s="63"/>
      <c r="J220" s="64"/>
      <c r="K220" s="67"/>
      <c r="L220" s="64"/>
      <c r="M220" s="67"/>
      <c r="N220" s="67"/>
      <c r="O220" s="64"/>
      <c r="Q220" s="67"/>
    </row>
    <row r="221" spans="2:17">
      <c r="B221" s="67"/>
      <c r="C221" s="67"/>
      <c r="D221" s="64"/>
      <c r="E221" s="67"/>
      <c r="F221" s="64"/>
      <c r="G221" s="64"/>
      <c r="H221" s="67"/>
      <c r="I221" s="63"/>
      <c r="J221" s="64"/>
      <c r="K221" s="67"/>
      <c r="L221" s="64"/>
      <c r="M221" s="67"/>
      <c r="N221" s="67"/>
      <c r="O221" s="64"/>
      <c r="Q221" s="67"/>
    </row>
    <row r="222" spans="2:17">
      <c r="B222" s="67"/>
      <c r="C222" s="67"/>
      <c r="D222" s="64"/>
      <c r="E222" s="67"/>
      <c r="F222" s="64"/>
      <c r="G222" s="64"/>
      <c r="H222" s="67"/>
      <c r="I222" s="63"/>
      <c r="J222" s="64"/>
      <c r="K222" s="67"/>
      <c r="L222" s="64"/>
      <c r="M222" s="67"/>
      <c r="N222" s="67"/>
      <c r="O222" s="64"/>
      <c r="Q222" s="67"/>
    </row>
    <row r="223" spans="2:17">
      <c r="B223" s="67"/>
      <c r="C223" s="67"/>
      <c r="D223" s="64"/>
      <c r="E223" s="67"/>
      <c r="F223" s="64"/>
      <c r="G223" s="64"/>
      <c r="H223" s="67"/>
      <c r="I223" s="63"/>
      <c r="J223" s="64"/>
      <c r="K223" s="67"/>
      <c r="L223" s="64"/>
      <c r="M223" s="67"/>
      <c r="N223" s="67"/>
      <c r="O223" s="64"/>
      <c r="Q223" s="67"/>
    </row>
    <row r="224" spans="2:17">
      <c r="B224" s="67"/>
      <c r="C224" s="67"/>
      <c r="D224" s="64"/>
      <c r="E224" s="67"/>
      <c r="F224" s="64"/>
      <c r="G224" s="64"/>
      <c r="H224" s="67"/>
      <c r="I224" s="63"/>
      <c r="J224" s="64"/>
      <c r="K224" s="67"/>
      <c r="L224" s="64"/>
      <c r="M224" s="67"/>
      <c r="N224" s="67"/>
      <c r="O224" s="64"/>
      <c r="Q224" s="67"/>
    </row>
    <row r="225" spans="2:17">
      <c r="B225" s="67"/>
      <c r="C225" s="67"/>
      <c r="D225" s="64"/>
      <c r="E225" s="67"/>
      <c r="F225" s="64"/>
      <c r="G225" s="64"/>
      <c r="H225" s="67"/>
      <c r="I225" s="63"/>
      <c r="J225" s="64"/>
      <c r="K225" s="67"/>
      <c r="L225" s="64"/>
      <c r="M225" s="67"/>
      <c r="N225" s="67"/>
      <c r="O225" s="64"/>
      <c r="Q225" s="67"/>
    </row>
    <row r="226" spans="2:17">
      <c r="B226" s="67"/>
      <c r="C226" s="67"/>
      <c r="D226" s="64"/>
      <c r="E226" s="67"/>
      <c r="F226" s="64"/>
      <c r="G226" s="64"/>
      <c r="H226" s="67"/>
      <c r="I226" s="63"/>
      <c r="J226" s="64"/>
      <c r="K226" s="67"/>
      <c r="L226" s="64"/>
      <c r="M226" s="67"/>
      <c r="N226" s="67"/>
      <c r="O226" s="64"/>
      <c r="Q226" s="67"/>
    </row>
    <row r="227" spans="2:17">
      <c r="B227" s="67"/>
      <c r="C227" s="67"/>
      <c r="D227" s="64"/>
      <c r="E227" s="67"/>
      <c r="F227" s="64"/>
      <c r="G227" s="64"/>
      <c r="H227" s="67"/>
      <c r="I227" s="63"/>
      <c r="J227" s="64"/>
      <c r="K227" s="67"/>
      <c r="L227" s="64"/>
      <c r="M227" s="67"/>
      <c r="N227" s="67"/>
      <c r="O227" s="64"/>
      <c r="Q227" s="67"/>
    </row>
    <row r="228" spans="2:17">
      <c r="B228" s="67"/>
      <c r="C228" s="67"/>
      <c r="D228" s="64"/>
      <c r="E228" s="67"/>
      <c r="F228" s="64"/>
      <c r="G228" s="64"/>
      <c r="H228" s="67"/>
      <c r="I228" s="63"/>
      <c r="J228" s="64"/>
      <c r="K228" s="67"/>
      <c r="L228" s="64"/>
      <c r="M228" s="67"/>
      <c r="N228" s="67"/>
      <c r="O228" s="64"/>
      <c r="Q228" s="67"/>
    </row>
    <row r="229" spans="2:17">
      <c r="B229" s="67"/>
      <c r="C229" s="67"/>
      <c r="D229" s="64"/>
      <c r="E229" s="67"/>
      <c r="F229" s="64"/>
      <c r="G229" s="64"/>
      <c r="H229" s="67"/>
      <c r="I229" s="63"/>
      <c r="J229" s="64"/>
      <c r="K229" s="67"/>
      <c r="L229" s="64"/>
      <c r="M229" s="67"/>
      <c r="N229" s="67"/>
      <c r="O229" s="64"/>
      <c r="Q229" s="67"/>
    </row>
    <row r="230" spans="2:17">
      <c r="B230" s="67"/>
      <c r="C230" s="67"/>
      <c r="D230" s="64"/>
      <c r="E230" s="67"/>
      <c r="F230" s="64"/>
      <c r="G230" s="64"/>
      <c r="H230" s="67"/>
      <c r="I230" s="63"/>
      <c r="J230" s="64"/>
      <c r="K230" s="67"/>
      <c r="L230" s="64"/>
      <c r="M230" s="67"/>
      <c r="N230" s="67"/>
      <c r="O230" s="64"/>
      <c r="Q230" s="67"/>
    </row>
    <row r="231" spans="2:17">
      <c r="B231" s="67"/>
      <c r="C231" s="67"/>
      <c r="D231" s="64"/>
      <c r="E231" s="67"/>
      <c r="F231" s="64"/>
      <c r="G231" s="64"/>
      <c r="H231" s="67"/>
      <c r="I231" s="63"/>
      <c r="J231" s="64"/>
      <c r="K231" s="67"/>
      <c r="L231" s="64"/>
      <c r="M231" s="67"/>
      <c r="N231" s="67"/>
      <c r="O231" s="64"/>
      <c r="Q231" s="67"/>
    </row>
    <row r="232" spans="2:17">
      <c r="B232" s="67"/>
      <c r="C232" s="67"/>
      <c r="D232" s="64"/>
      <c r="E232" s="67"/>
      <c r="F232" s="64"/>
      <c r="G232" s="64"/>
      <c r="H232" s="67"/>
      <c r="I232" s="63"/>
      <c r="J232" s="64"/>
      <c r="K232" s="67"/>
      <c r="L232" s="64"/>
      <c r="M232" s="67"/>
      <c r="N232" s="67"/>
      <c r="O232" s="64"/>
      <c r="Q232" s="67"/>
    </row>
    <row r="233" spans="2:17">
      <c r="B233" s="67"/>
      <c r="C233" s="67"/>
      <c r="D233" s="64"/>
      <c r="E233" s="67"/>
      <c r="F233" s="64"/>
      <c r="G233" s="64"/>
      <c r="H233" s="67"/>
      <c r="I233" s="63"/>
      <c r="J233" s="64"/>
      <c r="K233" s="67"/>
      <c r="L233" s="64"/>
      <c r="M233" s="67"/>
      <c r="N233" s="67"/>
      <c r="O233" s="64"/>
      <c r="Q233" s="67"/>
    </row>
    <row r="234" spans="2:17">
      <c r="B234" s="67"/>
      <c r="C234" s="67"/>
      <c r="D234" s="64"/>
      <c r="E234" s="67"/>
      <c r="F234" s="64"/>
      <c r="G234" s="64"/>
      <c r="H234" s="67"/>
      <c r="I234" s="63"/>
      <c r="J234" s="64"/>
      <c r="K234" s="67"/>
      <c r="L234" s="64"/>
      <c r="M234" s="67"/>
      <c r="N234" s="67"/>
      <c r="O234" s="64"/>
      <c r="Q234" s="67"/>
    </row>
    <row r="235" spans="2:17">
      <c r="B235" s="67"/>
      <c r="C235" s="67"/>
      <c r="D235" s="64"/>
      <c r="E235" s="67"/>
      <c r="F235" s="64"/>
      <c r="G235" s="64"/>
      <c r="H235" s="67"/>
      <c r="I235" s="63"/>
      <c r="J235" s="64"/>
      <c r="K235" s="67"/>
      <c r="L235" s="64"/>
      <c r="M235" s="67"/>
      <c r="N235" s="67"/>
      <c r="O235" s="64"/>
      <c r="Q235" s="67"/>
    </row>
    <row r="236" spans="2:17">
      <c r="B236" s="67"/>
      <c r="C236" s="67"/>
      <c r="D236" s="64"/>
      <c r="E236" s="67"/>
      <c r="F236" s="64"/>
      <c r="G236" s="64"/>
      <c r="H236" s="67"/>
      <c r="I236" s="63"/>
      <c r="J236" s="64"/>
      <c r="K236" s="67"/>
      <c r="L236" s="64"/>
      <c r="M236" s="67"/>
      <c r="N236" s="67"/>
      <c r="O236" s="64"/>
      <c r="Q236" s="67"/>
    </row>
    <row r="237" spans="2:17">
      <c r="B237" s="67"/>
      <c r="C237" s="67"/>
      <c r="D237" s="64"/>
      <c r="E237" s="67"/>
      <c r="F237" s="64"/>
      <c r="G237" s="64"/>
      <c r="H237" s="67"/>
      <c r="I237" s="63"/>
      <c r="J237" s="64"/>
      <c r="K237" s="67"/>
      <c r="L237" s="64"/>
      <c r="M237" s="67"/>
      <c r="N237" s="67"/>
      <c r="O237" s="64"/>
      <c r="Q237" s="67"/>
    </row>
    <row r="238" spans="2:17">
      <c r="B238" s="67"/>
      <c r="C238" s="67"/>
      <c r="D238" s="64"/>
      <c r="E238" s="67"/>
      <c r="F238" s="64"/>
      <c r="G238" s="64"/>
      <c r="H238" s="67"/>
      <c r="I238" s="63"/>
      <c r="J238" s="64"/>
      <c r="K238" s="67"/>
      <c r="L238" s="64"/>
      <c r="M238" s="67"/>
      <c r="N238" s="67"/>
      <c r="O238" s="64"/>
      <c r="Q238" s="67"/>
    </row>
    <row r="239" spans="2:17">
      <c r="B239" s="67"/>
      <c r="C239" s="67"/>
      <c r="D239" s="64"/>
      <c r="E239" s="67"/>
      <c r="F239" s="64"/>
      <c r="G239" s="64"/>
      <c r="H239" s="67"/>
      <c r="I239" s="63"/>
      <c r="J239" s="64"/>
      <c r="K239" s="67"/>
      <c r="L239" s="64"/>
      <c r="M239" s="67"/>
      <c r="N239" s="67"/>
      <c r="O239" s="64"/>
      <c r="Q239" s="67"/>
    </row>
    <row r="240" spans="2:17">
      <c r="B240" s="67"/>
      <c r="C240" s="67"/>
      <c r="D240" s="64"/>
      <c r="E240" s="67"/>
      <c r="F240" s="64"/>
      <c r="G240" s="64"/>
      <c r="H240" s="67"/>
      <c r="I240" s="63"/>
      <c r="J240" s="64"/>
      <c r="K240" s="67"/>
      <c r="L240" s="64"/>
      <c r="M240" s="67"/>
      <c r="N240" s="67"/>
      <c r="O240" s="64"/>
      <c r="Q240" s="67"/>
    </row>
    <row r="241" spans="2:17">
      <c r="B241" s="67"/>
      <c r="C241" s="67"/>
      <c r="D241" s="64"/>
      <c r="E241" s="67"/>
      <c r="F241" s="64"/>
      <c r="G241" s="64"/>
      <c r="H241" s="67"/>
      <c r="I241" s="63"/>
      <c r="J241" s="64"/>
      <c r="K241" s="67"/>
      <c r="L241" s="64"/>
      <c r="M241" s="67"/>
      <c r="N241" s="67"/>
      <c r="O241" s="64"/>
      <c r="Q241" s="67"/>
    </row>
    <row r="242" spans="2:17">
      <c r="B242" s="67"/>
      <c r="C242" s="67"/>
      <c r="D242" s="64"/>
      <c r="E242" s="67"/>
      <c r="F242" s="64"/>
      <c r="G242" s="64"/>
      <c r="H242" s="67"/>
      <c r="I242" s="63"/>
      <c r="J242" s="64"/>
      <c r="K242" s="67"/>
      <c r="L242" s="64"/>
      <c r="M242" s="67"/>
      <c r="N242" s="67"/>
      <c r="O242" s="64"/>
      <c r="Q242" s="67"/>
    </row>
    <row r="243" spans="2:17">
      <c r="B243" s="67"/>
      <c r="C243" s="67"/>
      <c r="D243" s="64"/>
      <c r="E243" s="67"/>
      <c r="F243" s="64"/>
      <c r="G243" s="64"/>
      <c r="H243" s="67"/>
      <c r="I243" s="63"/>
      <c r="J243" s="64"/>
      <c r="K243" s="67"/>
      <c r="L243" s="64"/>
      <c r="M243" s="67"/>
      <c r="N243" s="67"/>
      <c r="O243" s="64"/>
      <c r="Q243" s="67"/>
    </row>
    <row r="244" spans="2:17">
      <c r="B244" s="67"/>
      <c r="C244" s="67"/>
      <c r="D244" s="64"/>
      <c r="E244" s="67"/>
      <c r="F244" s="64"/>
      <c r="G244" s="64"/>
      <c r="H244" s="67"/>
      <c r="I244" s="63"/>
      <c r="J244" s="64"/>
      <c r="K244" s="67"/>
      <c r="L244" s="64"/>
      <c r="M244" s="67"/>
      <c r="N244" s="67"/>
      <c r="O244" s="64"/>
      <c r="Q244" s="67"/>
    </row>
    <row r="245" spans="2:17">
      <c r="B245" s="67"/>
      <c r="C245" s="67"/>
      <c r="D245" s="64"/>
      <c r="E245" s="67"/>
      <c r="F245" s="64"/>
      <c r="G245" s="64"/>
      <c r="H245" s="67"/>
      <c r="I245" s="63"/>
      <c r="J245" s="64"/>
      <c r="K245" s="67"/>
      <c r="L245" s="64"/>
      <c r="M245" s="67"/>
      <c r="N245" s="67"/>
      <c r="O245" s="64"/>
      <c r="Q245" s="67"/>
    </row>
    <row r="246" spans="2:17">
      <c r="B246" s="67"/>
      <c r="C246" s="67"/>
      <c r="D246" s="64"/>
      <c r="E246" s="67"/>
      <c r="F246" s="64"/>
      <c r="G246" s="64"/>
      <c r="H246" s="67"/>
      <c r="I246" s="63"/>
      <c r="J246" s="64"/>
      <c r="K246" s="67"/>
      <c r="L246" s="64"/>
      <c r="M246" s="67"/>
      <c r="N246" s="67"/>
      <c r="O246" s="64"/>
      <c r="Q246" s="67"/>
    </row>
    <row r="247" spans="2:17">
      <c r="B247" s="67"/>
      <c r="C247" s="67"/>
      <c r="D247" s="64"/>
      <c r="E247" s="67"/>
      <c r="F247" s="64"/>
      <c r="G247" s="64"/>
      <c r="H247" s="67"/>
      <c r="I247" s="63"/>
      <c r="J247" s="64"/>
      <c r="K247" s="67"/>
      <c r="L247" s="64"/>
      <c r="M247" s="67"/>
      <c r="N247" s="67"/>
      <c r="O247" s="64"/>
      <c r="Q247" s="67"/>
    </row>
    <row r="248" spans="2:17">
      <c r="B248" s="67"/>
      <c r="C248" s="67"/>
      <c r="D248" s="64"/>
      <c r="E248" s="67"/>
      <c r="F248" s="64"/>
      <c r="G248" s="64"/>
      <c r="H248" s="67"/>
      <c r="I248" s="63"/>
      <c r="J248" s="64"/>
      <c r="K248" s="67"/>
      <c r="L248" s="64"/>
      <c r="M248" s="67"/>
      <c r="N248" s="67"/>
      <c r="O248" s="64"/>
      <c r="Q248" s="67"/>
    </row>
    <row r="249" spans="2:17">
      <c r="B249" s="67"/>
      <c r="C249" s="67"/>
      <c r="D249" s="64"/>
      <c r="E249" s="67"/>
      <c r="F249" s="64"/>
      <c r="G249" s="64"/>
      <c r="H249" s="67"/>
      <c r="I249" s="63"/>
      <c r="J249" s="64"/>
      <c r="K249" s="67"/>
      <c r="L249" s="64"/>
      <c r="M249" s="67"/>
      <c r="N249" s="67"/>
      <c r="O249" s="64"/>
      <c r="Q249" s="67"/>
    </row>
    <row r="250" spans="2:17">
      <c r="B250" s="67"/>
      <c r="C250" s="67"/>
      <c r="D250" s="64"/>
      <c r="E250" s="67"/>
      <c r="F250" s="64"/>
      <c r="G250" s="64"/>
      <c r="H250" s="67"/>
      <c r="I250" s="63"/>
      <c r="J250" s="64"/>
      <c r="K250" s="67"/>
      <c r="L250" s="64"/>
      <c r="M250" s="67"/>
      <c r="N250" s="67"/>
      <c r="O250" s="64"/>
      <c r="Q250" s="67"/>
    </row>
    <row r="251" spans="2:17">
      <c r="B251" s="67"/>
      <c r="C251" s="67"/>
      <c r="D251" s="64"/>
      <c r="E251" s="67"/>
      <c r="F251" s="64"/>
      <c r="G251" s="64"/>
      <c r="H251" s="67"/>
      <c r="I251" s="63"/>
      <c r="J251" s="64"/>
      <c r="K251" s="67"/>
      <c r="L251" s="64"/>
      <c r="M251" s="67"/>
      <c r="N251" s="67"/>
      <c r="O251" s="64"/>
      <c r="Q251" s="67"/>
    </row>
    <row r="252" spans="2:17">
      <c r="B252" s="67"/>
      <c r="C252" s="67"/>
      <c r="D252" s="64"/>
      <c r="E252" s="67"/>
      <c r="F252" s="64"/>
      <c r="G252" s="64"/>
      <c r="H252" s="67"/>
      <c r="I252" s="63"/>
      <c r="J252" s="64"/>
      <c r="K252" s="67"/>
      <c r="L252" s="64"/>
      <c r="M252" s="67"/>
      <c r="N252" s="67"/>
      <c r="O252" s="64"/>
      <c r="Q252" s="67"/>
    </row>
    <row r="253" spans="2:17">
      <c r="B253" s="67"/>
      <c r="C253" s="67"/>
      <c r="D253" s="64"/>
      <c r="E253" s="67"/>
      <c r="F253" s="64"/>
      <c r="G253" s="64"/>
      <c r="H253" s="67"/>
      <c r="I253" s="63"/>
      <c r="J253" s="64"/>
      <c r="K253" s="67"/>
      <c r="L253" s="64"/>
      <c r="M253" s="67"/>
      <c r="N253" s="67"/>
      <c r="O253" s="64"/>
      <c r="Q253" s="67"/>
    </row>
    <row r="254" spans="2:17">
      <c r="B254" s="67"/>
      <c r="C254" s="67"/>
      <c r="D254" s="64"/>
      <c r="E254" s="67"/>
      <c r="F254" s="64"/>
      <c r="G254" s="64"/>
      <c r="H254" s="67"/>
      <c r="I254" s="63"/>
      <c r="J254" s="64"/>
      <c r="K254" s="67"/>
      <c r="L254" s="64"/>
      <c r="M254" s="67"/>
      <c r="N254" s="67"/>
      <c r="O254" s="64"/>
      <c r="Q254" s="67"/>
    </row>
    <row r="255" spans="2:17">
      <c r="B255" s="67"/>
      <c r="C255" s="67"/>
      <c r="D255" s="64"/>
      <c r="E255" s="67"/>
      <c r="F255" s="64"/>
      <c r="G255" s="64"/>
      <c r="H255" s="67"/>
      <c r="I255" s="63"/>
      <c r="J255" s="64"/>
      <c r="K255" s="67"/>
      <c r="L255" s="64"/>
      <c r="M255" s="67"/>
      <c r="N255" s="67"/>
      <c r="O255" s="64"/>
      <c r="Q255" s="67"/>
    </row>
    <row r="256" spans="2:17">
      <c r="B256" s="67"/>
      <c r="C256" s="67"/>
      <c r="D256" s="64"/>
      <c r="E256" s="67"/>
      <c r="F256" s="64"/>
      <c r="G256" s="64"/>
      <c r="H256" s="67"/>
      <c r="I256" s="63"/>
      <c r="J256" s="64"/>
      <c r="K256" s="67"/>
      <c r="L256" s="64"/>
      <c r="M256" s="67"/>
      <c r="N256" s="67"/>
      <c r="O256" s="64"/>
      <c r="Q256" s="67"/>
    </row>
    <row r="257" spans="2:17">
      <c r="B257" s="67"/>
      <c r="C257" s="67"/>
      <c r="D257" s="64"/>
      <c r="E257" s="67"/>
      <c r="F257" s="64"/>
      <c r="G257" s="64"/>
      <c r="H257" s="67"/>
      <c r="I257" s="63"/>
      <c r="J257" s="64"/>
      <c r="K257" s="67"/>
      <c r="L257" s="64"/>
      <c r="M257" s="67"/>
      <c r="N257" s="67"/>
      <c r="O257" s="64"/>
      <c r="Q257" s="67"/>
    </row>
    <row r="258" spans="2:17">
      <c r="B258" s="67"/>
      <c r="C258" s="67"/>
      <c r="D258" s="64"/>
      <c r="E258" s="67"/>
      <c r="F258" s="64"/>
      <c r="G258" s="64"/>
      <c r="H258" s="67"/>
      <c r="I258" s="63"/>
      <c r="J258" s="64"/>
      <c r="K258" s="67"/>
      <c r="L258" s="64"/>
      <c r="M258" s="67"/>
      <c r="N258" s="67"/>
      <c r="O258" s="64"/>
      <c r="Q258" s="67"/>
    </row>
    <row r="259" spans="2:17">
      <c r="B259" s="67"/>
      <c r="C259" s="67"/>
      <c r="D259" s="64"/>
      <c r="E259" s="67"/>
      <c r="F259" s="64"/>
      <c r="G259" s="64"/>
      <c r="H259" s="67"/>
      <c r="I259" s="63"/>
      <c r="J259" s="64"/>
      <c r="K259" s="67"/>
      <c r="L259" s="64"/>
      <c r="M259" s="67"/>
      <c r="N259" s="67"/>
      <c r="O259" s="64"/>
      <c r="Q259" s="67"/>
    </row>
    <row r="260" spans="2:17">
      <c r="B260" s="67"/>
      <c r="C260" s="67"/>
      <c r="D260" s="64"/>
      <c r="E260" s="67"/>
      <c r="F260" s="64"/>
      <c r="G260" s="64"/>
      <c r="H260" s="67"/>
      <c r="I260" s="63"/>
      <c r="J260" s="64"/>
      <c r="K260" s="67"/>
      <c r="L260" s="64"/>
      <c r="M260" s="67"/>
      <c r="N260" s="67"/>
      <c r="O260" s="64"/>
      <c r="Q260" s="67"/>
    </row>
    <row r="261" spans="2:17">
      <c r="B261" s="67"/>
      <c r="C261" s="67"/>
      <c r="D261" s="64"/>
      <c r="E261" s="67"/>
      <c r="F261" s="64"/>
      <c r="G261" s="64"/>
      <c r="H261" s="67"/>
      <c r="I261" s="63"/>
      <c r="J261" s="64"/>
      <c r="K261" s="67"/>
      <c r="L261" s="64"/>
      <c r="M261" s="67"/>
      <c r="N261" s="67"/>
      <c r="O261" s="64"/>
      <c r="Q261" s="67"/>
    </row>
    <row r="262" spans="2:17">
      <c r="B262" s="67"/>
      <c r="C262" s="67"/>
      <c r="D262" s="64"/>
      <c r="E262" s="67"/>
      <c r="F262" s="64"/>
      <c r="G262" s="64"/>
      <c r="H262" s="67"/>
      <c r="I262" s="63"/>
      <c r="J262" s="64"/>
      <c r="K262" s="67"/>
      <c r="L262" s="64"/>
      <c r="M262" s="67"/>
      <c r="N262" s="67"/>
      <c r="O262" s="64"/>
      <c r="Q262" s="67"/>
    </row>
    <row r="263" spans="2:17">
      <c r="B263" s="67"/>
      <c r="C263" s="67"/>
      <c r="D263" s="64"/>
      <c r="E263" s="67"/>
      <c r="F263" s="64"/>
      <c r="G263" s="64"/>
      <c r="H263" s="67"/>
      <c r="I263" s="63"/>
      <c r="J263" s="64"/>
      <c r="K263" s="67"/>
      <c r="L263" s="64"/>
      <c r="M263" s="67"/>
      <c r="N263" s="67"/>
      <c r="O263" s="64"/>
      <c r="Q263" s="67"/>
    </row>
    <row r="264" spans="2:17">
      <c r="B264" s="67"/>
      <c r="C264" s="67"/>
      <c r="D264" s="64"/>
      <c r="E264" s="67"/>
      <c r="F264" s="64"/>
      <c r="G264" s="64"/>
      <c r="H264" s="67"/>
      <c r="I264" s="63"/>
      <c r="J264" s="64"/>
      <c r="K264" s="67"/>
      <c r="L264" s="64"/>
      <c r="M264" s="67"/>
      <c r="N264" s="67"/>
      <c r="O264" s="64"/>
      <c r="Q264" s="67"/>
    </row>
    <row r="265" spans="2:17">
      <c r="B265" s="67"/>
      <c r="C265" s="67"/>
      <c r="D265" s="64"/>
      <c r="E265" s="67"/>
      <c r="F265" s="64"/>
      <c r="G265" s="64"/>
      <c r="H265" s="67"/>
      <c r="I265" s="63"/>
      <c r="J265" s="64"/>
      <c r="K265" s="67"/>
      <c r="L265" s="64"/>
      <c r="M265" s="67"/>
      <c r="N265" s="67"/>
      <c r="O265" s="64"/>
      <c r="Q265" s="67"/>
    </row>
    <row r="266" spans="2:17">
      <c r="B266" s="67"/>
      <c r="C266" s="67"/>
      <c r="D266" s="64"/>
      <c r="E266" s="67"/>
      <c r="F266" s="64"/>
      <c r="G266" s="64"/>
      <c r="H266" s="67"/>
      <c r="I266" s="63"/>
      <c r="J266" s="64"/>
      <c r="K266" s="67"/>
      <c r="L266" s="64"/>
      <c r="M266" s="67"/>
      <c r="N266" s="67"/>
      <c r="O266" s="64"/>
      <c r="Q266" s="67"/>
    </row>
    <row r="267" spans="2:17">
      <c r="B267" s="67"/>
      <c r="C267" s="67"/>
      <c r="D267" s="64"/>
      <c r="E267" s="67"/>
      <c r="F267" s="64"/>
      <c r="G267" s="64"/>
      <c r="H267" s="67"/>
      <c r="I267" s="63"/>
      <c r="J267" s="64"/>
      <c r="K267" s="67"/>
      <c r="L267" s="64"/>
      <c r="M267" s="67"/>
      <c r="N267" s="67"/>
      <c r="O267" s="64"/>
      <c r="Q267" s="67"/>
    </row>
    <row r="268" spans="2:17">
      <c r="B268" s="67"/>
      <c r="C268" s="67"/>
      <c r="D268" s="64"/>
      <c r="E268" s="67"/>
      <c r="F268" s="64"/>
      <c r="G268" s="64"/>
      <c r="H268" s="67"/>
      <c r="I268" s="63"/>
      <c r="J268" s="64"/>
      <c r="K268" s="67"/>
      <c r="L268" s="64"/>
      <c r="M268" s="67"/>
      <c r="N268" s="67"/>
      <c r="O268" s="64"/>
      <c r="Q268" s="67"/>
    </row>
    <row r="269" spans="2:17">
      <c r="B269" s="67"/>
      <c r="C269" s="67"/>
      <c r="D269" s="64"/>
      <c r="E269" s="67"/>
      <c r="F269" s="64"/>
      <c r="G269" s="64"/>
      <c r="H269" s="67"/>
      <c r="I269" s="63"/>
      <c r="J269" s="64"/>
      <c r="K269" s="67"/>
      <c r="L269" s="64"/>
      <c r="M269" s="67"/>
      <c r="N269" s="67"/>
      <c r="O269" s="64"/>
      <c r="Q269" s="67"/>
    </row>
    <row r="270" spans="2:17">
      <c r="B270" s="67"/>
      <c r="C270" s="67"/>
      <c r="D270" s="64"/>
      <c r="E270" s="67"/>
      <c r="F270" s="64"/>
      <c r="G270" s="64"/>
      <c r="H270" s="67"/>
      <c r="I270" s="63"/>
      <c r="J270" s="64"/>
      <c r="K270" s="67"/>
      <c r="L270" s="64"/>
      <c r="M270" s="67"/>
      <c r="N270" s="67"/>
      <c r="O270" s="64"/>
      <c r="Q270" s="67"/>
    </row>
    <row r="271" spans="2:17">
      <c r="B271" s="67"/>
      <c r="C271" s="67"/>
      <c r="D271" s="64"/>
      <c r="E271" s="67"/>
      <c r="F271" s="64"/>
      <c r="G271" s="64"/>
      <c r="H271" s="67"/>
      <c r="I271" s="63"/>
      <c r="J271" s="64"/>
      <c r="K271" s="67"/>
      <c r="L271" s="64"/>
      <c r="M271" s="67"/>
      <c r="N271" s="67"/>
      <c r="O271" s="64"/>
      <c r="Q271" s="67"/>
    </row>
    <row r="272" spans="2:17">
      <c r="B272" s="67"/>
      <c r="C272" s="67"/>
      <c r="D272" s="64"/>
      <c r="E272" s="67"/>
      <c r="F272" s="64"/>
      <c r="G272" s="64"/>
      <c r="H272" s="67"/>
      <c r="I272" s="63"/>
      <c r="J272" s="64"/>
      <c r="K272" s="67"/>
      <c r="L272" s="64"/>
      <c r="M272" s="67"/>
      <c r="N272" s="67"/>
      <c r="O272" s="64"/>
      <c r="Q272" s="67"/>
    </row>
    <row r="273" spans="2:17">
      <c r="B273" s="67"/>
      <c r="C273" s="67"/>
      <c r="D273" s="64"/>
      <c r="E273" s="67"/>
      <c r="F273" s="64"/>
      <c r="G273" s="64"/>
      <c r="H273" s="67"/>
      <c r="I273" s="63"/>
      <c r="J273" s="64"/>
      <c r="K273" s="67"/>
      <c r="L273" s="64"/>
      <c r="M273" s="67"/>
      <c r="N273" s="67"/>
      <c r="O273" s="64"/>
      <c r="Q273" s="67"/>
    </row>
    <row r="274" spans="2:17">
      <c r="B274" s="67"/>
      <c r="C274" s="67"/>
      <c r="D274" s="64"/>
      <c r="E274" s="67"/>
      <c r="F274" s="64"/>
      <c r="G274" s="64"/>
      <c r="H274" s="67"/>
      <c r="I274" s="63"/>
      <c r="J274" s="64"/>
      <c r="K274" s="67"/>
      <c r="L274" s="64"/>
      <c r="M274" s="67"/>
      <c r="N274" s="67"/>
      <c r="O274" s="64"/>
      <c r="Q274" s="67"/>
    </row>
    <row r="275" spans="2:17">
      <c r="B275" s="67"/>
      <c r="C275" s="67"/>
      <c r="D275" s="64"/>
      <c r="E275" s="67"/>
      <c r="F275" s="64"/>
      <c r="G275" s="64"/>
      <c r="H275" s="67"/>
      <c r="I275" s="63"/>
      <c r="J275" s="64"/>
      <c r="K275" s="67"/>
      <c r="L275" s="64"/>
      <c r="M275" s="67"/>
      <c r="N275" s="67"/>
      <c r="O275" s="64"/>
      <c r="Q275" s="67"/>
    </row>
    <row r="276" spans="2:17">
      <c r="B276" s="67"/>
      <c r="C276" s="67"/>
      <c r="D276" s="64"/>
      <c r="E276" s="67"/>
      <c r="F276" s="64"/>
      <c r="G276" s="64"/>
      <c r="H276" s="67"/>
      <c r="I276" s="63"/>
      <c r="J276" s="64"/>
      <c r="K276" s="67"/>
      <c r="L276" s="64"/>
      <c r="M276" s="67"/>
      <c r="N276" s="67"/>
      <c r="O276" s="64"/>
      <c r="Q276" s="67"/>
    </row>
    <row r="277" spans="2:17">
      <c r="B277" s="67"/>
      <c r="C277" s="67"/>
      <c r="D277" s="64"/>
      <c r="E277" s="67"/>
      <c r="F277" s="64"/>
      <c r="G277" s="64"/>
      <c r="H277" s="67"/>
      <c r="I277" s="63"/>
      <c r="J277" s="64"/>
      <c r="K277" s="67"/>
      <c r="L277" s="64"/>
      <c r="M277" s="67"/>
      <c r="N277" s="67"/>
      <c r="O277" s="64"/>
      <c r="Q277" s="67"/>
    </row>
    <row r="278" spans="2:17">
      <c r="B278" s="67"/>
      <c r="C278" s="67"/>
      <c r="D278" s="64"/>
      <c r="E278" s="67"/>
      <c r="F278" s="64"/>
      <c r="G278" s="64"/>
      <c r="H278" s="67"/>
      <c r="I278" s="63"/>
      <c r="J278" s="64"/>
      <c r="K278" s="67"/>
      <c r="L278" s="64"/>
      <c r="M278" s="67"/>
      <c r="N278" s="67"/>
      <c r="O278" s="64"/>
      <c r="Q278" s="67"/>
    </row>
    <row r="279" spans="2:17">
      <c r="B279" s="67"/>
      <c r="C279" s="67"/>
      <c r="D279" s="64"/>
      <c r="E279" s="67"/>
      <c r="F279" s="64"/>
      <c r="G279" s="64"/>
      <c r="H279" s="67"/>
      <c r="I279" s="63"/>
      <c r="J279" s="64"/>
      <c r="K279" s="67"/>
      <c r="L279" s="64"/>
      <c r="M279" s="67"/>
      <c r="N279" s="67"/>
      <c r="O279" s="64"/>
      <c r="Q279" s="67"/>
    </row>
    <row r="280" spans="2:17">
      <c r="B280" s="67"/>
      <c r="C280" s="67"/>
      <c r="D280" s="64"/>
      <c r="E280" s="67"/>
      <c r="F280" s="64"/>
      <c r="G280" s="64"/>
      <c r="H280" s="67"/>
      <c r="I280" s="63"/>
      <c r="J280" s="64"/>
      <c r="K280" s="67"/>
      <c r="L280" s="64"/>
      <c r="M280" s="67"/>
      <c r="N280" s="67"/>
      <c r="O280" s="64"/>
      <c r="Q280" s="67"/>
    </row>
    <row r="281" spans="2:17">
      <c r="B281" s="67"/>
      <c r="C281" s="67"/>
      <c r="D281" s="64"/>
      <c r="E281" s="67"/>
      <c r="F281" s="64"/>
      <c r="G281" s="64"/>
      <c r="H281" s="67"/>
      <c r="I281" s="63"/>
      <c r="J281" s="64"/>
      <c r="K281" s="67"/>
      <c r="L281" s="64"/>
      <c r="M281" s="67"/>
      <c r="N281" s="67"/>
      <c r="O281" s="64"/>
      <c r="Q281" s="67"/>
    </row>
    <row r="282" spans="2:17">
      <c r="B282" s="67"/>
      <c r="C282" s="67"/>
      <c r="D282" s="64"/>
      <c r="E282" s="67"/>
      <c r="F282" s="64"/>
      <c r="G282" s="64"/>
      <c r="H282" s="67"/>
      <c r="I282" s="63"/>
      <c r="J282" s="64"/>
      <c r="K282" s="67"/>
      <c r="L282" s="64"/>
      <c r="M282" s="67"/>
      <c r="N282" s="67"/>
      <c r="O282" s="64"/>
      <c r="Q282" s="67"/>
    </row>
    <row r="283" spans="2:17">
      <c r="B283" s="67"/>
      <c r="C283" s="67"/>
      <c r="D283" s="64"/>
      <c r="E283" s="67"/>
      <c r="F283" s="64"/>
      <c r="G283" s="64"/>
      <c r="H283" s="67"/>
      <c r="I283" s="63"/>
      <c r="J283" s="64"/>
      <c r="K283" s="67"/>
      <c r="L283" s="64"/>
      <c r="M283" s="67"/>
      <c r="N283" s="67"/>
      <c r="O283" s="64"/>
      <c r="Q283" s="67"/>
    </row>
    <row r="284" spans="2:17">
      <c r="B284" s="67"/>
      <c r="C284" s="67"/>
      <c r="D284" s="64"/>
      <c r="E284" s="67"/>
      <c r="F284" s="64"/>
      <c r="G284" s="64"/>
      <c r="H284" s="67"/>
      <c r="I284" s="63"/>
      <c r="J284" s="64"/>
      <c r="K284" s="67"/>
      <c r="L284" s="64"/>
      <c r="M284" s="67"/>
      <c r="N284" s="67"/>
      <c r="O284" s="64"/>
      <c r="Q284" s="67"/>
    </row>
    <row r="285" spans="2:17">
      <c r="B285" s="67"/>
      <c r="C285" s="67"/>
      <c r="D285" s="64"/>
      <c r="E285" s="67"/>
      <c r="F285" s="64"/>
      <c r="G285" s="64"/>
      <c r="H285" s="67"/>
      <c r="I285" s="63"/>
      <c r="J285" s="64"/>
      <c r="K285" s="67"/>
      <c r="L285" s="64"/>
      <c r="M285" s="67"/>
      <c r="N285" s="67"/>
      <c r="O285" s="64"/>
      <c r="Q285" s="67"/>
    </row>
    <row r="286" spans="2:17">
      <c r="B286" s="67"/>
      <c r="C286" s="67"/>
      <c r="D286" s="64"/>
      <c r="E286" s="67"/>
      <c r="F286" s="64"/>
      <c r="G286" s="64"/>
      <c r="H286" s="67"/>
      <c r="I286" s="63"/>
      <c r="J286" s="64"/>
      <c r="K286" s="67"/>
      <c r="L286" s="64"/>
      <c r="M286" s="67"/>
      <c r="N286" s="67"/>
      <c r="O286" s="64"/>
      <c r="Q286" s="67"/>
    </row>
    <row r="287" spans="2:17">
      <c r="B287" s="67"/>
      <c r="C287" s="67"/>
      <c r="D287" s="64"/>
      <c r="E287" s="67"/>
      <c r="F287" s="64"/>
      <c r="G287" s="64"/>
      <c r="H287" s="67"/>
      <c r="I287" s="63"/>
      <c r="J287" s="64"/>
      <c r="K287" s="67"/>
      <c r="L287" s="64"/>
      <c r="M287" s="67"/>
      <c r="N287" s="67"/>
      <c r="O287" s="64"/>
      <c r="Q287" s="67"/>
    </row>
    <row r="288" spans="2:17">
      <c r="B288" s="67"/>
      <c r="C288" s="67"/>
      <c r="D288" s="64"/>
      <c r="E288" s="67"/>
      <c r="F288" s="64"/>
      <c r="G288" s="64"/>
      <c r="H288" s="67"/>
      <c r="I288" s="63"/>
      <c r="J288" s="64"/>
      <c r="K288" s="67"/>
      <c r="L288" s="64"/>
      <c r="M288" s="67"/>
      <c r="N288" s="67"/>
      <c r="O288" s="64"/>
      <c r="Q288" s="67"/>
    </row>
    <row r="289" spans="2:17">
      <c r="B289" s="67"/>
      <c r="C289" s="67"/>
      <c r="D289" s="64"/>
      <c r="E289" s="67"/>
      <c r="F289" s="64"/>
      <c r="G289" s="64"/>
      <c r="H289" s="67"/>
      <c r="I289" s="63"/>
      <c r="J289" s="64"/>
      <c r="K289" s="67"/>
      <c r="L289" s="64"/>
      <c r="M289" s="67"/>
      <c r="N289" s="67"/>
      <c r="O289" s="64"/>
      <c r="Q289" s="67"/>
    </row>
    <row r="290" spans="2:17">
      <c r="B290" s="67"/>
      <c r="C290" s="67"/>
      <c r="D290" s="64"/>
      <c r="E290" s="67"/>
      <c r="F290" s="64"/>
      <c r="G290" s="64"/>
      <c r="H290" s="67"/>
      <c r="I290" s="63"/>
      <c r="J290" s="64"/>
      <c r="K290" s="67"/>
      <c r="L290" s="64"/>
      <c r="M290" s="67"/>
      <c r="N290" s="67"/>
      <c r="O290" s="64"/>
      <c r="Q290" s="67"/>
    </row>
    <row r="291" spans="2:17">
      <c r="B291" s="67"/>
      <c r="C291" s="67"/>
      <c r="D291" s="64"/>
      <c r="E291" s="67"/>
      <c r="F291" s="64"/>
      <c r="G291" s="64"/>
      <c r="H291" s="67"/>
      <c r="I291" s="63"/>
      <c r="J291" s="64"/>
      <c r="K291" s="67"/>
      <c r="L291" s="64"/>
      <c r="M291" s="67"/>
      <c r="N291" s="67"/>
      <c r="O291" s="64"/>
      <c r="Q291" s="67"/>
    </row>
    <row r="292" spans="2:17">
      <c r="B292" s="67"/>
      <c r="C292" s="67"/>
      <c r="D292" s="64"/>
      <c r="E292" s="67"/>
      <c r="F292" s="64"/>
      <c r="G292" s="64"/>
      <c r="H292" s="67"/>
      <c r="I292" s="63"/>
      <c r="J292" s="64"/>
      <c r="K292" s="67"/>
      <c r="L292" s="64"/>
      <c r="M292" s="67"/>
      <c r="N292" s="67"/>
      <c r="O292" s="64"/>
      <c r="Q292" s="67"/>
    </row>
    <row r="293" spans="2:17">
      <c r="B293" s="67"/>
      <c r="C293" s="67"/>
      <c r="D293" s="64"/>
      <c r="E293" s="67"/>
      <c r="F293" s="64"/>
      <c r="G293" s="64"/>
      <c r="H293" s="67"/>
      <c r="I293" s="63"/>
      <c r="J293" s="64"/>
      <c r="K293" s="67"/>
      <c r="L293" s="64"/>
      <c r="M293" s="67"/>
      <c r="N293" s="67"/>
      <c r="O293" s="64"/>
      <c r="Q293" s="67"/>
    </row>
    <row r="294" spans="2:17">
      <c r="B294" s="67"/>
      <c r="C294" s="67"/>
      <c r="D294" s="64"/>
      <c r="E294" s="67"/>
      <c r="F294" s="64"/>
      <c r="G294" s="64"/>
      <c r="H294" s="67"/>
      <c r="I294" s="63"/>
      <c r="J294" s="64"/>
      <c r="K294" s="67"/>
      <c r="L294" s="64"/>
      <c r="M294" s="67"/>
      <c r="N294" s="67"/>
      <c r="O294" s="64"/>
      <c r="Q294" s="67"/>
    </row>
    <row r="295" spans="2:17">
      <c r="B295" s="67"/>
      <c r="C295" s="67"/>
      <c r="D295" s="64"/>
      <c r="E295" s="67"/>
      <c r="F295" s="64"/>
      <c r="G295" s="64"/>
      <c r="H295" s="67"/>
      <c r="I295" s="63"/>
      <c r="J295" s="64"/>
      <c r="K295" s="67"/>
      <c r="L295" s="64"/>
      <c r="M295" s="67"/>
      <c r="N295" s="67"/>
      <c r="O295" s="64"/>
      <c r="Q295" s="67"/>
    </row>
    <row r="296" spans="2:17">
      <c r="B296" s="67"/>
      <c r="C296" s="67"/>
      <c r="D296" s="64"/>
      <c r="E296" s="67"/>
      <c r="F296" s="64"/>
      <c r="G296" s="64"/>
      <c r="H296" s="67"/>
      <c r="I296" s="63"/>
      <c r="J296" s="64"/>
      <c r="K296" s="67"/>
      <c r="L296" s="64"/>
      <c r="M296" s="67"/>
      <c r="N296" s="67"/>
      <c r="O296" s="64"/>
      <c r="Q296" s="67"/>
    </row>
    <row r="297" spans="2:17">
      <c r="B297" s="67"/>
      <c r="C297" s="67"/>
      <c r="D297" s="64"/>
      <c r="E297" s="67"/>
      <c r="F297" s="64"/>
      <c r="G297" s="64"/>
      <c r="H297" s="67"/>
      <c r="I297" s="63"/>
      <c r="J297" s="64"/>
      <c r="K297" s="67"/>
      <c r="L297" s="64"/>
      <c r="M297" s="67"/>
      <c r="N297" s="67"/>
      <c r="O297" s="64"/>
      <c r="Q297" s="67"/>
    </row>
    <row r="298" spans="2:17">
      <c r="B298" s="67"/>
      <c r="C298" s="67"/>
      <c r="D298" s="64"/>
      <c r="E298" s="67"/>
      <c r="F298" s="64"/>
      <c r="G298" s="64"/>
      <c r="H298" s="67"/>
      <c r="I298" s="63"/>
      <c r="J298" s="64"/>
      <c r="K298" s="67"/>
      <c r="L298" s="64"/>
      <c r="M298" s="67"/>
      <c r="N298" s="67"/>
      <c r="O298" s="64"/>
      <c r="Q298" s="67"/>
    </row>
    <row r="299" spans="2:17">
      <c r="B299" s="67"/>
      <c r="C299" s="67"/>
      <c r="D299" s="64"/>
      <c r="E299" s="67"/>
      <c r="F299" s="64"/>
      <c r="G299" s="64"/>
      <c r="H299" s="67"/>
      <c r="I299" s="63"/>
      <c r="J299" s="64"/>
      <c r="K299" s="67"/>
      <c r="L299" s="64"/>
      <c r="M299" s="67"/>
      <c r="N299" s="67"/>
      <c r="O299" s="64"/>
      <c r="Q299" s="67"/>
    </row>
    <row r="300" spans="2:17">
      <c r="B300" s="67"/>
      <c r="C300" s="67"/>
      <c r="D300" s="64"/>
      <c r="E300" s="67"/>
      <c r="F300" s="64"/>
      <c r="G300" s="64"/>
      <c r="H300" s="67"/>
      <c r="I300" s="63"/>
      <c r="J300" s="64"/>
      <c r="K300" s="67"/>
      <c r="L300" s="64"/>
      <c r="M300" s="67"/>
      <c r="N300" s="67"/>
      <c r="O300" s="64"/>
      <c r="Q300" s="67"/>
    </row>
    <row r="301" spans="2:17">
      <c r="B301" s="67"/>
      <c r="C301" s="67"/>
      <c r="D301" s="64"/>
      <c r="E301" s="67"/>
      <c r="F301" s="64"/>
      <c r="G301" s="64"/>
      <c r="H301" s="67"/>
      <c r="I301" s="63"/>
      <c r="J301" s="64"/>
      <c r="K301" s="67"/>
      <c r="L301" s="64"/>
      <c r="M301" s="67"/>
      <c r="N301" s="67"/>
      <c r="O301" s="64"/>
      <c r="Q301" s="67"/>
    </row>
    <row r="302" spans="2:17">
      <c r="B302" s="67"/>
      <c r="C302" s="67"/>
      <c r="D302" s="64"/>
      <c r="E302" s="67"/>
      <c r="F302" s="64"/>
      <c r="G302" s="64"/>
      <c r="H302" s="67"/>
      <c r="I302" s="63"/>
      <c r="J302" s="64"/>
      <c r="K302" s="67"/>
      <c r="L302" s="64"/>
      <c r="M302" s="67"/>
      <c r="N302" s="67"/>
      <c r="O302" s="64"/>
      <c r="Q302" s="67"/>
    </row>
    <row r="303" spans="2:17">
      <c r="B303" s="67"/>
      <c r="C303" s="67"/>
      <c r="D303" s="64"/>
      <c r="E303" s="67"/>
      <c r="F303" s="64"/>
      <c r="G303" s="64"/>
      <c r="H303" s="67"/>
      <c r="I303" s="63"/>
      <c r="J303" s="64"/>
      <c r="K303" s="67"/>
      <c r="L303" s="64"/>
      <c r="M303" s="67"/>
      <c r="N303" s="67"/>
      <c r="Q303" s="67"/>
    </row>
    <row r="304" spans="2:17">
      <c r="B304" s="67"/>
      <c r="C304" s="67"/>
      <c r="D304" s="64"/>
      <c r="E304" s="67"/>
      <c r="F304" s="64"/>
      <c r="G304" s="64"/>
      <c r="H304" s="67"/>
      <c r="I304" s="63"/>
      <c r="J304" s="64"/>
      <c r="K304" s="67"/>
      <c r="L304" s="64"/>
      <c r="M304" s="67"/>
      <c r="N304" s="67"/>
      <c r="Q304" s="67"/>
    </row>
  </sheetData>
  <autoFilter ref="A1:R40"/>
  <conditionalFormatting sqref="O41:O65536 O1 R24:R26 O4:O38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{2F879CDB-65F1-45CC-9F3F-F0126097204F}</x14:id>
        </ext>
      </extLst>
    </cfRule>
  </conditionalFormatting>
  <dataValidations count="1">
    <dataValidation type="whole" allowBlank="1" showInputMessage="1" showErrorMessage="1" sqref="O1:O1048576">
      <formula1>1</formula1>
      <formula2>5</formula2>
    </dataValidation>
  </dataValidations>
  <hyperlinks>
    <hyperlink ref="R9" r:id="rId1"/>
    <hyperlink ref="R10" r:id="rId2"/>
    <hyperlink ref="R11" r:id="rId3"/>
    <hyperlink ref="R12" r:id="rId4"/>
    <hyperlink ref="R13" r:id="rId5"/>
    <hyperlink ref="R14" r:id="rId6" display="Q:\ARCHIVES\2013\2131 13 AGEFIPH RA - SAMETH 26 Rhône alpes charpente M.Armand"/>
    <hyperlink ref="R16" r:id="rId7"/>
    <hyperlink ref="R17" r:id="rId8"/>
    <hyperlink ref="R18" r:id="rId9"/>
    <hyperlink ref="R19" r:id="rId10"/>
    <hyperlink ref="R20" r:id="rId11"/>
    <hyperlink ref="R21" r:id="rId12"/>
    <hyperlink ref="R22" r:id="rId13"/>
    <hyperlink ref="R23" r:id="rId14"/>
    <hyperlink ref="R24" r:id="rId15"/>
    <hyperlink ref="R25" r:id="rId16"/>
    <hyperlink ref="R26" r:id="rId17"/>
    <hyperlink ref="R30" r:id="rId18"/>
  </hyperlinks>
  <pageMargins left="0.7" right="0.7" top="0.75" bottom="0.75" header="0.3" footer="0.3"/>
  <pageSetup paperSize="9" orientation="portrait" r:id="rId19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F879CDB-65F1-45CC-9F3F-F0126097204F}">
            <x14:dataBar minLength="0" maxLength="100" negativeBarColorSameAsPositive="1" axisPosition="none">
              <x14:cfvo type="min"/>
              <x14:cfvo type="max"/>
            </x14:dataBar>
          </x14:cfRule>
          <xm:sqref>O41:O65536 O1 R24:R26 O4:O38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I25"/>
  <sheetViews>
    <sheetView workbookViewId="0">
      <selection activeCell="B17" sqref="B17"/>
    </sheetView>
  </sheetViews>
  <sheetFormatPr baseColWidth="10" defaultRowHeight="15"/>
  <cols>
    <col min="1" max="1" width="39" bestFit="1" customWidth="1"/>
    <col min="8" max="8" width="27" bestFit="1" customWidth="1"/>
  </cols>
  <sheetData>
    <row r="3" spans="1:9">
      <c r="A3" t="s">
        <v>245</v>
      </c>
      <c r="B3" s="24">
        <v>36</v>
      </c>
    </row>
    <row r="4" spans="1:9">
      <c r="H4" t="s">
        <v>265</v>
      </c>
      <c r="I4" t="s">
        <v>266</v>
      </c>
    </row>
    <row r="5" spans="1:9">
      <c r="A5" t="s">
        <v>246</v>
      </c>
      <c r="B5">
        <f>COUNTA(BD!A:A)-1</f>
        <v>38</v>
      </c>
      <c r="H5" t="s">
        <v>267</v>
      </c>
      <c r="I5" t="s">
        <v>268</v>
      </c>
    </row>
    <row r="6" spans="1:9">
      <c r="H6" t="s">
        <v>269</v>
      </c>
      <c r="I6" t="s">
        <v>270</v>
      </c>
    </row>
    <row r="7" spans="1:9">
      <c r="H7" t="s">
        <v>271</v>
      </c>
      <c r="I7" t="s">
        <v>272</v>
      </c>
    </row>
    <row r="8" spans="1:9">
      <c r="H8" t="s">
        <v>273</v>
      </c>
      <c r="I8" t="s">
        <v>274</v>
      </c>
    </row>
    <row r="9" spans="1:9">
      <c r="H9" t="s">
        <v>275</v>
      </c>
      <c r="I9" t="s">
        <v>276</v>
      </c>
    </row>
    <row r="10" spans="1:9">
      <c r="H10" t="s">
        <v>277</v>
      </c>
      <c r="I10" t="s">
        <v>278</v>
      </c>
    </row>
    <row r="11" spans="1:9">
      <c r="H11" t="s">
        <v>279</v>
      </c>
      <c r="I11" t="s">
        <v>280</v>
      </c>
    </row>
    <row r="12" spans="1:9">
      <c r="H12" t="s">
        <v>281</v>
      </c>
      <c r="I12" t="s">
        <v>282</v>
      </c>
    </row>
    <row r="13" spans="1:9">
      <c r="H13" t="s">
        <v>283</v>
      </c>
      <c r="I13" t="s">
        <v>284</v>
      </c>
    </row>
    <row r="14" spans="1:9">
      <c r="H14" t="s">
        <v>285</v>
      </c>
      <c r="I14" t="s">
        <v>286</v>
      </c>
    </row>
    <row r="15" spans="1:9">
      <c r="H15" t="s">
        <v>287</v>
      </c>
      <c r="I15" t="s">
        <v>288</v>
      </c>
    </row>
    <row r="16" spans="1:9">
      <c r="H16" t="s">
        <v>289</v>
      </c>
      <c r="I16" t="s">
        <v>290</v>
      </c>
    </row>
    <row r="17" spans="8:9">
      <c r="H17" t="s">
        <v>291</v>
      </c>
      <c r="I17" t="s">
        <v>292</v>
      </c>
    </row>
    <row r="18" spans="8:9">
      <c r="H18" t="s">
        <v>293</v>
      </c>
      <c r="I18" t="s">
        <v>294</v>
      </c>
    </row>
    <row r="19" spans="8:9">
      <c r="H19" t="s">
        <v>295</v>
      </c>
      <c r="I19" t="s">
        <v>296</v>
      </c>
    </row>
    <row r="20" spans="8:9">
      <c r="H20" t="s">
        <v>297</v>
      </c>
      <c r="I20" t="s">
        <v>298</v>
      </c>
    </row>
    <row r="21" spans="8:9">
      <c r="H21" t="s">
        <v>299</v>
      </c>
      <c r="I21" t="s">
        <v>300</v>
      </c>
    </row>
    <row r="22" spans="8:9">
      <c r="H22" t="s">
        <v>301</v>
      </c>
      <c r="I22" t="s">
        <v>302</v>
      </c>
    </row>
    <row r="23" spans="8:9">
      <c r="H23" t="s">
        <v>303</v>
      </c>
      <c r="I23" t="s">
        <v>304</v>
      </c>
    </row>
    <row r="24" spans="8:9">
      <c r="H24" t="s">
        <v>305</v>
      </c>
      <c r="I24" t="s">
        <v>304</v>
      </c>
    </row>
    <row r="25" spans="8:9">
      <c r="H25" t="s">
        <v>306</v>
      </c>
      <c r="I25" t="s">
        <v>307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C3:J40"/>
  <sheetViews>
    <sheetView showGridLines="0" topLeftCell="C1" workbookViewId="0">
      <selection activeCell="H19" sqref="H19"/>
    </sheetView>
  </sheetViews>
  <sheetFormatPr baseColWidth="10" defaultRowHeight="15"/>
  <cols>
    <col min="1" max="2" width="11.42578125" style="31"/>
    <col min="3" max="3" width="28" style="31" bestFit="1" customWidth="1"/>
    <col min="4" max="4" width="28.140625" style="50" bestFit="1" customWidth="1"/>
    <col min="5" max="8" width="11.42578125" style="31"/>
    <col min="9" max="9" width="24.28515625" style="31" bestFit="1" customWidth="1"/>
    <col min="10" max="16384" width="11.42578125" style="31"/>
  </cols>
  <sheetData>
    <row r="3" spans="3:10" ht="15.75" thickBot="1"/>
    <row r="4" spans="3:10" ht="15.75" customHeight="1">
      <c r="C4" s="159" t="s">
        <v>244</v>
      </c>
      <c r="D4" s="160"/>
      <c r="I4" s="31">
        <f ca="1">INDEX(BD!A:A,MATCH(D9,BD!C:C,0))</f>
        <v>12</v>
      </c>
    </row>
    <row r="5" spans="3:10" ht="15.75" thickBot="1">
      <c r="C5" s="161"/>
      <c r="D5" s="162"/>
    </row>
    <row r="7" spans="3:10" ht="15.75" thickBot="1"/>
    <row r="8" spans="3:10">
      <c r="C8" s="75" t="s">
        <v>237</v>
      </c>
      <c r="D8" s="98" t="str">
        <f ca="1">INDEX(bd_Nom_du_fournisseur,param_n°_ligne)</f>
        <v>KHOL</v>
      </c>
      <c r="E8" s="100"/>
      <c r="I8" s="31" t="s">
        <v>237</v>
      </c>
      <c r="J8" s="31" t="str">
        <f ca="1">INDEX(bd_Nom_du_fournisseur, MATCH(D9,BD!C:C,0)-1)</f>
        <v>KINNARPS</v>
      </c>
    </row>
    <row r="9" spans="3:10">
      <c r="C9" s="76" t="s">
        <v>39</v>
      </c>
      <c r="D9" s="107" t="str">
        <f ca="1">INDEX(bd_Domaine_d_intervention,param_n°_ligne)</f>
        <v>Bureautique</v>
      </c>
      <c r="E9" s="109"/>
      <c r="I9" s="31" t="s">
        <v>39</v>
      </c>
      <c r="J9" s="31" t="str">
        <f ca="1">INDEX(bd_Domaine_d_intervention, MATCH(D9,BD!C:C,0)-1)</f>
        <v>Bureautique</v>
      </c>
    </row>
    <row r="10" spans="3:10">
      <c r="C10" s="76" t="s">
        <v>112</v>
      </c>
      <c r="D10" s="107" t="str">
        <f ca="1">INDEX(Bd_Activité,param_n°_ligne)</f>
        <v>Employé administratif</v>
      </c>
      <c r="E10" s="109"/>
      <c r="I10" s="31" t="s">
        <v>112</v>
      </c>
      <c r="J10" s="31" t="str">
        <f ca="1">INDEX(Bd_Activité, MATCH(D9,BD!C:C,0)-1)</f>
        <v>Employé administratif</v>
      </c>
    </row>
    <row r="11" spans="3:10">
      <c r="C11" s="76" t="s">
        <v>94</v>
      </c>
      <c r="D11" s="107" t="str">
        <f ca="1">INDEX(bd_Déficience,param_n°_ligne)</f>
        <v>Rachidienne</v>
      </c>
      <c r="E11" s="109"/>
      <c r="I11" s="31" t="s">
        <v>94</v>
      </c>
      <c r="J11" s="31" t="str">
        <f ca="1">INDEX(bd_Déficience, MATCH(D9,BD!C:C,0)-1)</f>
        <v xml:space="preserve">Membres supérieurs </v>
      </c>
    </row>
    <row r="12" spans="3:10">
      <c r="C12" s="76" t="s">
        <v>0</v>
      </c>
      <c r="D12" s="107" t="str">
        <f ca="1">INDEX(BD_Matériels,param_n°_ligne)</f>
        <v>Siège</v>
      </c>
      <c r="E12" s="109"/>
      <c r="I12" s="31" t="s">
        <v>0</v>
      </c>
      <c r="J12" s="31" t="str">
        <f ca="1">INDEX(BD_Matériels, MATCH(D9,BD!C:C,0)-1)</f>
        <v xml:space="preserve">Plan de travail </v>
      </c>
    </row>
    <row r="13" spans="3:10" ht="15.75" thickBot="1">
      <c r="C13" s="77" t="s">
        <v>1</v>
      </c>
      <c r="D13" s="124" t="str">
        <f ca="1">INDEX(bd_Nom,param_n°_ligne)</f>
        <v>M. xxxxx</v>
      </c>
      <c r="E13" s="126"/>
      <c r="I13" s="31" t="s">
        <v>1</v>
      </c>
      <c r="J13" s="31" t="str">
        <f ca="1">INDEX(bd_Nom, MATCH(D9,BD!C:C,0)-1)</f>
        <v>M. MANZOLI</v>
      </c>
    </row>
    <row r="14" spans="3:10">
      <c r="C14" s="75" t="s">
        <v>235</v>
      </c>
      <c r="D14" s="98"/>
      <c r="E14" s="100"/>
    </row>
    <row r="15" spans="3:10">
      <c r="C15" s="76" t="s">
        <v>236</v>
      </c>
      <c r="D15" s="107"/>
      <c r="E15" s="109"/>
    </row>
    <row r="16" spans="3:10">
      <c r="C16" s="76" t="s">
        <v>2</v>
      </c>
      <c r="D16" s="107"/>
      <c r="E16" s="109"/>
    </row>
    <row r="17" spans="3:6">
      <c r="C17" s="76" t="s">
        <v>3</v>
      </c>
      <c r="D17" s="107"/>
      <c r="E17" s="109"/>
      <c r="F17" s="74"/>
    </row>
    <row r="18" spans="3:6">
      <c r="C18" s="76" t="s">
        <v>4</v>
      </c>
      <c r="D18" s="107"/>
      <c r="E18" s="109"/>
    </row>
    <row r="19" spans="3:6">
      <c r="C19" s="76" t="s">
        <v>225</v>
      </c>
      <c r="D19" s="107"/>
      <c r="E19" s="109"/>
    </row>
    <row r="20" spans="3:6" ht="15.75" thickBot="1">
      <c r="C20" s="77" t="s">
        <v>229</v>
      </c>
      <c r="D20" s="124"/>
      <c r="E20" s="126"/>
    </row>
    <row r="21" spans="3:6" ht="15.75" thickBot="1"/>
    <row r="22" spans="3:6" ht="15.75" thickBot="1">
      <c r="C22" s="49" t="s">
        <v>40</v>
      </c>
      <c r="D22" s="78">
        <v>4</v>
      </c>
    </row>
    <row r="23" spans="3:6" ht="15.75" thickBot="1"/>
    <row r="24" spans="3:6" ht="15.75" thickBot="1">
      <c r="C24" s="79" t="s">
        <v>41</v>
      </c>
      <c r="D24" s="78" t="s">
        <v>64</v>
      </c>
    </row>
    <row r="25" spans="3:6" ht="15.75" thickBot="1"/>
    <row r="26" spans="3:6" ht="15.75" thickBot="1">
      <c r="C26" s="79" t="s">
        <v>5</v>
      </c>
      <c r="D26" s="98" t="s">
        <v>238</v>
      </c>
      <c r="E26" s="100"/>
    </row>
    <row r="27" spans="3:6">
      <c r="D27" s="107"/>
      <c r="E27" s="109"/>
    </row>
    <row r="28" spans="3:6">
      <c r="D28" s="107"/>
      <c r="E28" s="109"/>
    </row>
    <row r="29" spans="3:6">
      <c r="D29" s="107"/>
      <c r="E29" s="109"/>
    </row>
    <row r="30" spans="3:6">
      <c r="D30" s="107"/>
      <c r="E30" s="109"/>
    </row>
    <row r="31" spans="3:6">
      <c r="D31" s="107"/>
      <c r="E31" s="109"/>
    </row>
    <row r="32" spans="3:6" ht="15.75" thickBot="1">
      <c r="D32" s="124"/>
      <c r="E32" s="126"/>
    </row>
    <row r="33" spans="3:5" ht="15.75" thickBot="1">
      <c r="C33" s="49" t="s">
        <v>42</v>
      </c>
      <c r="D33" s="86" t="s">
        <v>238</v>
      </c>
      <c r="E33" s="87"/>
    </row>
    <row r="39" spans="3:5" ht="15" customHeight="1"/>
    <row r="40" spans="3:5" ht="15.75" customHeight="1"/>
  </sheetData>
  <mergeCells count="16">
    <mergeCell ref="D33:E33"/>
    <mergeCell ref="D13:E13"/>
    <mergeCell ref="D12:E12"/>
    <mergeCell ref="D11:E11"/>
    <mergeCell ref="D8:E8"/>
    <mergeCell ref="D9:E9"/>
    <mergeCell ref="D10:E10"/>
    <mergeCell ref="C4:D5"/>
    <mergeCell ref="D26:E32"/>
    <mergeCell ref="D20:E20"/>
    <mergeCell ref="D18:E18"/>
    <mergeCell ref="D19:E19"/>
    <mergeCell ref="D17:E17"/>
    <mergeCell ref="D16:E16"/>
    <mergeCell ref="D15:E15"/>
    <mergeCell ref="D14:E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Drop Down 2">
              <controlPr defaultSize="0" autoLine="0" autoPict="0">
                <anchor moveWithCells="1">
                  <from>
                    <xdr:col>5</xdr:col>
                    <xdr:colOff>95250</xdr:colOff>
                    <xdr:row>10</xdr:row>
                    <xdr:rowOff>171450</xdr:rowOff>
                  </from>
                  <to>
                    <xdr:col>7</xdr:col>
                    <xdr:colOff>171450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5" name="Drop Down 6">
              <controlPr defaultSize="0" autoLine="0" autoPict="0">
                <anchor moveWithCells="1">
                  <from>
                    <xdr:col>5</xdr:col>
                    <xdr:colOff>133350</xdr:colOff>
                    <xdr:row>6</xdr:row>
                    <xdr:rowOff>114300</xdr:rowOff>
                  </from>
                  <to>
                    <xdr:col>7</xdr:col>
                    <xdr:colOff>219075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consultation fournisseur</vt:lpstr>
      <vt:lpstr>Ajout fournisseur</vt:lpstr>
      <vt:lpstr>Modifier fournisseur</vt:lpstr>
      <vt:lpstr>BD</vt:lpstr>
      <vt:lpstr>param</vt:lpstr>
      <vt:lpstr>Feuil2</vt:lpstr>
      <vt:lpstr>Liste_fournisseur</vt:lpstr>
      <vt:lpstr>nb_enregistrements_bd</vt:lpstr>
      <vt:lpstr>param_n°_ligne</vt:lpstr>
      <vt:lpstr>param_no_ligne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ALPIN RICAUD</dc:creator>
  <cp:lastModifiedBy>Michel</cp:lastModifiedBy>
  <dcterms:created xsi:type="dcterms:W3CDTF">2013-10-14T12:59:05Z</dcterms:created>
  <dcterms:modified xsi:type="dcterms:W3CDTF">2013-10-30T22:38:39Z</dcterms:modified>
</cp:coreProperties>
</file>