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/>
  <bookViews>
    <workbookView xWindow="240" yWindow="90" windowWidth="7965" windowHeight="5610" tabRatio="992"/>
  </bookViews>
  <sheets>
    <sheet name="Ref1000" sheetId="2" r:id="rId1"/>
    <sheet name="Ref1025" sheetId="27" r:id="rId2"/>
    <sheet name="Ref1030" sheetId="28" r:id="rId3"/>
    <sheet name="Ref1050" sheetId="29" r:id="rId4"/>
    <sheet name="Ref1060" sheetId="30" r:id="rId5"/>
    <sheet name="Ref1065" sheetId="31" r:id="rId6"/>
    <sheet name="Ref1080" sheetId="32" r:id="rId7"/>
    <sheet name="Ref1100" sheetId="33" r:id="rId8"/>
    <sheet name="Ref1120" sheetId="34" r:id="rId9"/>
    <sheet name="Ref1130" sheetId="35" r:id="rId10"/>
    <sheet name="Ref2000" sheetId="36" r:id="rId11"/>
    <sheet name="Ref2030" sheetId="37" r:id="rId12"/>
    <sheet name="Ref2050" sheetId="38" r:id="rId13"/>
    <sheet name="Ref2060" sheetId="39" r:id="rId14"/>
    <sheet name="Ref2070" sheetId="40" r:id="rId15"/>
    <sheet name="Ref2080" sheetId="41" r:id="rId16"/>
    <sheet name="Ref3000" sheetId="42" r:id="rId17"/>
    <sheet name="Ref3010" sheetId="43" r:id="rId18"/>
    <sheet name="Ref4000" sheetId="44" r:id="rId19"/>
    <sheet name="Ref4010" sheetId="45" r:id="rId20"/>
    <sheet name="EtatStock" sheetId="22" r:id="rId21"/>
    <sheet name="StatVitamines" sheetId="23" r:id="rId22"/>
    <sheet name="StatMineraux" sheetId="24" r:id="rId23"/>
    <sheet name="StatAutres" sheetId="25" r:id="rId24"/>
    <sheet name="Module1" sheetId="26" state="veryHidden" r:id=""/>
  </sheets>
  <calcPr calcId="114210"/>
</workbook>
</file>

<file path=xl/calcChain.xml><?xml version="1.0" encoding="utf-8"?>
<calcChain xmlns="http://schemas.openxmlformats.org/spreadsheetml/2006/main">
  <c r="K9" i="2"/>
  <c r="K9" i="27"/>
  <c r="K10"/>
  <c r="H11"/>
  <c r="H10"/>
  <c r="F26" i="22"/>
  <c r="E12" i="25"/>
  <c r="B12"/>
  <c r="B11"/>
  <c r="B10"/>
  <c r="B9"/>
  <c r="C12"/>
  <c r="C11"/>
  <c r="C10"/>
  <c r="C9"/>
  <c r="B14" i="24"/>
  <c r="B13"/>
  <c r="B12"/>
  <c r="B11"/>
  <c r="B10"/>
  <c r="B9"/>
  <c r="C9" i="23"/>
  <c r="C14" i="24"/>
  <c r="C13"/>
  <c r="C12"/>
  <c r="C11"/>
  <c r="C10"/>
  <c r="C9"/>
  <c r="D9" i="23"/>
  <c r="F25" i="22"/>
  <c r="E11" i="25"/>
  <c r="F24" i="22"/>
  <c r="E10" i="25"/>
  <c r="F23" i="22"/>
  <c r="E9" i="25"/>
  <c r="F22" i="22"/>
  <c r="E14" i="24"/>
  <c r="F21" i="22"/>
  <c r="E13" i="24"/>
  <c r="F20" i="22"/>
  <c r="E12" i="24"/>
  <c r="F19" i="22"/>
  <c r="E11" i="24"/>
  <c r="F18" i="22"/>
  <c r="E10" i="24"/>
  <c r="F17" i="22"/>
  <c r="E9" i="24"/>
  <c r="D26" i="22"/>
  <c r="D25"/>
  <c r="D24"/>
  <c r="D23"/>
  <c r="D22"/>
  <c r="D20"/>
  <c r="D21"/>
  <c r="D19"/>
  <c r="D18"/>
  <c r="D17"/>
  <c r="F16"/>
  <c r="D16"/>
  <c r="K36" i="45"/>
  <c r="J36"/>
  <c r="M36"/>
  <c r="I36"/>
  <c r="H36"/>
  <c r="F36"/>
  <c r="K35"/>
  <c r="J35"/>
  <c r="M35"/>
  <c r="I35"/>
  <c r="H35"/>
  <c r="F35"/>
  <c r="K34"/>
  <c r="J34"/>
  <c r="M34"/>
  <c r="I34"/>
  <c r="H34"/>
  <c r="F34"/>
  <c r="K33"/>
  <c r="J33"/>
  <c r="M33"/>
  <c r="I33"/>
  <c r="H33"/>
  <c r="F33"/>
  <c r="K32"/>
  <c r="J32"/>
  <c r="M32"/>
  <c r="I32"/>
  <c r="H32"/>
  <c r="F32"/>
  <c r="L31"/>
  <c r="K31"/>
  <c r="J31"/>
  <c r="M31"/>
  <c r="I31"/>
  <c r="H31"/>
  <c r="F31"/>
  <c r="K30"/>
  <c r="J30"/>
  <c r="M30"/>
  <c r="I30"/>
  <c r="H30"/>
  <c r="F30"/>
  <c r="K29"/>
  <c r="J29"/>
  <c r="M29"/>
  <c r="I29"/>
  <c r="H29"/>
  <c r="F29"/>
  <c r="K28"/>
  <c r="J28"/>
  <c r="M28"/>
  <c r="I28"/>
  <c r="H28"/>
  <c r="F28"/>
  <c r="K27"/>
  <c r="J27"/>
  <c r="M27"/>
  <c r="I27"/>
  <c r="H27"/>
  <c r="F27"/>
  <c r="K26"/>
  <c r="J26"/>
  <c r="M26"/>
  <c r="I26"/>
  <c r="H26"/>
  <c r="F26"/>
  <c r="K25"/>
  <c r="J25"/>
  <c r="M25"/>
  <c r="I25"/>
  <c r="H25"/>
  <c r="F25"/>
  <c r="K24"/>
  <c r="J24"/>
  <c r="M24"/>
  <c r="I24"/>
  <c r="H24"/>
  <c r="F24"/>
  <c r="K23"/>
  <c r="J23"/>
  <c r="M23"/>
  <c r="I23"/>
  <c r="H23"/>
  <c r="F23"/>
  <c r="K22"/>
  <c r="J22"/>
  <c r="M22"/>
  <c r="I22"/>
  <c r="H22"/>
  <c r="F22"/>
  <c r="K21"/>
  <c r="J21"/>
  <c r="M21"/>
  <c r="I21"/>
  <c r="H21"/>
  <c r="F21"/>
  <c r="K20"/>
  <c r="J20"/>
  <c r="M20"/>
  <c r="I20"/>
  <c r="H20"/>
  <c r="F20"/>
  <c r="L19"/>
  <c r="K19"/>
  <c r="J19"/>
  <c r="M19"/>
  <c r="I19"/>
  <c r="H19"/>
  <c r="F19"/>
  <c r="L18"/>
  <c r="K18"/>
  <c r="J18"/>
  <c r="M18"/>
  <c r="I18"/>
  <c r="H18"/>
  <c r="F18"/>
  <c r="K17"/>
  <c r="J17"/>
  <c r="M17"/>
  <c r="I17"/>
  <c r="H17"/>
  <c r="F17"/>
  <c r="K16"/>
  <c r="J16"/>
  <c r="M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J9"/>
  <c r="I8"/>
  <c r="F8"/>
  <c r="E26" i="22"/>
  <c r="K36" i="44"/>
  <c r="J36"/>
  <c r="M36"/>
  <c r="I36"/>
  <c r="H36"/>
  <c r="F36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L29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L20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J9"/>
  <c r="M9"/>
  <c r="F9"/>
  <c r="L8"/>
  <c r="K8"/>
  <c r="H9"/>
  <c r="I9"/>
  <c r="J8"/>
  <c r="M8"/>
  <c r="I8"/>
  <c r="F8"/>
  <c r="K36" i="43"/>
  <c r="J36"/>
  <c r="M36"/>
  <c r="I36"/>
  <c r="H36"/>
  <c r="F36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L29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L20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J9"/>
  <c r="M9"/>
  <c r="F9"/>
  <c r="L8"/>
  <c r="K8"/>
  <c r="H9"/>
  <c r="I9"/>
  <c r="J8"/>
  <c r="M8"/>
  <c r="I8"/>
  <c r="F8"/>
  <c r="K36" i="42"/>
  <c r="J36"/>
  <c r="M36"/>
  <c r="I36"/>
  <c r="H36"/>
  <c r="F36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L30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L21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K9"/>
  <c r="F9"/>
  <c r="K8"/>
  <c r="H9"/>
  <c r="I9"/>
  <c r="J8"/>
  <c r="J9"/>
  <c r="I8"/>
  <c r="F8"/>
  <c r="K36" i="41"/>
  <c r="J36"/>
  <c r="M36"/>
  <c r="I36"/>
  <c r="H36"/>
  <c r="F36"/>
  <c r="K35"/>
  <c r="J35"/>
  <c r="M35"/>
  <c r="I35"/>
  <c r="H35"/>
  <c r="F35"/>
  <c r="L34"/>
  <c r="K34"/>
  <c r="J34"/>
  <c r="M34"/>
  <c r="I34"/>
  <c r="H34"/>
  <c r="F34"/>
  <c r="K33"/>
  <c r="J33"/>
  <c r="M33"/>
  <c r="I33"/>
  <c r="H33"/>
  <c r="F33"/>
  <c r="K32"/>
  <c r="J32"/>
  <c r="M32"/>
  <c r="I32"/>
  <c r="H32"/>
  <c r="F32"/>
  <c r="K31"/>
  <c r="J31"/>
  <c r="M31"/>
  <c r="I31"/>
  <c r="H31"/>
  <c r="F31"/>
  <c r="K30"/>
  <c r="J30"/>
  <c r="M30"/>
  <c r="I30"/>
  <c r="H30"/>
  <c r="F30"/>
  <c r="K29"/>
  <c r="J29"/>
  <c r="M29"/>
  <c r="I29"/>
  <c r="H29"/>
  <c r="F29"/>
  <c r="K28"/>
  <c r="J28"/>
  <c r="M28"/>
  <c r="I28"/>
  <c r="H28"/>
  <c r="F28"/>
  <c r="K27"/>
  <c r="J27"/>
  <c r="M27"/>
  <c r="I27"/>
  <c r="H27"/>
  <c r="F27"/>
  <c r="K26"/>
  <c r="J26"/>
  <c r="M26"/>
  <c r="I26"/>
  <c r="H26"/>
  <c r="F26"/>
  <c r="L25"/>
  <c r="K25"/>
  <c r="J25"/>
  <c r="M25"/>
  <c r="I25"/>
  <c r="H25"/>
  <c r="F25"/>
  <c r="K24"/>
  <c r="J24"/>
  <c r="M24"/>
  <c r="I24"/>
  <c r="H24"/>
  <c r="F24"/>
  <c r="K23"/>
  <c r="J23"/>
  <c r="M23"/>
  <c r="I23"/>
  <c r="H23"/>
  <c r="F23"/>
  <c r="K22"/>
  <c r="J22"/>
  <c r="M22"/>
  <c r="I22"/>
  <c r="H22"/>
  <c r="F22"/>
  <c r="K21"/>
  <c r="J21"/>
  <c r="M21"/>
  <c r="I21"/>
  <c r="H21"/>
  <c r="F21"/>
  <c r="K20"/>
  <c r="J20"/>
  <c r="M20"/>
  <c r="I20"/>
  <c r="H20"/>
  <c r="F20"/>
  <c r="K19"/>
  <c r="J19"/>
  <c r="M19"/>
  <c r="I19"/>
  <c r="H19"/>
  <c r="F19"/>
  <c r="K18"/>
  <c r="J18"/>
  <c r="M18"/>
  <c r="I18"/>
  <c r="H18"/>
  <c r="F18"/>
  <c r="K17"/>
  <c r="J17"/>
  <c r="M17"/>
  <c r="I17"/>
  <c r="H17"/>
  <c r="F17"/>
  <c r="L16"/>
  <c r="K16"/>
  <c r="J16"/>
  <c r="M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K36" i="40"/>
  <c r="J36"/>
  <c r="M36"/>
  <c r="I36"/>
  <c r="H36"/>
  <c r="F36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L32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L24"/>
  <c r="K24"/>
  <c r="J24"/>
  <c r="M24"/>
  <c r="I24"/>
  <c r="H24"/>
  <c r="F24"/>
  <c r="L23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L18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H9"/>
  <c r="I9"/>
  <c r="J8"/>
  <c r="J9"/>
  <c r="I8"/>
  <c r="F8"/>
  <c r="E21" i="22"/>
  <c r="K36" i="39"/>
  <c r="J36"/>
  <c r="M36"/>
  <c r="I36"/>
  <c r="H36"/>
  <c r="F36"/>
  <c r="L35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L26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L17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E20" i="22"/>
  <c r="K36" i="38"/>
  <c r="J36"/>
  <c r="M36"/>
  <c r="I36"/>
  <c r="H36"/>
  <c r="F36"/>
  <c r="L35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L26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L17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E19" i="22"/>
  <c r="K36" i="37"/>
  <c r="J36"/>
  <c r="M36"/>
  <c r="I36"/>
  <c r="H36"/>
  <c r="F36"/>
  <c r="L35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L26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L17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E18" i="22"/>
  <c r="K36" i="36"/>
  <c r="J36"/>
  <c r="M36"/>
  <c r="I36"/>
  <c r="H36"/>
  <c r="F36"/>
  <c r="L35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L26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L17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E17" i="22"/>
  <c r="K36" i="35"/>
  <c r="J36"/>
  <c r="M36"/>
  <c r="I36"/>
  <c r="H36"/>
  <c r="F36"/>
  <c r="L35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L26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L17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E16" i="22"/>
  <c r="K36" i="34"/>
  <c r="J36"/>
  <c r="M36"/>
  <c r="I36"/>
  <c r="H36"/>
  <c r="F36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L27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L18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H9"/>
  <c r="I9"/>
  <c r="J8"/>
  <c r="J9"/>
  <c r="I8"/>
  <c r="F8"/>
  <c r="K36" i="33"/>
  <c r="J36"/>
  <c r="M36"/>
  <c r="I36"/>
  <c r="H36"/>
  <c r="F36"/>
  <c r="K35"/>
  <c r="J35"/>
  <c r="M35"/>
  <c r="I35"/>
  <c r="H35"/>
  <c r="F35"/>
  <c r="K34"/>
  <c r="J34"/>
  <c r="M34"/>
  <c r="I34"/>
  <c r="H34"/>
  <c r="F34"/>
  <c r="K33"/>
  <c r="J33"/>
  <c r="M33"/>
  <c r="I33"/>
  <c r="H33"/>
  <c r="F33"/>
  <c r="K32"/>
  <c r="J32"/>
  <c r="M32"/>
  <c r="I32"/>
  <c r="H32"/>
  <c r="F32"/>
  <c r="L31"/>
  <c r="K31"/>
  <c r="J31"/>
  <c r="M31"/>
  <c r="I31"/>
  <c r="H31"/>
  <c r="F31"/>
  <c r="K30"/>
  <c r="J30"/>
  <c r="M30"/>
  <c r="I30"/>
  <c r="H30"/>
  <c r="F30"/>
  <c r="K29"/>
  <c r="J29"/>
  <c r="M29"/>
  <c r="I29"/>
  <c r="H29"/>
  <c r="F29"/>
  <c r="K28"/>
  <c r="J28"/>
  <c r="M28"/>
  <c r="I28"/>
  <c r="H28"/>
  <c r="F28"/>
  <c r="K27"/>
  <c r="J27"/>
  <c r="M27"/>
  <c r="I27"/>
  <c r="H27"/>
  <c r="F27"/>
  <c r="K26"/>
  <c r="J26"/>
  <c r="M26"/>
  <c r="I26"/>
  <c r="H26"/>
  <c r="F26"/>
  <c r="K25"/>
  <c r="J25"/>
  <c r="M25"/>
  <c r="I25"/>
  <c r="H25"/>
  <c r="F25"/>
  <c r="K24"/>
  <c r="J24"/>
  <c r="M24"/>
  <c r="I24"/>
  <c r="H24"/>
  <c r="F24"/>
  <c r="K23"/>
  <c r="J23"/>
  <c r="M23"/>
  <c r="I23"/>
  <c r="H23"/>
  <c r="F23"/>
  <c r="L22"/>
  <c r="K22"/>
  <c r="J22"/>
  <c r="M22"/>
  <c r="I22"/>
  <c r="H22"/>
  <c r="F22"/>
  <c r="K21"/>
  <c r="J21"/>
  <c r="M21"/>
  <c r="I21"/>
  <c r="H21"/>
  <c r="F21"/>
  <c r="K20"/>
  <c r="J20"/>
  <c r="M20"/>
  <c r="I20"/>
  <c r="H20"/>
  <c r="F20"/>
  <c r="K19"/>
  <c r="J19"/>
  <c r="M19"/>
  <c r="I19"/>
  <c r="H19"/>
  <c r="F19"/>
  <c r="K18"/>
  <c r="J18"/>
  <c r="M18"/>
  <c r="I18"/>
  <c r="H18"/>
  <c r="F18"/>
  <c r="K17"/>
  <c r="J17"/>
  <c r="M17"/>
  <c r="I17"/>
  <c r="H17"/>
  <c r="F17"/>
  <c r="K16"/>
  <c r="J16"/>
  <c r="M16"/>
  <c r="I16"/>
  <c r="H16"/>
  <c r="F16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K36" i="32"/>
  <c r="J36"/>
  <c r="M36"/>
  <c r="I36"/>
  <c r="H36"/>
  <c r="F36"/>
  <c r="L35"/>
  <c r="K35"/>
  <c r="J35"/>
  <c r="M35"/>
  <c r="I35"/>
  <c r="H35"/>
  <c r="F35"/>
  <c r="L34"/>
  <c r="K34"/>
  <c r="J34"/>
  <c r="M34"/>
  <c r="I34"/>
  <c r="H34"/>
  <c r="F34"/>
  <c r="K33"/>
  <c r="J33"/>
  <c r="M33"/>
  <c r="I33"/>
  <c r="H33"/>
  <c r="F33"/>
  <c r="K32"/>
  <c r="J32"/>
  <c r="M32"/>
  <c r="I32"/>
  <c r="H32"/>
  <c r="F32"/>
  <c r="K31"/>
  <c r="J31"/>
  <c r="M31"/>
  <c r="I31"/>
  <c r="H31"/>
  <c r="F31"/>
  <c r="K30"/>
  <c r="J30"/>
  <c r="M30"/>
  <c r="I30"/>
  <c r="H30"/>
  <c r="F30"/>
  <c r="L29"/>
  <c r="K29"/>
  <c r="J29"/>
  <c r="M29"/>
  <c r="I29"/>
  <c r="H29"/>
  <c r="F29"/>
  <c r="L28"/>
  <c r="K28"/>
  <c r="J28"/>
  <c r="M28"/>
  <c r="I28"/>
  <c r="H28"/>
  <c r="F28"/>
  <c r="K27"/>
  <c r="J27"/>
  <c r="M27"/>
  <c r="I27"/>
  <c r="H27"/>
  <c r="F27"/>
  <c r="L26"/>
  <c r="K26"/>
  <c r="J26"/>
  <c r="M26"/>
  <c r="I26"/>
  <c r="H26"/>
  <c r="F26"/>
  <c r="L25"/>
  <c r="K25"/>
  <c r="J25"/>
  <c r="M25"/>
  <c r="I25"/>
  <c r="H25"/>
  <c r="F25"/>
  <c r="K24"/>
  <c r="J24"/>
  <c r="M24"/>
  <c r="I24"/>
  <c r="H24"/>
  <c r="F24"/>
  <c r="K23"/>
  <c r="J23"/>
  <c r="M23"/>
  <c r="I23"/>
  <c r="H23"/>
  <c r="F23"/>
  <c r="K22"/>
  <c r="J22"/>
  <c r="M22"/>
  <c r="I22"/>
  <c r="H22"/>
  <c r="F22"/>
  <c r="K21"/>
  <c r="J21"/>
  <c r="M21"/>
  <c r="I21"/>
  <c r="H21"/>
  <c r="F21"/>
  <c r="L20"/>
  <c r="K20"/>
  <c r="J20"/>
  <c r="M20"/>
  <c r="I20"/>
  <c r="H20"/>
  <c r="F20"/>
  <c r="L19"/>
  <c r="K19"/>
  <c r="J19"/>
  <c r="M19"/>
  <c r="I19"/>
  <c r="H19"/>
  <c r="F19"/>
  <c r="K18"/>
  <c r="J18"/>
  <c r="L18"/>
  <c r="I18"/>
  <c r="H18"/>
  <c r="F18"/>
  <c r="L17"/>
  <c r="K17"/>
  <c r="J17"/>
  <c r="M17"/>
  <c r="I17"/>
  <c r="H17"/>
  <c r="F17"/>
  <c r="L16"/>
  <c r="K16"/>
  <c r="J16"/>
  <c r="M16"/>
  <c r="I16"/>
  <c r="H16"/>
  <c r="F16"/>
  <c r="K15"/>
  <c r="J15"/>
  <c r="L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K36" i="31"/>
  <c r="J36"/>
  <c r="M36"/>
  <c r="I36"/>
  <c r="H36"/>
  <c r="F36"/>
  <c r="L35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L32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L26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L23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L17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L14"/>
  <c r="K14"/>
  <c r="J14"/>
  <c r="M14"/>
  <c r="I14"/>
  <c r="H14"/>
  <c r="F14"/>
  <c r="F13"/>
  <c r="I12"/>
  <c r="H12"/>
  <c r="F12"/>
  <c r="F11"/>
  <c r="I10"/>
  <c r="H10"/>
  <c r="F10"/>
  <c r="J9"/>
  <c r="M9"/>
  <c r="F9"/>
  <c r="K8"/>
  <c r="K9"/>
  <c r="J8"/>
  <c r="M8"/>
  <c r="I8"/>
  <c r="F8"/>
  <c r="K36" i="30"/>
  <c r="J36"/>
  <c r="M36"/>
  <c r="I36"/>
  <c r="H36"/>
  <c r="F36"/>
  <c r="K35"/>
  <c r="J35"/>
  <c r="M35"/>
  <c r="I35"/>
  <c r="H35"/>
  <c r="F35"/>
  <c r="K34"/>
  <c r="J34"/>
  <c r="L34"/>
  <c r="I34"/>
  <c r="H34"/>
  <c r="F34"/>
  <c r="L33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L30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L24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L21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L15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K9"/>
  <c r="H9"/>
  <c r="I9"/>
  <c r="F9"/>
  <c r="K8"/>
  <c r="J8"/>
  <c r="J9"/>
  <c r="I8"/>
  <c r="F8"/>
  <c r="K36" i="29"/>
  <c r="J36"/>
  <c r="M36"/>
  <c r="I36"/>
  <c r="H36"/>
  <c r="F36"/>
  <c r="K35"/>
  <c r="J35"/>
  <c r="M35"/>
  <c r="I35"/>
  <c r="H35"/>
  <c r="F35"/>
  <c r="L34"/>
  <c r="K34"/>
  <c r="J34"/>
  <c r="M34"/>
  <c r="I34"/>
  <c r="H34"/>
  <c r="F34"/>
  <c r="K33"/>
  <c r="J33"/>
  <c r="M33"/>
  <c r="I33"/>
  <c r="H33"/>
  <c r="F33"/>
  <c r="K32"/>
  <c r="J32"/>
  <c r="M32"/>
  <c r="I32"/>
  <c r="H32"/>
  <c r="F32"/>
  <c r="K31"/>
  <c r="J31"/>
  <c r="M31"/>
  <c r="I31"/>
  <c r="H31"/>
  <c r="F31"/>
  <c r="K30"/>
  <c r="J30"/>
  <c r="M30"/>
  <c r="I30"/>
  <c r="H30"/>
  <c r="F30"/>
  <c r="K29"/>
  <c r="J29"/>
  <c r="M29"/>
  <c r="I29"/>
  <c r="H29"/>
  <c r="F29"/>
  <c r="L28"/>
  <c r="K28"/>
  <c r="J28"/>
  <c r="M28"/>
  <c r="I28"/>
  <c r="H28"/>
  <c r="F28"/>
  <c r="K27"/>
  <c r="J27"/>
  <c r="M27"/>
  <c r="I27"/>
  <c r="H27"/>
  <c r="F27"/>
  <c r="K26"/>
  <c r="J26"/>
  <c r="M26"/>
  <c r="I26"/>
  <c r="H26"/>
  <c r="F26"/>
  <c r="L25"/>
  <c r="K25"/>
  <c r="J25"/>
  <c r="M25"/>
  <c r="I25"/>
  <c r="H25"/>
  <c r="F25"/>
  <c r="K24"/>
  <c r="J24"/>
  <c r="M24"/>
  <c r="I24"/>
  <c r="H24"/>
  <c r="F24"/>
  <c r="K23"/>
  <c r="J23"/>
  <c r="M23"/>
  <c r="I23"/>
  <c r="H23"/>
  <c r="F23"/>
  <c r="K22"/>
  <c r="J22"/>
  <c r="M22"/>
  <c r="I22"/>
  <c r="H22"/>
  <c r="F22"/>
  <c r="K21"/>
  <c r="J21"/>
  <c r="M21"/>
  <c r="I21"/>
  <c r="H21"/>
  <c r="F21"/>
  <c r="K20"/>
  <c r="J20"/>
  <c r="M20"/>
  <c r="I20"/>
  <c r="H20"/>
  <c r="F20"/>
  <c r="L19"/>
  <c r="K19"/>
  <c r="J19"/>
  <c r="M19"/>
  <c r="I19"/>
  <c r="H19"/>
  <c r="F19"/>
  <c r="L18"/>
  <c r="K18"/>
  <c r="J18"/>
  <c r="M18"/>
  <c r="I18"/>
  <c r="H18"/>
  <c r="F18"/>
  <c r="K17"/>
  <c r="J17"/>
  <c r="M17"/>
  <c r="I17"/>
  <c r="H17"/>
  <c r="F17"/>
  <c r="L16"/>
  <c r="K16"/>
  <c r="J16"/>
  <c r="M16"/>
  <c r="I16"/>
  <c r="H16"/>
  <c r="F16"/>
  <c r="L15"/>
  <c r="K15"/>
  <c r="J15"/>
  <c r="M15"/>
  <c r="I15"/>
  <c r="H15"/>
  <c r="F15"/>
  <c r="K14"/>
  <c r="J14"/>
  <c r="M14"/>
  <c r="I14"/>
  <c r="H14"/>
  <c r="F14"/>
  <c r="F13"/>
  <c r="I12"/>
  <c r="H12"/>
  <c r="F12"/>
  <c r="F11"/>
  <c r="I10"/>
  <c r="H10"/>
  <c r="F10"/>
  <c r="F9"/>
  <c r="K8"/>
  <c r="K9"/>
  <c r="J8"/>
  <c r="M8"/>
  <c r="I8"/>
  <c r="F8"/>
  <c r="K36" i="28"/>
  <c r="J36"/>
  <c r="M36"/>
  <c r="I36"/>
  <c r="H36"/>
  <c r="F36"/>
  <c r="K35"/>
  <c r="J35"/>
  <c r="M35"/>
  <c r="I35"/>
  <c r="H35"/>
  <c r="F35"/>
  <c r="K34"/>
  <c r="J34"/>
  <c r="L34"/>
  <c r="I34"/>
  <c r="H34"/>
  <c r="F34"/>
  <c r="K33"/>
  <c r="J33"/>
  <c r="M33"/>
  <c r="I33"/>
  <c r="H33"/>
  <c r="F33"/>
  <c r="K32"/>
  <c r="J32"/>
  <c r="M32"/>
  <c r="I32"/>
  <c r="H32"/>
  <c r="F32"/>
  <c r="K31"/>
  <c r="J31"/>
  <c r="L31"/>
  <c r="I31"/>
  <c r="H31"/>
  <c r="F31"/>
  <c r="K30"/>
  <c r="J30"/>
  <c r="M30"/>
  <c r="I30"/>
  <c r="H30"/>
  <c r="F30"/>
  <c r="K29"/>
  <c r="J29"/>
  <c r="M29"/>
  <c r="I29"/>
  <c r="H29"/>
  <c r="F29"/>
  <c r="K28"/>
  <c r="J28"/>
  <c r="L28"/>
  <c r="I28"/>
  <c r="H28"/>
  <c r="F28"/>
  <c r="K27"/>
  <c r="J27"/>
  <c r="M27"/>
  <c r="I27"/>
  <c r="H27"/>
  <c r="F27"/>
  <c r="K26"/>
  <c r="J26"/>
  <c r="M26"/>
  <c r="I26"/>
  <c r="H26"/>
  <c r="F26"/>
  <c r="K25"/>
  <c r="J25"/>
  <c r="L25"/>
  <c r="I25"/>
  <c r="H25"/>
  <c r="F25"/>
  <c r="K24"/>
  <c r="J24"/>
  <c r="M24"/>
  <c r="I24"/>
  <c r="H24"/>
  <c r="F24"/>
  <c r="K23"/>
  <c r="J23"/>
  <c r="M23"/>
  <c r="I23"/>
  <c r="H23"/>
  <c r="F23"/>
  <c r="K22"/>
  <c r="J22"/>
  <c r="L22"/>
  <c r="I22"/>
  <c r="H22"/>
  <c r="F22"/>
  <c r="K21"/>
  <c r="J21"/>
  <c r="M21"/>
  <c r="I21"/>
  <c r="H21"/>
  <c r="F21"/>
  <c r="K20"/>
  <c r="J20"/>
  <c r="M20"/>
  <c r="I20"/>
  <c r="H20"/>
  <c r="F20"/>
  <c r="K19"/>
  <c r="J19"/>
  <c r="L19"/>
  <c r="I19"/>
  <c r="H19"/>
  <c r="F19"/>
  <c r="K18"/>
  <c r="J18"/>
  <c r="M18"/>
  <c r="I18"/>
  <c r="H18"/>
  <c r="F18"/>
  <c r="K17"/>
  <c r="J17"/>
  <c r="M17"/>
  <c r="I17"/>
  <c r="H17"/>
  <c r="F17"/>
  <c r="K16"/>
  <c r="J16"/>
  <c r="L16"/>
  <c r="I16"/>
  <c r="H16"/>
  <c r="F16"/>
  <c r="K15"/>
  <c r="J15"/>
  <c r="M15"/>
  <c r="I15"/>
  <c r="H15"/>
  <c r="F15"/>
  <c r="K14"/>
  <c r="J14"/>
  <c r="M14"/>
  <c r="I14"/>
  <c r="H14"/>
  <c r="F14"/>
  <c r="F13"/>
  <c r="H12"/>
  <c r="I12"/>
  <c r="F12"/>
  <c r="F11"/>
  <c r="I10"/>
  <c r="H10"/>
  <c r="F10"/>
  <c r="F9"/>
  <c r="K8"/>
  <c r="K9"/>
  <c r="J8"/>
  <c r="M8"/>
  <c r="I8"/>
  <c r="F8"/>
  <c r="K36" i="27"/>
  <c r="J36"/>
  <c r="M36"/>
  <c r="I36"/>
  <c r="H36"/>
  <c r="F36"/>
  <c r="K35"/>
  <c r="J35"/>
  <c r="M35"/>
  <c r="I35"/>
  <c r="H35"/>
  <c r="F35"/>
  <c r="K34"/>
  <c r="J34"/>
  <c r="M34"/>
  <c r="I34"/>
  <c r="H34"/>
  <c r="F34"/>
  <c r="K33"/>
  <c r="J33"/>
  <c r="L33"/>
  <c r="I33"/>
  <c r="H33"/>
  <c r="F33"/>
  <c r="K32"/>
  <c r="J32"/>
  <c r="M32"/>
  <c r="I32"/>
  <c r="H32"/>
  <c r="F32"/>
  <c r="K31"/>
  <c r="J31"/>
  <c r="M31"/>
  <c r="I31"/>
  <c r="H31"/>
  <c r="F31"/>
  <c r="K30"/>
  <c r="J30"/>
  <c r="L30"/>
  <c r="I30"/>
  <c r="H30"/>
  <c r="F30"/>
  <c r="K29"/>
  <c r="J29"/>
  <c r="M29"/>
  <c r="I29"/>
  <c r="H29"/>
  <c r="F29"/>
  <c r="K28"/>
  <c r="J28"/>
  <c r="M28"/>
  <c r="I28"/>
  <c r="H28"/>
  <c r="F28"/>
  <c r="K27"/>
  <c r="J27"/>
  <c r="M27"/>
  <c r="I27"/>
  <c r="H27"/>
  <c r="F27"/>
  <c r="K26"/>
  <c r="J26"/>
  <c r="M26"/>
  <c r="I26"/>
  <c r="H26"/>
  <c r="F26"/>
  <c r="K25"/>
  <c r="J25"/>
  <c r="M25"/>
  <c r="I25"/>
  <c r="H25"/>
  <c r="F25"/>
  <c r="K24"/>
  <c r="J24"/>
  <c r="M24"/>
  <c r="I24"/>
  <c r="H24"/>
  <c r="F24"/>
  <c r="K23"/>
  <c r="J23"/>
  <c r="M23"/>
  <c r="I23"/>
  <c r="H23"/>
  <c r="F23"/>
  <c r="K22"/>
  <c r="J22"/>
  <c r="M22"/>
  <c r="I22"/>
  <c r="H22"/>
  <c r="F22"/>
  <c r="K21"/>
  <c r="J21"/>
  <c r="M21"/>
  <c r="I21"/>
  <c r="H21"/>
  <c r="F21"/>
  <c r="K20"/>
  <c r="J20"/>
  <c r="L20"/>
  <c r="I20"/>
  <c r="H20"/>
  <c r="F20"/>
  <c r="K19"/>
  <c r="J19"/>
  <c r="M19"/>
  <c r="I19"/>
  <c r="H19"/>
  <c r="F19"/>
  <c r="K18"/>
  <c r="J18"/>
  <c r="M18"/>
  <c r="I18"/>
  <c r="H18"/>
  <c r="F18"/>
  <c r="K17"/>
  <c r="J17"/>
  <c r="L17"/>
  <c r="I17"/>
  <c r="H17"/>
  <c r="F17"/>
  <c r="K16"/>
  <c r="J16"/>
  <c r="M16"/>
  <c r="I16"/>
  <c r="H16"/>
  <c r="F16"/>
  <c r="K15"/>
  <c r="J15"/>
  <c r="M15"/>
  <c r="I15"/>
  <c r="H15"/>
  <c r="F15"/>
  <c r="K14"/>
  <c r="J14"/>
  <c r="L14"/>
  <c r="I14"/>
  <c r="H14"/>
  <c r="F14"/>
  <c r="F13"/>
  <c r="F12"/>
  <c r="F11"/>
  <c r="I10"/>
  <c r="F10"/>
  <c r="F9"/>
  <c r="K8"/>
  <c r="J8"/>
  <c r="L8"/>
  <c r="I8"/>
  <c r="F8"/>
  <c r="J29" i="2"/>
  <c r="L29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J14"/>
  <c r="L14"/>
  <c r="J15"/>
  <c r="L15"/>
  <c r="J16"/>
  <c r="L16"/>
  <c r="J17"/>
  <c r="L17"/>
  <c r="J18"/>
  <c r="L18"/>
  <c r="J19"/>
  <c r="L19"/>
  <c r="J20"/>
  <c r="L20"/>
  <c r="J21"/>
  <c r="L21"/>
  <c r="J22"/>
  <c r="L22"/>
  <c r="J23"/>
  <c r="L23"/>
  <c r="J24"/>
  <c r="L24"/>
  <c r="J25"/>
  <c r="L25"/>
  <c r="J26"/>
  <c r="L26"/>
  <c r="J27"/>
  <c r="L27"/>
  <c r="J28"/>
  <c r="L28"/>
  <c r="J30"/>
  <c r="L30"/>
  <c r="J31"/>
  <c r="L31"/>
  <c r="J32"/>
  <c r="L32"/>
  <c r="J33"/>
  <c r="L33"/>
  <c r="J34"/>
  <c r="L34"/>
  <c r="J35"/>
  <c r="L35"/>
  <c r="J36"/>
  <c r="L36"/>
  <c r="J9"/>
  <c r="J8"/>
  <c r="F9"/>
  <c r="C10" i="23"/>
  <c r="L23" i="28"/>
  <c r="L20"/>
  <c r="L32"/>
  <c r="L14"/>
  <c r="L29"/>
  <c r="L24" i="27"/>
  <c r="L25"/>
  <c r="L15"/>
  <c r="L16"/>
  <c r="L34"/>
  <c r="L21"/>
  <c r="L22"/>
  <c r="L31"/>
  <c r="H9" i="35"/>
  <c r="I9"/>
  <c r="H9" i="36"/>
  <c r="I9"/>
  <c r="H9" i="37"/>
  <c r="I9"/>
  <c r="H9" i="38"/>
  <c r="I9"/>
  <c r="H9" i="39"/>
  <c r="I9"/>
  <c r="J9" i="41"/>
  <c r="M9"/>
  <c r="L18" i="27"/>
  <c r="L19"/>
  <c r="L27"/>
  <c r="L28"/>
  <c r="J9" i="28"/>
  <c r="L17"/>
  <c r="L26"/>
  <c r="L35"/>
  <c r="L21" i="29"/>
  <c r="L22"/>
  <c r="L31"/>
  <c r="L18" i="30"/>
  <c r="L27"/>
  <c r="L20" i="31"/>
  <c r="L29"/>
  <c r="L14" i="32"/>
  <c r="L22"/>
  <c r="L23"/>
  <c r="L31"/>
  <c r="L32"/>
  <c r="L16" i="33"/>
  <c r="L25"/>
  <c r="L34"/>
  <c r="K9" i="34"/>
  <c r="L21"/>
  <c r="L30"/>
  <c r="L8" i="35"/>
  <c r="J9"/>
  <c r="L20"/>
  <c r="L29"/>
  <c r="L8" i="36"/>
  <c r="J9"/>
  <c r="L20"/>
  <c r="L29"/>
  <c r="L8" i="37"/>
  <c r="J9"/>
  <c r="L20"/>
  <c r="L29"/>
  <c r="L8" i="38"/>
  <c r="J9"/>
  <c r="L20"/>
  <c r="L29"/>
  <c r="L8" i="39"/>
  <c r="J9"/>
  <c r="L20"/>
  <c r="L29"/>
  <c r="K9" i="40"/>
  <c r="L21"/>
  <c r="L29"/>
  <c r="L30"/>
  <c r="L35"/>
  <c r="E22" i="22"/>
  <c r="L19" i="41"/>
  <c r="L28"/>
  <c r="L15" i="42"/>
  <c r="L24"/>
  <c r="L33"/>
  <c r="K9" i="43"/>
  <c r="L14"/>
  <c r="L23"/>
  <c r="L32"/>
  <c r="K9" i="44"/>
  <c r="L14"/>
  <c r="L23"/>
  <c r="L32"/>
  <c r="L15" i="45"/>
  <c r="L16"/>
  <c r="L24"/>
  <c r="L25"/>
  <c r="L34"/>
  <c r="J9" i="32"/>
  <c r="L19" i="33"/>
  <c r="L28"/>
  <c r="L15" i="34"/>
  <c r="L24"/>
  <c r="L33"/>
  <c r="L14" i="35"/>
  <c r="L23"/>
  <c r="L32"/>
  <c r="L14" i="36"/>
  <c r="L23"/>
  <c r="L32"/>
  <c r="L14" i="37"/>
  <c r="L23"/>
  <c r="L32"/>
  <c r="L14" i="38"/>
  <c r="L23"/>
  <c r="L32"/>
  <c r="L14" i="39"/>
  <c r="L23"/>
  <c r="L32"/>
  <c r="L15" i="40"/>
  <c r="L26"/>
  <c r="L27"/>
  <c r="L22" i="41"/>
  <c r="L31"/>
  <c r="E23" i="22"/>
  <c r="L18" i="42"/>
  <c r="L27"/>
  <c r="E24" i="22"/>
  <c r="J10" i="43"/>
  <c r="L10"/>
  <c r="L17"/>
  <c r="L26"/>
  <c r="L35"/>
  <c r="E25" i="22"/>
  <c r="J10" i="44"/>
  <c r="L17"/>
  <c r="L26"/>
  <c r="L35"/>
  <c r="L21" i="45"/>
  <c r="L22"/>
  <c r="L28"/>
  <c r="M9"/>
  <c r="L9"/>
  <c r="J10"/>
  <c r="K10"/>
  <c r="L8"/>
  <c r="H9"/>
  <c r="I9"/>
  <c r="L14"/>
  <c r="L17"/>
  <c r="L20"/>
  <c r="L23"/>
  <c r="L26"/>
  <c r="L29"/>
  <c r="L32"/>
  <c r="L35"/>
  <c r="M8"/>
  <c r="L27"/>
  <c r="L30"/>
  <c r="L33"/>
  <c r="L36"/>
  <c r="M10" i="44"/>
  <c r="M16"/>
  <c r="M19"/>
  <c r="M22"/>
  <c r="M25"/>
  <c r="M28"/>
  <c r="M31"/>
  <c r="M34"/>
  <c r="L9"/>
  <c r="K10"/>
  <c r="J11"/>
  <c r="L15"/>
  <c r="L18"/>
  <c r="L21"/>
  <c r="L24"/>
  <c r="L27"/>
  <c r="L30"/>
  <c r="L33"/>
  <c r="L36"/>
  <c r="M10" i="43"/>
  <c r="M16"/>
  <c r="M19"/>
  <c r="M22"/>
  <c r="M25"/>
  <c r="M28"/>
  <c r="M31"/>
  <c r="M34"/>
  <c r="L9"/>
  <c r="K10"/>
  <c r="J11"/>
  <c r="L15"/>
  <c r="L18"/>
  <c r="L21"/>
  <c r="L24"/>
  <c r="L27"/>
  <c r="L30"/>
  <c r="L33"/>
  <c r="L36"/>
  <c r="M9" i="42"/>
  <c r="L9"/>
  <c r="J10"/>
  <c r="K10"/>
  <c r="L8"/>
  <c r="L14"/>
  <c r="M16"/>
  <c r="L17"/>
  <c r="M19"/>
  <c r="L20"/>
  <c r="M22"/>
  <c r="L23"/>
  <c r="M25"/>
  <c r="L26"/>
  <c r="M28"/>
  <c r="L29"/>
  <c r="M31"/>
  <c r="L32"/>
  <c r="M34"/>
  <c r="L35"/>
  <c r="M8"/>
  <c r="L36"/>
  <c r="L8" i="41"/>
  <c r="H9"/>
  <c r="I9"/>
  <c r="J10"/>
  <c r="L14"/>
  <c r="L17"/>
  <c r="L20"/>
  <c r="L23"/>
  <c r="L26"/>
  <c r="L29"/>
  <c r="L32"/>
  <c r="L35"/>
  <c r="L9"/>
  <c r="K10"/>
  <c r="L15"/>
  <c r="L18"/>
  <c r="L21"/>
  <c r="L24"/>
  <c r="L27"/>
  <c r="L30"/>
  <c r="L33"/>
  <c r="L36"/>
  <c r="M9" i="40"/>
  <c r="L9"/>
  <c r="J10"/>
  <c r="K10"/>
  <c r="L8"/>
  <c r="L14"/>
  <c r="M16"/>
  <c r="L17"/>
  <c r="M19"/>
  <c r="L20"/>
  <c r="M22"/>
  <c r="M25"/>
  <c r="M28"/>
  <c r="M31"/>
  <c r="M34"/>
  <c r="M8"/>
  <c r="L33"/>
  <c r="L36"/>
  <c r="M16" i="39"/>
  <c r="M19"/>
  <c r="M22"/>
  <c r="M25"/>
  <c r="M28"/>
  <c r="M31"/>
  <c r="M34"/>
  <c r="L9"/>
  <c r="L15"/>
  <c r="L18"/>
  <c r="L21"/>
  <c r="L24"/>
  <c r="L27"/>
  <c r="L30"/>
  <c r="L33"/>
  <c r="L36"/>
  <c r="M16" i="38"/>
  <c r="M19"/>
  <c r="M22"/>
  <c r="M25"/>
  <c r="M28"/>
  <c r="M31"/>
  <c r="M34"/>
  <c r="L9"/>
  <c r="L15"/>
  <c r="L18"/>
  <c r="L21"/>
  <c r="L24"/>
  <c r="L27"/>
  <c r="L30"/>
  <c r="L33"/>
  <c r="L36"/>
  <c r="M16" i="37"/>
  <c r="M19"/>
  <c r="M22"/>
  <c r="M25"/>
  <c r="M28"/>
  <c r="M31"/>
  <c r="M34"/>
  <c r="L9"/>
  <c r="L15"/>
  <c r="L18"/>
  <c r="L21"/>
  <c r="L24"/>
  <c r="L27"/>
  <c r="L30"/>
  <c r="L33"/>
  <c r="L36"/>
  <c r="M16" i="36"/>
  <c r="M19"/>
  <c r="M22"/>
  <c r="M25"/>
  <c r="M28"/>
  <c r="M31"/>
  <c r="M34"/>
  <c r="L9"/>
  <c r="L15"/>
  <c r="L18"/>
  <c r="L21"/>
  <c r="L24"/>
  <c r="L27"/>
  <c r="L30"/>
  <c r="L33"/>
  <c r="L36"/>
  <c r="M16" i="35"/>
  <c r="M19"/>
  <c r="M22"/>
  <c r="M25"/>
  <c r="M28"/>
  <c r="M31"/>
  <c r="M34"/>
  <c r="L9"/>
  <c r="L15"/>
  <c r="L18"/>
  <c r="L21"/>
  <c r="L24"/>
  <c r="L27"/>
  <c r="L30"/>
  <c r="L33"/>
  <c r="L36"/>
  <c r="M9" i="34"/>
  <c r="L9"/>
  <c r="J10"/>
  <c r="K10"/>
  <c r="L8"/>
  <c r="L14"/>
  <c r="M16"/>
  <c r="L17"/>
  <c r="M19"/>
  <c r="L20"/>
  <c r="M22"/>
  <c r="L23"/>
  <c r="M25"/>
  <c r="L26"/>
  <c r="M28"/>
  <c r="L29"/>
  <c r="M31"/>
  <c r="L32"/>
  <c r="M34"/>
  <c r="L35"/>
  <c r="L36"/>
  <c r="M8"/>
  <c r="J9" i="33"/>
  <c r="L8"/>
  <c r="H9"/>
  <c r="I9"/>
  <c r="L14"/>
  <c r="L17"/>
  <c r="L20"/>
  <c r="L23"/>
  <c r="L26"/>
  <c r="L29"/>
  <c r="L32"/>
  <c r="L35"/>
  <c r="L15"/>
  <c r="L18"/>
  <c r="L21"/>
  <c r="L24"/>
  <c r="L27"/>
  <c r="L30"/>
  <c r="L33"/>
  <c r="L36"/>
  <c r="M9" i="32"/>
  <c r="M15"/>
  <c r="M18"/>
  <c r="L8"/>
  <c r="H9"/>
  <c r="I9"/>
  <c r="J10"/>
  <c r="L9"/>
  <c r="L21"/>
  <c r="L24"/>
  <c r="L27"/>
  <c r="L30"/>
  <c r="L33"/>
  <c r="L36"/>
  <c r="L8" i="31"/>
  <c r="M16"/>
  <c r="M19"/>
  <c r="M22"/>
  <c r="M25"/>
  <c r="M28"/>
  <c r="M31"/>
  <c r="M34"/>
  <c r="H9"/>
  <c r="I9"/>
  <c r="J10"/>
  <c r="K10"/>
  <c r="L9"/>
  <c r="L15"/>
  <c r="L18"/>
  <c r="L21"/>
  <c r="L24"/>
  <c r="L27"/>
  <c r="L30"/>
  <c r="L33"/>
  <c r="L36"/>
  <c r="M9" i="30"/>
  <c r="K10"/>
  <c r="L9"/>
  <c r="J10"/>
  <c r="L8"/>
  <c r="L14"/>
  <c r="M16"/>
  <c r="L17"/>
  <c r="M19"/>
  <c r="L20"/>
  <c r="M22"/>
  <c r="L23"/>
  <c r="M25"/>
  <c r="L26"/>
  <c r="M28"/>
  <c r="L29"/>
  <c r="M31"/>
  <c r="L32"/>
  <c r="M34"/>
  <c r="L35"/>
  <c r="M8"/>
  <c r="L36"/>
  <c r="J9" i="29"/>
  <c r="L8"/>
  <c r="H9"/>
  <c r="I9"/>
  <c r="L14"/>
  <c r="L17"/>
  <c r="L20"/>
  <c r="L23"/>
  <c r="L26"/>
  <c r="L29"/>
  <c r="L32"/>
  <c r="L35"/>
  <c r="L24"/>
  <c r="L27"/>
  <c r="L30"/>
  <c r="L33"/>
  <c r="L36"/>
  <c r="J10" i="28"/>
  <c r="M22"/>
  <c r="M25"/>
  <c r="M28"/>
  <c r="M31"/>
  <c r="M34"/>
  <c r="M9"/>
  <c r="L8"/>
  <c r="H9"/>
  <c r="I9"/>
  <c r="M16"/>
  <c r="M19"/>
  <c r="L9"/>
  <c r="L15"/>
  <c r="L18"/>
  <c r="L21"/>
  <c r="L24"/>
  <c r="L27"/>
  <c r="L30"/>
  <c r="L33"/>
  <c r="L36"/>
  <c r="M8" i="27"/>
  <c r="M14"/>
  <c r="M17"/>
  <c r="M20"/>
  <c r="J9"/>
  <c r="M30"/>
  <c r="M33"/>
  <c r="H9"/>
  <c r="I9"/>
  <c r="L23"/>
  <c r="L26"/>
  <c r="L29"/>
  <c r="L32"/>
  <c r="L35"/>
  <c r="L36"/>
  <c r="J10" i="2"/>
  <c r="D18" i="23"/>
  <c r="D17"/>
  <c r="D16"/>
  <c r="D15"/>
  <c r="D14"/>
  <c r="D13"/>
  <c r="D12"/>
  <c r="D10"/>
  <c r="D11"/>
  <c r="C18"/>
  <c r="C17"/>
  <c r="C16"/>
  <c r="C15"/>
  <c r="C14"/>
  <c r="C13"/>
  <c r="C12"/>
  <c r="C11"/>
  <c r="F18"/>
  <c r="F15" i="22"/>
  <c r="F17" i="23"/>
  <c r="D15" i="22"/>
  <c r="F14"/>
  <c r="F16" i="23"/>
  <c r="D14" i="22"/>
  <c r="F13"/>
  <c r="F15" i="23"/>
  <c r="D13" i="22"/>
  <c r="F12"/>
  <c r="F14" i="23"/>
  <c r="D12" i="22"/>
  <c r="F11"/>
  <c r="F13" i="23"/>
  <c r="D11" i="22"/>
  <c r="F10"/>
  <c r="F12" i="23"/>
  <c r="D10" i="22"/>
  <c r="F9"/>
  <c r="F11" i="23"/>
  <c r="D9" i="22"/>
  <c r="F8"/>
  <c r="F10" i="23"/>
  <c r="D8" i="22"/>
  <c r="M9" i="39"/>
  <c r="J10"/>
  <c r="M9" i="36"/>
  <c r="J10"/>
  <c r="M9" i="37"/>
  <c r="J10"/>
  <c r="M9" i="38"/>
  <c r="J10"/>
  <c r="M9" i="35"/>
  <c r="J10"/>
  <c r="K11" i="45"/>
  <c r="H11"/>
  <c r="I11"/>
  <c r="L10"/>
  <c r="J11"/>
  <c r="M10"/>
  <c r="J12" i="44"/>
  <c r="M11"/>
  <c r="K11"/>
  <c r="L11"/>
  <c r="H11"/>
  <c r="I11"/>
  <c r="L10"/>
  <c r="J12" i="43"/>
  <c r="K12"/>
  <c r="M11"/>
  <c r="L11"/>
  <c r="K11"/>
  <c r="H11"/>
  <c r="I11"/>
  <c r="K11" i="42"/>
  <c r="H11"/>
  <c r="I11"/>
  <c r="L10"/>
  <c r="J11"/>
  <c r="M10"/>
  <c r="L10" i="41"/>
  <c r="J11"/>
  <c r="M10"/>
  <c r="K11"/>
  <c r="H11"/>
  <c r="I11"/>
  <c r="K11" i="40"/>
  <c r="H11"/>
  <c r="I11"/>
  <c r="L10"/>
  <c r="J11"/>
  <c r="M10"/>
  <c r="K11" i="34"/>
  <c r="H11"/>
  <c r="I11"/>
  <c r="L10"/>
  <c r="J11"/>
  <c r="M10"/>
  <c r="L9" i="33"/>
  <c r="J10"/>
  <c r="M9"/>
  <c r="J11" i="32"/>
  <c r="M10"/>
  <c r="K10"/>
  <c r="L10"/>
  <c r="K11" i="31"/>
  <c r="H11"/>
  <c r="I11"/>
  <c r="L10"/>
  <c r="J11"/>
  <c r="M10"/>
  <c r="K11" i="30"/>
  <c r="H11"/>
  <c r="I11"/>
  <c r="L10"/>
  <c r="J11"/>
  <c r="M10"/>
  <c r="M9" i="29"/>
  <c r="L9"/>
  <c r="J10"/>
  <c r="K10"/>
  <c r="J11" i="28"/>
  <c r="M10"/>
  <c r="K10"/>
  <c r="J10" i="27"/>
  <c r="M9"/>
  <c r="L9"/>
  <c r="J11" i="2"/>
  <c r="D7" i="22"/>
  <c r="D27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F7"/>
  <c r="F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H10"/>
  <c r="H12"/>
  <c r="H14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I10"/>
  <c r="I12"/>
  <c r="I14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K8"/>
  <c r="I8"/>
  <c r="F8"/>
  <c r="B7" i="22"/>
  <c r="C7"/>
  <c r="F9" i="23"/>
  <c r="I9" i="2"/>
  <c r="H9"/>
  <c r="J11" i="35"/>
  <c r="M10"/>
  <c r="K10"/>
  <c r="M10" i="36"/>
  <c r="K10"/>
  <c r="J11"/>
  <c r="J11" i="37"/>
  <c r="M10"/>
  <c r="K10"/>
  <c r="M10" i="38"/>
  <c r="K10"/>
  <c r="J11"/>
  <c r="M10" i="39"/>
  <c r="K10"/>
  <c r="J11"/>
  <c r="J12" i="45"/>
  <c r="K12"/>
  <c r="M11"/>
  <c r="L11"/>
  <c r="K12" i="44"/>
  <c r="L12"/>
  <c r="M12"/>
  <c r="J13"/>
  <c r="K13" i="43"/>
  <c r="H13"/>
  <c r="I13"/>
  <c r="G24" i="22"/>
  <c r="I24"/>
  <c r="M12" i="43"/>
  <c r="L12"/>
  <c r="J13"/>
  <c r="J12" i="42"/>
  <c r="K12"/>
  <c r="M11"/>
  <c r="L11"/>
  <c r="J12" i="41"/>
  <c r="K12"/>
  <c r="M11"/>
  <c r="L11"/>
  <c r="J12" i="40"/>
  <c r="K12"/>
  <c r="M11"/>
  <c r="L11"/>
  <c r="J12" i="34"/>
  <c r="K12"/>
  <c r="M11"/>
  <c r="L11"/>
  <c r="J11" i="33"/>
  <c r="M10"/>
  <c r="K10"/>
  <c r="L10"/>
  <c r="K11" i="32"/>
  <c r="K12"/>
  <c r="H11"/>
  <c r="I11"/>
  <c r="M11"/>
  <c r="L11"/>
  <c r="J12"/>
  <c r="J12" i="31"/>
  <c r="K12"/>
  <c r="M11"/>
  <c r="L11"/>
  <c r="J12" i="30"/>
  <c r="K12"/>
  <c r="M11"/>
  <c r="L11"/>
  <c r="M10" i="29"/>
  <c r="L10"/>
  <c r="J11"/>
  <c r="K11"/>
  <c r="H11"/>
  <c r="I11"/>
  <c r="K11" i="28"/>
  <c r="K12"/>
  <c r="H11"/>
  <c r="I11"/>
  <c r="J12"/>
  <c r="M11"/>
  <c r="L10"/>
  <c r="K11" i="27"/>
  <c r="H12"/>
  <c r="I12"/>
  <c r="I11"/>
  <c r="M10"/>
  <c r="L10"/>
  <c r="J11"/>
  <c r="J12" i="2"/>
  <c r="H7" i="22"/>
  <c r="M9" i="2"/>
  <c r="E7" i="22"/>
  <c r="E8"/>
  <c r="E9"/>
  <c r="E10"/>
  <c r="E11"/>
  <c r="E12"/>
  <c r="E13"/>
  <c r="E14"/>
  <c r="E15"/>
  <c r="H8"/>
  <c r="M8" i="2"/>
  <c r="M10"/>
  <c r="M11"/>
  <c r="L8"/>
  <c r="L10" i="36"/>
  <c r="K11"/>
  <c r="H11"/>
  <c r="I11"/>
  <c r="J12" i="39"/>
  <c r="M11"/>
  <c r="J12" i="38"/>
  <c r="M11"/>
  <c r="J12" i="37"/>
  <c r="M11"/>
  <c r="J12" i="35"/>
  <c r="M11"/>
  <c r="H27" i="22"/>
  <c r="L11" i="28"/>
  <c r="K12" i="38"/>
  <c r="L10" i="39"/>
  <c r="K11"/>
  <c r="K12"/>
  <c r="H11"/>
  <c r="I11"/>
  <c r="H11" i="38"/>
  <c r="I11"/>
  <c r="K11"/>
  <c r="L11"/>
  <c r="L10" i="37"/>
  <c r="K11"/>
  <c r="H11"/>
  <c r="I11"/>
  <c r="M11" i="36"/>
  <c r="J12"/>
  <c r="H11" i="35"/>
  <c r="I11"/>
  <c r="L10"/>
  <c r="K11"/>
  <c r="L11"/>
  <c r="L9" i="2"/>
  <c r="K10"/>
  <c r="L10" i="38"/>
  <c r="K13" i="45"/>
  <c r="H13"/>
  <c r="I13"/>
  <c r="G26" i="22"/>
  <c r="I26"/>
  <c r="M12" i="45"/>
  <c r="L12"/>
  <c r="J13"/>
  <c r="M13" i="44"/>
  <c r="K13"/>
  <c r="L13"/>
  <c r="H13"/>
  <c r="I13"/>
  <c r="G25" i="22"/>
  <c r="I25"/>
  <c r="L13" i="43"/>
  <c r="M13"/>
  <c r="K13" i="42"/>
  <c r="H13"/>
  <c r="I13"/>
  <c r="G23" i="22"/>
  <c r="I23"/>
  <c r="M12" i="42"/>
  <c r="L12"/>
  <c r="J13"/>
  <c r="K13" i="41"/>
  <c r="H13"/>
  <c r="I13"/>
  <c r="G22" i="22"/>
  <c r="I22"/>
  <c r="M12" i="41"/>
  <c r="L12"/>
  <c r="J13"/>
  <c r="K13" i="40"/>
  <c r="H13"/>
  <c r="I13"/>
  <c r="G21" i="22"/>
  <c r="I21"/>
  <c r="M12" i="40"/>
  <c r="L12"/>
  <c r="J13"/>
  <c r="K13" i="39"/>
  <c r="H13"/>
  <c r="I13"/>
  <c r="L12"/>
  <c r="K13" i="38"/>
  <c r="H13"/>
  <c r="I13"/>
  <c r="H13" i="34"/>
  <c r="I13"/>
  <c r="K13"/>
  <c r="M12"/>
  <c r="L12"/>
  <c r="J13"/>
  <c r="H11" i="33"/>
  <c r="I11"/>
  <c r="K11"/>
  <c r="L11"/>
  <c r="J12"/>
  <c r="K12"/>
  <c r="M11"/>
  <c r="K13" i="32"/>
  <c r="H13"/>
  <c r="I13"/>
  <c r="L12"/>
  <c r="J13"/>
  <c r="M12"/>
  <c r="K13" i="31"/>
  <c r="H13"/>
  <c r="I13"/>
  <c r="M12"/>
  <c r="L12"/>
  <c r="J13"/>
  <c r="K13" i="30"/>
  <c r="H13"/>
  <c r="I13"/>
  <c r="M12"/>
  <c r="L12"/>
  <c r="J13"/>
  <c r="J12" i="29"/>
  <c r="K12"/>
  <c r="L11"/>
  <c r="M11"/>
  <c r="H13" i="28"/>
  <c r="I13"/>
  <c r="M12"/>
  <c r="L12"/>
  <c r="J13"/>
  <c r="K13"/>
  <c r="M11" i="27"/>
  <c r="L11"/>
  <c r="J12"/>
  <c r="J13" i="2"/>
  <c r="E27" i="22"/>
  <c r="H11" i="2"/>
  <c r="I11"/>
  <c r="M12"/>
  <c r="K12" i="35"/>
  <c r="J13" i="37"/>
  <c r="M13"/>
  <c r="M12"/>
  <c r="M12" i="36"/>
  <c r="J13"/>
  <c r="M13"/>
  <c r="L11" i="37"/>
  <c r="K12"/>
  <c r="L12"/>
  <c r="G19" i="22"/>
  <c r="I19"/>
  <c r="J13" i="35"/>
  <c r="M13"/>
  <c r="M12"/>
  <c r="L12"/>
  <c r="M12" i="39"/>
  <c r="J13"/>
  <c r="L11" i="36"/>
  <c r="K12"/>
  <c r="L12"/>
  <c r="K11" i="2"/>
  <c r="L10"/>
  <c r="G20" i="22"/>
  <c r="I20"/>
  <c r="J13" i="38"/>
  <c r="M13"/>
  <c r="M12"/>
  <c r="L12"/>
  <c r="L11" i="39"/>
  <c r="L13" i="45"/>
  <c r="M13"/>
  <c r="L13" i="42"/>
  <c r="M13"/>
  <c r="L13" i="41"/>
  <c r="M13"/>
  <c r="L13" i="40"/>
  <c r="M13"/>
  <c r="L13" i="34"/>
  <c r="M13"/>
  <c r="L12" i="33"/>
  <c r="J13"/>
  <c r="M12"/>
  <c r="K13"/>
  <c r="H13"/>
  <c r="I13"/>
  <c r="L13" i="32"/>
  <c r="M13"/>
  <c r="L13" i="31"/>
  <c r="M13"/>
  <c r="L13" i="30"/>
  <c r="M13"/>
  <c r="H13" i="29"/>
  <c r="I13"/>
  <c r="K13"/>
  <c r="J13"/>
  <c r="M12"/>
  <c r="L12"/>
  <c r="L13" i="28"/>
  <c r="M13"/>
  <c r="J13" i="27"/>
  <c r="M12"/>
  <c r="K12"/>
  <c r="M13" i="2"/>
  <c r="K12"/>
  <c r="L11"/>
  <c r="L13" i="39"/>
  <c r="M13"/>
  <c r="H13" i="37"/>
  <c r="I13"/>
  <c r="G18" i="22"/>
  <c r="I18"/>
  <c r="K13" i="37"/>
  <c r="L13"/>
  <c r="H13" i="35"/>
  <c r="I13"/>
  <c r="G16" i="22"/>
  <c r="K13" i="35"/>
  <c r="L13"/>
  <c r="L13" i="38"/>
  <c r="K13" i="36"/>
  <c r="L13"/>
  <c r="H13"/>
  <c r="I13"/>
  <c r="G17" i="22"/>
  <c r="I17"/>
  <c r="M13" i="33"/>
  <c r="L13"/>
  <c r="L13" i="29"/>
  <c r="M13"/>
  <c r="M13" i="27"/>
  <c r="K13"/>
  <c r="L13"/>
  <c r="H13"/>
  <c r="I13"/>
  <c r="L12"/>
  <c r="H15" i="2"/>
  <c r="I15"/>
  <c r="M14"/>
  <c r="K13"/>
  <c r="L13"/>
  <c r="L12"/>
  <c r="H13"/>
  <c r="I13"/>
  <c r="G7" i="22"/>
  <c r="I7"/>
  <c r="I16"/>
  <c r="G15"/>
  <c r="I15"/>
  <c r="G14"/>
  <c r="I14"/>
  <c r="G13"/>
  <c r="I13"/>
  <c r="G12"/>
  <c r="I12"/>
  <c r="G11"/>
  <c r="I11"/>
  <c r="G10"/>
  <c r="I10"/>
  <c r="G9"/>
  <c r="I9"/>
  <c r="G8"/>
  <c r="I8"/>
  <c r="M15" i="2"/>
  <c r="I27" i="22"/>
  <c r="G27"/>
  <c r="M16" i="2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</calcChain>
</file>

<file path=xl/sharedStrings.xml><?xml version="1.0" encoding="utf-8"?>
<sst xmlns="http://schemas.openxmlformats.org/spreadsheetml/2006/main" count="627" uniqueCount="84">
  <si>
    <t>Fiche de stock</t>
  </si>
  <si>
    <r>
      <t xml:space="preserve">Les sorties de stock sont évaluées au </t>
    </r>
    <r>
      <rPr>
        <i/>
        <sz val="10"/>
        <rFont val="Arial"/>
      </rPr>
      <t xml:space="preserve">coût unitaire moyen pondéré </t>
    </r>
    <r>
      <rPr>
        <sz val="10"/>
        <rFont val="Arial"/>
      </rPr>
      <t>après chaque entrée</t>
    </r>
  </si>
  <si>
    <t>Référence :</t>
  </si>
  <si>
    <t>Nom :</t>
  </si>
  <si>
    <t>Vitamine A</t>
  </si>
  <si>
    <t>N°</t>
  </si>
  <si>
    <t>Dates</t>
  </si>
  <si>
    <t>Eléments</t>
  </si>
  <si>
    <t>Entrées</t>
  </si>
  <si>
    <t>Sorties</t>
  </si>
  <si>
    <t>Stock</t>
  </si>
  <si>
    <t>Commentaires</t>
  </si>
  <si>
    <t>ligne</t>
  </si>
  <si>
    <t>Q</t>
  </si>
  <si>
    <t>P.U.</t>
  </si>
  <si>
    <t>Montant</t>
  </si>
  <si>
    <t>Cuivre</t>
  </si>
  <si>
    <t>Fer</t>
  </si>
  <si>
    <t>Zinc</t>
  </si>
  <si>
    <t>A.G.P.</t>
  </si>
  <si>
    <t>Cumul des fiches de stock</t>
  </si>
  <si>
    <t xml:space="preserve">Date :   </t>
  </si>
  <si>
    <t>Cette fiche reprend la valeur cumulée des 20 fiches de stock (de Réf 1000 à Réf 4010) ligne par ligne.</t>
  </si>
  <si>
    <t>Référence</t>
  </si>
  <si>
    <t>Désignation</t>
  </si>
  <si>
    <t>Cumul des entrées</t>
  </si>
  <si>
    <t>Cumul des sorties</t>
  </si>
  <si>
    <t>Différence entrées-sorties</t>
  </si>
  <si>
    <t>Quantités</t>
  </si>
  <si>
    <t>Valeur</t>
  </si>
  <si>
    <t>Totaux</t>
  </si>
  <si>
    <t>Valeur cumulée des stocks</t>
  </si>
  <si>
    <t>Etat statistique des ventes (en quantité) pour les vitamines</t>
  </si>
  <si>
    <t>Date :</t>
  </si>
  <si>
    <t>N° ligne</t>
  </si>
  <si>
    <t>Abréviation</t>
  </si>
  <si>
    <t xml:space="preserve">Cumul des ventes </t>
  </si>
  <si>
    <t>(graphique)</t>
  </si>
  <si>
    <t>(en quantité)</t>
  </si>
  <si>
    <t>Vit.A</t>
  </si>
  <si>
    <t>FoieMor</t>
  </si>
  <si>
    <t>Oxyd</t>
  </si>
  <si>
    <t>Vit.B</t>
  </si>
  <si>
    <t>Vit.C</t>
  </si>
  <si>
    <t>Acérola</t>
  </si>
  <si>
    <t>Vit.E</t>
  </si>
  <si>
    <t>MultiV</t>
  </si>
  <si>
    <t>F2000</t>
  </si>
  <si>
    <t>Vit.Enf</t>
  </si>
  <si>
    <t>Etat statistique des ventes (en quantité) pour les minéraux</t>
  </si>
  <si>
    <t>Cumul des ventes</t>
  </si>
  <si>
    <t>Calc</t>
  </si>
  <si>
    <t>Mag</t>
  </si>
  <si>
    <t>MultiMi</t>
  </si>
  <si>
    <t>Etat statistique des ventes (en quantité) pour les produits</t>
  </si>
  <si>
    <t>digestifs et acides gras essentiels</t>
  </si>
  <si>
    <t>Acido</t>
  </si>
  <si>
    <t>Enzym</t>
  </si>
  <si>
    <t>OMEGA</t>
  </si>
  <si>
    <t>Stock de départ</t>
  </si>
  <si>
    <t>Entrée 1000-1</t>
  </si>
  <si>
    <t>Sortie N° 1000-1</t>
  </si>
  <si>
    <t>Sortie N° 1000-2</t>
  </si>
  <si>
    <t>Entrée 1000-2</t>
  </si>
  <si>
    <t>Sorie N° 1000-3</t>
  </si>
  <si>
    <t>Huilde de foie de morue</t>
  </si>
  <si>
    <t>Antioxydant</t>
  </si>
  <si>
    <t>Vitamine B (complexe)</t>
  </si>
  <si>
    <t>Vitamine C 1000</t>
  </si>
  <si>
    <t>Acérola C 500</t>
  </si>
  <si>
    <t>Vitamine E 200 UI</t>
  </si>
  <si>
    <t>Multivitamines</t>
  </si>
  <si>
    <t>Formule 2000</t>
  </si>
  <si>
    <t>Vitamines pourenfants</t>
  </si>
  <si>
    <t>Calcium 500</t>
  </si>
  <si>
    <t>Magnésium</t>
  </si>
  <si>
    <t>Multiminéraux</t>
  </si>
  <si>
    <t>Acidophilus et bifidus</t>
  </si>
  <si>
    <t>Enzymes digestives</t>
  </si>
  <si>
    <t>AGP</t>
  </si>
  <si>
    <t>Omega 3</t>
  </si>
  <si>
    <t>Sortie N° 1000-3</t>
  </si>
  <si>
    <t>Sortie N° 1000-4</t>
  </si>
  <si>
    <t>http://forum.excel-pratique.com/excel/exel-vba-complexe-sur-date-et-refference-t34754.html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</si>
</sst>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b/>
      <sz val="10"/>
      <name val="Arial"/>
    </font>
    <font>
      <i/>
      <sz val="10"/>
      <name val="Arial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9"/>
      <name val="Arial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9"/>
      <color indexed="9"/>
      <name val="Arial"/>
      <family val="2"/>
    </font>
    <font>
      <sz val="15"/>
      <color indexed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16" fontId="0" fillId="0" borderId="6" xfId="0" applyNumberFormat="1" applyBorder="1" applyAlignment="1" applyProtection="1">
      <alignment horizontal="center"/>
      <protection locked="0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2" fontId="1" fillId="0" borderId="7" xfId="0" applyNumberFormat="1" applyFont="1" applyBorder="1" applyAlignment="1" applyProtection="1">
      <alignment horizontal="center"/>
      <protection hidden="1"/>
    </xf>
    <xf numFmtId="0" fontId="0" fillId="0" borderId="1" xfId="0" applyBorder="1"/>
    <xf numFmtId="0" fontId="0" fillId="0" borderId="6" xfId="0" applyBorder="1"/>
    <xf numFmtId="0" fontId="7" fillId="2" borderId="8" xfId="0" applyFont="1" applyFill="1" applyBorder="1" applyAlignment="1" applyProtection="1">
      <alignment horizontal="center"/>
      <protection locked="0"/>
    </xf>
    <xf numFmtId="0" fontId="0" fillId="3" borderId="6" xfId="0" applyFill="1" applyBorder="1" applyAlignment="1">
      <alignment horizontal="center"/>
    </xf>
    <xf numFmtId="16" fontId="0" fillId="3" borderId="6" xfId="0" applyNumberFormat="1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Continuous"/>
    </xf>
    <xf numFmtId="0" fontId="8" fillId="2" borderId="5" xfId="0" applyFont="1" applyFill="1" applyBorder="1" applyAlignment="1">
      <alignment horizontal="centerContinuous"/>
    </xf>
    <xf numFmtId="0" fontId="8" fillId="2" borderId="2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9" fillId="2" borderId="0" xfId="0" applyFont="1" applyFill="1" applyAlignment="1">
      <alignment horizontal="centerContinuous"/>
    </xf>
    <xf numFmtId="0" fontId="8" fillId="2" borderId="0" xfId="0" applyFont="1" applyFill="1" applyAlignment="1">
      <alignment horizontal="centerContinuous"/>
    </xf>
    <xf numFmtId="0" fontId="0" fillId="0" borderId="8" xfId="0" applyBorder="1" applyAlignment="1" applyProtection="1">
      <alignment horizontal="center"/>
      <protection locked="0"/>
    </xf>
    <xf numFmtId="0" fontId="10" fillId="2" borderId="0" xfId="0" applyFont="1" applyFill="1" applyAlignment="1">
      <alignment horizontal="centerContinuous"/>
    </xf>
    <xf numFmtId="0" fontId="0" fillId="4" borderId="6" xfId="0" applyFill="1" applyBorder="1" applyAlignment="1">
      <alignment horizontal="center"/>
    </xf>
    <xf numFmtId="0" fontId="0" fillId="4" borderId="6" xfId="0" applyFill="1" applyBorder="1"/>
    <xf numFmtId="1" fontId="0" fillId="4" borderId="6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1" fontId="0" fillId="4" borderId="2" xfId="0" applyNumberForma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8" xfId="0" applyFont="1" applyBorder="1" applyAlignment="1" applyProtection="1">
      <alignment horizontal="center"/>
      <protection locked="0"/>
    </xf>
    <xf numFmtId="0" fontId="0" fillId="3" borderId="9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4" fontId="3" fillId="0" borderId="13" xfId="0" applyNumberFormat="1" applyFont="1" applyBorder="1" applyAlignment="1" applyProtection="1">
      <alignment horizontal="center"/>
      <protection locked="0"/>
    </xf>
    <xf numFmtId="4" fontId="3" fillId="0" borderId="6" xfId="0" applyNumberFormat="1" applyFont="1" applyBorder="1" applyAlignment="1" applyProtection="1">
      <alignment horizontal="center"/>
      <protection locked="0"/>
    </xf>
    <xf numFmtId="0" fontId="11" fillId="0" borderId="3" xfId="0" applyFont="1" applyBorder="1" applyAlignment="1">
      <alignment horizontal="centerContinuous"/>
    </xf>
    <xf numFmtId="4" fontId="3" fillId="0" borderId="6" xfId="0" applyNumberFormat="1" applyFont="1" applyFill="1" applyBorder="1" applyAlignment="1" applyProtection="1">
      <alignment horizontal="center"/>
      <protection locked="0"/>
    </xf>
    <xf numFmtId="4" fontId="3" fillId="0" borderId="13" xfId="0" applyNumberFormat="1" applyFont="1" applyFill="1" applyBorder="1" applyAlignment="1" applyProtection="1">
      <alignment horizontal="center"/>
      <protection locked="0"/>
    </xf>
    <xf numFmtId="4" fontId="3" fillId="0" borderId="9" xfId="0" applyNumberFormat="1" applyFont="1" applyFill="1" applyBorder="1" applyAlignment="1" applyProtection="1">
      <alignment horizontal="center"/>
      <protection locked="0"/>
    </xf>
    <xf numFmtId="0" fontId="0" fillId="0" borderId="14" xfId="0" applyBorder="1"/>
    <xf numFmtId="4" fontId="0" fillId="0" borderId="0" xfId="0" applyNumberFormat="1" applyFill="1" applyBorder="1" applyProtection="1">
      <protection locked="0"/>
    </xf>
    <xf numFmtId="4" fontId="0" fillId="0" borderId="0" xfId="0" applyNumberFormat="1"/>
    <xf numFmtId="4" fontId="0" fillId="3" borderId="9" xfId="0" applyNumberFormat="1" applyFill="1" applyBorder="1" applyAlignment="1" applyProtection="1">
      <alignment horizontal="center"/>
      <protection locked="0"/>
    </xf>
    <xf numFmtId="4" fontId="0" fillId="3" borderId="6" xfId="0" applyNumberFormat="1" applyFill="1" applyBorder="1" applyAlignment="1" applyProtection="1">
      <alignment horizontal="center"/>
      <protection locked="0"/>
    </xf>
    <xf numFmtId="4" fontId="0" fillId="0" borderId="13" xfId="0" applyNumberFormat="1" applyFill="1" applyBorder="1" applyAlignment="1" applyProtection="1">
      <alignment horizontal="center"/>
      <protection locked="0"/>
    </xf>
    <xf numFmtId="4" fontId="0" fillId="0" borderId="9" xfId="0" applyNumberFormat="1" applyFill="1" applyBorder="1" applyAlignment="1" applyProtection="1">
      <alignment horizontal="center"/>
      <protection locked="0"/>
    </xf>
    <xf numFmtId="4" fontId="0" fillId="0" borderId="6" xfId="0" applyNumberFormat="1" applyFill="1" applyBorder="1" applyAlignment="1" applyProtection="1">
      <alignment horizontal="center"/>
      <protection locked="0"/>
    </xf>
    <xf numFmtId="4" fontId="0" fillId="0" borderId="11" xfId="0" applyNumberFormat="1" applyFill="1" applyBorder="1" applyAlignment="1" applyProtection="1">
      <alignment horizontal="center"/>
      <protection locked="0"/>
    </xf>
    <xf numFmtId="4" fontId="0" fillId="0" borderId="2" xfId="0" applyNumberFormat="1" applyFill="1" applyBorder="1" applyAlignment="1" applyProtection="1">
      <alignment horizontal="center"/>
      <protection locked="0"/>
    </xf>
    <xf numFmtId="16" fontId="11" fillId="0" borderId="1" xfId="0" applyNumberFormat="1" applyFont="1" applyBorder="1" applyAlignment="1" applyProtection="1">
      <alignment horizontal="center"/>
      <protection locked="0"/>
    </xf>
    <xf numFmtId="0" fontId="11" fillId="0" borderId="10" xfId="0" applyFont="1" applyBorder="1" applyProtection="1">
      <protection locked="0"/>
    </xf>
    <xf numFmtId="0" fontId="11" fillId="3" borderId="9" xfId="0" applyFont="1" applyFill="1" applyBorder="1" applyProtection="1">
      <protection locked="0"/>
    </xf>
    <xf numFmtId="0" fontId="11" fillId="0" borderId="9" xfId="0" applyFont="1" applyBorder="1" applyProtection="1">
      <protection locked="0"/>
    </xf>
    <xf numFmtId="0" fontId="0" fillId="3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2" fontId="1" fillId="0" borderId="14" xfId="0" applyNumberFormat="1" applyFont="1" applyBorder="1" applyAlignment="1">
      <alignment horizontal="centerContinuous"/>
    </xf>
    <xf numFmtId="0" fontId="12" fillId="0" borderId="13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0" fillId="3" borderId="15" xfId="0" applyFill="1" applyBorder="1" applyAlignment="1">
      <alignment horizontal="left"/>
    </xf>
    <xf numFmtId="4" fontId="0" fillId="0" borderId="0" xfId="0" applyNumberFormat="1" applyBorder="1" applyAlignment="1" applyProtection="1">
      <alignment horizontal="center"/>
      <protection hidden="1"/>
    </xf>
    <xf numFmtId="4" fontId="0" fillId="0" borderId="1" xfId="0" applyNumberFormat="1" applyBorder="1" applyAlignment="1" applyProtection="1">
      <alignment horizontal="center"/>
      <protection hidden="1"/>
    </xf>
    <xf numFmtId="4" fontId="0" fillId="3" borderId="0" xfId="0" applyNumberFormat="1" applyFill="1" applyBorder="1" applyAlignment="1" applyProtection="1">
      <alignment horizontal="center"/>
      <protection hidden="1"/>
    </xf>
    <xf numFmtId="4" fontId="0" fillId="3" borderId="6" xfId="0" applyNumberFormat="1" applyFill="1" applyBorder="1" applyAlignment="1" applyProtection="1">
      <alignment horizontal="center"/>
      <protection hidden="1"/>
    </xf>
    <xf numFmtId="4" fontId="0" fillId="0" borderId="6" xfId="0" applyNumberFormat="1" applyBorder="1" applyAlignment="1" applyProtection="1">
      <alignment horizontal="center"/>
      <protection hidden="1"/>
    </xf>
    <xf numFmtId="4" fontId="0" fillId="3" borderId="2" xfId="0" applyNumberFormat="1" applyFill="1" applyBorder="1" applyAlignment="1" applyProtection="1">
      <alignment horizontal="center"/>
      <protection hidden="1"/>
    </xf>
    <xf numFmtId="0" fontId="0" fillId="0" borderId="16" xfId="0" applyBorder="1"/>
    <xf numFmtId="1" fontId="0" fillId="0" borderId="16" xfId="0" applyNumberFormat="1" applyBorder="1" applyAlignment="1">
      <alignment horizontal="center"/>
    </xf>
    <xf numFmtId="0" fontId="1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361950</xdr:colOff>
      <xdr:row>9</xdr:row>
      <xdr:rowOff>66675</xdr:rowOff>
    </xdr:from>
    <xdr:to>
      <xdr:col>19</xdr:col>
      <xdr:colOff>552450</xdr:colOff>
      <xdr:row>41</xdr:row>
      <xdr:rowOff>38100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8115300" y="1590675"/>
          <a:ext cx="6515100" cy="5153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sujet peut parraitre assez flou ;) je vais essayer de le clarifier ^^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dois preparer un tableaux exel pour de la gestion de stock, et essayer d'automatiser au plus possible se tableau.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J'aimerais donc avoir 2 macros.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premiere permettant de rentrert automatiquement la date.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Cette macro devra donc selectionné la derniere case vide de la collone B entre les lignes 8 et 36.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ecrire la date du jour.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seconde macro plus complexe, permetterais d'ecrire automatiquement a l'aide de 2 boutons l'entrer ou la sortie de stock.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vais essaye d'etre claire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Alors en C3 il y a la refference article.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J'aimerais 2 boutons, un pour les sortie, un pour les entrer.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Ces bouton devrons ecrire sur la dernniere ligne vide.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Sois l'entrer sois la sortie.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 message devra etre : Sortie N° ref article - XX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ref article etant en c3.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partie difficile est le fais que le XX correspond a un chiffre qui devra evolué.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l'entrer 1 est deja present cela devra ecrire : Entré N° ref article - 2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vous joint le fichier pour vous facilité la comprehention :)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bien de votre aide !!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Cordialement un comptable un peux perdu :(</a:t>
          </a:r>
        </a:p>
      </xdr:txBody>
    </xdr:sp>
    <xdr:clientData/>
  </xdr:twoCellAnchor>
  <xdr:twoCellAnchor>
    <xdr:from>
      <xdr:col>13</xdr:col>
      <xdr:colOff>238125</xdr:colOff>
      <xdr:row>0</xdr:row>
      <xdr:rowOff>219075</xdr:rowOff>
    </xdr:from>
    <xdr:to>
      <xdr:col>15</xdr:col>
      <xdr:colOff>590550</xdr:colOff>
      <xdr:row>4</xdr:row>
      <xdr:rowOff>104775</xdr:rowOff>
    </xdr:to>
    <xdr:sp macro="[0]!InOut" textlink="">
      <xdr:nvSpPr>
        <xdr:cNvPr id="6146" name="Text Box 2"/>
        <xdr:cNvSpPr txBox="1">
          <a:spLocks noChangeArrowheads="1"/>
        </xdr:cNvSpPr>
      </xdr:nvSpPr>
      <xdr:spPr bwMode="auto">
        <a:xfrm>
          <a:off x="9744075" y="219075"/>
          <a:ext cx="1876425" cy="6000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5720" rIns="54864" bIns="45720" anchor="ctr" upright="1"/>
        <a:lstStyle/>
        <a:p>
          <a:pPr algn="ctr" rtl="0">
            <a:defRPr sz="1000"/>
          </a:pPr>
          <a:r>
            <a:rPr lang="fr-FR" sz="2600" b="1" i="1" u="none" strike="noStrike" baseline="0">
              <a:solidFill>
                <a:srgbClr val="FF0000"/>
              </a:solidFill>
              <a:latin typeface="Arial"/>
              <a:cs typeface="Arial"/>
            </a:rPr>
            <a:t>Entrée</a:t>
          </a:r>
        </a:p>
      </xdr:txBody>
    </xdr:sp>
    <xdr:clientData/>
  </xdr:twoCellAnchor>
  <xdr:twoCellAnchor>
    <xdr:from>
      <xdr:col>16</xdr:col>
      <xdr:colOff>142875</xdr:colOff>
      <xdr:row>1</xdr:row>
      <xdr:rowOff>0</xdr:rowOff>
    </xdr:from>
    <xdr:to>
      <xdr:col>18</xdr:col>
      <xdr:colOff>495300</xdr:colOff>
      <xdr:row>4</xdr:row>
      <xdr:rowOff>114300</xdr:rowOff>
    </xdr:to>
    <xdr:sp macro="[0]!InOut" textlink="">
      <xdr:nvSpPr>
        <xdr:cNvPr id="6147" name="Text Box 3"/>
        <xdr:cNvSpPr txBox="1">
          <a:spLocks noChangeArrowheads="1"/>
        </xdr:cNvSpPr>
      </xdr:nvSpPr>
      <xdr:spPr bwMode="auto">
        <a:xfrm>
          <a:off x="11934825" y="228600"/>
          <a:ext cx="1876425" cy="6000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5720" rIns="54864" bIns="45720" anchor="ctr" upright="1"/>
        <a:lstStyle/>
        <a:p>
          <a:pPr algn="ctr" rtl="0">
            <a:defRPr sz="1000"/>
          </a:pPr>
          <a:r>
            <a:rPr lang="fr-FR" sz="2600" b="1" i="1" u="none" strike="noStrike" baseline="0">
              <a:solidFill>
                <a:srgbClr val="FF0000"/>
              </a:solidFill>
              <a:latin typeface="Arial"/>
              <a:cs typeface="Arial"/>
            </a:rPr>
            <a:t>Sortie</a:t>
          </a:r>
        </a:p>
      </xdr:txBody>
    </xdr:sp>
    <xdr:clientData/>
  </xdr:twoCellAnchor>
  <xdr:twoCellAnchor>
    <xdr:from>
      <xdr:col>4</xdr:col>
      <xdr:colOff>533400</xdr:colOff>
      <xdr:row>17</xdr:row>
      <xdr:rowOff>123825</xdr:rowOff>
    </xdr:from>
    <xdr:to>
      <xdr:col>19</xdr:col>
      <xdr:colOff>257175</xdr:colOff>
      <xdr:row>30</xdr:row>
      <xdr:rowOff>142875</xdr:rowOff>
    </xdr:to>
    <xdr:sp macro="" textlink="">
      <xdr:nvSpPr>
        <xdr:cNvPr id="6149" name="Text Box 5"/>
        <xdr:cNvSpPr txBox="1">
          <a:spLocks noChangeArrowheads="1"/>
        </xdr:cNvSpPr>
      </xdr:nvSpPr>
      <xdr:spPr bwMode="auto">
        <a:xfrm>
          <a:off x="3895725" y="2943225"/>
          <a:ext cx="10439400" cy="21240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Mode d'emploi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copier ces deux boutons sur toutes les pages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n'y a qu'une seule macro affectée à ces bouton donc </a:t>
          </a: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il faut impérativement que dans chaque page les noms de ces formes soient différents 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Exemple dans une page il ne peut pas avoir 2 fois la forme "Zone de texte 2"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texte à l'intérieur de la forme ("Entrée" et "Sortie") sert à la recherche et à l'écriture du texte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date est inscrite automatiquement dès l'appuie sur un bouton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t'ai juste copier les boutons sur l'autre page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Une erreur sur cette page car une erreur de saisie en cellule C13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285750</xdr:colOff>
      <xdr:row>3</xdr:row>
      <xdr:rowOff>57150</xdr:rowOff>
    </xdr:from>
    <xdr:to>
      <xdr:col>15</xdr:col>
      <xdr:colOff>638175</xdr:colOff>
      <xdr:row>7</xdr:row>
      <xdr:rowOff>9525</xdr:rowOff>
    </xdr:to>
    <xdr:sp macro="[0]!InOut" textlink="">
      <xdr:nvSpPr>
        <xdr:cNvPr id="7169" name="Text Box 1"/>
        <xdr:cNvSpPr txBox="1">
          <a:spLocks noChangeArrowheads="1"/>
        </xdr:cNvSpPr>
      </xdr:nvSpPr>
      <xdr:spPr bwMode="auto">
        <a:xfrm>
          <a:off x="9744075" y="609600"/>
          <a:ext cx="1876425" cy="6000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5720" rIns="54864" bIns="45720" anchor="ctr" upright="1"/>
        <a:lstStyle/>
        <a:p>
          <a:pPr algn="ctr" rtl="0">
            <a:defRPr sz="1000"/>
          </a:pPr>
          <a:r>
            <a:rPr lang="fr-FR" sz="2600" b="1" i="1" u="none" strike="noStrike" baseline="0">
              <a:solidFill>
                <a:srgbClr val="FF0000"/>
              </a:solidFill>
              <a:latin typeface="Arial"/>
              <a:cs typeface="Arial"/>
            </a:rPr>
            <a:t>Entrée</a:t>
          </a:r>
        </a:p>
      </xdr:txBody>
    </xdr:sp>
    <xdr:clientData/>
  </xdr:twoCellAnchor>
  <xdr:twoCellAnchor>
    <xdr:from>
      <xdr:col>16</xdr:col>
      <xdr:colOff>190500</xdr:colOff>
      <xdr:row>3</xdr:row>
      <xdr:rowOff>66675</xdr:rowOff>
    </xdr:from>
    <xdr:to>
      <xdr:col>18</xdr:col>
      <xdr:colOff>542925</xdr:colOff>
      <xdr:row>7</xdr:row>
      <xdr:rowOff>19050</xdr:rowOff>
    </xdr:to>
    <xdr:sp macro="[0]!InOut" textlink="">
      <xdr:nvSpPr>
        <xdr:cNvPr id="7170" name="Text Box 2"/>
        <xdr:cNvSpPr txBox="1">
          <a:spLocks noChangeArrowheads="1"/>
        </xdr:cNvSpPr>
      </xdr:nvSpPr>
      <xdr:spPr bwMode="auto">
        <a:xfrm>
          <a:off x="11934825" y="619125"/>
          <a:ext cx="1876425" cy="6000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5720" rIns="54864" bIns="45720" anchor="ctr" upright="1"/>
        <a:lstStyle/>
        <a:p>
          <a:pPr algn="ctr" rtl="0">
            <a:defRPr sz="1000"/>
          </a:pPr>
          <a:r>
            <a:rPr lang="fr-FR" sz="2600" b="1" i="1" u="none" strike="noStrike" baseline="0">
              <a:solidFill>
                <a:srgbClr val="FF0000"/>
              </a:solidFill>
              <a:latin typeface="Arial"/>
              <a:cs typeface="Arial"/>
            </a:rPr>
            <a:t>Sortie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31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22529" name="Rectangle 1"/>
        <xdr:cNvSpPr>
          <a:spLocks noChangeArrowheads="1"/>
        </xdr:cNvSpPr>
      </xdr:nvSpPr>
      <xdr:spPr bwMode="auto">
        <a:xfrm>
          <a:off x="4219575" y="5105400"/>
          <a:ext cx="1524000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6</xdr:col>
      <xdr:colOff>47625</xdr:colOff>
      <xdr:row>31</xdr:row>
      <xdr:rowOff>85725</xdr:rowOff>
    </xdr:from>
    <xdr:to>
      <xdr:col>8</xdr:col>
      <xdr:colOff>409575</xdr:colOff>
      <xdr:row>31</xdr:row>
      <xdr:rowOff>85725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5791200" y="519112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400050</xdr:colOff>
      <xdr:row>27</xdr:row>
      <xdr:rowOff>19050</xdr:rowOff>
    </xdr:from>
    <xdr:to>
      <xdr:col>8</xdr:col>
      <xdr:colOff>400050</xdr:colOff>
      <xdr:row>31</xdr:row>
      <xdr:rowOff>85725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V="1">
          <a:off x="7667625" y="4476750"/>
          <a:ext cx="0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2</xdr:row>
      <xdr:rowOff>0</xdr:rowOff>
    </xdr:to>
    <xdr:sp macro="" textlink="">
      <xdr:nvSpPr>
        <xdr:cNvPr id="23553" name="Rectangle 1"/>
        <xdr:cNvSpPr>
          <a:spLocks noChangeArrowheads="1"/>
        </xdr:cNvSpPr>
      </xdr:nvSpPr>
      <xdr:spPr bwMode="auto">
        <a:xfrm>
          <a:off x="0" y="161925"/>
          <a:ext cx="5172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24577" name="Rectangle 1"/>
        <xdr:cNvSpPr>
          <a:spLocks noChangeArrowheads="1"/>
        </xdr:cNvSpPr>
      </xdr:nvSpPr>
      <xdr:spPr bwMode="auto">
        <a:xfrm>
          <a:off x="0" y="219075"/>
          <a:ext cx="53625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25601" name="Rectangle 1"/>
        <xdr:cNvSpPr>
          <a:spLocks noChangeArrowheads="1"/>
        </xdr:cNvSpPr>
      </xdr:nvSpPr>
      <xdr:spPr bwMode="auto">
        <a:xfrm>
          <a:off x="0" y="161925"/>
          <a:ext cx="5200650" cy="476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el-vba-complexe-sur-date-et-refference-t3475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T37"/>
  <sheetViews>
    <sheetView showGridLines="0" showZeros="0" tabSelected="1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T1" sqref="T1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85546875" bestFit="1" customWidth="1"/>
    <col min="11" max="11" width="9.42578125" customWidth="1"/>
    <col min="13" max="13" width="14.85546875" customWidth="1"/>
  </cols>
  <sheetData>
    <row r="1" spans="1:20" ht="18">
      <c r="B1" s="13" t="s">
        <v>0</v>
      </c>
      <c r="E1" t="s">
        <v>1</v>
      </c>
      <c r="T1" s="94" t="s">
        <v>83</v>
      </c>
    </row>
    <row r="2" spans="1:20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20">
      <c r="B3" t="s">
        <v>2</v>
      </c>
      <c r="C3" s="25">
        <v>1000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20">
      <c r="B4" t="s">
        <v>3</v>
      </c>
      <c r="C4" s="25" t="s">
        <v>4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20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20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20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"/>
    </row>
    <row r="8" spans="1:20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20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 t="shared" ref="K9:K36" si="1">IF(AND(D9="",G9=""),"",IF(D9="",K8,((J8*K8)+(D9*E9))/J9))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20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2">D10*E10</f>
        <v>242.4</v>
      </c>
      <c r="G10" s="57"/>
      <c r="H10" s="65" t="str">
        <f>IF(G10="","",K9)</f>
        <v/>
      </c>
      <c r="I10" s="65" t="str">
        <f t="shared" ref="I10:I36" si="3">IF(G10="","",G10*H10)</f>
        <v/>
      </c>
      <c r="J10" s="66">
        <f t="shared" si="0"/>
        <v>35</v>
      </c>
      <c r="K10" s="66">
        <f t="shared" si="1"/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20">
      <c r="A11" s="26">
        <v>4</v>
      </c>
      <c r="B11" s="27">
        <v>41164</v>
      </c>
      <c r="C11" s="72" t="s">
        <v>62</v>
      </c>
      <c r="D11" s="63"/>
      <c r="E11" s="63"/>
      <c r="F11" s="63">
        <f t="shared" si="2"/>
        <v>0</v>
      </c>
      <c r="G11" s="63">
        <v>32</v>
      </c>
      <c r="H11" s="63">
        <f t="shared" ref="H11:H36" si="6">IF(G11="","",K10)</f>
        <v>8.0757142857142856</v>
      </c>
      <c r="I11" s="63">
        <f t="shared" si="3"/>
        <v>258.42285714285714</v>
      </c>
      <c r="J11" s="63">
        <f t="shared" si="0"/>
        <v>3</v>
      </c>
      <c r="K11" s="63">
        <f t="shared" si="1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20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2"/>
        <v>201.75</v>
      </c>
      <c r="G12" s="57"/>
      <c r="H12" s="65" t="str">
        <f t="shared" si="6"/>
        <v/>
      </c>
      <c r="I12" s="65" t="str">
        <f t="shared" si="3"/>
        <v/>
      </c>
      <c r="J12" s="66">
        <f t="shared" si="0"/>
        <v>28</v>
      </c>
      <c r="K12" s="66">
        <f t="shared" si="1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20">
      <c r="A13" s="26">
        <v>6</v>
      </c>
      <c r="B13" s="27">
        <v>41175</v>
      </c>
      <c r="C13" s="72" t="s">
        <v>64</v>
      </c>
      <c r="D13" s="63"/>
      <c r="E13" s="63"/>
      <c r="F13" s="63">
        <f t="shared" si="2"/>
        <v>0</v>
      </c>
      <c r="G13" s="63">
        <v>20</v>
      </c>
      <c r="H13" s="63">
        <f t="shared" si="6"/>
        <v>8.0706122448979603</v>
      </c>
      <c r="I13" s="63">
        <f t="shared" si="3"/>
        <v>161.4122448979592</v>
      </c>
      <c r="J13" s="63">
        <f t="shared" si="0"/>
        <v>8</v>
      </c>
      <c r="K13" s="63">
        <f t="shared" si="1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20">
      <c r="A14" s="7">
        <v>7</v>
      </c>
      <c r="B14" s="12"/>
      <c r="C14" s="49"/>
      <c r="D14" s="66"/>
      <c r="E14" s="66"/>
      <c r="F14" s="66">
        <f t="shared" si="2"/>
        <v>0</v>
      </c>
      <c r="G14" s="66"/>
      <c r="H14" s="66" t="str">
        <f t="shared" si="6"/>
        <v/>
      </c>
      <c r="I14" s="66" t="str">
        <f t="shared" si="3"/>
        <v/>
      </c>
      <c r="J14" s="66" t="str">
        <f t="shared" si="0"/>
        <v/>
      </c>
      <c r="K14" s="66" t="str">
        <f t="shared" si="1"/>
        <v/>
      </c>
      <c r="L14" s="66" t="str">
        <f t="shared" si="4"/>
        <v/>
      </c>
      <c r="M14" s="67" t="str">
        <f t="shared" si="5"/>
        <v/>
      </c>
      <c r="N14" s="50"/>
    </row>
    <row r="15" spans="1:20">
      <c r="A15" s="26">
        <v>8</v>
      </c>
      <c r="B15" s="27"/>
      <c r="C15" s="48"/>
      <c r="D15" s="63"/>
      <c r="E15" s="63"/>
      <c r="F15" s="63">
        <f t="shared" si="2"/>
        <v>0</v>
      </c>
      <c r="G15" s="63"/>
      <c r="H15" s="63" t="str">
        <f t="shared" si="6"/>
        <v/>
      </c>
      <c r="I15" s="63" t="str">
        <f t="shared" si="3"/>
        <v/>
      </c>
      <c r="J15" s="63" t="str">
        <f t="shared" si="0"/>
        <v/>
      </c>
      <c r="K15" s="63" t="str">
        <f t="shared" si="1"/>
        <v/>
      </c>
      <c r="L15" s="63" t="str">
        <f t="shared" si="4"/>
        <v/>
      </c>
      <c r="M15" s="64" t="str">
        <f t="shared" si="5"/>
        <v/>
      </c>
      <c r="N15" s="50"/>
    </row>
    <row r="16" spans="1:20">
      <c r="A16" s="7">
        <v>9</v>
      </c>
      <c r="B16" s="12"/>
      <c r="C16" s="49"/>
      <c r="D16" s="66"/>
      <c r="E16" s="66"/>
      <c r="F16" s="66">
        <f t="shared" si="2"/>
        <v>0</v>
      </c>
      <c r="G16" s="66"/>
      <c r="H16" s="66" t="str">
        <f t="shared" si="6"/>
        <v/>
      </c>
      <c r="I16" s="66" t="str">
        <f t="shared" si="3"/>
        <v/>
      </c>
      <c r="J16" s="66" t="str">
        <f t="shared" si="0"/>
        <v/>
      </c>
      <c r="K16" s="66" t="str">
        <f t="shared" si="1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2"/>
        <v>0</v>
      </c>
      <c r="G17" s="63"/>
      <c r="H17" s="63" t="str">
        <f t="shared" si="6"/>
        <v/>
      </c>
      <c r="I17" s="63" t="str">
        <f t="shared" si="3"/>
        <v/>
      </c>
      <c r="J17" s="63" t="str">
        <f t="shared" si="0"/>
        <v/>
      </c>
      <c r="K17" s="63" t="str">
        <f t="shared" si="1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2"/>
        <v>0</v>
      </c>
      <c r="G18" s="66"/>
      <c r="H18" s="66" t="str">
        <f t="shared" si="6"/>
        <v/>
      </c>
      <c r="I18" s="66" t="str">
        <f t="shared" si="3"/>
        <v/>
      </c>
      <c r="J18" s="66" t="str">
        <f t="shared" si="0"/>
        <v/>
      </c>
      <c r="K18" s="66" t="str">
        <f t="shared" si="1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2"/>
        <v>0</v>
      </c>
      <c r="G19" s="63"/>
      <c r="H19" s="63" t="str">
        <f t="shared" si="6"/>
        <v/>
      </c>
      <c r="I19" s="63" t="str">
        <f t="shared" si="3"/>
        <v/>
      </c>
      <c r="J19" s="63" t="str">
        <f t="shared" si="0"/>
        <v/>
      </c>
      <c r="K19" s="63" t="str">
        <f t="shared" si="1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2"/>
        <v>0</v>
      </c>
      <c r="G20" s="66"/>
      <c r="H20" s="66" t="str">
        <f t="shared" si="6"/>
        <v/>
      </c>
      <c r="I20" s="66" t="str">
        <f t="shared" si="3"/>
        <v/>
      </c>
      <c r="J20" s="66" t="str">
        <f t="shared" si="0"/>
        <v/>
      </c>
      <c r="K20" s="66" t="str">
        <f t="shared" si="1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2"/>
        <v>0</v>
      </c>
      <c r="G21" s="63"/>
      <c r="H21" s="63" t="str">
        <f t="shared" si="6"/>
        <v/>
      </c>
      <c r="I21" s="63" t="str">
        <f t="shared" si="3"/>
        <v/>
      </c>
      <c r="J21" s="63" t="str">
        <f t="shared" si="0"/>
        <v/>
      </c>
      <c r="K21" s="63" t="str">
        <f t="shared" si="1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2"/>
        <v>0</v>
      </c>
      <c r="G22" s="66"/>
      <c r="H22" s="66" t="str">
        <f t="shared" si="6"/>
        <v/>
      </c>
      <c r="I22" s="66" t="str">
        <f t="shared" si="3"/>
        <v/>
      </c>
      <c r="J22" s="66" t="str">
        <f t="shared" si="0"/>
        <v/>
      </c>
      <c r="K22" s="66" t="str">
        <f t="shared" si="1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2"/>
        <v>0</v>
      </c>
      <c r="G23" s="63"/>
      <c r="H23" s="63" t="str">
        <f t="shared" si="6"/>
        <v/>
      </c>
      <c r="I23" s="63" t="str">
        <f t="shared" si="3"/>
        <v/>
      </c>
      <c r="J23" s="63" t="str">
        <f t="shared" si="0"/>
        <v/>
      </c>
      <c r="K23" s="63" t="str">
        <f t="shared" si="1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2"/>
        <v>0</v>
      </c>
      <c r="G24" s="66"/>
      <c r="H24" s="66" t="str">
        <f t="shared" si="6"/>
        <v/>
      </c>
      <c r="I24" s="66" t="str">
        <f t="shared" si="3"/>
        <v/>
      </c>
      <c r="J24" s="66" t="str">
        <f t="shared" si="0"/>
        <v/>
      </c>
      <c r="K24" s="66" t="str">
        <f t="shared" si="1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2"/>
        <v>0</v>
      </c>
      <c r="G25" s="63"/>
      <c r="H25" s="63" t="str">
        <f t="shared" si="6"/>
        <v/>
      </c>
      <c r="I25" s="63" t="str">
        <f t="shared" si="3"/>
        <v/>
      </c>
      <c r="J25" s="63" t="str">
        <f t="shared" si="0"/>
        <v/>
      </c>
      <c r="K25" s="63" t="str">
        <f t="shared" si="1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2"/>
        <v>0</v>
      </c>
      <c r="G26" s="66"/>
      <c r="H26" s="66" t="str">
        <f t="shared" si="6"/>
        <v/>
      </c>
      <c r="I26" s="66" t="str">
        <f t="shared" si="3"/>
        <v/>
      </c>
      <c r="J26" s="66" t="str">
        <f t="shared" si="0"/>
        <v/>
      </c>
      <c r="K26" s="66" t="str">
        <f t="shared" si="1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2"/>
        <v>0</v>
      </c>
      <c r="G27" s="63"/>
      <c r="H27" s="63" t="str">
        <f t="shared" si="6"/>
        <v/>
      </c>
      <c r="I27" s="63" t="str">
        <f t="shared" si="3"/>
        <v/>
      </c>
      <c r="J27" s="63" t="str">
        <f t="shared" si="0"/>
        <v/>
      </c>
      <c r="K27" s="63" t="str">
        <f t="shared" si="1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2"/>
        <v>0</v>
      </c>
      <c r="G28" s="66"/>
      <c r="H28" s="66" t="str">
        <f t="shared" si="6"/>
        <v/>
      </c>
      <c r="I28" s="66" t="str">
        <f t="shared" si="3"/>
        <v/>
      </c>
      <c r="J28" s="66" t="str">
        <f t="shared" si="0"/>
        <v/>
      </c>
      <c r="K28" s="66" t="str">
        <f t="shared" si="1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2"/>
        <v>0</v>
      </c>
      <c r="G29" s="63"/>
      <c r="H29" s="63" t="str">
        <f t="shared" si="6"/>
        <v/>
      </c>
      <c r="I29" s="63" t="str">
        <f t="shared" si="3"/>
        <v/>
      </c>
      <c r="J29" s="63" t="str">
        <f>IF(AND(D29="",G29=""),"",J28+D29-G29)</f>
        <v/>
      </c>
      <c r="K29" s="63" t="str">
        <f t="shared" si="1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2"/>
        <v>0</v>
      </c>
      <c r="G30" s="66"/>
      <c r="H30" s="66" t="str">
        <f t="shared" si="6"/>
        <v/>
      </c>
      <c r="I30" s="66" t="str">
        <f t="shared" si="3"/>
        <v/>
      </c>
      <c r="J30" s="66" t="str">
        <f t="shared" si="0"/>
        <v/>
      </c>
      <c r="K30" s="66" t="str">
        <f t="shared" si="1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2"/>
        <v>0</v>
      </c>
      <c r="G31" s="63"/>
      <c r="H31" s="63" t="str">
        <f t="shared" si="6"/>
        <v/>
      </c>
      <c r="I31" s="63" t="str">
        <f t="shared" si="3"/>
        <v/>
      </c>
      <c r="J31" s="63" t="str">
        <f t="shared" si="0"/>
        <v/>
      </c>
      <c r="K31" s="63" t="str">
        <f t="shared" si="1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2"/>
        <v>0</v>
      </c>
      <c r="G32" s="66"/>
      <c r="H32" s="66" t="str">
        <f t="shared" si="6"/>
        <v/>
      </c>
      <c r="I32" s="66" t="str">
        <f t="shared" si="3"/>
        <v/>
      </c>
      <c r="J32" s="66" t="str">
        <f t="shared" si="0"/>
        <v/>
      </c>
      <c r="K32" s="66" t="str">
        <f t="shared" si="1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2"/>
        <v>0</v>
      </c>
      <c r="G33" s="63"/>
      <c r="H33" s="63" t="str">
        <f t="shared" si="6"/>
        <v/>
      </c>
      <c r="I33" s="63" t="str">
        <f t="shared" si="3"/>
        <v/>
      </c>
      <c r="J33" s="63" t="str">
        <f t="shared" si="0"/>
        <v/>
      </c>
      <c r="K33" s="63" t="str">
        <f t="shared" si="1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2"/>
        <v>0</v>
      </c>
      <c r="G34" s="66"/>
      <c r="H34" s="66" t="str">
        <f t="shared" si="6"/>
        <v/>
      </c>
      <c r="I34" s="66" t="str">
        <f t="shared" si="3"/>
        <v/>
      </c>
      <c r="J34" s="66" t="str">
        <f t="shared" si="0"/>
        <v/>
      </c>
      <c r="K34" s="66" t="str">
        <f t="shared" si="1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2"/>
        <v>0</v>
      </c>
      <c r="G35" s="63"/>
      <c r="H35" s="63" t="str">
        <f t="shared" si="6"/>
        <v/>
      </c>
      <c r="I35" s="63" t="str">
        <f t="shared" si="3"/>
        <v/>
      </c>
      <c r="J35" s="64" t="str">
        <f t="shared" si="0"/>
        <v/>
      </c>
      <c r="K35" s="64" t="str">
        <f t="shared" si="1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2"/>
        <v>0</v>
      </c>
      <c r="G36" s="68"/>
      <c r="H36" s="68" t="str">
        <f t="shared" si="6"/>
        <v/>
      </c>
      <c r="I36" s="68" t="str">
        <f t="shared" si="3"/>
        <v/>
      </c>
      <c r="J36" s="68" t="str">
        <f t="shared" si="0"/>
        <v/>
      </c>
      <c r="K36" s="68" t="str">
        <f t="shared" si="1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hyperlinks>
    <hyperlink ref="T1" r:id="rId1"/>
  </hyperlinks>
  <printOptions horizontalCentered="1" verticalCentered="1" gridLinesSet="0"/>
  <pageMargins left="1.1811023622047245" right="0.78740157480314965" top="0.98425196850393704" bottom="0.98425196850393704" header="0.51181102362204722" footer="0.51181102362204722"/>
  <pageSetup paperSize="9" scale="88" orientation="landscape" horizontalDpi="4294967292" verticalDpi="36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C39" sqref="C39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1025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65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12</v>
      </c>
      <c r="E8" s="57">
        <v>5.25</v>
      </c>
      <c r="F8" s="58">
        <f>D8*E8</f>
        <v>63</v>
      </c>
      <c r="G8" s="57"/>
      <c r="H8" s="57"/>
      <c r="I8" s="57">
        <f>G8*H8</f>
        <v>0</v>
      </c>
      <c r="J8" s="66">
        <f>D8</f>
        <v>12</v>
      </c>
      <c r="K8" s="66">
        <f>E8</f>
        <v>5.25</v>
      </c>
      <c r="L8" s="67">
        <f>J8*K8</f>
        <v>63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41155</v>
      </c>
      <c r="C9" s="72" t="s">
        <v>60</v>
      </c>
      <c r="D9" s="63">
        <v>15</v>
      </c>
      <c r="E9" s="63">
        <v>5.2</v>
      </c>
      <c r="F9" s="63">
        <f>D9*E9</f>
        <v>78</v>
      </c>
      <c r="G9" s="63"/>
      <c r="H9" s="63" t="str">
        <f>IF(G9="","",K8)</f>
        <v/>
      </c>
      <c r="I9" s="63" t="str">
        <f>IF(G9="","",G9*H9)</f>
        <v/>
      </c>
      <c r="J9" s="63">
        <f t="shared" ref="J9:J36" si="0">IF(AND(D9="",G9=""),"",J8+D9-G9)</f>
        <v>27</v>
      </c>
      <c r="K9" s="63">
        <f>IF(AND(D9="",G9=""),"",IF(D9="",K8,((J8*K8)+(D9*E9))/J9))</f>
        <v>5.2222222222222223</v>
      </c>
      <c r="L9" s="63">
        <f>IF(J9="","",J9*K9)</f>
        <v>141</v>
      </c>
      <c r="M9" s="64" t="str">
        <f>IF(J9=0,"Rupture de stock",IF(AND(J9&gt;0,J9&lt;6),"stock d'alerte",IF(J9&lt;0,"stock négatif","")))</f>
        <v/>
      </c>
      <c r="N9" s="50"/>
    </row>
    <row r="10" spans="1:14">
      <c r="A10" s="7">
        <v>3</v>
      </c>
      <c r="B10" s="12">
        <v>41159</v>
      </c>
      <c r="C10" s="73" t="s">
        <v>61</v>
      </c>
      <c r="D10" s="59"/>
      <c r="E10" s="57"/>
      <c r="F10" s="58">
        <f t="shared" ref="F10:F36" si="1">D10*E10</f>
        <v>0</v>
      </c>
      <c r="G10" s="57">
        <v>10</v>
      </c>
      <c r="H10" s="65">
        <f>IF(G10="","",K9)</f>
        <v>5.2222222222222223</v>
      </c>
      <c r="I10" s="65">
        <f t="shared" ref="I10:I36" si="2">IF(G10="","",G10*H10)</f>
        <v>52.222222222222221</v>
      </c>
      <c r="J10" s="66">
        <f t="shared" si="0"/>
        <v>17</v>
      </c>
      <c r="K10" s="66">
        <f>IF(AND(D10="",G10=""),"",IF(D10="",K9,((J9*K9)+(D10*E10))/J10))</f>
        <v>5.2222222222222223</v>
      </c>
      <c r="L10" s="66">
        <f t="shared" ref="L10:L36" si="3">IF(J10="","",J10*K10)</f>
        <v>88.777777777777786</v>
      </c>
      <c r="M10" s="55" t="str">
        <f t="shared" ref="M10:M36" si="4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41166</v>
      </c>
      <c r="C11" s="72" t="s">
        <v>62</v>
      </c>
      <c r="D11" s="63"/>
      <c r="E11" s="63"/>
      <c r="F11" s="63">
        <f t="shared" si="1"/>
        <v>0</v>
      </c>
      <c r="G11" s="63">
        <v>8</v>
      </c>
      <c r="H11" s="63">
        <f>IF(G11="","",K10)</f>
        <v>5.2222222222222223</v>
      </c>
      <c r="I11" s="63">
        <f t="shared" si="2"/>
        <v>41.777777777777779</v>
      </c>
      <c r="J11" s="63">
        <f t="shared" si="0"/>
        <v>9</v>
      </c>
      <c r="K11" s="63">
        <f t="shared" ref="K11:K36" si="5">IF(AND(D11="",G11=""),"",IF(D11="",K10,((J10*K10)+(D11*E11))/J11))</f>
        <v>5.2222222222222223</v>
      </c>
      <c r="L11" s="63">
        <f t="shared" si="3"/>
        <v>47</v>
      </c>
      <c r="M11" s="64" t="str">
        <f t="shared" si="4"/>
        <v/>
      </c>
      <c r="N11" s="61"/>
    </row>
    <row r="12" spans="1:14">
      <c r="A12" s="7">
        <v>5</v>
      </c>
      <c r="B12" s="12">
        <v>41172</v>
      </c>
      <c r="C12" s="73" t="s">
        <v>81</v>
      </c>
      <c r="D12" s="59"/>
      <c r="E12" s="57"/>
      <c r="F12" s="58">
        <f t="shared" si="1"/>
        <v>0</v>
      </c>
      <c r="G12" s="57">
        <v>2</v>
      </c>
      <c r="H12" s="65">
        <f t="shared" ref="H12:H36" si="6">IF(G12="","",K11)</f>
        <v>5.2222222222222223</v>
      </c>
      <c r="I12" s="65">
        <f t="shared" si="2"/>
        <v>10.444444444444445</v>
      </c>
      <c r="J12" s="66">
        <f t="shared" si="0"/>
        <v>7</v>
      </c>
      <c r="K12" s="66">
        <f t="shared" si="5"/>
        <v>5.2222222222222223</v>
      </c>
      <c r="L12" s="66">
        <f t="shared" si="3"/>
        <v>36.555555555555557</v>
      </c>
      <c r="M12" s="55" t="str">
        <f t="shared" si="4"/>
        <v/>
      </c>
      <c r="N12" s="50"/>
    </row>
    <row r="13" spans="1:14">
      <c r="A13" s="26">
        <v>6</v>
      </c>
      <c r="B13" s="27">
        <v>41181</v>
      </c>
      <c r="C13" s="72" t="s">
        <v>82</v>
      </c>
      <c r="D13" s="63"/>
      <c r="E13" s="63"/>
      <c r="F13" s="63">
        <f t="shared" si="1"/>
        <v>0</v>
      </c>
      <c r="G13" s="63">
        <v>6</v>
      </c>
      <c r="H13" s="63">
        <f t="shared" si="6"/>
        <v>5.2222222222222223</v>
      </c>
      <c r="I13" s="63">
        <f t="shared" si="2"/>
        <v>31.333333333333336</v>
      </c>
      <c r="J13" s="63">
        <f t="shared" si="0"/>
        <v>1</v>
      </c>
      <c r="K13" s="63">
        <f t="shared" si="5"/>
        <v>5.2222222222222223</v>
      </c>
      <c r="L13" s="63">
        <f t="shared" si="3"/>
        <v>5.2222222222222223</v>
      </c>
      <c r="M13" s="64" t="str">
        <f t="shared" si="4"/>
        <v>stock d'alerte</v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5"/>
        <v/>
      </c>
      <c r="L14" s="66" t="str">
        <f t="shared" si="3"/>
        <v/>
      </c>
      <c r="M14" s="67" t="str">
        <f t="shared" si="4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5"/>
        <v/>
      </c>
      <c r="L15" s="63" t="str">
        <f t="shared" si="3"/>
        <v/>
      </c>
      <c r="M15" s="64" t="str">
        <f t="shared" si="4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5"/>
        <v/>
      </c>
      <c r="L16" s="66" t="str">
        <f t="shared" si="3"/>
        <v/>
      </c>
      <c r="M16" s="67" t="str">
        <f t="shared" si="4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5"/>
        <v/>
      </c>
      <c r="L17" s="63" t="str">
        <f t="shared" si="3"/>
        <v/>
      </c>
      <c r="M17" s="64" t="str">
        <f t="shared" si="4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5"/>
        <v/>
      </c>
      <c r="L18" s="66" t="str">
        <f t="shared" si="3"/>
        <v/>
      </c>
      <c r="M18" s="67" t="str">
        <f t="shared" si="4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5"/>
        <v/>
      </c>
      <c r="L19" s="63" t="str">
        <f t="shared" si="3"/>
        <v/>
      </c>
      <c r="M19" s="64" t="str">
        <f t="shared" si="4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5"/>
        <v/>
      </c>
      <c r="L20" s="66" t="str">
        <f t="shared" si="3"/>
        <v/>
      </c>
      <c r="M20" s="67" t="str">
        <f t="shared" si="4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5"/>
        <v/>
      </c>
      <c r="L21" s="63" t="str">
        <f t="shared" si="3"/>
        <v/>
      </c>
      <c r="M21" s="64" t="str">
        <f t="shared" si="4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5"/>
        <v/>
      </c>
      <c r="L22" s="66" t="str">
        <f t="shared" si="3"/>
        <v/>
      </c>
      <c r="M22" s="67" t="str">
        <f t="shared" si="4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5"/>
        <v/>
      </c>
      <c r="L23" s="63" t="str">
        <f t="shared" si="3"/>
        <v/>
      </c>
      <c r="M23" s="64" t="str">
        <f t="shared" si="4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5"/>
        <v/>
      </c>
      <c r="L24" s="66" t="str">
        <f t="shared" si="3"/>
        <v/>
      </c>
      <c r="M24" s="67" t="str">
        <f t="shared" si="4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5"/>
        <v/>
      </c>
      <c r="L25" s="63" t="str">
        <f t="shared" si="3"/>
        <v/>
      </c>
      <c r="M25" s="64" t="str">
        <f t="shared" si="4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5"/>
        <v/>
      </c>
      <c r="L26" s="66" t="str">
        <f t="shared" si="3"/>
        <v/>
      </c>
      <c r="M26" s="67" t="str">
        <f t="shared" si="4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5"/>
        <v/>
      </c>
      <c r="L27" s="63" t="str">
        <f t="shared" si="3"/>
        <v/>
      </c>
      <c r="M27" s="64" t="str">
        <f t="shared" si="4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5"/>
        <v/>
      </c>
      <c r="L28" s="66" t="str">
        <f t="shared" si="3"/>
        <v/>
      </c>
      <c r="M28" s="67" t="str">
        <f t="shared" si="4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5"/>
        <v/>
      </c>
      <c r="L29" s="63" t="str">
        <f t="shared" si="3"/>
        <v/>
      </c>
      <c r="M29" s="64" t="str">
        <f t="shared" si="4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5"/>
        <v/>
      </c>
      <c r="L30" s="66" t="str">
        <f t="shared" si="3"/>
        <v/>
      </c>
      <c r="M30" s="67" t="str">
        <f t="shared" si="4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5"/>
        <v/>
      </c>
      <c r="L31" s="63" t="str">
        <f t="shared" si="3"/>
        <v/>
      </c>
      <c r="M31" s="64" t="str">
        <f t="shared" si="4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5"/>
        <v/>
      </c>
      <c r="L32" s="66" t="str">
        <f t="shared" si="3"/>
        <v/>
      </c>
      <c r="M32" s="67" t="str">
        <f t="shared" si="4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5"/>
        <v/>
      </c>
      <c r="L33" s="63" t="str">
        <f t="shared" si="3"/>
        <v/>
      </c>
      <c r="M33" s="64" t="str">
        <f t="shared" si="4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5"/>
        <v/>
      </c>
      <c r="L34" s="66" t="str">
        <f t="shared" si="3"/>
        <v/>
      </c>
      <c r="M34" s="67" t="str">
        <f t="shared" si="4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5"/>
        <v/>
      </c>
      <c r="L35" s="64" t="str">
        <f t="shared" si="3"/>
        <v/>
      </c>
      <c r="M35" s="64" t="str">
        <f t="shared" si="4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5"/>
        <v/>
      </c>
      <c r="L36" s="69" t="str">
        <f t="shared" si="3"/>
        <v/>
      </c>
      <c r="M36" s="69" t="str">
        <f t="shared" si="4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C45" sqref="C45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1030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66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8</v>
      </c>
      <c r="E8" s="57">
        <v>15.24</v>
      </c>
      <c r="F8" s="58">
        <f>D8*E8</f>
        <v>121.92</v>
      </c>
      <c r="G8" s="57"/>
      <c r="H8" s="57"/>
      <c r="I8" s="57">
        <f>G8*H8</f>
        <v>0</v>
      </c>
      <c r="J8" s="66">
        <f>D8</f>
        <v>8</v>
      </c>
      <c r="K8" s="66">
        <f>E8</f>
        <v>15.24</v>
      </c>
      <c r="L8" s="67">
        <f>J8*K8</f>
        <v>121.92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41157</v>
      </c>
      <c r="C9" s="72" t="s">
        <v>61</v>
      </c>
      <c r="D9" s="63"/>
      <c r="E9" s="63"/>
      <c r="F9" s="63">
        <f>D9*E9</f>
        <v>0</v>
      </c>
      <c r="G9" s="63">
        <v>5</v>
      </c>
      <c r="H9" s="63">
        <f>IF(G9="","",K8)</f>
        <v>15.24</v>
      </c>
      <c r="I9" s="63">
        <f>IF(G9="","",G9*H9)</f>
        <v>76.2</v>
      </c>
      <c r="J9" s="63">
        <f t="shared" ref="J9:J36" si="0">IF(AND(D9="",G9=""),"",J8+D9-G9)</f>
        <v>3</v>
      </c>
      <c r="K9" s="63">
        <f t="shared" ref="K9:K36" si="1">IF(AND(D9="",G9=""),"",IF(D9="",K8,((J8*K8)+(D9*E9))/J9))</f>
        <v>15.24</v>
      </c>
      <c r="L9" s="63">
        <f>IF(J9="","",J9*K9)</f>
        <v>45.72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41160</v>
      </c>
      <c r="C10" s="73" t="s">
        <v>60</v>
      </c>
      <c r="D10" s="59">
        <v>15</v>
      </c>
      <c r="E10" s="57">
        <v>15.3</v>
      </c>
      <c r="F10" s="58">
        <f t="shared" ref="F10:F36" si="2">D10*E10</f>
        <v>229.5</v>
      </c>
      <c r="G10" s="57"/>
      <c r="H10" s="65" t="str">
        <f>IF(G10="","",K9)</f>
        <v/>
      </c>
      <c r="I10" s="65" t="str">
        <f t="shared" ref="I10:I36" si="3">IF(G10="","",G10*H10)</f>
        <v/>
      </c>
      <c r="J10" s="66">
        <f t="shared" si="0"/>
        <v>18</v>
      </c>
      <c r="K10" s="66">
        <f t="shared" si="1"/>
        <v>15.290000000000001</v>
      </c>
      <c r="L10" s="66">
        <f t="shared" ref="L10:L36" si="4">IF(J10="","",J10*K10)</f>
        <v>275.22000000000003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41167</v>
      </c>
      <c r="C11" s="72" t="s">
        <v>62</v>
      </c>
      <c r="D11" s="63"/>
      <c r="E11" s="63"/>
      <c r="F11" s="63">
        <f t="shared" si="2"/>
        <v>0</v>
      </c>
      <c r="G11" s="63">
        <v>6</v>
      </c>
      <c r="H11" s="63">
        <f t="shared" ref="H11:H36" si="6">IF(G11="","",K10)</f>
        <v>15.290000000000001</v>
      </c>
      <c r="I11" s="63">
        <f t="shared" si="3"/>
        <v>91.740000000000009</v>
      </c>
      <c r="J11" s="63">
        <f t="shared" si="0"/>
        <v>12</v>
      </c>
      <c r="K11" s="63">
        <f t="shared" si="1"/>
        <v>15.290000000000001</v>
      </c>
      <c r="L11" s="63">
        <f t="shared" si="4"/>
        <v>183.48000000000002</v>
      </c>
      <c r="M11" s="64" t="str">
        <f t="shared" si="5"/>
        <v/>
      </c>
      <c r="N11" s="61"/>
    </row>
    <row r="12" spans="1:14">
      <c r="A12" s="7">
        <v>5</v>
      </c>
      <c r="B12" s="12">
        <v>41172</v>
      </c>
      <c r="C12" s="73" t="s">
        <v>64</v>
      </c>
      <c r="D12" s="59"/>
      <c r="E12" s="57"/>
      <c r="F12" s="58">
        <f t="shared" si="2"/>
        <v>0</v>
      </c>
      <c r="G12" s="57">
        <v>8</v>
      </c>
      <c r="H12" s="65">
        <f t="shared" si="6"/>
        <v>15.290000000000001</v>
      </c>
      <c r="I12" s="65">
        <f t="shared" si="3"/>
        <v>122.32000000000001</v>
      </c>
      <c r="J12" s="66">
        <f t="shared" si="0"/>
        <v>4</v>
      </c>
      <c r="K12" s="66">
        <f t="shared" si="1"/>
        <v>15.290000000000001</v>
      </c>
      <c r="L12" s="66">
        <f t="shared" si="4"/>
        <v>61.160000000000004</v>
      </c>
      <c r="M12" s="55" t="str">
        <f t="shared" si="5"/>
        <v>stock d'alerte</v>
      </c>
      <c r="N12" s="50"/>
    </row>
    <row r="13" spans="1:14">
      <c r="A13" s="26">
        <v>6</v>
      </c>
      <c r="B13" s="27">
        <v>41179</v>
      </c>
      <c r="C13" s="72" t="s">
        <v>63</v>
      </c>
      <c r="D13" s="63">
        <v>20</v>
      </c>
      <c r="E13" s="63">
        <v>15.28</v>
      </c>
      <c r="F13" s="63">
        <f t="shared" si="2"/>
        <v>305.59999999999997</v>
      </c>
      <c r="G13" s="63"/>
      <c r="H13" s="63" t="str">
        <f t="shared" si="6"/>
        <v/>
      </c>
      <c r="I13" s="63" t="str">
        <f t="shared" si="3"/>
        <v/>
      </c>
      <c r="J13" s="63">
        <f t="shared" si="0"/>
        <v>24</v>
      </c>
      <c r="K13" s="63">
        <f t="shared" si="1"/>
        <v>15.281666666666666</v>
      </c>
      <c r="L13" s="63">
        <f t="shared" si="4"/>
        <v>366.76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2"/>
        <v>0</v>
      </c>
      <c r="G14" s="66"/>
      <c r="H14" s="66" t="str">
        <f t="shared" si="6"/>
        <v/>
      </c>
      <c r="I14" s="66" t="str">
        <f t="shared" si="3"/>
        <v/>
      </c>
      <c r="J14" s="66" t="str">
        <f t="shared" si="0"/>
        <v/>
      </c>
      <c r="K14" s="66" t="str">
        <f t="shared" si="1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2"/>
        <v>0</v>
      </c>
      <c r="G15" s="63"/>
      <c r="H15" s="63" t="str">
        <f t="shared" si="6"/>
        <v/>
      </c>
      <c r="I15" s="63" t="str">
        <f t="shared" si="3"/>
        <v/>
      </c>
      <c r="J15" s="63" t="str">
        <f t="shared" si="0"/>
        <v/>
      </c>
      <c r="K15" s="63" t="str">
        <f t="shared" si="1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2"/>
        <v>0</v>
      </c>
      <c r="G16" s="66"/>
      <c r="H16" s="66" t="str">
        <f t="shared" si="6"/>
        <v/>
      </c>
      <c r="I16" s="66" t="str">
        <f t="shared" si="3"/>
        <v/>
      </c>
      <c r="J16" s="66" t="str">
        <f t="shared" si="0"/>
        <v/>
      </c>
      <c r="K16" s="66" t="str">
        <f t="shared" si="1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2"/>
        <v>0</v>
      </c>
      <c r="G17" s="63"/>
      <c r="H17" s="63" t="str">
        <f t="shared" si="6"/>
        <v/>
      </c>
      <c r="I17" s="63" t="str">
        <f t="shared" si="3"/>
        <v/>
      </c>
      <c r="J17" s="63" t="str">
        <f t="shared" si="0"/>
        <v/>
      </c>
      <c r="K17" s="63" t="str">
        <f t="shared" si="1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2"/>
        <v>0</v>
      </c>
      <c r="G18" s="66"/>
      <c r="H18" s="66" t="str">
        <f t="shared" si="6"/>
        <v/>
      </c>
      <c r="I18" s="66" t="str">
        <f t="shared" si="3"/>
        <v/>
      </c>
      <c r="J18" s="66" t="str">
        <f t="shared" si="0"/>
        <v/>
      </c>
      <c r="K18" s="66" t="str">
        <f t="shared" si="1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2"/>
        <v>0</v>
      </c>
      <c r="G19" s="63"/>
      <c r="H19" s="63" t="str">
        <f t="shared" si="6"/>
        <v/>
      </c>
      <c r="I19" s="63" t="str">
        <f t="shared" si="3"/>
        <v/>
      </c>
      <c r="J19" s="63" t="str">
        <f t="shared" si="0"/>
        <v/>
      </c>
      <c r="K19" s="63" t="str">
        <f t="shared" si="1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2"/>
        <v>0</v>
      </c>
      <c r="G20" s="66"/>
      <c r="H20" s="66" t="str">
        <f t="shared" si="6"/>
        <v/>
      </c>
      <c r="I20" s="66" t="str">
        <f t="shared" si="3"/>
        <v/>
      </c>
      <c r="J20" s="66" t="str">
        <f t="shared" si="0"/>
        <v/>
      </c>
      <c r="K20" s="66" t="str">
        <f t="shared" si="1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2"/>
        <v>0</v>
      </c>
      <c r="G21" s="63"/>
      <c r="H21" s="63" t="str">
        <f t="shared" si="6"/>
        <v/>
      </c>
      <c r="I21" s="63" t="str">
        <f t="shared" si="3"/>
        <v/>
      </c>
      <c r="J21" s="63" t="str">
        <f t="shared" si="0"/>
        <v/>
      </c>
      <c r="K21" s="63" t="str">
        <f t="shared" si="1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2"/>
        <v>0</v>
      </c>
      <c r="G22" s="66"/>
      <c r="H22" s="66" t="str">
        <f t="shared" si="6"/>
        <v/>
      </c>
      <c r="I22" s="66" t="str">
        <f t="shared" si="3"/>
        <v/>
      </c>
      <c r="J22" s="66" t="str">
        <f t="shared" si="0"/>
        <v/>
      </c>
      <c r="K22" s="66" t="str">
        <f t="shared" si="1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2"/>
        <v>0</v>
      </c>
      <c r="G23" s="63"/>
      <c r="H23" s="63" t="str">
        <f t="shared" si="6"/>
        <v/>
      </c>
      <c r="I23" s="63" t="str">
        <f t="shared" si="3"/>
        <v/>
      </c>
      <c r="J23" s="63" t="str">
        <f t="shared" si="0"/>
        <v/>
      </c>
      <c r="K23" s="63" t="str">
        <f t="shared" si="1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2"/>
        <v>0</v>
      </c>
      <c r="G24" s="66"/>
      <c r="H24" s="66" t="str">
        <f t="shared" si="6"/>
        <v/>
      </c>
      <c r="I24" s="66" t="str">
        <f t="shared" si="3"/>
        <v/>
      </c>
      <c r="J24" s="66" t="str">
        <f t="shared" si="0"/>
        <v/>
      </c>
      <c r="K24" s="66" t="str">
        <f t="shared" si="1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2"/>
        <v>0</v>
      </c>
      <c r="G25" s="63"/>
      <c r="H25" s="63" t="str">
        <f t="shared" si="6"/>
        <v/>
      </c>
      <c r="I25" s="63" t="str">
        <f t="shared" si="3"/>
        <v/>
      </c>
      <c r="J25" s="63" t="str">
        <f t="shared" si="0"/>
        <v/>
      </c>
      <c r="K25" s="63" t="str">
        <f t="shared" si="1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2"/>
        <v>0</v>
      </c>
      <c r="G26" s="66"/>
      <c r="H26" s="66" t="str">
        <f t="shared" si="6"/>
        <v/>
      </c>
      <c r="I26" s="66" t="str">
        <f t="shared" si="3"/>
        <v/>
      </c>
      <c r="J26" s="66" t="str">
        <f t="shared" si="0"/>
        <v/>
      </c>
      <c r="K26" s="66" t="str">
        <f t="shared" si="1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2"/>
        <v>0</v>
      </c>
      <c r="G27" s="63"/>
      <c r="H27" s="63" t="str">
        <f t="shared" si="6"/>
        <v/>
      </c>
      <c r="I27" s="63" t="str">
        <f t="shared" si="3"/>
        <v/>
      </c>
      <c r="J27" s="63" t="str">
        <f t="shared" si="0"/>
        <v/>
      </c>
      <c r="K27" s="63" t="str">
        <f t="shared" si="1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2"/>
        <v>0</v>
      </c>
      <c r="G28" s="66"/>
      <c r="H28" s="66" t="str">
        <f t="shared" si="6"/>
        <v/>
      </c>
      <c r="I28" s="66" t="str">
        <f t="shared" si="3"/>
        <v/>
      </c>
      <c r="J28" s="66" t="str">
        <f t="shared" si="0"/>
        <v/>
      </c>
      <c r="K28" s="66" t="str">
        <f t="shared" si="1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2"/>
        <v>0</v>
      </c>
      <c r="G29" s="63"/>
      <c r="H29" s="63" t="str">
        <f t="shared" si="6"/>
        <v/>
      </c>
      <c r="I29" s="63" t="str">
        <f t="shared" si="3"/>
        <v/>
      </c>
      <c r="J29" s="63" t="str">
        <f>IF(AND(D29="",G29=""),"",J28+D29-G29)</f>
        <v/>
      </c>
      <c r="K29" s="63" t="str">
        <f t="shared" si="1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2"/>
        <v>0</v>
      </c>
      <c r="G30" s="66"/>
      <c r="H30" s="66" t="str">
        <f t="shared" si="6"/>
        <v/>
      </c>
      <c r="I30" s="66" t="str">
        <f t="shared" si="3"/>
        <v/>
      </c>
      <c r="J30" s="66" t="str">
        <f t="shared" si="0"/>
        <v/>
      </c>
      <c r="K30" s="66" t="str">
        <f t="shared" si="1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2"/>
        <v>0</v>
      </c>
      <c r="G31" s="63"/>
      <c r="H31" s="63" t="str">
        <f t="shared" si="6"/>
        <v/>
      </c>
      <c r="I31" s="63" t="str">
        <f t="shared" si="3"/>
        <v/>
      </c>
      <c r="J31" s="63" t="str">
        <f t="shared" si="0"/>
        <v/>
      </c>
      <c r="K31" s="63" t="str">
        <f t="shared" si="1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2"/>
        <v>0</v>
      </c>
      <c r="G32" s="66"/>
      <c r="H32" s="66" t="str">
        <f t="shared" si="6"/>
        <v/>
      </c>
      <c r="I32" s="66" t="str">
        <f t="shared" si="3"/>
        <v/>
      </c>
      <c r="J32" s="66" t="str">
        <f t="shared" si="0"/>
        <v/>
      </c>
      <c r="K32" s="66" t="str">
        <f t="shared" si="1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2"/>
        <v>0</v>
      </c>
      <c r="G33" s="63"/>
      <c r="H33" s="63" t="str">
        <f t="shared" si="6"/>
        <v/>
      </c>
      <c r="I33" s="63" t="str">
        <f t="shared" si="3"/>
        <v/>
      </c>
      <c r="J33" s="63" t="str">
        <f t="shared" si="0"/>
        <v/>
      </c>
      <c r="K33" s="63" t="str">
        <f t="shared" si="1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2"/>
        <v>0</v>
      </c>
      <c r="G34" s="66"/>
      <c r="H34" s="66" t="str">
        <f t="shared" si="6"/>
        <v/>
      </c>
      <c r="I34" s="66" t="str">
        <f t="shared" si="3"/>
        <v/>
      </c>
      <c r="J34" s="66" t="str">
        <f t="shared" si="0"/>
        <v/>
      </c>
      <c r="K34" s="66" t="str">
        <f t="shared" si="1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2"/>
        <v>0</v>
      </c>
      <c r="G35" s="63"/>
      <c r="H35" s="63" t="str">
        <f t="shared" si="6"/>
        <v/>
      </c>
      <c r="I35" s="63" t="str">
        <f t="shared" si="3"/>
        <v/>
      </c>
      <c r="J35" s="64" t="str">
        <f t="shared" si="0"/>
        <v/>
      </c>
      <c r="K35" s="64" t="str">
        <f t="shared" si="1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2"/>
        <v>0</v>
      </c>
      <c r="G36" s="68"/>
      <c r="H36" s="68" t="str">
        <f t="shared" si="6"/>
        <v/>
      </c>
      <c r="I36" s="68" t="str">
        <f t="shared" si="3"/>
        <v/>
      </c>
      <c r="J36" s="68" t="str">
        <f t="shared" si="0"/>
        <v/>
      </c>
      <c r="K36" s="68" t="str">
        <f t="shared" si="1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C11" sqref="C11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1050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67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41155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41160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41167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41175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41177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E43" sqref="E43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1060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68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F42" sqref="F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1065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69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F42" sqref="F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1080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70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G42" sqref="G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1100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71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I43" sqref="I43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1120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72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J42" sqref="J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1130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73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K42" sqref="K42:K43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2000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74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L42" sqref="L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2030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75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M45" sqref="M45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2050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16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M41" sqref="M41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2060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17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N42" sqref="N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2070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18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O42" sqref="O42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2080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76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P43" sqref="P43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3000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77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K44" sqref="K44:L44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3010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78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J44" sqref="J44:J45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4000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79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>
    <pageSetUpPr fitToPage="1"/>
  </sheetPr>
  <dimension ref="A1:N37"/>
  <sheetViews>
    <sheetView showGridLines="0" showZeros="0" workbookViewId="0">
      <pane xSplit="3" ySplit="7" topLeftCell="D8" activePane="bottomRight" state="frozenSplit"/>
      <selection pane="topRight" activeCell="C1" sqref="C1"/>
      <selection pane="bottomLeft" activeCell="A7" sqref="A7"/>
      <selection pane="bottomRight" activeCell="K45" sqref="K45"/>
    </sheetView>
  </sheetViews>
  <sheetFormatPr baseColWidth="10" defaultRowHeight="12.75"/>
  <cols>
    <col min="1" max="1" width="4.28515625" customWidth="1"/>
    <col min="2" max="2" width="9.85546875" customWidth="1"/>
    <col min="3" max="3" width="27.140625" customWidth="1"/>
    <col min="4" max="4" width="9.140625" customWidth="1"/>
    <col min="5" max="5" width="8.140625" customWidth="1"/>
    <col min="6" max="6" width="10.42578125" customWidth="1"/>
    <col min="7" max="7" width="8.42578125" customWidth="1"/>
    <col min="8" max="8" width="8.5703125" customWidth="1"/>
    <col min="9" max="9" width="11" customWidth="1"/>
    <col min="10" max="10" width="9.140625" customWidth="1"/>
    <col min="11" max="11" width="9.42578125" customWidth="1"/>
    <col min="13" max="13" width="14.85546875" customWidth="1"/>
  </cols>
  <sheetData>
    <row r="1" spans="1:14" ht="18">
      <c r="B1" s="13" t="s">
        <v>0</v>
      </c>
      <c r="E1" t="s">
        <v>1</v>
      </c>
    </row>
    <row r="2" spans="1:14"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>
      <c r="B3" t="s">
        <v>2</v>
      </c>
      <c r="C3" s="25">
        <v>4010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>
      <c r="B4" t="s">
        <v>3</v>
      </c>
      <c r="C4" s="25" t="s">
        <v>80</v>
      </c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4">
      <c r="D5" s="60"/>
      <c r="E5" s="50"/>
      <c r="F5" s="50"/>
      <c r="G5" s="50"/>
      <c r="H5" s="50"/>
      <c r="I5" s="50"/>
      <c r="J5" s="50"/>
      <c r="K5" s="50"/>
      <c r="L5" s="50"/>
      <c r="M5" s="60"/>
    </row>
    <row r="6" spans="1:14">
      <c r="A6" s="1" t="s">
        <v>5</v>
      </c>
      <c r="B6" s="1" t="s">
        <v>6</v>
      </c>
      <c r="C6" s="51" t="s">
        <v>7</v>
      </c>
      <c r="D6" s="56" t="s">
        <v>8</v>
      </c>
      <c r="E6" s="3"/>
      <c r="F6" s="5"/>
      <c r="G6" s="3" t="s">
        <v>9</v>
      </c>
      <c r="H6" s="4"/>
      <c r="I6" s="5"/>
      <c r="J6" s="3" t="s">
        <v>10</v>
      </c>
      <c r="K6" s="4"/>
      <c r="L6" s="5"/>
      <c r="M6" s="1" t="s">
        <v>11</v>
      </c>
    </row>
    <row r="7" spans="1:14">
      <c r="A7" s="6" t="s">
        <v>12</v>
      </c>
      <c r="B7" s="2"/>
      <c r="C7" s="52"/>
      <c r="D7" s="51" t="s">
        <v>13</v>
      </c>
      <c r="E7" s="1" t="s">
        <v>14</v>
      </c>
      <c r="F7" s="1" t="s">
        <v>15</v>
      </c>
      <c r="G7" s="53" t="s">
        <v>13</v>
      </c>
      <c r="H7" s="1" t="s">
        <v>14</v>
      </c>
      <c r="I7" s="1" t="s">
        <v>15</v>
      </c>
      <c r="J7" s="53" t="s">
        <v>13</v>
      </c>
      <c r="K7" s="1" t="s">
        <v>14</v>
      </c>
      <c r="L7" s="53" t="s">
        <v>15</v>
      </c>
      <c r="M7" s="24"/>
    </row>
    <row r="8" spans="1:14">
      <c r="A8" s="1">
        <v>1</v>
      </c>
      <c r="B8" s="70">
        <v>41153</v>
      </c>
      <c r="C8" s="71" t="s">
        <v>59</v>
      </c>
      <c r="D8" s="59">
        <v>25</v>
      </c>
      <c r="E8" s="57">
        <v>8.0500000000000007</v>
      </c>
      <c r="F8" s="58">
        <f>D8*E8</f>
        <v>201.25000000000003</v>
      </c>
      <c r="G8" s="57"/>
      <c r="H8" s="57"/>
      <c r="I8" s="57">
        <f>G8*H8</f>
        <v>0</v>
      </c>
      <c r="J8" s="66">
        <f>D8</f>
        <v>25</v>
      </c>
      <c r="K8" s="66">
        <f>E8</f>
        <v>8.0500000000000007</v>
      </c>
      <c r="L8" s="67">
        <f>J8*K8</f>
        <v>201.25000000000003</v>
      </c>
      <c r="M8" s="54" t="str">
        <f>IF(J8=0,"Rupture de stock",IF(AND(J8&gt;0,J8&lt;6),"stock d'alerte",IF(J8&lt;0,"stock négatif","")))</f>
        <v/>
      </c>
      <c r="N8" s="50"/>
    </row>
    <row r="9" spans="1:14">
      <c r="A9" s="26">
        <v>2</v>
      </c>
      <c r="B9" s="27">
        <v>41160</v>
      </c>
      <c r="C9" s="72" t="s">
        <v>61</v>
      </c>
      <c r="D9" s="63"/>
      <c r="E9" s="63"/>
      <c r="F9" s="63">
        <f>D9*E9</f>
        <v>0</v>
      </c>
      <c r="G9" s="63">
        <v>20</v>
      </c>
      <c r="H9" s="63">
        <f>IF(G9="","",K8)</f>
        <v>8.0500000000000007</v>
      </c>
      <c r="I9" s="63">
        <f>IF(G9="","",G9*H9)</f>
        <v>161</v>
      </c>
      <c r="J9" s="63">
        <f t="shared" ref="J9:J36" si="0">IF(AND(D9="",G9=""),"",J8+D9-G9)</f>
        <v>5</v>
      </c>
      <c r="K9" s="63">
        <f>IF(AND(D9="",G9=""),"",K8)</f>
        <v>8.0500000000000007</v>
      </c>
      <c r="L9" s="63">
        <f>IF(J9="","",J9*K9)</f>
        <v>40.25</v>
      </c>
      <c r="M9" s="64" t="str">
        <f>IF(J9=0,"Rupture de stock",IF(AND(J9&gt;0,J9&lt;6),"stock d'alerte",IF(J9&lt;0,"stock négatif","")))</f>
        <v>stock d'alerte</v>
      </c>
      <c r="N9" s="50"/>
    </row>
    <row r="10" spans="1:14">
      <c r="A10" s="7">
        <v>3</v>
      </c>
      <c r="B10" s="12">
        <v>41162</v>
      </c>
      <c r="C10" s="73" t="s">
        <v>60</v>
      </c>
      <c r="D10" s="59">
        <v>30</v>
      </c>
      <c r="E10" s="57">
        <v>8.08</v>
      </c>
      <c r="F10" s="58">
        <f t="shared" ref="F10:F36" si="1">D10*E10</f>
        <v>242.4</v>
      </c>
      <c r="G10" s="57"/>
      <c r="H10" s="65" t="str">
        <f>IF(G10="","",K9)</f>
        <v/>
      </c>
      <c r="I10" s="65" t="str">
        <f t="shared" ref="I10:I36" si="2">IF(G10="","",G10*H10)</f>
        <v/>
      </c>
      <c r="J10" s="66">
        <f t="shared" si="0"/>
        <v>35</v>
      </c>
      <c r="K10" s="66">
        <f t="shared" ref="K10:K36" si="3">IF(AND(D10="",G10=""),"",IF(D10="",K9,((J9*K9)+(D10*E10))/J10))</f>
        <v>8.0757142857142856</v>
      </c>
      <c r="L10" s="66">
        <f t="shared" ref="L10:L36" si="4">IF(J10="","",J10*K10)</f>
        <v>282.64999999999998</v>
      </c>
      <c r="M10" s="55" t="str">
        <f t="shared" ref="M10:M36" si="5">IF(J10=0,"Rupture de stock",IF(AND(J10&gt;0,J10&lt;6),"stock d'alerte",IF(J10&lt;0,"stock négatif","")))</f>
        <v/>
      </c>
      <c r="N10" s="50"/>
    </row>
    <row r="11" spans="1:14">
      <c r="A11" s="26">
        <v>4</v>
      </c>
      <c r="B11" s="27">
        <v>41164</v>
      </c>
      <c r="C11" s="72" t="s">
        <v>62</v>
      </c>
      <c r="D11" s="63"/>
      <c r="E11" s="63"/>
      <c r="F11" s="63">
        <f t="shared" si="1"/>
        <v>0</v>
      </c>
      <c r="G11" s="63">
        <v>32</v>
      </c>
      <c r="H11" s="63">
        <f t="shared" ref="H11:H36" si="6">IF(G11="","",K10)</f>
        <v>8.0757142857142856</v>
      </c>
      <c r="I11" s="63">
        <f t="shared" si="2"/>
        <v>258.42285714285714</v>
      </c>
      <c r="J11" s="63">
        <f t="shared" si="0"/>
        <v>3</v>
      </c>
      <c r="K11" s="63">
        <f t="shared" si="3"/>
        <v>8.0757142857142856</v>
      </c>
      <c r="L11" s="63">
        <f t="shared" si="4"/>
        <v>24.227142857142859</v>
      </c>
      <c r="M11" s="64" t="str">
        <f t="shared" si="5"/>
        <v>stock d'alerte</v>
      </c>
      <c r="N11" s="61"/>
    </row>
    <row r="12" spans="1:14">
      <c r="A12" s="7">
        <v>5</v>
      </c>
      <c r="B12" s="12">
        <v>41169</v>
      </c>
      <c r="C12" s="73" t="s">
        <v>63</v>
      </c>
      <c r="D12" s="59">
        <v>25</v>
      </c>
      <c r="E12" s="57">
        <v>8.07</v>
      </c>
      <c r="F12" s="58">
        <f t="shared" si="1"/>
        <v>201.75</v>
      </c>
      <c r="G12" s="57"/>
      <c r="H12" s="65" t="str">
        <f t="shared" si="6"/>
        <v/>
      </c>
      <c r="I12" s="65" t="str">
        <f t="shared" si="2"/>
        <v/>
      </c>
      <c r="J12" s="66">
        <f t="shared" si="0"/>
        <v>28</v>
      </c>
      <c r="K12" s="66">
        <f t="shared" si="3"/>
        <v>8.0706122448979603</v>
      </c>
      <c r="L12" s="66">
        <f t="shared" si="4"/>
        <v>225.97714285714289</v>
      </c>
      <c r="M12" s="55" t="str">
        <f t="shared" si="5"/>
        <v/>
      </c>
      <c r="N12" s="50"/>
    </row>
    <row r="13" spans="1:14">
      <c r="A13" s="26">
        <v>6</v>
      </c>
      <c r="B13" s="27">
        <v>41175</v>
      </c>
      <c r="C13" s="72" t="s">
        <v>64</v>
      </c>
      <c r="D13" s="63"/>
      <c r="E13" s="63"/>
      <c r="F13" s="63">
        <f t="shared" si="1"/>
        <v>0</v>
      </c>
      <c r="G13" s="63">
        <v>20</v>
      </c>
      <c r="H13" s="63">
        <f t="shared" si="6"/>
        <v>8.0706122448979603</v>
      </c>
      <c r="I13" s="63">
        <f t="shared" si="2"/>
        <v>161.4122448979592</v>
      </c>
      <c r="J13" s="63">
        <f t="shared" si="0"/>
        <v>8</v>
      </c>
      <c r="K13" s="63">
        <f t="shared" si="3"/>
        <v>8.0706122448979603</v>
      </c>
      <c r="L13" s="63">
        <f t="shared" si="4"/>
        <v>64.564897959183682</v>
      </c>
      <c r="M13" s="64" t="str">
        <f t="shared" si="5"/>
        <v/>
      </c>
      <c r="N13" s="50"/>
    </row>
    <row r="14" spans="1:14">
      <c r="A14" s="7">
        <v>7</v>
      </c>
      <c r="B14" s="12"/>
      <c r="C14" s="49"/>
      <c r="D14" s="66"/>
      <c r="E14" s="66"/>
      <c r="F14" s="66">
        <f t="shared" si="1"/>
        <v>0</v>
      </c>
      <c r="G14" s="66"/>
      <c r="H14" s="66" t="str">
        <f t="shared" si="6"/>
        <v/>
      </c>
      <c r="I14" s="66" t="str">
        <f t="shared" si="2"/>
        <v/>
      </c>
      <c r="J14" s="66" t="str">
        <f t="shared" si="0"/>
        <v/>
      </c>
      <c r="K14" s="66" t="str">
        <f t="shared" si="3"/>
        <v/>
      </c>
      <c r="L14" s="66" t="str">
        <f t="shared" si="4"/>
        <v/>
      </c>
      <c r="M14" s="67" t="str">
        <f t="shared" si="5"/>
        <v/>
      </c>
      <c r="N14" s="50"/>
    </row>
    <row r="15" spans="1:14">
      <c r="A15" s="26">
        <v>8</v>
      </c>
      <c r="B15" s="27"/>
      <c r="C15" s="48"/>
      <c r="D15" s="63"/>
      <c r="E15" s="63"/>
      <c r="F15" s="63">
        <f t="shared" si="1"/>
        <v>0</v>
      </c>
      <c r="G15" s="63"/>
      <c r="H15" s="63" t="str">
        <f t="shared" si="6"/>
        <v/>
      </c>
      <c r="I15" s="63" t="str">
        <f t="shared" si="2"/>
        <v/>
      </c>
      <c r="J15" s="63" t="str">
        <f t="shared" si="0"/>
        <v/>
      </c>
      <c r="K15" s="63" t="str">
        <f t="shared" si="3"/>
        <v/>
      </c>
      <c r="L15" s="63" t="str">
        <f t="shared" si="4"/>
        <v/>
      </c>
      <c r="M15" s="64" t="str">
        <f t="shared" si="5"/>
        <v/>
      </c>
      <c r="N15" s="50"/>
    </row>
    <row r="16" spans="1:14">
      <c r="A16" s="7">
        <v>9</v>
      </c>
      <c r="B16" s="12"/>
      <c r="C16" s="49"/>
      <c r="D16" s="66"/>
      <c r="E16" s="66"/>
      <c r="F16" s="66">
        <f t="shared" si="1"/>
        <v>0</v>
      </c>
      <c r="G16" s="66"/>
      <c r="H16" s="66" t="str">
        <f t="shared" si="6"/>
        <v/>
      </c>
      <c r="I16" s="66" t="str">
        <f t="shared" si="2"/>
        <v/>
      </c>
      <c r="J16" s="66" t="str">
        <f t="shared" si="0"/>
        <v/>
      </c>
      <c r="K16" s="66" t="str">
        <f t="shared" si="3"/>
        <v/>
      </c>
      <c r="L16" s="66" t="str">
        <f t="shared" si="4"/>
        <v/>
      </c>
      <c r="M16" s="67" t="str">
        <f t="shared" si="5"/>
        <v/>
      </c>
      <c r="N16" s="50"/>
    </row>
    <row r="17" spans="1:14">
      <c r="A17" s="26">
        <v>10</v>
      </c>
      <c r="B17" s="27"/>
      <c r="C17" s="48"/>
      <c r="D17" s="63"/>
      <c r="E17" s="63"/>
      <c r="F17" s="63">
        <f t="shared" si="1"/>
        <v>0</v>
      </c>
      <c r="G17" s="63"/>
      <c r="H17" s="63" t="str">
        <f t="shared" si="6"/>
        <v/>
      </c>
      <c r="I17" s="63" t="str">
        <f t="shared" si="2"/>
        <v/>
      </c>
      <c r="J17" s="63" t="str">
        <f t="shared" si="0"/>
        <v/>
      </c>
      <c r="K17" s="63" t="str">
        <f t="shared" si="3"/>
        <v/>
      </c>
      <c r="L17" s="63" t="str">
        <f t="shared" si="4"/>
        <v/>
      </c>
      <c r="M17" s="64" t="str">
        <f t="shared" si="5"/>
        <v/>
      </c>
      <c r="N17" s="50"/>
    </row>
    <row r="18" spans="1:14">
      <c r="A18" s="7">
        <v>11</v>
      </c>
      <c r="B18" s="12"/>
      <c r="C18" s="49"/>
      <c r="D18" s="66"/>
      <c r="E18" s="66"/>
      <c r="F18" s="66">
        <f t="shared" si="1"/>
        <v>0</v>
      </c>
      <c r="G18" s="66"/>
      <c r="H18" s="66" t="str">
        <f t="shared" si="6"/>
        <v/>
      </c>
      <c r="I18" s="66" t="str">
        <f t="shared" si="2"/>
        <v/>
      </c>
      <c r="J18" s="66" t="str">
        <f t="shared" si="0"/>
        <v/>
      </c>
      <c r="K18" s="66" t="str">
        <f t="shared" si="3"/>
        <v/>
      </c>
      <c r="L18" s="66" t="str">
        <f t="shared" si="4"/>
        <v/>
      </c>
      <c r="M18" s="67" t="str">
        <f t="shared" si="5"/>
        <v/>
      </c>
      <c r="N18" s="50"/>
    </row>
    <row r="19" spans="1:14">
      <c r="A19" s="26">
        <v>12</v>
      </c>
      <c r="B19" s="27"/>
      <c r="C19" s="48"/>
      <c r="D19" s="63"/>
      <c r="E19" s="63"/>
      <c r="F19" s="63">
        <f t="shared" si="1"/>
        <v>0</v>
      </c>
      <c r="G19" s="63"/>
      <c r="H19" s="63" t="str">
        <f t="shared" si="6"/>
        <v/>
      </c>
      <c r="I19" s="63" t="str">
        <f t="shared" si="2"/>
        <v/>
      </c>
      <c r="J19" s="63" t="str">
        <f t="shared" si="0"/>
        <v/>
      </c>
      <c r="K19" s="63" t="str">
        <f t="shared" si="3"/>
        <v/>
      </c>
      <c r="L19" s="63" t="str">
        <f t="shared" si="4"/>
        <v/>
      </c>
      <c r="M19" s="64" t="str">
        <f t="shared" si="5"/>
        <v/>
      </c>
      <c r="N19" s="50"/>
    </row>
    <row r="20" spans="1:14">
      <c r="A20" s="7">
        <v>13</v>
      </c>
      <c r="B20" s="8"/>
      <c r="C20" s="49"/>
      <c r="D20" s="66"/>
      <c r="E20" s="66"/>
      <c r="F20" s="66">
        <f t="shared" si="1"/>
        <v>0</v>
      </c>
      <c r="G20" s="66"/>
      <c r="H20" s="66" t="str">
        <f t="shared" si="6"/>
        <v/>
      </c>
      <c r="I20" s="66" t="str">
        <f t="shared" si="2"/>
        <v/>
      </c>
      <c r="J20" s="66" t="str">
        <f t="shared" si="0"/>
        <v/>
      </c>
      <c r="K20" s="66" t="str">
        <f t="shared" si="3"/>
        <v/>
      </c>
      <c r="L20" s="66" t="str">
        <f t="shared" si="4"/>
        <v/>
      </c>
      <c r="M20" s="67" t="str">
        <f t="shared" si="5"/>
        <v/>
      </c>
      <c r="N20" s="50"/>
    </row>
    <row r="21" spans="1:14">
      <c r="A21" s="26">
        <v>14</v>
      </c>
      <c r="B21" s="29"/>
      <c r="C21" s="48"/>
      <c r="D21" s="63"/>
      <c r="E21" s="63"/>
      <c r="F21" s="63">
        <f t="shared" si="1"/>
        <v>0</v>
      </c>
      <c r="G21" s="63"/>
      <c r="H21" s="63" t="str">
        <f t="shared" si="6"/>
        <v/>
      </c>
      <c r="I21" s="63" t="str">
        <f t="shared" si="2"/>
        <v/>
      </c>
      <c r="J21" s="63" t="str">
        <f t="shared" si="0"/>
        <v/>
      </c>
      <c r="K21" s="63" t="str">
        <f t="shared" si="3"/>
        <v/>
      </c>
      <c r="L21" s="63" t="str">
        <f t="shared" si="4"/>
        <v/>
      </c>
      <c r="M21" s="64" t="str">
        <f t="shared" si="5"/>
        <v/>
      </c>
      <c r="N21" s="50"/>
    </row>
    <row r="22" spans="1:14">
      <c r="A22" s="7">
        <v>15</v>
      </c>
      <c r="B22" s="8"/>
      <c r="C22" s="49"/>
      <c r="D22" s="66"/>
      <c r="E22" s="66"/>
      <c r="F22" s="66">
        <f t="shared" si="1"/>
        <v>0</v>
      </c>
      <c r="G22" s="66"/>
      <c r="H22" s="66" t="str">
        <f t="shared" si="6"/>
        <v/>
      </c>
      <c r="I22" s="66" t="str">
        <f t="shared" si="2"/>
        <v/>
      </c>
      <c r="J22" s="66" t="str">
        <f t="shared" si="0"/>
        <v/>
      </c>
      <c r="K22" s="66" t="str">
        <f t="shared" si="3"/>
        <v/>
      </c>
      <c r="L22" s="66" t="str">
        <f t="shared" si="4"/>
        <v/>
      </c>
      <c r="M22" s="67" t="str">
        <f t="shared" si="5"/>
        <v/>
      </c>
      <c r="N22" s="50"/>
    </row>
    <row r="23" spans="1:14">
      <c r="A23" s="26">
        <v>16</v>
      </c>
      <c r="B23" s="29"/>
      <c r="C23" s="48"/>
      <c r="D23" s="63"/>
      <c r="E23" s="63"/>
      <c r="F23" s="63">
        <f t="shared" si="1"/>
        <v>0</v>
      </c>
      <c r="G23" s="63"/>
      <c r="H23" s="63" t="str">
        <f t="shared" si="6"/>
        <v/>
      </c>
      <c r="I23" s="63" t="str">
        <f t="shared" si="2"/>
        <v/>
      </c>
      <c r="J23" s="63" t="str">
        <f t="shared" si="0"/>
        <v/>
      </c>
      <c r="K23" s="63" t="str">
        <f t="shared" si="3"/>
        <v/>
      </c>
      <c r="L23" s="63" t="str">
        <f t="shared" si="4"/>
        <v/>
      </c>
      <c r="M23" s="64" t="str">
        <f t="shared" si="5"/>
        <v/>
      </c>
      <c r="N23" s="50"/>
    </row>
    <row r="24" spans="1:14">
      <c r="A24" s="7">
        <v>17</v>
      </c>
      <c r="B24" s="8"/>
      <c r="C24" s="49"/>
      <c r="D24" s="66"/>
      <c r="E24" s="66"/>
      <c r="F24" s="66">
        <f t="shared" si="1"/>
        <v>0</v>
      </c>
      <c r="G24" s="66"/>
      <c r="H24" s="66" t="str">
        <f t="shared" si="6"/>
        <v/>
      </c>
      <c r="I24" s="66" t="str">
        <f t="shared" si="2"/>
        <v/>
      </c>
      <c r="J24" s="66" t="str">
        <f t="shared" si="0"/>
        <v/>
      </c>
      <c r="K24" s="66" t="str">
        <f t="shared" si="3"/>
        <v/>
      </c>
      <c r="L24" s="66" t="str">
        <f t="shared" si="4"/>
        <v/>
      </c>
      <c r="M24" s="67" t="str">
        <f t="shared" si="5"/>
        <v/>
      </c>
      <c r="N24" s="50"/>
    </row>
    <row r="25" spans="1:14">
      <c r="A25" s="26">
        <v>18</v>
      </c>
      <c r="B25" s="29"/>
      <c r="C25" s="48"/>
      <c r="D25" s="63"/>
      <c r="E25" s="63"/>
      <c r="F25" s="63">
        <f t="shared" si="1"/>
        <v>0</v>
      </c>
      <c r="G25" s="63"/>
      <c r="H25" s="63" t="str">
        <f t="shared" si="6"/>
        <v/>
      </c>
      <c r="I25" s="63" t="str">
        <f t="shared" si="2"/>
        <v/>
      </c>
      <c r="J25" s="63" t="str">
        <f t="shared" si="0"/>
        <v/>
      </c>
      <c r="K25" s="63" t="str">
        <f t="shared" si="3"/>
        <v/>
      </c>
      <c r="L25" s="63" t="str">
        <f t="shared" si="4"/>
        <v/>
      </c>
      <c r="M25" s="64" t="str">
        <f t="shared" si="5"/>
        <v/>
      </c>
      <c r="N25" s="50"/>
    </row>
    <row r="26" spans="1:14">
      <c r="A26" s="7">
        <v>19</v>
      </c>
      <c r="B26" s="8"/>
      <c r="C26" s="49"/>
      <c r="D26" s="66"/>
      <c r="E26" s="66"/>
      <c r="F26" s="66">
        <f t="shared" si="1"/>
        <v>0</v>
      </c>
      <c r="G26" s="66"/>
      <c r="H26" s="66" t="str">
        <f t="shared" si="6"/>
        <v/>
      </c>
      <c r="I26" s="66" t="str">
        <f t="shared" si="2"/>
        <v/>
      </c>
      <c r="J26" s="66" t="str">
        <f t="shared" si="0"/>
        <v/>
      </c>
      <c r="K26" s="66" t="str">
        <f t="shared" si="3"/>
        <v/>
      </c>
      <c r="L26" s="66" t="str">
        <f t="shared" si="4"/>
        <v/>
      </c>
      <c r="M26" s="67" t="str">
        <f t="shared" si="5"/>
        <v/>
      </c>
      <c r="N26" s="50"/>
    </row>
    <row r="27" spans="1:14">
      <c r="A27" s="26">
        <v>20</v>
      </c>
      <c r="B27" s="29"/>
      <c r="C27" s="48"/>
      <c r="D27" s="63"/>
      <c r="E27" s="63"/>
      <c r="F27" s="63">
        <f t="shared" si="1"/>
        <v>0</v>
      </c>
      <c r="G27" s="63"/>
      <c r="H27" s="63" t="str">
        <f t="shared" si="6"/>
        <v/>
      </c>
      <c r="I27" s="63" t="str">
        <f t="shared" si="2"/>
        <v/>
      </c>
      <c r="J27" s="63" t="str">
        <f t="shared" si="0"/>
        <v/>
      </c>
      <c r="K27" s="63" t="str">
        <f t="shared" si="3"/>
        <v/>
      </c>
      <c r="L27" s="63" t="str">
        <f t="shared" si="4"/>
        <v/>
      </c>
      <c r="M27" s="64" t="str">
        <f t="shared" si="5"/>
        <v/>
      </c>
      <c r="N27" s="50"/>
    </row>
    <row r="28" spans="1:14">
      <c r="A28" s="7">
        <v>21</v>
      </c>
      <c r="B28" s="8"/>
      <c r="C28" s="49"/>
      <c r="D28" s="66"/>
      <c r="E28" s="66"/>
      <c r="F28" s="66">
        <f t="shared" si="1"/>
        <v>0</v>
      </c>
      <c r="G28" s="66"/>
      <c r="H28" s="66" t="str">
        <f t="shared" si="6"/>
        <v/>
      </c>
      <c r="I28" s="66" t="str">
        <f t="shared" si="2"/>
        <v/>
      </c>
      <c r="J28" s="66" t="str">
        <f t="shared" si="0"/>
        <v/>
      </c>
      <c r="K28" s="66" t="str">
        <f t="shared" si="3"/>
        <v/>
      </c>
      <c r="L28" s="66" t="str">
        <f t="shared" si="4"/>
        <v/>
      </c>
      <c r="M28" s="67" t="str">
        <f t="shared" si="5"/>
        <v/>
      </c>
      <c r="N28" s="50"/>
    </row>
    <row r="29" spans="1:14">
      <c r="A29" s="26">
        <v>22</v>
      </c>
      <c r="B29" s="29"/>
      <c r="C29" s="28"/>
      <c r="D29" s="63"/>
      <c r="E29" s="63"/>
      <c r="F29" s="63">
        <f t="shared" si="1"/>
        <v>0</v>
      </c>
      <c r="G29" s="63"/>
      <c r="H29" s="63" t="str">
        <f t="shared" si="6"/>
        <v/>
      </c>
      <c r="I29" s="63" t="str">
        <f t="shared" si="2"/>
        <v/>
      </c>
      <c r="J29" s="63" t="str">
        <f>IF(AND(D29="",G29=""),"",J28+D29-G29)</f>
        <v/>
      </c>
      <c r="K29" s="63" t="str">
        <f t="shared" si="3"/>
        <v/>
      </c>
      <c r="L29" s="63" t="str">
        <f t="shared" si="4"/>
        <v/>
      </c>
      <c r="M29" s="64" t="str">
        <f t="shared" si="5"/>
        <v/>
      </c>
    </row>
    <row r="30" spans="1:14">
      <c r="A30" s="7">
        <v>23</v>
      </c>
      <c r="B30" s="8"/>
      <c r="C30" s="9"/>
      <c r="D30" s="66"/>
      <c r="E30" s="66"/>
      <c r="F30" s="66">
        <f t="shared" si="1"/>
        <v>0</v>
      </c>
      <c r="G30" s="66"/>
      <c r="H30" s="66" t="str">
        <f t="shared" si="6"/>
        <v/>
      </c>
      <c r="I30" s="66" t="str">
        <f t="shared" si="2"/>
        <v/>
      </c>
      <c r="J30" s="66" t="str">
        <f t="shared" si="0"/>
        <v/>
      </c>
      <c r="K30" s="66" t="str">
        <f t="shared" si="3"/>
        <v/>
      </c>
      <c r="L30" s="66" t="str">
        <f t="shared" si="4"/>
        <v/>
      </c>
      <c r="M30" s="67" t="str">
        <f t="shared" si="5"/>
        <v/>
      </c>
    </row>
    <row r="31" spans="1:14">
      <c r="A31" s="26">
        <v>24</v>
      </c>
      <c r="B31" s="29"/>
      <c r="C31" s="28"/>
      <c r="D31" s="63"/>
      <c r="E31" s="63"/>
      <c r="F31" s="63">
        <f t="shared" si="1"/>
        <v>0</v>
      </c>
      <c r="G31" s="63"/>
      <c r="H31" s="63" t="str">
        <f t="shared" si="6"/>
        <v/>
      </c>
      <c r="I31" s="63" t="str">
        <f t="shared" si="2"/>
        <v/>
      </c>
      <c r="J31" s="63" t="str">
        <f t="shared" si="0"/>
        <v/>
      </c>
      <c r="K31" s="63" t="str">
        <f t="shared" si="3"/>
        <v/>
      </c>
      <c r="L31" s="63" t="str">
        <f t="shared" si="4"/>
        <v/>
      </c>
      <c r="M31" s="64" t="str">
        <f t="shared" si="5"/>
        <v/>
      </c>
    </row>
    <row r="32" spans="1:14">
      <c r="A32" s="7">
        <v>25</v>
      </c>
      <c r="B32" s="8"/>
      <c r="C32" s="9"/>
      <c r="D32" s="66"/>
      <c r="E32" s="66"/>
      <c r="F32" s="66">
        <f t="shared" si="1"/>
        <v>0</v>
      </c>
      <c r="G32" s="66"/>
      <c r="H32" s="66" t="str">
        <f t="shared" si="6"/>
        <v/>
      </c>
      <c r="I32" s="66" t="str">
        <f t="shared" si="2"/>
        <v/>
      </c>
      <c r="J32" s="66" t="str">
        <f t="shared" si="0"/>
        <v/>
      </c>
      <c r="K32" s="66" t="str">
        <f t="shared" si="3"/>
        <v/>
      </c>
      <c r="L32" s="66" t="str">
        <f t="shared" si="4"/>
        <v/>
      </c>
      <c r="M32" s="67" t="str">
        <f t="shared" si="5"/>
        <v/>
      </c>
    </row>
    <row r="33" spans="1:13">
      <c r="A33" s="26">
        <v>26</v>
      </c>
      <c r="B33" s="29"/>
      <c r="C33" s="28"/>
      <c r="D33" s="63"/>
      <c r="E33" s="63"/>
      <c r="F33" s="63">
        <f t="shared" si="1"/>
        <v>0</v>
      </c>
      <c r="G33" s="63"/>
      <c r="H33" s="63" t="str">
        <f t="shared" si="6"/>
        <v/>
      </c>
      <c r="I33" s="63" t="str">
        <f t="shared" si="2"/>
        <v/>
      </c>
      <c r="J33" s="63" t="str">
        <f t="shared" si="0"/>
        <v/>
      </c>
      <c r="K33" s="63" t="str">
        <f t="shared" si="3"/>
        <v/>
      </c>
      <c r="L33" s="63" t="str">
        <f t="shared" si="4"/>
        <v/>
      </c>
      <c r="M33" s="64" t="str">
        <f t="shared" si="5"/>
        <v/>
      </c>
    </row>
    <row r="34" spans="1:13">
      <c r="A34" s="7">
        <v>27</v>
      </c>
      <c r="B34" s="8"/>
      <c r="C34" s="9"/>
      <c r="D34" s="66"/>
      <c r="E34" s="66"/>
      <c r="F34" s="66">
        <f t="shared" si="1"/>
        <v>0</v>
      </c>
      <c r="G34" s="66"/>
      <c r="H34" s="66" t="str">
        <f t="shared" si="6"/>
        <v/>
      </c>
      <c r="I34" s="66" t="str">
        <f t="shared" si="2"/>
        <v/>
      </c>
      <c r="J34" s="66" t="str">
        <f t="shared" si="0"/>
        <v/>
      </c>
      <c r="K34" s="66" t="str">
        <f t="shared" si="3"/>
        <v/>
      </c>
      <c r="L34" s="66" t="str">
        <f t="shared" si="4"/>
        <v/>
      </c>
      <c r="M34" s="67" t="str">
        <f t="shared" si="5"/>
        <v/>
      </c>
    </row>
    <row r="35" spans="1:13">
      <c r="A35" s="26">
        <v>28</v>
      </c>
      <c r="B35" s="29"/>
      <c r="C35" s="28"/>
      <c r="D35" s="63"/>
      <c r="E35" s="63"/>
      <c r="F35" s="63">
        <f t="shared" si="1"/>
        <v>0</v>
      </c>
      <c r="G35" s="63"/>
      <c r="H35" s="63" t="str">
        <f t="shared" si="6"/>
        <v/>
      </c>
      <c r="I35" s="63" t="str">
        <f t="shared" si="2"/>
        <v/>
      </c>
      <c r="J35" s="64" t="str">
        <f t="shared" si="0"/>
        <v/>
      </c>
      <c r="K35" s="64" t="str">
        <f t="shared" si="3"/>
        <v/>
      </c>
      <c r="L35" s="64" t="str">
        <f t="shared" si="4"/>
        <v/>
      </c>
      <c r="M35" s="64" t="str">
        <f t="shared" si="5"/>
        <v/>
      </c>
    </row>
    <row r="36" spans="1:13">
      <c r="A36" s="6">
        <v>29</v>
      </c>
      <c r="B36" s="10"/>
      <c r="C36" s="11"/>
      <c r="D36" s="68"/>
      <c r="E36" s="68"/>
      <c r="F36" s="68">
        <f t="shared" si="1"/>
        <v>0</v>
      </c>
      <c r="G36" s="68"/>
      <c r="H36" s="68" t="str">
        <f t="shared" si="6"/>
        <v/>
      </c>
      <c r="I36" s="68" t="str">
        <f t="shared" si="2"/>
        <v/>
      </c>
      <c r="J36" s="68" t="str">
        <f t="shared" si="0"/>
        <v/>
      </c>
      <c r="K36" s="68" t="str">
        <f t="shared" si="3"/>
        <v/>
      </c>
      <c r="L36" s="69" t="str">
        <f t="shared" si="4"/>
        <v/>
      </c>
      <c r="M36" s="69" t="str">
        <f t="shared" si="5"/>
        <v/>
      </c>
    </row>
    <row r="37" spans="1:13">
      <c r="D37" s="62"/>
      <c r="E37" s="62"/>
      <c r="F37" s="62"/>
      <c r="G37" s="62"/>
      <c r="H37" s="62"/>
      <c r="I37" s="62"/>
      <c r="J37" s="62"/>
      <c r="K37" s="62"/>
      <c r="L37" s="62"/>
      <c r="M37" s="62"/>
    </row>
  </sheetData>
  <dataConsolidate/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scale="89" orientation="landscape" horizontalDpi="4294967292" verticalDpi="36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>
    <pageSetUpPr fitToPage="1"/>
  </sheetPr>
  <dimension ref="A1:I35"/>
  <sheetViews>
    <sheetView showGridLines="0" showZeros="0" workbookViewId="0">
      <pane xSplit="3" ySplit="6" topLeftCell="D13" activePane="bottomRight" state="frozenSplit"/>
      <selection pane="topRight" activeCell="C1" sqref="C1"/>
      <selection pane="bottomLeft" activeCell="A6" sqref="A6"/>
      <selection pane="bottomRight" activeCell="D26" sqref="D26"/>
    </sheetView>
  </sheetViews>
  <sheetFormatPr baseColWidth="10" defaultRowHeight="12.75"/>
  <cols>
    <col min="1" max="1" width="5.140625" customWidth="1"/>
    <col min="2" max="2" width="16.28515625" customWidth="1"/>
    <col min="3" max="3" width="30.140625" customWidth="1"/>
    <col min="4" max="4" width="11.7109375" customWidth="1"/>
  </cols>
  <sheetData>
    <row r="1" spans="1:9" ht="18">
      <c r="B1" s="14" t="s">
        <v>20</v>
      </c>
      <c r="D1" s="45" t="s">
        <v>21</v>
      </c>
      <c r="E1" s="47"/>
    </row>
    <row r="3" spans="1:9">
      <c r="B3" s="15" t="s">
        <v>22</v>
      </c>
      <c r="D3" s="46"/>
    </row>
    <row r="5" spans="1:9">
      <c r="A5" s="30" t="s">
        <v>5</v>
      </c>
      <c r="B5" s="30" t="s">
        <v>23</v>
      </c>
      <c r="C5" s="30" t="s">
        <v>24</v>
      </c>
      <c r="D5" s="31" t="s">
        <v>25</v>
      </c>
      <c r="E5" s="32"/>
      <c r="F5" s="31" t="s">
        <v>26</v>
      </c>
      <c r="G5" s="32"/>
      <c r="H5" s="31" t="s">
        <v>27</v>
      </c>
      <c r="I5" s="32"/>
    </row>
    <row r="6" spans="1:9">
      <c r="A6" s="33" t="s">
        <v>12</v>
      </c>
      <c r="B6" s="77"/>
      <c r="C6" s="33"/>
      <c r="D6" s="34" t="s">
        <v>28</v>
      </c>
      <c r="E6" s="34" t="s">
        <v>29</v>
      </c>
      <c r="F6" s="34" t="s">
        <v>28</v>
      </c>
      <c r="G6" s="34" t="s">
        <v>29</v>
      </c>
      <c r="H6" s="34" t="s">
        <v>28</v>
      </c>
      <c r="I6" s="34" t="s">
        <v>29</v>
      </c>
    </row>
    <row r="7" spans="1:9">
      <c r="A7" s="51">
        <v>1</v>
      </c>
      <c r="B7" s="79">
        <f ca="1">'Ref1000'!C3</f>
        <v>1000</v>
      </c>
      <c r="C7" s="82" t="str">
        <f ca="1">'Ref1000'!C4</f>
        <v>Vitamine A</v>
      </c>
      <c r="D7" s="86">
        <f ca="1">SUM('Ref1000'!D8:D36)</f>
        <v>80</v>
      </c>
      <c r="E7" s="87">
        <f ca="1">SUM('Ref1000'!F8:F36)</f>
        <v>645.40000000000009</v>
      </c>
      <c r="F7" s="87">
        <f ca="1">SUM('Ref1000'!G8:G36)</f>
        <v>72</v>
      </c>
      <c r="G7" s="87">
        <f ca="1">SUM('Ref1000'!I8:I36)</f>
        <v>580.83510204081631</v>
      </c>
      <c r="H7" s="87">
        <f>D7-F7</f>
        <v>8</v>
      </c>
      <c r="I7" s="87">
        <f>E7-G7</f>
        <v>64.564897959183781</v>
      </c>
    </row>
    <row r="8" spans="1:9">
      <c r="A8" s="74">
        <v>2</v>
      </c>
      <c r="B8" s="80">
        <f ca="1">'Ref1025'!C3</f>
        <v>1025</v>
      </c>
      <c r="C8" s="83" t="str">
        <f ca="1">'Ref1025'!C4</f>
        <v>Huilde de foie de morue</v>
      </c>
      <c r="D8" s="88">
        <f ca="1">SUM('Ref1025'!D8:D36)</f>
        <v>27</v>
      </c>
      <c r="E8" s="89">
        <f ca="1">SUM('Ref1025'!F8:F36)</f>
        <v>141</v>
      </c>
      <c r="F8" s="89">
        <f ca="1">SUM('Ref1025'!G8:G36)</f>
        <v>26</v>
      </c>
      <c r="G8" s="89">
        <f ca="1">SUM('Ref1025'!I8:I36)</f>
        <v>135.77777777777777</v>
      </c>
      <c r="H8" s="89">
        <f t="shared" ref="H8:H26" si="0">D8-F8</f>
        <v>1</v>
      </c>
      <c r="I8" s="89">
        <f t="shared" ref="I8:I26" si="1">E8-G8</f>
        <v>5.2222222222222285</v>
      </c>
    </row>
    <row r="9" spans="1:9">
      <c r="A9" s="75">
        <v>3</v>
      </c>
      <c r="B9" s="79">
        <f ca="1">'Ref1030'!C3</f>
        <v>1030</v>
      </c>
      <c r="C9" s="84" t="str">
        <f ca="1">'Ref1030'!C4</f>
        <v>Antioxydant</v>
      </c>
      <c r="D9" s="86">
        <f ca="1">SUM('Ref1030'!D8:D36)</f>
        <v>43</v>
      </c>
      <c r="E9" s="90">
        <f ca="1">SUM('Ref1030'!F8:F36)</f>
        <v>657.02</v>
      </c>
      <c r="F9" s="90">
        <f ca="1">SUM('Ref1030'!G8:G36)</f>
        <v>19</v>
      </c>
      <c r="G9" s="90">
        <f ca="1">SUM('Ref1030'!I8:I36)</f>
        <v>290.26</v>
      </c>
      <c r="H9" s="90">
        <f t="shared" si="0"/>
        <v>24</v>
      </c>
      <c r="I9" s="90">
        <f t="shared" si="1"/>
        <v>366.76</v>
      </c>
    </row>
    <row r="10" spans="1:9">
      <c r="A10" s="74">
        <v>4</v>
      </c>
      <c r="B10" s="80">
        <f ca="1">'Ref1050'!C3</f>
        <v>1050</v>
      </c>
      <c r="C10" s="83" t="str">
        <f ca="1">'Ref1050'!C4</f>
        <v>Vitamine B (complexe)</v>
      </c>
      <c r="D10" s="88">
        <f ca="1">SUM('Ref1050'!D8:D36)</f>
        <v>80</v>
      </c>
      <c r="E10" s="89">
        <f ca="1">SUM('Ref1050'!F8:F36)</f>
        <v>645.40000000000009</v>
      </c>
      <c r="F10" s="89">
        <f ca="1">SUM('Ref1050'!G8:G36)</f>
        <v>72</v>
      </c>
      <c r="G10" s="89">
        <f ca="1">SUM('Ref1050'!I8:I36)</f>
        <v>580.83510204081631</v>
      </c>
      <c r="H10" s="89">
        <f t="shared" si="0"/>
        <v>8</v>
      </c>
      <c r="I10" s="89">
        <f t="shared" si="1"/>
        <v>64.564897959183781</v>
      </c>
    </row>
    <row r="11" spans="1:9">
      <c r="A11" s="75">
        <v>5</v>
      </c>
      <c r="B11" s="79">
        <f ca="1">'Ref1060'!C3</f>
        <v>1060</v>
      </c>
      <c r="C11" s="84" t="str">
        <f ca="1">'Ref1060'!C4</f>
        <v>Vitamine C 1000</v>
      </c>
      <c r="D11" s="86">
        <f ca="1">SUM('Ref1060'!D8:D36)</f>
        <v>80</v>
      </c>
      <c r="E11" s="90">
        <f ca="1">SUM('Ref1060'!F8:F36)</f>
        <v>645.40000000000009</v>
      </c>
      <c r="F11" s="90">
        <f ca="1">SUM('Ref1060'!G8:G36)</f>
        <v>72</v>
      </c>
      <c r="G11" s="90">
        <f ca="1">SUM('Ref1060'!I8:I36)</f>
        <v>580.83510204081631</v>
      </c>
      <c r="H11" s="90">
        <f t="shared" si="0"/>
        <v>8</v>
      </c>
      <c r="I11" s="90">
        <f t="shared" si="1"/>
        <v>64.564897959183781</v>
      </c>
    </row>
    <row r="12" spans="1:9">
      <c r="A12" s="74">
        <v>6</v>
      </c>
      <c r="B12" s="80">
        <f ca="1">'Ref1065'!C3</f>
        <v>1065</v>
      </c>
      <c r="C12" s="83" t="str">
        <f ca="1">'Ref1065'!C4</f>
        <v>Acérola C 500</v>
      </c>
      <c r="D12" s="88">
        <f ca="1">SUM('Ref1065'!D8:D36)</f>
        <v>80</v>
      </c>
      <c r="E12" s="89">
        <f ca="1">SUM('Ref1065'!F8:F36)</f>
        <v>645.40000000000009</v>
      </c>
      <c r="F12" s="89">
        <f ca="1">SUM('Ref1065'!G8:G36)</f>
        <v>72</v>
      </c>
      <c r="G12" s="89">
        <f ca="1">SUM('Ref1065'!I8:I36)</f>
        <v>580.83510204081631</v>
      </c>
      <c r="H12" s="89">
        <f t="shared" si="0"/>
        <v>8</v>
      </c>
      <c r="I12" s="89">
        <f t="shared" si="1"/>
        <v>64.564897959183781</v>
      </c>
    </row>
    <row r="13" spans="1:9">
      <c r="A13" s="75">
        <v>7</v>
      </c>
      <c r="B13" s="79">
        <f ca="1">'Ref1080'!C3</f>
        <v>1080</v>
      </c>
      <c r="C13" s="84" t="str">
        <f ca="1">'Ref1080'!C4</f>
        <v>Vitamine E 200 UI</v>
      </c>
      <c r="D13" s="86">
        <f ca="1">SUM('Ref1080'!D8:D36)</f>
        <v>80</v>
      </c>
      <c r="E13" s="90">
        <f ca="1">SUM('Ref1080'!F8:F36)</f>
        <v>645.40000000000009</v>
      </c>
      <c r="F13" s="90">
        <f ca="1">SUM('Ref1080'!G8:G36)</f>
        <v>72</v>
      </c>
      <c r="G13" s="90">
        <f ca="1">SUM('Ref1080'!I8:I36)</f>
        <v>580.83510204081631</v>
      </c>
      <c r="H13" s="90">
        <f t="shared" si="0"/>
        <v>8</v>
      </c>
      <c r="I13" s="90">
        <f t="shared" si="1"/>
        <v>64.564897959183781</v>
      </c>
    </row>
    <row r="14" spans="1:9">
      <c r="A14" s="74">
        <v>8</v>
      </c>
      <c r="B14" s="80">
        <f ca="1">'Ref1100'!C3</f>
        <v>1100</v>
      </c>
      <c r="C14" s="83" t="str">
        <f ca="1">'Ref1100'!C4</f>
        <v>Multivitamines</v>
      </c>
      <c r="D14" s="88">
        <f ca="1">SUM('Ref1100'!D8:D36)</f>
        <v>80</v>
      </c>
      <c r="E14" s="89">
        <f ca="1">SUM('Ref1100'!F8:F36)</f>
        <v>645.40000000000009</v>
      </c>
      <c r="F14" s="89">
        <f ca="1">SUM('Ref1100'!G8:G36)</f>
        <v>72</v>
      </c>
      <c r="G14" s="89">
        <f ca="1">SUM('Ref1100'!I8:I36)</f>
        <v>580.83510204081631</v>
      </c>
      <c r="H14" s="89">
        <f t="shared" si="0"/>
        <v>8</v>
      </c>
      <c r="I14" s="89">
        <f t="shared" si="1"/>
        <v>64.564897959183781</v>
      </c>
    </row>
    <row r="15" spans="1:9">
      <c r="A15" s="75">
        <v>9</v>
      </c>
      <c r="B15" s="79">
        <f ca="1">'Ref1120'!C3</f>
        <v>1120</v>
      </c>
      <c r="C15" s="84" t="str">
        <f ca="1">'Ref1120'!C4</f>
        <v>Formule 2000</v>
      </c>
      <c r="D15" s="86">
        <f ca="1">SUM('Ref1120'!D8:D36)</f>
        <v>80</v>
      </c>
      <c r="E15" s="90">
        <f ca="1">SUM('Ref1120'!F8:F36)</f>
        <v>645.40000000000009</v>
      </c>
      <c r="F15" s="90">
        <f ca="1">SUM('Ref1120'!G8:G36)</f>
        <v>72</v>
      </c>
      <c r="G15" s="90">
        <f ca="1">SUM('Ref1120'!I8:I36)</f>
        <v>580.83510204081631</v>
      </c>
      <c r="H15" s="90">
        <f t="shared" si="0"/>
        <v>8</v>
      </c>
      <c r="I15" s="90">
        <f t="shared" si="1"/>
        <v>64.564897959183781</v>
      </c>
    </row>
    <row r="16" spans="1:9">
      <c r="A16" s="74">
        <v>10</v>
      </c>
      <c r="B16" s="80">
        <f ca="1">'Ref1130'!C3</f>
        <v>1130</v>
      </c>
      <c r="C16" s="83" t="str">
        <f ca="1">'Ref1130'!C4</f>
        <v>Vitamines pourenfants</v>
      </c>
      <c r="D16" s="88">
        <f ca="1">SUM('Ref1130'!$D$8:$D$36)</f>
        <v>80</v>
      </c>
      <c r="E16" s="89">
        <f ca="1">SUM('Ref1130'!$F$8:$F$36)</f>
        <v>645.40000000000009</v>
      </c>
      <c r="F16" s="89">
        <f ca="1">SUM('Ref1130'!$G$8:$G$36)</f>
        <v>72</v>
      </c>
      <c r="G16" s="89">
        <f ca="1">SUM('Ref1130'!$I$8:$I$36)</f>
        <v>580.83510204081631</v>
      </c>
      <c r="H16" s="89">
        <f t="shared" si="0"/>
        <v>8</v>
      </c>
      <c r="I16" s="89">
        <f t="shared" si="1"/>
        <v>64.564897959183781</v>
      </c>
    </row>
    <row r="17" spans="1:9">
      <c r="A17" s="75">
        <v>11</v>
      </c>
      <c r="B17" s="79">
        <f ca="1">'Ref2000'!C3</f>
        <v>2000</v>
      </c>
      <c r="C17" s="84" t="str">
        <f ca="1">'Ref2000'!C4</f>
        <v>Calcium 500</v>
      </c>
      <c r="D17" s="86">
        <f ca="1">SUM('Ref2000'!$D$8:$D$36)</f>
        <v>80</v>
      </c>
      <c r="E17" s="90">
        <f ca="1">SUM('Ref2000'!$F$8:$F$36)</f>
        <v>645.40000000000009</v>
      </c>
      <c r="F17" s="90">
        <f ca="1">SUM('Ref2000'!$G$8:$G$36)</f>
        <v>72</v>
      </c>
      <c r="G17" s="90">
        <f ca="1">SUM('Ref2000'!$I$8:$I$36)</f>
        <v>580.83510204081631</v>
      </c>
      <c r="H17" s="90">
        <f t="shared" si="0"/>
        <v>8</v>
      </c>
      <c r="I17" s="90">
        <f t="shared" si="1"/>
        <v>64.564897959183781</v>
      </c>
    </row>
    <row r="18" spans="1:9">
      <c r="A18" s="74">
        <v>12</v>
      </c>
      <c r="B18" s="80">
        <f ca="1">'Ref2030'!C3</f>
        <v>2030</v>
      </c>
      <c r="C18" s="83" t="str">
        <f ca="1">'Ref2030'!C4</f>
        <v>Magnésium</v>
      </c>
      <c r="D18" s="88">
        <f ca="1">SUM('Ref2030'!$D$8:$D$36)</f>
        <v>80</v>
      </c>
      <c r="E18" s="89">
        <f ca="1">SUM('Ref2030'!$F$8:$F$36)</f>
        <v>645.40000000000009</v>
      </c>
      <c r="F18" s="89">
        <f ca="1">SUM('Ref2030'!$G$8:$G$36)</f>
        <v>72</v>
      </c>
      <c r="G18" s="89">
        <f ca="1">SUM('Ref2030'!$I$8:$I$36)</f>
        <v>580.83510204081631</v>
      </c>
      <c r="H18" s="89">
        <f t="shared" si="0"/>
        <v>8</v>
      </c>
      <c r="I18" s="89">
        <f t="shared" si="1"/>
        <v>64.564897959183781</v>
      </c>
    </row>
    <row r="19" spans="1:9">
      <c r="A19" s="75">
        <v>13</v>
      </c>
      <c r="B19" s="79">
        <f ca="1">'Ref2050'!C3</f>
        <v>2050</v>
      </c>
      <c r="C19" s="84" t="str">
        <f ca="1">'Ref2050'!C4</f>
        <v>Cuivre</v>
      </c>
      <c r="D19" s="86">
        <f ca="1">SUM('Ref2050'!$D$8:$D$36)</f>
        <v>80</v>
      </c>
      <c r="E19" s="90">
        <f ca="1">SUM('Ref2050'!$F$8:$F$36)</f>
        <v>645.40000000000009</v>
      </c>
      <c r="F19" s="90">
        <f ca="1">SUM('Ref2050'!$G$8:$G$36)</f>
        <v>72</v>
      </c>
      <c r="G19" s="90">
        <f ca="1">SUM('Ref2050'!$I$8:$I$36)</f>
        <v>580.83510204081631</v>
      </c>
      <c r="H19" s="90">
        <f t="shared" si="0"/>
        <v>8</v>
      </c>
      <c r="I19" s="90">
        <f t="shared" si="1"/>
        <v>64.564897959183781</v>
      </c>
    </row>
    <row r="20" spans="1:9">
      <c r="A20" s="74">
        <v>14</v>
      </c>
      <c r="B20" s="80">
        <f ca="1">'Ref2060'!C3</f>
        <v>2060</v>
      </c>
      <c r="C20" s="83" t="str">
        <f ca="1">'Ref2060'!C4</f>
        <v>Fer</v>
      </c>
      <c r="D20" s="88">
        <f ca="1">SUM('Ref2060'!$D$8:$D$36)</f>
        <v>80</v>
      </c>
      <c r="E20" s="89">
        <f ca="1">SUM('Ref2060'!$F$8:$F$36)</f>
        <v>645.40000000000009</v>
      </c>
      <c r="F20" s="89">
        <f ca="1">SUM('Ref2060'!$G$8:$G$36)</f>
        <v>72</v>
      </c>
      <c r="G20" s="89">
        <f ca="1">SUM('Ref2060'!$I$8:$I$36)</f>
        <v>580.83510204081631</v>
      </c>
      <c r="H20" s="89">
        <f t="shared" si="0"/>
        <v>8</v>
      </c>
      <c r="I20" s="89">
        <f t="shared" si="1"/>
        <v>64.564897959183781</v>
      </c>
    </row>
    <row r="21" spans="1:9">
      <c r="A21" s="75">
        <v>15</v>
      </c>
      <c r="B21" s="79">
        <f ca="1">'Ref2070'!C3</f>
        <v>2070</v>
      </c>
      <c r="C21" s="84" t="str">
        <f ca="1">'Ref2070'!C4</f>
        <v>Zinc</v>
      </c>
      <c r="D21" s="86">
        <f ca="1">SUM('Ref2070'!$D$8:$D$36)</f>
        <v>80</v>
      </c>
      <c r="E21" s="90">
        <f ca="1">SUM('Ref2070'!$F$8:$F$36)</f>
        <v>645.40000000000009</v>
      </c>
      <c r="F21" s="90">
        <f ca="1">SUM('Ref2070'!$G$8:$G$36)</f>
        <v>72</v>
      </c>
      <c r="G21" s="90">
        <f ca="1">SUM('Ref2070'!$I$8:$I$36)</f>
        <v>580.83510204081631</v>
      </c>
      <c r="H21" s="90">
        <f t="shared" si="0"/>
        <v>8</v>
      </c>
      <c r="I21" s="90">
        <f t="shared" si="1"/>
        <v>64.564897959183781</v>
      </c>
    </row>
    <row r="22" spans="1:9">
      <c r="A22" s="74">
        <v>16</v>
      </c>
      <c r="B22" s="80">
        <f ca="1">'Ref2080'!C3</f>
        <v>2080</v>
      </c>
      <c r="C22" s="83" t="str">
        <f ca="1">'Ref2080'!C4</f>
        <v>Multiminéraux</v>
      </c>
      <c r="D22" s="88">
        <f ca="1">SUM('Ref2080'!$D$8:$D$36)</f>
        <v>80</v>
      </c>
      <c r="E22" s="89">
        <f ca="1">SUM('Ref2080'!$F$8:$F$36)</f>
        <v>645.40000000000009</v>
      </c>
      <c r="F22" s="89">
        <f ca="1">SUM('Ref2080'!$G$8:$G$36)</f>
        <v>72</v>
      </c>
      <c r="G22" s="89">
        <f ca="1">SUM('Ref2080'!$I$8:$I$36)</f>
        <v>580.83510204081631</v>
      </c>
      <c r="H22" s="89">
        <f t="shared" si="0"/>
        <v>8</v>
      </c>
      <c r="I22" s="89">
        <f t="shared" si="1"/>
        <v>64.564897959183781</v>
      </c>
    </row>
    <row r="23" spans="1:9">
      <c r="A23" s="75">
        <v>17</v>
      </c>
      <c r="B23" s="79">
        <f ca="1">'Ref3000'!C3</f>
        <v>3000</v>
      </c>
      <c r="C23" s="84" t="str">
        <f ca="1">'Ref3000'!C4</f>
        <v>Acidophilus et bifidus</v>
      </c>
      <c r="D23" s="86">
        <f ca="1">SUM('Ref3000'!$D$8:$D$36)</f>
        <v>80</v>
      </c>
      <c r="E23" s="90">
        <f ca="1">SUM('Ref3000'!$F$8:$F$36)</f>
        <v>645.40000000000009</v>
      </c>
      <c r="F23" s="90">
        <f ca="1">SUM('Ref3000'!$G$8:$G$36)</f>
        <v>72</v>
      </c>
      <c r="G23" s="90">
        <f ca="1">SUM('Ref3000'!$I$8:$I$36)</f>
        <v>580.83510204081631</v>
      </c>
      <c r="H23" s="90">
        <f t="shared" si="0"/>
        <v>8</v>
      </c>
      <c r="I23" s="90">
        <f t="shared" si="1"/>
        <v>64.564897959183781</v>
      </c>
    </row>
    <row r="24" spans="1:9">
      <c r="A24" s="74">
        <v>18</v>
      </c>
      <c r="B24" s="80">
        <f ca="1">'Ref3010'!C3</f>
        <v>3010</v>
      </c>
      <c r="C24" s="83" t="str">
        <f ca="1">'Ref3010'!C4</f>
        <v>Enzymes digestives</v>
      </c>
      <c r="D24" s="88">
        <f ca="1">SUM('Ref3010'!$D$8:$D$36)</f>
        <v>80</v>
      </c>
      <c r="E24" s="89">
        <f ca="1">SUM('Ref3010'!$F$8:$F$36)</f>
        <v>645.40000000000009</v>
      </c>
      <c r="F24" s="89">
        <f ca="1">SUM('Ref3010'!$G$8:$G$36)</f>
        <v>72</v>
      </c>
      <c r="G24" s="89">
        <f ca="1">SUM('Ref3010'!$I$8:$I$36)</f>
        <v>580.83510204081631</v>
      </c>
      <c r="H24" s="89">
        <f t="shared" si="0"/>
        <v>8</v>
      </c>
      <c r="I24" s="89">
        <f t="shared" si="1"/>
        <v>64.564897959183781</v>
      </c>
    </row>
    <row r="25" spans="1:9">
      <c r="A25" s="75">
        <v>19</v>
      </c>
      <c r="B25" s="79">
        <f ca="1">'Ref4000'!C3</f>
        <v>4000</v>
      </c>
      <c r="C25" s="84" t="str">
        <f ca="1">'Ref4000'!C4</f>
        <v>AGP</v>
      </c>
      <c r="D25" s="86">
        <f ca="1">SUM('Ref4000'!$D$8:$D$36)</f>
        <v>80</v>
      </c>
      <c r="E25" s="90">
        <f ca="1">SUM('Ref4000'!$F$8:$F$36)</f>
        <v>645.40000000000009</v>
      </c>
      <c r="F25" s="90">
        <f ca="1">SUM('Ref4000'!$G$8:$G$36)</f>
        <v>72</v>
      </c>
      <c r="G25" s="90">
        <f ca="1">SUM('Ref4000'!$I$8:$I$36)</f>
        <v>580.83510204081631</v>
      </c>
      <c r="H25" s="90">
        <f t="shared" si="0"/>
        <v>8</v>
      </c>
      <c r="I25" s="90">
        <f t="shared" si="1"/>
        <v>64.564897959183781</v>
      </c>
    </row>
    <row r="26" spans="1:9" ht="13.5" thickBot="1">
      <c r="A26" s="76">
        <v>20</v>
      </c>
      <c r="B26" s="81">
        <f ca="1">'Ref4010'!C3</f>
        <v>4010</v>
      </c>
      <c r="C26" s="85" t="str">
        <f ca="1">'Ref4010'!C4</f>
        <v>Omega 3</v>
      </c>
      <c r="D26" s="88">
        <f ca="1">SUM('Ref4010'!$D$8:$D$36)</f>
        <v>80</v>
      </c>
      <c r="E26" s="89">
        <f ca="1">SUM('Ref4010'!$F$8:$F$36)</f>
        <v>645.40000000000009</v>
      </c>
      <c r="F26" s="89">
        <f ca="1">SUM('Ref4010'!$G$8:$G$36)</f>
        <v>72</v>
      </c>
      <c r="G26" s="89">
        <f ca="1">SUM('Ref4010'!$I$8:$I$36)</f>
        <v>580.83510204081631</v>
      </c>
      <c r="H26" s="91">
        <f t="shared" si="0"/>
        <v>8</v>
      </c>
      <c r="I26" s="91">
        <f t="shared" si="1"/>
        <v>64.564897959183781</v>
      </c>
    </row>
    <row r="27" spans="1:9" ht="13.5" thickBot="1">
      <c r="A27" s="3"/>
      <c r="B27" s="78" t="s">
        <v>30</v>
      </c>
      <c r="C27" s="5"/>
      <c r="D27" s="22">
        <f t="shared" ref="D27:I27" si="2">SUM(D7:D26)</f>
        <v>1510</v>
      </c>
      <c r="E27" s="22">
        <f t="shared" si="2"/>
        <v>12415.219999999996</v>
      </c>
      <c r="F27" s="22">
        <f t="shared" si="2"/>
        <v>1341</v>
      </c>
      <c r="G27" s="22">
        <f t="shared" si="2"/>
        <v>10881.069614512468</v>
      </c>
      <c r="H27" s="22">
        <f t="shared" si="2"/>
        <v>169</v>
      </c>
      <c r="I27" s="22">
        <f t="shared" si="2"/>
        <v>1534.1503854875302</v>
      </c>
    </row>
    <row r="28" spans="1:9">
      <c r="A28" s="18"/>
      <c r="B28" s="19"/>
    </row>
    <row r="29" spans="1:9">
      <c r="A29" s="18"/>
      <c r="B29" s="19"/>
    </row>
    <row r="30" spans="1:9">
      <c r="A30" s="18"/>
      <c r="B30" s="19"/>
    </row>
    <row r="31" spans="1:9">
      <c r="A31" s="18"/>
      <c r="B31" s="19"/>
    </row>
    <row r="32" spans="1:9">
      <c r="A32" s="18"/>
      <c r="B32" s="19"/>
      <c r="E32" s="35" t="s">
        <v>31</v>
      </c>
      <c r="F32" s="36"/>
    </row>
    <row r="33" spans="1:2">
      <c r="A33" s="18"/>
      <c r="B33" s="19"/>
    </row>
    <row r="34" spans="1:2">
      <c r="A34" s="18"/>
      <c r="B34" s="19"/>
    </row>
    <row r="35" spans="1:2">
      <c r="A35" s="16"/>
      <c r="B35" s="17"/>
    </row>
  </sheetData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orientation="landscape" horizontalDpi="4294967292" verticalDpi="36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>
    <pageSetUpPr fitToPage="1"/>
  </sheetPr>
  <dimension ref="A2:J38"/>
  <sheetViews>
    <sheetView showGridLines="0" showZeros="0" topLeftCell="A7" workbookViewId="0">
      <selection activeCell="K40" sqref="K40:N50"/>
    </sheetView>
  </sheetViews>
  <sheetFormatPr baseColWidth="10" defaultRowHeight="12.75"/>
  <cols>
    <col min="1" max="1" width="1" customWidth="1"/>
    <col min="2" max="2" width="8" customWidth="1"/>
    <col min="3" max="3" width="12" customWidth="1"/>
    <col min="4" max="4" width="28.140625" customWidth="1"/>
    <col min="5" max="5" width="12.28515625" customWidth="1"/>
    <col min="6" max="6" width="16.140625" customWidth="1"/>
  </cols>
  <sheetData>
    <row r="2" spans="1:6" ht="18.75">
      <c r="A2" s="36"/>
      <c r="B2" s="38" t="s">
        <v>32</v>
      </c>
      <c r="C2" s="36"/>
      <c r="D2" s="36"/>
      <c r="E2" s="36"/>
      <c r="F2" s="36"/>
    </row>
    <row r="4" spans="1:6">
      <c r="B4" t="s">
        <v>33</v>
      </c>
      <c r="C4" s="37"/>
    </row>
    <row r="7" spans="1:6">
      <c r="B7" s="30" t="s">
        <v>34</v>
      </c>
      <c r="C7" s="30" t="s">
        <v>23</v>
      </c>
      <c r="D7" s="30" t="s">
        <v>24</v>
      </c>
      <c r="E7" s="30" t="s">
        <v>35</v>
      </c>
      <c r="F7" s="30" t="s">
        <v>36</v>
      </c>
    </row>
    <row r="8" spans="1:6">
      <c r="B8" s="33"/>
      <c r="C8" s="33"/>
      <c r="D8" s="33"/>
      <c r="E8" s="33" t="s">
        <v>37</v>
      </c>
      <c r="F8" s="33" t="s">
        <v>38</v>
      </c>
    </row>
    <row r="9" spans="1:6">
      <c r="B9" s="1">
        <v>1</v>
      </c>
      <c r="C9" s="1">
        <f ca="1">'Ref1000'!$C$3</f>
        <v>1000</v>
      </c>
      <c r="D9" s="1" t="str">
        <f ca="1">'Ref1000'!$C$4</f>
        <v>Vitamine A</v>
      </c>
      <c r="E9" s="1" t="s">
        <v>39</v>
      </c>
      <c r="F9" s="1">
        <f ca="1">EtatStock!F7</f>
        <v>72</v>
      </c>
    </row>
    <row r="10" spans="1:6">
      <c r="B10" s="39">
        <v>2</v>
      </c>
      <c r="C10" s="39">
        <f ca="1">'Ref1025'!C3</f>
        <v>1025</v>
      </c>
      <c r="D10" s="39" t="str">
        <f ca="1">'Ref1025'!C4</f>
        <v>Huilde de foie de morue</v>
      </c>
      <c r="E10" s="39" t="s">
        <v>40</v>
      </c>
      <c r="F10" s="39">
        <f ca="1">EtatStock!F8</f>
        <v>26</v>
      </c>
    </row>
    <row r="11" spans="1:6">
      <c r="B11" s="7">
        <v>3</v>
      </c>
      <c r="C11" s="7">
        <f ca="1">'Ref1030'!C3</f>
        <v>1030</v>
      </c>
      <c r="D11" s="7" t="str">
        <f ca="1">'Ref1030'!C4</f>
        <v>Antioxydant</v>
      </c>
      <c r="E11" s="7" t="s">
        <v>41</v>
      </c>
      <c r="F11" s="7">
        <f ca="1">EtatStock!F9</f>
        <v>19</v>
      </c>
    </row>
    <row r="12" spans="1:6">
      <c r="B12" s="39">
        <v>4</v>
      </c>
      <c r="C12" s="39">
        <f ca="1">'Ref1050'!C3</f>
        <v>1050</v>
      </c>
      <c r="D12" s="39" t="str">
        <f ca="1">'Ref1050'!C4</f>
        <v>Vitamine B (complexe)</v>
      </c>
      <c r="E12" s="39" t="s">
        <v>42</v>
      </c>
      <c r="F12" s="39">
        <f ca="1">EtatStock!F10</f>
        <v>72</v>
      </c>
    </row>
    <row r="13" spans="1:6">
      <c r="B13" s="7">
        <v>5</v>
      </c>
      <c r="C13" s="7">
        <f ca="1">'Ref1060'!C3</f>
        <v>1060</v>
      </c>
      <c r="D13" s="7" t="str">
        <f ca="1">'Ref1060'!C4</f>
        <v>Vitamine C 1000</v>
      </c>
      <c r="E13" s="7" t="s">
        <v>43</v>
      </c>
      <c r="F13" s="7">
        <f ca="1">EtatStock!F11</f>
        <v>72</v>
      </c>
    </row>
    <row r="14" spans="1:6">
      <c r="B14" s="39">
        <v>6</v>
      </c>
      <c r="C14" s="39">
        <f ca="1">'Ref1065'!C3</f>
        <v>1065</v>
      </c>
      <c r="D14" s="39" t="str">
        <f ca="1">'Ref1065'!C4</f>
        <v>Acérola C 500</v>
      </c>
      <c r="E14" s="39" t="s">
        <v>44</v>
      </c>
      <c r="F14" s="39">
        <f ca="1">EtatStock!F12</f>
        <v>72</v>
      </c>
    </row>
    <row r="15" spans="1:6">
      <c r="B15" s="7">
        <v>7</v>
      </c>
      <c r="C15" s="7">
        <f ca="1">'Ref1080'!C3</f>
        <v>1080</v>
      </c>
      <c r="D15" s="7" t="str">
        <f ca="1">'Ref1080'!C4</f>
        <v>Vitamine E 200 UI</v>
      </c>
      <c r="E15" s="7" t="s">
        <v>45</v>
      </c>
      <c r="F15" s="7">
        <f ca="1">EtatStock!F13</f>
        <v>72</v>
      </c>
    </row>
    <row r="16" spans="1:6">
      <c r="B16" s="39">
        <v>8</v>
      </c>
      <c r="C16" s="39">
        <f ca="1">'Ref1100'!C3</f>
        <v>1100</v>
      </c>
      <c r="D16" s="39" t="str">
        <f ca="1">'Ref1100'!C4</f>
        <v>Multivitamines</v>
      </c>
      <c r="E16" s="39" t="s">
        <v>46</v>
      </c>
      <c r="F16" s="39">
        <f ca="1">EtatStock!F14</f>
        <v>72</v>
      </c>
    </row>
    <row r="17" spans="2:10">
      <c r="B17" s="7">
        <v>9</v>
      </c>
      <c r="C17" s="7">
        <f ca="1">'Ref1120'!C3</f>
        <v>1120</v>
      </c>
      <c r="D17" s="7" t="str">
        <f ca="1">'Ref1120'!C4</f>
        <v>Formule 2000</v>
      </c>
      <c r="E17" s="7" t="s">
        <v>47</v>
      </c>
      <c r="F17" s="7">
        <f ca="1">EtatStock!F15</f>
        <v>72</v>
      </c>
    </row>
    <row r="18" spans="2:10">
      <c r="B18" s="42">
        <v>10</v>
      </c>
      <c r="C18" s="42">
        <f ca="1">'Ref1130'!C3</f>
        <v>1130</v>
      </c>
      <c r="D18" s="42" t="str">
        <f ca="1">'Ref1130'!C4</f>
        <v>Vitamines pourenfants</v>
      </c>
      <c r="E18" s="42" t="s">
        <v>48</v>
      </c>
      <c r="F18" s="42">
        <f ca="1">EtatStock!F16</f>
        <v>72</v>
      </c>
    </row>
    <row r="23" spans="2:10">
      <c r="D23" s="16"/>
      <c r="E23" s="50"/>
      <c r="F23" s="50"/>
      <c r="G23" s="50"/>
      <c r="H23" s="50"/>
      <c r="I23" s="16"/>
      <c r="J23" s="50"/>
    </row>
    <row r="24" spans="2:10">
      <c r="D24" s="50"/>
      <c r="E24" s="50"/>
      <c r="F24" s="50"/>
      <c r="G24" s="50"/>
      <c r="H24" s="50"/>
      <c r="I24" s="50"/>
      <c r="J24" s="50"/>
    </row>
    <row r="25" spans="2:10">
      <c r="D25" s="50"/>
      <c r="E25" s="50"/>
      <c r="F25" s="50"/>
      <c r="G25" s="50"/>
      <c r="H25" s="50"/>
      <c r="I25" s="50"/>
      <c r="J25" s="50"/>
    </row>
    <row r="26" spans="2:10">
      <c r="D26" s="50"/>
      <c r="E26" s="50"/>
      <c r="F26" s="50"/>
      <c r="G26" s="50"/>
      <c r="H26" s="50"/>
      <c r="I26" s="50"/>
      <c r="J26" s="50"/>
    </row>
    <row r="27" spans="2:10">
      <c r="D27" s="50"/>
      <c r="E27" s="50"/>
      <c r="F27" s="50"/>
      <c r="G27" s="50"/>
      <c r="H27" s="50"/>
      <c r="I27" s="50"/>
      <c r="J27" s="50"/>
    </row>
    <row r="28" spans="2:10">
      <c r="D28" s="16"/>
      <c r="E28" s="50"/>
      <c r="F28" s="50"/>
      <c r="G28" s="50"/>
      <c r="H28" s="16"/>
      <c r="I28" s="50"/>
      <c r="J28" s="50"/>
    </row>
    <row r="29" spans="2:10">
      <c r="D29" s="50"/>
      <c r="E29" s="50"/>
      <c r="F29" s="50"/>
      <c r="G29" s="50"/>
      <c r="H29" s="50"/>
      <c r="I29" s="50"/>
      <c r="J29" s="50"/>
    </row>
    <row r="30" spans="2:10">
      <c r="D30" s="50"/>
      <c r="E30" s="50"/>
      <c r="F30" s="16"/>
      <c r="G30" s="50"/>
      <c r="H30" s="50"/>
      <c r="I30" s="50"/>
      <c r="J30" s="50"/>
    </row>
    <row r="31" spans="2:10">
      <c r="D31" s="50"/>
      <c r="E31" s="50"/>
      <c r="F31" s="50"/>
      <c r="G31" s="50"/>
      <c r="H31" s="50"/>
      <c r="I31" s="50"/>
      <c r="J31" s="50"/>
    </row>
    <row r="32" spans="2:10">
      <c r="D32" s="50"/>
      <c r="E32" s="50"/>
      <c r="F32" s="50"/>
      <c r="G32" s="50"/>
      <c r="H32" s="50"/>
      <c r="I32" s="50"/>
      <c r="J32" s="50"/>
    </row>
    <row r="33" spans="4:10">
      <c r="D33" s="16"/>
      <c r="E33" s="50"/>
      <c r="F33" s="50"/>
      <c r="G33" s="50"/>
      <c r="H33" s="50"/>
      <c r="I33" s="50"/>
      <c r="J33" s="50"/>
    </row>
    <row r="34" spans="4:10">
      <c r="D34" s="50"/>
      <c r="E34" s="50"/>
      <c r="F34" s="50"/>
      <c r="G34" s="50"/>
      <c r="H34" s="50"/>
      <c r="I34" s="50"/>
      <c r="J34" s="50"/>
    </row>
    <row r="35" spans="4:10">
      <c r="D35" s="50"/>
      <c r="E35" s="50"/>
      <c r="F35" s="16"/>
      <c r="G35" s="50"/>
      <c r="H35" s="50"/>
      <c r="I35" s="50"/>
      <c r="J35" s="50"/>
    </row>
    <row r="36" spans="4:10">
      <c r="D36" s="50"/>
      <c r="E36" s="50"/>
      <c r="F36" s="50"/>
      <c r="G36" s="50"/>
      <c r="H36" s="50"/>
      <c r="I36" s="50"/>
      <c r="J36" s="50"/>
    </row>
    <row r="37" spans="4:10">
      <c r="D37" s="50"/>
      <c r="E37" s="50"/>
      <c r="F37" s="50"/>
      <c r="G37" s="50"/>
      <c r="H37" s="50"/>
      <c r="I37" s="50"/>
      <c r="J37" s="50"/>
    </row>
    <row r="38" spans="4:10">
      <c r="D38" s="50"/>
      <c r="E38" s="50"/>
      <c r="F38" s="50"/>
      <c r="G38" s="50"/>
      <c r="H38" s="50"/>
      <c r="I38" s="50"/>
      <c r="J38" s="50"/>
    </row>
  </sheetData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>
    <pageSetUpPr fitToPage="1"/>
  </sheetPr>
  <dimension ref="A1:E14"/>
  <sheetViews>
    <sheetView showGridLines="0" showZeros="0" workbookViewId="0">
      <selection activeCell="E29" sqref="E29:E30"/>
    </sheetView>
  </sheetViews>
  <sheetFormatPr baseColWidth="10" defaultRowHeight="12.75"/>
  <cols>
    <col min="1" max="1" width="7.5703125" customWidth="1"/>
    <col min="2" max="2" width="11.85546875" customWidth="1"/>
    <col min="3" max="3" width="33.7109375" customWidth="1"/>
    <col min="4" max="4" width="10.85546875" customWidth="1"/>
    <col min="5" max="5" width="16.42578125" customWidth="1"/>
    <col min="6" max="6" width="16.5703125" customWidth="1"/>
  </cols>
  <sheetData>
    <row r="1" spans="1:5" ht="4.5" customHeight="1"/>
    <row r="3" spans="1:5" ht="18.75">
      <c r="A3" s="38" t="s">
        <v>49</v>
      </c>
      <c r="B3" s="36"/>
      <c r="C3" s="36"/>
      <c r="D3" s="36"/>
      <c r="E3" s="36"/>
    </row>
    <row r="5" spans="1:5">
      <c r="A5" t="s">
        <v>33</v>
      </c>
      <c r="B5" s="37"/>
    </row>
    <row r="7" spans="1:5">
      <c r="A7" s="30" t="s">
        <v>34</v>
      </c>
      <c r="B7" s="30" t="s">
        <v>23</v>
      </c>
      <c r="C7" s="30" t="s">
        <v>24</v>
      </c>
      <c r="D7" s="30" t="s">
        <v>35</v>
      </c>
      <c r="E7" s="30" t="s">
        <v>50</v>
      </c>
    </row>
    <row r="8" spans="1:5">
      <c r="A8" s="33"/>
      <c r="B8" s="33"/>
      <c r="C8" s="33"/>
      <c r="D8" s="33" t="s">
        <v>37</v>
      </c>
      <c r="E8" s="33" t="s">
        <v>38</v>
      </c>
    </row>
    <row r="9" spans="1:5">
      <c r="A9" s="1">
        <v>1</v>
      </c>
      <c r="B9" s="1">
        <f ca="1">'Ref2000'!$C$3</f>
        <v>2000</v>
      </c>
      <c r="C9" s="23" t="str">
        <f ca="1">'Ref2000'!$C$4</f>
        <v>Calcium 500</v>
      </c>
      <c r="D9" s="1" t="s">
        <v>51</v>
      </c>
      <c r="E9" s="1">
        <f ca="1">EtatStock!F17</f>
        <v>72</v>
      </c>
    </row>
    <row r="10" spans="1:5">
      <c r="A10" s="39">
        <v>2</v>
      </c>
      <c r="B10" s="39">
        <f ca="1">'Ref2030'!$C$3</f>
        <v>2030</v>
      </c>
      <c r="C10" s="40" t="str">
        <f ca="1">'Ref2030'!$C$4</f>
        <v>Magnésium</v>
      </c>
      <c r="D10" s="39" t="s">
        <v>52</v>
      </c>
      <c r="E10" s="39">
        <f ca="1">EtatStock!F18</f>
        <v>72</v>
      </c>
    </row>
    <row r="11" spans="1:5">
      <c r="A11" s="7">
        <v>3</v>
      </c>
      <c r="B11" s="7">
        <f ca="1">'Ref2050'!$C$3</f>
        <v>2050</v>
      </c>
      <c r="C11" s="24" t="str">
        <f ca="1">'Ref2050'!$C$4</f>
        <v>Cuivre</v>
      </c>
      <c r="D11" s="7" t="s">
        <v>16</v>
      </c>
      <c r="E11" s="7">
        <f ca="1">EtatStock!F19</f>
        <v>72</v>
      </c>
    </row>
    <row r="12" spans="1:5">
      <c r="A12" s="39">
        <v>4</v>
      </c>
      <c r="B12" s="39">
        <f ca="1">'Ref2060'!$C$3</f>
        <v>2060</v>
      </c>
      <c r="C12" s="40" t="str">
        <f ca="1">'Ref2060'!$C$4</f>
        <v>Fer</v>
      </c>
      <c r="D12" s="39" t="s">
        <v>17</v>
      </c>
      <c r="E12" s="39">
        <f ca="1">EtatStock!F20</f>
        <v>72</v>
      </c>
    </row>
    <row r="13" spans="1:5">
      <c r="A13" s="7">
        <v>5</v>
      </c>
      <c r="B13" s="7">
        <f ca="1">'Ref2070'!$C$3</f>
        <v>2070</v>
      </c>
      <c r="C13" s="24" t="str">
        <f ca="1">'Ref2070'!$C$4</f>
        <v>Zinc</v>
      </c>
      <c r="D13" s="7" t="s">
        <v>18</v>
      </c>
      <c r="E13" s="7">
        <f ca="1">EtatStock!F21</f>
        <v>72</v>
      </c>
    </row>
    <row r="14" spans="1:5">
      <c r="A14" s="42">
        <v>6</v>
      </c>
      <c r="B14" s="42">
        <f ca="1">'Ref2080'!$C$3</f>
        <v>2080</v>
      </c>
      <c r="C14" s="43" t="str">
        <f ca="1">'Ref2080'!$C$4</f>
        <v>Multiminéraux</v>
      </c>
      <c r="D14" s="42" t="s">
        <v>53</v>
      </c>
      <c r="E14" s="42">
        <f ca="1">EtatStock!F22</f>
        <v>72</v>
      </c>
    </row>
  </sheetData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>
    <pageSetUpPr fitToPage="1"/>
  </sheetPr>
  <dimension ref="A2:E13"/>
  <sheetViews>
    <sheetView showGridLines="0" showZeros="0" topLeftCell="E1" workbookViewId="0">
      <selection activeCell="L34" sqref="L34:R41"/>
    </sheetView>
  </sheetViews>
  <sheetFormatPr baseColWidth="10" defaultRowHeight="12.75"/>
  <cols>
    <col min="1" max="1" width="7.42578125" customWidth="1"/>
    <col min="2" max="2" width="13.28515625" customWidth="1"/>
    <col min="3" max="3" width="29.5703125" customWidth="1"/>
    <col min="5" max="5" width="16.28515625" customWidth="1"/>
  </cols>
  <sheetData>
    <row r="2" spans="1:5" ht="18.75">
      <c r="A2" s="38" t="s">
        <v>54</v>
      </c>
      <c r="B2" s="36"/>
      <c r="C2" s="36"/>
      <c r="D2" s="36"/>
      <c r="E2" s="36"/>
    </row>
    <row r="3" spans="1:5" ht="18.75">
      <c r="A3" s="38" t="s">
        <v>55</v>
      </c>
      <c r="B3" s="36"/>
      <c r="C3" s="36"/>
      <c r="D3" s="36"/>
      <c r="E3" s="36"/>
    </row>
    <row r="5" spans="1:5">
      <c r="A5" t="s">
        <v>33</v>
      </c>
      <c r="B5" s="37"/>
    </row>
    <row r="7" spans="1:5">
      <c r="A7" s="30" t="s">
        <v>34</v>
      </c>
      <c r="B7" s="30" t="s">
        <v>23</v>
      </c>
      <c r="C7" s="30" t="s">
        <v>24</v>
      </c>
      <c r="D7" s="30" t="s">
        <v>35</v>
      </c>
      <c r="E7" s="30" t="s">
        <v>50</v>
      </c>
    </row>
    <row r="8" spans="1:5">
      <c r="A8" s="33"/>
      <c r="B8" s="33"/>
      <c r="C8" s="33"/>
      <c r="D8" s="33" t="s">
        <v>37</v>
      </c>
      <c r="E8" s="33" t="s">
        <v>38</v>
      </c>
    </row>
    <row r="9" spans="1:5">
      <c r="A9" s="1">
        <v>1</v>
      </c>
      <c r="B9" s="20">
        <f ca="1">'Ref3000'!$C$3</f>
        <v>3000</v>
      </c>
      <c r="C9" s="20" t="str">
        <f ca="1">'Ref3000'!$C$4</f>
        <v>Acidophilus et bifidus</v>
      </c>
      <c r="D9" s="1" t="s">
        <v>56</v>
      </c>
      <c r="E9" s="20">
        <f ca="1">EtatStock!F23</f>
        <v>72</v>
      </c>
    </row>
    <row r="10" spans="1:5">
      <c r="A10" s="39">
        <v>2</v>
      </c>
      <c r="B10" s="41">
        <f ca="1">'Ref3010'!$C$3</f>
        <v>3010</v>
      </c>
      <c r="C10" s="41" t="str">
        <f ca="1">'Ref3010'!$C$4</f>
        <v>Enzymes digestives</v>
      </c>
      <c r="D10" s="39" t="s">
        <v>57</v>
      </c>
      <c r="E10" s="41">
        <f ca="1">EtatStock!F24</f>
        <v>72</v>
      </c>
    </row>
    <row r="11" spans="1:5">
      <c r="A11" s="7">
        <v>3</v>
      </c>
      <c r="B11" s="21">
        <f ca="1">'Ref4000'!$C$3</f>
        <v>4000</v>
      </c>
      <c r="C11" s="21" t="str">
        <f ca="1">'Ref4000'!$C$4</f>
        <v>AGP</v>
      </c>
      <c r="D11" s="7" t="s">
        <v>19</v>
      </c>
      <c r="E11" s="21">
        <f ca="1">EtatStock!F25</f>
        <v>72</v>
      </c>
    </row>
    <row r="12" spans="1:5">
      <c r="A12" s="42">
        <v>4</v>
      </c>
      <c r="B12" s="44">
        <f ca="1">'Ref4010'!$C$3</f>
        <v>4010</v>
      </c>
      <c r="C12" s="44" t="str">
        <f ca="1">'Ref4010'!$C$4</f>
        <v>Omega 3</v>
      </c>
      <c r="D12" s="42" t="s">
        <v>58</v>
      </c>
      <c r="E12" s="44">
        <f ca="1">EtatStock!F26</f>
        <v>72</v>
      </c>
    </row>
    <row r="13" spans="1:5">
      <c r="A13" s="92"/>
      <c r="B13" s="93"/>
      <c r="C13" s="92"/>
    </row>
  </sheetData>
  <phoneticPr fontId="0" type="noConversion"/>
  <printOptions gridLinesSet="0"/>
  <pageMargins left="1.1811023622047245" right="0.78740157480314965" top="0.98425196850393704" bottom="0.98425196850393704" header="0.51181102362204722" footer="0.51181102362204722"/>
  <pageSetup paperSize="9" orientation="portrait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Ref1000</vt:lpstr>
      <vt:lpstr>Ref1025</vt:lpstr>
      <vt:lpstr>Ref1030</vt:lpstr>
      <vt:lpstr>Ref1050</vt:lpstr>
      <vt:lpstr>Ref1060</vt:lpstr>
      <vt:lpstr>Ref1065</vt:lpstr>
      <vt:lpstr>Ref1080</vt:lpstr>
      <vt:lpstr>Ref1100</vt:lpstr>
      <vt:lpstr>Ref1120</vt:lpstr>
      <vt:lpstr>Ref1130</vt:lpstr>
      <vt:lpstr>Ref2000</vt:lpstr>
      <vt:lpstr>Ref2030</vt:lpstr>
      <vt:lpstr>Ref2050</vt:lpstr>
      <vt:lpstr>Ref2060</vt:lpstr>
      <vt:lpstr>Ref2070</vt:lpstr>
      <vt:lpstr>Ref2080</vt:lpstr>
      <vt:lpstr>Ref3000</vt:lpstr>
      <vt:lpstr>Ref3010</vt:lpstr>
      <vt:lpstr>Ref4000</vt:lpstr>
      <vt:lpstr>Ref4010</vt:lpstr>
      <vt:lpstr>EtatStock</vt:lpstr>
      <vt:lpstr>StatVitamines</vt:lpstr>
      <vt:lpstr>StatMineraux</vt:lpstr>
      <vt:lpstr>StatAutres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Fiches de stock</dc:title>
  <dc:creator>Eric FAVRO</dc:creator>
  <cp:lastModifiedBy>Michel</cp:lastModifiedBy>
  <cp:lastPrinted>2012-11-29T13:59:12Z</cp:lastPrinted>
  <dcterms:created xsi:type="dcterms:W3CDTF">2002-12-07T17:51:50Z</dcterms:created>
  <dcterms:modified xsi:type="dcterms:W3CDTF">2012-11-30T15:57:33Z</dcterms:modified>
</cp:coreProperties>
</file>