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755"/>
  </bookViews>
  <sheets>
    <sheet name="Production" sheetId="1" r:id="rId1"/>
    <sheet name="Expéditions" sheetId="5" r:id="rId2"/>
    <sheet name="Stock" sheetId="6" r:id="rId3"/>
    <sheet name="Feuil2" sheetId="2" r:id="rId4"/>
    <sheet name="BdD" sheetId="8" r:id="rId5"/>
  </sheets>
  <definedNames>
    <definedName name="An">Production!$B$5</definedName>
    <definedName name="Années">Feuil2!$C$1:$C$4</definedName>
    <definedName name="distri">Feuil2!$D$1:$D$4</definedName>
    <definedName name="distrib">Feuil2!$D$1:$D$1</definedName>
    <definedName name="Fériés">Feuil2!$B$1:$B$13</definedName>
    <definedName name="Jour">Feuil2!$G$1:$G$31</definedName>
    <definedName name="Mois">Feuil2!$E$1:$E$12</definedName>
    <definedName name="P">Feuil2!$A$10:$A$21</definedName>
    <definedName name="Paques">Feuil2!$B$2</definedName>
    <definedName name="po" localSheetId="2">Stock!$H$10:$H$13</definedName>
    <definedName name="po">Production!$H$10:$H$13</definedName>
    <definedName name="prod" localSheetId="2">Stock!#REF!</definedName>
    <definedName name="prod">Production!#REF!</definedName>
    <definedName name="prod17">Production!$A$7:$L$24</definedName>
    <definedName name="prod18">Feuil2!#REF!</definedName>
    <definedName name="Produits">Feuil2!$A$1:$A$7</definedName>
  </definedNames>
  <calcPr calcId="145621"/>
</workbook>
</file>

<file path=xl/calcChain.xml><?xml version="1.0" encoding="utf-8"?>
<calcChain xmlns="http://schemas.openxmlformats.org/spreadsheetml/2006/main">
  <c r="AQ3" i="8" l="1"/>
  <c r="AI3" i="8"/>
  <c r="AA3" i="8"/>
  <c r="S3" i="8"/>
  <c r="J106" i="5"/>
  <c r="J10" i="6" s="1"/>
  <c r="K106" i="5"/>
  <c r="J107" i="5"/>
  <c r="J11" i="6" s="1"/>
  <c r="K107" i="5"/>
  <c r="K11" i="6" s="1"/>
  <c r="J108" i="5"/>
  <c r="J12" i="6" s="1"/>
  <c r="K108" i="5"/>
  <c r="K12" i="6" s="1"/>
  <c r="J109" i="5"/>
  <c r="J13" i="6" s="1"/>
  <c r="K109" i="5"/>
  <c r="K13" i="6" s="1"/>
  <c r="J110" i="5"/>
  <c r="J14" i="6" s="1"/>
  <c r="K110" i="5"/>
  <c r="K14" i="6" s="1"/>
  <c r="J111" i="5"/>
  <c r="J15" i="6" s="1"/>
  <c r="K111" i="5"/>
  <c r="K15" i="6" s="1"/>
  <c r="J112" i="5"/>
  <c r="J16" i="6" s="1"/>
  <c r="K112" i="5"/>
  <c r="K16" i="6" s="1"/>
  <c r="J113" i="5"/>
  <c r="J17" i="6" s="1"/>
  <c r="K113" i="5"/>
  <c r="K17" i="6" s="1"/>
  <c r="J114" i="5"/>
  <c r="J18" i="6" s="1"/>
  <c r="K114" i="5"/>
  <c r="K18" i="6" s="1"/>
  <c r="J115" i="5"/>
  <c r="J19" i="6" s="1"/>
  <c r="K115" i="5"/>
  <c r="K19" i="6" s="1"/>
  <c r="J116" i="5"/>
  <c r="J20" i="6" s="1"/>
  <c r="K116" i="5"/>
  <c r="K20" i="6" s="1"/>
  <c r="I107" i="5"/>
  <c r="I11" i="6" s="1"/>
  <c r="I108" i="5"/>
  <c r="I12" i="6" s="1"/>
  <c r="I109" i="5"/>
  <c r="I13" i="6" s="1"/>
  <c r="I110" i="5"/>
  <c r="I14" i="6" s="1"/>
  <c r="I111" i="5"/>
  <c r="I15" i="6" s="1"/>
  <c r="I112" i="5"/>
  <c r="I16" i="6" s="1"/>
  <c r="I113" i="5"/>
  <c r="I17" i="6" s="1"/>
  <c r="I114" i="5"/>
  <c r="I18" i="6" s="1"/>
  <c r="I115" i="5"/>
  <c r="I19" i="6" s="1"/>
  <c r="I116" i="5"/>
  <c r="I20" i="6" s="1"/>
  <c r="I106" i="5"/>
  <c r="I10" i="6" s="1"/>
  <c r="C106" i="5"/>
  <c r="C10" i="6" s="1"/>
  <c r="D106" i="5"/>
  <c r="D10" i="6" s="1"/>
  <c r="E106" i="5"/>
  <c r="E10" i="6" s="1"/>
  <c r="F106" i="5"/>
  <c r="F10" i="6" s="1"/>
  <c r="C107" i="5"/>
  <c r="C11" i="6" s="1"/>
  <c r="D107" i="5"/>
  <c r="D11" i="6" s="1"/>
  <c r="E107" i="5"/>
  <c r="E11" i="6" s="1"/>
  <c r="F107" i="5"/>
  <c r="F11" i="6" s="1"/>
  <c r="C108" i="5"/>
  <c r="C12" i="6" s="1"/>
  <c r="D108" i="5"/>
  <c r="D12" i="6" s="1"/>
  <c r="E108" i="5"/>
  <c r="E12" i="6" s="1"/>
  <c r="F108" i="5"/>
  <c r="F12" i="6" s="1"/>
  <c r="C109" i="5"/>
  <c r="C13" i="6" s="1"/>
  <c r="D109" i="5"/>
  <c r="D13" i="6" s="1"/>
  <c r="E109" i="5"/>
  <c r="E13" i="6" s="1"/>
  <c r="F109" i="5"/>
  <c r="F13" i="6" s="1"/>
  <c r="C110" i="5"/>
  <c r="C14" i="6" s="1"/>
  <c r="D110" i="5"/>
  <c r="D14" i="6" s="1"/>
  <c r="E110" i="5"/>
  <c r="E14" i="6" s="1"/>
  <c r="F110" i="5"/>
  <c r="F14" i="6" s="1"/>
  <c r="C111" i="5"/>
  <c r="C15" i="6" s="1"/>
  <c r="D111" i="5"/>
  <c r="D15" i="6" s="1"/>
  <c r="E111" i="5"/>
  <c r="E15" i="6" s="1"/>
  <c r="F111" i="5"/>
  <c r="F15" i="6" s="1"/>
  <c r="C112" i="5"/>
  <c r="C16" i="6" s="1"/>
  <c r="D112" i="5"/>
  <c r="D16" i="6" s="1"/>
  <c r="E112" i="5"/>
  <c r="E16" i="6" s="1"/>
  <c r="F112" i="5"/>
  <c r="F16" i="6" s="1"/>
  <c r="C113" i="5"/>
  <c r="C17" i="6" s="1"/>
  <c r="D113" i="5"/>
  <c r="D17" i="6" s="1"/>
  <c r="E113" i="5"/>
  <c r="E17" i="6" s="1"/>
  <c r="F113" i="5"/>
  <c r="F17" i="6" s="1"/>
  <c r="C114" i="5"/>
  <c r="C18" i="6" s="1"/>
  <c r="D114" i="5"/>
  <c r="D18" i="6" s="1"/>
  <c r="E114" i="5"/>
  <c r="E18" i="6" s="1"/>
  <c r="F114" i="5"/>
  <c r="F18" i="6" s="1"/>
  <c r="C115" i="5"/>
  <c r="C19" i="6" s="1"/>
  <c r="D115" i="5"/>
  <c r="D19" i="6" s="1"/>
  <c r="E115" i="5"/>
  <c r="E19" i="6" s="1"/>
  <c r="F115" i="5"/>
  <c r="F19" i="6" s="1"/>
  <c r="C116" i="5"/>
  <c r="C20" i="6" s="1"/>
  <c r="D116" i="5"/>
  <c r="D20" i="6" s="1"/>
  <c r="E116" i="5"/>
  <c r="E20" i="6" s="1"/>
  <c r="F116" i="5"/>
  <c r="F20" i="6" s="1"/>
  <c r="B107" i="5"/>
  <c r="B11" i="6" s="1"/>
  <c r="B108" i="5"/>
  <c r="B109" i="5"/>
  <c r="B13" i="6" s="1"/>
  <c r="B110" i="5"/>
  <c r="B14" i="6" s="1"/>
  <c r="B111" i="5"/>
  <c r="B15" i="6" s="1"/>
  <c r="B112" i="5"/>
  <c r="B16" i="6" s="1"/>
  <c r="B113" i="5"/>
  <c r="B17" i="6" s="1"/>
  <c r="B114" i="5"/>
  <c r="B18" i="6" s="1"/>
  <c r="B115" i="5"/>
  <c r="B19" i="6" s="1"/>
  <c r="B116" i="5"/>
  <c r="B20" i="6" s="1"/>
  <c r="B106" i="5"/>
  <c r="B10" i="6" s="1"/>
  <c r="J119" i="5"/>
  <c r="E117" i="5"/>
  <c r="D101" i="5"/>
  <c r="C101" i="5"/>
  <c r="B101" i="5"/>
  <c r="K23" i="1"/>
  <c r="J23" i="1"/>
  <c r="I23" i="1"/>
  <c r="F23" i="1"/>
  <c r="E23" i="1"/>
  <c r="D23" i="1"/>
  <c r="C23" i="1"/>
  <c r="B23" i="1"/>
  <c r="K21" i="1"/>
  <c r="J21" i="1"/>
  <c r="I21" i="1"/>
  <c r="F21" i="1"/>
  <c r="E21" i="1"/>
  <c r="D21" i="1"/>
  <c r="C21" i="1"/>
  <c r="B21" i="1"/>
  <c r="B93" i="5"/>
  <c r="K95" i="5"/>
  <c r="J95" i="5"/>
  <c r="I95" i="5"/>
  <c r="F95" i="5"/>
  <c r="E95" i="5"/>
  <c r="D95" i="5"/>
  <c r="C95" i="5"/>
  <c r="B95" i="5"/>
  <c r="K93" i="5"/>
  <c r="J93" i="5"/>
  <c r="I93" i="5"/>
  <c r="F93" i="5"/>
  <c r="E93" i="5"/>
  <c r="D93" i="5"/>
  <c r="C93" i="5"/>
  <c r="K71" i="5"/>
  <c r="J71" i="5"/>
  <c r="I71" i="5"/>
  <c r="F71" i="5"/>
  <c r="E71" i="5"/>
  <c r="D71" i="5"/>
  <c r="C71" i="5"/>
  <c r="B71" i="5"/>
  <c r="K69" i="5"/>
  <c r="J69" i="5"/>
  <c r="I69" i="5"/>
  <c r="F69" i="5"/>
  <c r="E69" i="5"/>
  <c r="D69" i="5"/>
  <c r="C69" i="5"/>
  <c r="B69" i="5"/>
  <c r="B47" i="5"/>
  <c r="B45" i="5"/>
  <c r="K47" i="5"/>
  <c r="J47" i="5"/>
  <c r="I47" i="5"/>
  <c r="F47" i="5"/>
  <c r="E47" i="5"/>
  <c r="D47" i="5"/>
  <c r="C47" i="5"/>
  <c r="K45" i="5"/>
  <c r="J45" i="5"/>
  <c r="I45" i="5"/>
  <c r="F45" i="5"/>
  <c r="E45" i="5"/>
  <c r="D45" i="5"/>
  <c r="C45" i="5"/>
  <c r="I21" i="5"/>
  <c r="B23" i="5"/>
  <c r="K23" i="5"/>
  <c r="J23" i="5"/>
  <c r="I23" i="5"/>
  <c r="F23" i="5"/>
  <c r="E23" i="5"/>
  <c r="D23" i="5"/>
  <c r="C23" i="5"/>
  <c r="K21" i="5"/>
  <c r="J21" i="5"/>
  <c r="F21" i="5"/>
  <c r="E21" i="5"/>
  <c r="D21" i="5"/>
  <c r="C21" i="5"/>
  <c r="B21" i="5"/>
  <c r="J45" i="6"/>
  <c r="K45" i="6"/>
  <c r="C45" i="6"/>
  <c r="D45" i="6"/>
  <c r="E45" i="6"/>
  <c r="F45" i="6"/>
  <c r="I45" i="6"/>
  <c r="B45" i="6"/>
  <c r="J47" i="6"/>
  <c r="K47" i="6"/>
  <c r="I47" i="6"/>
  <c r="B47" i="6"/>
  <c r="C47" i="6"/>
  <c r="D47" i="6"/>
  <c r="E47" i="6"/>
  <c r="F47" i="6"/>
  <c r="B13" i="2"/>
  <c r="B12" i="2"/>
  <c r="B11" i="2"/>
  <c r="B10" i="2"/>
  <c r="B9" i="2"/>
  <c r="B5" i="2"/>
  <c r="B4" i="2"/>
  <c r="B2" i="2"/>
  <c r="B7" i="2" s="1"/>
  <c r="B1" i="2"/>
  <c r="F76" i="5"/>
  <c r="F52" i="5"/>
  <c r="F28" i="5"/>
  <c r="F4" i="5"/>
  <c r="L45" i="6" l="1"/>
  <c r="G45" i="6"/>
  <c r="C117" i="5"/>
  <c r="L93" i="5"/>
  <c r="L95" i="5"/>
  <c r="L47" i="6"/>
  <c r="L69" i="5"/>
  <c r="G69" i="5"/>
  <c r="I117" i="5"/>
  <c r="G45" i="5"/>
  <c r="G47" i="5"/>
  <c r="L21" i="5"/>
  <c r="G23" i="5"/>
  <c r="L23" i="5"/>
  <c r="G47" i="6"/>
  <c r="L71" i="5"/>
  <c r="G71" i="5"/>
  <c r="L47" i="5"/>
  <c r="L45" i="5"/>
  <c r="J117" i="5"/>
  <c r="E21" i="6"/>
  <c r="E23" i="6"/>
  <c r="D119" i="5"/>
  <c r="C21" i="6"/>
  <c r="J21" i="6"/>
  <c r="J23" i="6"/>
  <c r="K119" i="5"/>
  <c r="I119" i="5"/>
  <c r="K10" i="6"/>
  <c r="B119" i="5"/>
  <c r="C23" i="6"/>
  <c r="G21" i="5"/>
  <c r="D117" i="5"/>
  <c r="F117" i="5"/>
  <c r="F119" i="5"/>
  <c r="C119" i="5"/>
  <c r="E119" i="5"/>
  <c r="B12" i="6"/>
  <c r="B23" i="6" s="1"/>
  <c r="F23" i="6"/>
  <c r="D23" i="6"/>
  <c r="F21" i="6"/>
  <c r="D21" i="6"/>
  <c r="G21" i="1"/>
  <c r="G23" i="1"/>
  <c r="I23" i="6"/>
  <c r="I21" i="6"/>
  <c r="K117" i="5"/>
  <c r="B117" i="5"/>
  <c r="G93" i="5"/>
  <c r="G95" i="5"/>
  <c r="L21" i="1"/>
  <c r="L23" i="1"/>
  <c r="B8" i="2"/>
  <c r="B6" i="2"/>
  <c r="B3" i="2"/>
  <c r="B5" i="6"/>
  <c r="D29" i="5"/>
  <c r="C29" i="5"/>
  <c r="B29" i="5"/>
  <c r="D77" i="5"/>
  <c r="C77" i="5"/>
  <c r="B77" i="5"/>
  <c r="D53" i="5"/>
  <c r="C53" i="5"/>
  <c r="B53" i="5"/>
  <c r="D5" i="5"/>
  <c r="C5" i="5"/>
  <c r="C5" i="6" s="1"/>
  <c r="B5" i="5"/>
  <c r="L119" i="5" l="1"/>
  <c r="G119" i="5"/>
  <c r="L117" i="5"/>
  <c r="G117" i="5"/>
  <c r="B21" i="6"/>
  <c r="G21" i="6" s="1"/>
  <c r="G23" i="6"/>
  <c r="D5" i="6"/>
  <c r="N28" i="6" s="1"/>
  <c r="D29" i="6" l="1"/>
  <c r="C29" i="6"/>
  <c r="K21" i="6"/>
  <c r="L21" i="6" s="1"/>
  <c r="K23" i="6"/>
  <c r="L23" i="6" s="1"/>
  <c r="B29" i="6"/>
</calcChain>
</file>

<file path=xl/comments1.xml><?xml version="1.0" encoding="utf-8"?>
<comments xmlns="http://schemas.openxmlformats.org/spreadsheetml/2006/main">
  <authors>
    <author>Michel</author>
  </authors>
  <commentList>
    <comment ref="B6" authorId="0">
      <text>
        <r>
          <rPr>
            <b/>
            <sz val="9"/>
            <color indexed="81"/>
            <rFont val="Tahoma"/>
            <charset val="1"/>
          </rPr>
          <t>Ne pas laisser vide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<sst xmlns="http://schemas.openxmlformats.org/spreadsheetml/2006/main" count="286" uniqueCount="63">
  <si>
    <t>Dinde Veau</t>
  </si>
  <si>
    <t>Dinde Poulet</t>
  </si>
  <si>
    <t>Dinde</t>
  </si>
  <si>
    <t>Poulet</t>
  </si>
  <si>
    <t>Veau Pur</t>
  </si>
  <si>
    <t>Poids (kg)</t>
  </si>
  <si>
    <t>Broches diverses</t>
  </si>
  <si>
    <t>Barquettes diverses</t>
  </si>
  <si>
    <t>Chiken Chica Nature</t>
  </si>
  <si>
    <t>Chiken Chica Curry</t>
  </si>
  <si>
    <t>Chiken Chica Paprika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</si>
  <si>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</si>
  <si>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</si>
  <si>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</si>
  <si>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</si>
  <si>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</si>
  <si>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</si>
  <si>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</si>
  <si>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</si>
  <si>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</si>
  <si>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</si>
  <si>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</si>
  <si>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</si>
  <si>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</si>
  <si>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</si>
  <si>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</si>
  <si>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QUANTITES DE BROCHES</t>
  </si>
  <si>
    <t>TOTAL (kg)</t>
  </si>
  <si>
    <t>QUANTITES DE BARQUETTES</t>
  </si>
  <si>
    <t>TOTAL (QT.)</t>
  </si>
  <si>
    <t xml:space="preserve">ya </t>
  </si>
  <si>
    <t xml:space="preserve">atd </t>
  </si>
  <si>
    <t>ze f</t>
  </si>
  <si>
    <r>
      <t xml:space="preserve">TOTAL GENERAL POUR LES BROCHES PRODUITES         </t>
    </r>
    <r>
      <rPr>
        <b/>
        <sz val="11"/>
        <color indexed="8"/>
        <rFont val="Calibri"/>
        <family val="2"/>
      </rPr>
      <t>↓</t>
    </r>
  </si>
  <si>
    <r>
      <t xml:space="preserve">TOTAL GENERAL POUR LES BROCHES EXPEDIES         </t>
    </r>
    <r>
      <rPr>
        <b/>
        <sz val="11"/>
        <color indexed="8"/>
        <rFont val="Calibri"/>
        <family val="2"/>
      </rPr>
      <t>↓</t>
    </r>
  </si>
  <si>
    <r>
      <t xml:space="preserve">TOTAL GENERAL POUR LES BROCHES STOCKEES         </t>
    </r>
    <r>
      <rPr>
        <b/>
        <sz val="11"/>
        <color indexed="8"/>
        <rFont val="Calibri"/>
        <family val="2"/>
      </rPr>
      <t>↓</t>
    </r>
  </si>
  <si>
    <r>
      <t xml:space="preserve">TOTAL GENERAL POUR LES BARQUETTES STOCKEES         </t>
    </r>
    <r>
      <rPr>
        <b/>
        <sz val="11"/>
        <color indexed="8"/>
        <rFont val="Calibri"/>
        <family val="2"/>
      </rPr>
      <t>↓</t>
    </r>
  </si>
  <si>
    <r>
      <t xml:space="preserve">TOTAL GENERAL POUR LES BARQUETTES PRODUITES        </t>
    </r>
    <r>
      <rPr>
        <b/>
        <sz val="11"/>
        <color indexed="8"/>
        <rFont val="Calibri"/>
        <family val="2"/>
      </rPr>
      <t>↓</t>
    </r>
  </si>
  <si>
    <r>
      <t xml:space="preserve">TOTAL GENERAL POUR LES BARQUETTES EXPEDIES         </t>
    </r>
    <r>
      <rPr>
        <b/>
        <sz val="11"/>
        <color indexed="8"/>
        <rFont val="Calibri"/>
        <family val="2"/>
      </rPr>
      <t>↓</t>
    </r>
  </si>
  <si>
    <t>EXPEDITION SITE A</t>
  </si>
  <si>
    <t>EXPEDITION SITE B</t>
  </si>
  <si>
    <t>EXPEDITION SITE C</t>
  </si>
  <si>
    <t>EXPEDITION SITE D</t>
  </si>
  <si>
    <t>PRODUCTION</t>
  </si>
  <si>
    <t>STOCK</t>
  </si>
  <si>
    <t>Date</t>
  </si>
  <si>
    <t>http://forum.excel-pratique.com/excel/tableaux-dependants-de-listes-deroulantes-avec-calcul-t41663.html</t>
  </si>
  <si>
    <t>STOCK  PRECEDENT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</si>
  <si>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</si>
  <si>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</si>
  <si>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</si>
  <si>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</si>
  <si>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</si>
  <si>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</si>
  <si>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</si>
  <si>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</si>
  <si>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</si>
  <si>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</si>
  <si>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</si>
  <si>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</si>
  <si>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</si>
  <si>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STOCK  AU JOUR</t>
  </si>
  <si>
    <t>EXPEDITIONS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</si>
</sst>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 mmmm\ yyyy"/>
    <numFmt numFmtId="165" formatCode="\ 0;\-0;;@"/>
  </numFmts>
  <fonts count="11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22"/>
      <color indexed="8"/>
      <name val="Calibri"/>
      <family val="2"/>
    </font>
    <font>
      <b/>
      <sz val="16"/>
      <color indexed="8"/>
      <name val="Calibri"/>
      <family val="2"/>
    </font>
    <font>
      <b/>
      <sz val="20"/>
      <color indexed="10"/>
      <name val="Calibri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0"/>
      <name val="Calibri"/>
      <family val="2"/>
    </font>
    <font>
      <b/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7"/>
      </left>
      <right/>
      <top style="medium">
        <color indexed="57"/>
      </top>
      <bottom/>
      <diagonal/>
    </border>
    <border>
      <left/>
      <right/>
      <top style="medium">
        <color indexed="57"/>
      </top>
      <bottom/>
      <diagonal/>
    </border>
    <border>
      <left/>
      <right style="medium">
        <color indexed="57"/>
      </right>
      <top style="medium">
        <color indexed="57"/>
      </top>
      <bottom/>
      <diagonal/>
    </border>
    <border>
      <left style="medium">
        <color indexed="57"/>
      </left>
      <right/>
      <top/>
      <bottom style="medium">
        <color indexed="57"/>
      </bottom>
      <diagonal/>
    </border>
    <border>
      <left/>
      <right/>
      <top/>
      <bottom style="medium">
        <color indexed="57"/>
      </bottom>
      <diagonal/>
    </border>
    <border>
      <left/>
      <right style="medium">
        <color indexed="57"/>
      </right>
      <top/>
      <bottom style="medium">
        <color indexed="5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6" borderId="6" xfId="0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0" fontId="3" fillId="6" borderId="7" xfId="0" applyFont="1" applyFill="1" applyBorder="1" applyAlignment="1">
      <alignment vertical="center"/>
    </xf>
    <xf numFmtId="0" fontId="3" fillId="6" borderId="8" xfId="0" applyFont="1" applyFill="1" applyBorder="1" applyAlignment="1">
      <alignment vertical="center"/>
    </xf>
    <xf numFmtId="0" fontId="3" fillId="6" borderId="9" xfId="0" applyFont="1" applyFill="1" applyBorder="1" applyAlignment="1">
      <alignment vertical="center"/>
    </xf>
    <xf numFmtId="0" fontId="3" fillId="6" borderId="10" xfId="0" applyFont="1" applyFill="1" applyBorder="1" applyAlignment="1">
      <alignment vertical="center"/>
    </xf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14" fontId="0" fillId="0" borderId="0" xfId="0" applyNumberFormat="1"/>
    <xf numFmtId="0" fontId="0" fillId="7" borderId="0" xfId="0" applyFill="1"/>
    <xf numFmtId="0" fontId="6" fillId="0" borderId="0" xfId="1"/>
    <xf numFmtId="164" fontId="0" fillId="2" borderId="26" xfId="0" applyNumberFormat="1" applyFill="1" applyBorder="1"/>
    <xf numFmtId="0" fontId="9" fillId="5" borderId="1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14" fontId="0" fillId="10" borderId="0" xfId="0" applyNumberFormat="1" applyFill="1"/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165" fontId="10" fillId="9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347382</xdr:colOff>
      <xdr:row>104</xdr:row>
      <xdr:rowOff>89647</xdr:rowOff>
    </xdr:from>
    <xdr:to>
      <xdr:col>16</xdr:col>
      <xdr:colOff>56030</xdr:colOff>
      <xdr:row>107</xdr:row>
      <xdr:rowOff>112059</xdr:rowOff>
    </xdr:to>
    <xdr:sp macro="" textlink="">
      <xdr:nvSpPr>
        <xdr:cNvPr id="2" name="ZoneTexte 1"/>
        <xdr:cNvSpPr txBox="1"/>
      </xdr:nvSpPr>
      <xdr:spPr>
        <a:xfrm>
          <a:off x="12337676" y="20775706"/>
          <a:ext cx="2756648" cy="62752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rgbClr val="FF0000"/>
              </a:solidFill>
            </a:rPr>
            <a:t>Formules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302557</xdr:colOff>
      <xdr:row>52</xdr:row>
      <xdr:rowOff>33617</xdr:rowOff>
    </xdr:from>
    <xdr:to>
      <xdr:col>17</xdr:col>
      <xdr:colOff>481852</xdr:colOff>
      <xdr:row>55</xdr:row>
      <xdr:rowOff>33617</xdr:rowOff>
    </xdr:to>
    <xdr:sp macro="" textlink="">
      <xdr:nvSpPr>
        <xdr:cNvPr id="2" name="ZoneTexte 1"/>
        <xdr:cNvSpPr txBox="1"/>
      </xdr:nvSpPr>
      <xdr:spPr>
        <a:xfrm>
          <a:off x="4919381" y="10690411"/>
          <a:ext cx="12326471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STOCK_Mardi = PRODUCTION_Mardi - (EXPÉDITIONS_Mardi sur SITE A+SITE B+SITE C+SITE D) + STOCK_Lundi)</a:t>
          </a:r>
          <a:endParaRPr lang="fr-FR" sz="1100"/>
        </a:p>
      </xdr:txBody>
    </xdr:sp>
    <xdr:clientData/>
  </xdr:twoCellAnchor>
  <xdr:twoCellAnchor>
    <xdr:from>
      <xdr:col>12</xdr:col>
      <xdr:colOff>593913</xdr:colOff>
      <xdr:row>13</xdr:row>
      <xdr:rowOff>78442</xdr:rowOff>
    </xdr:from>
    <xdr:to>
      <xdr:col>15</xdr:col>
      <xdr:colOff>100855</xdr:colOff>
      <xdr:row>16</xdr:row>
      <xdr:rowOff>100853</xdr:rowOff>
    </xdr:to>
    <xdr:sp macro="" textlink="">
      <xdr:nvSpPr>
        <xdr:cNvPr id="4" name="ZoneTexte 3"/>
        <xdr:cNvSpPr txBox="1"/>
      </xdr:nvSpPr>
      <xdr:spPr>
        <a:xfrm>
          <a:off x="12584207" y="2633383"/>
          <a:ext cx="2756648" cy="62752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rgbClr val="FF0000"/>
              </a:solidFill>
            </a:rPr>
            <a:t>Formules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2</xdr:row>
      <xdr:rowOff>0</xdr:rowOff>
    </xdr:from>
    <xdr:to>
      <xdr:col>7</xdr:col>
      <xdr:colOff>0</xdr:colOff>
      <xdr:row>4</xdr:row>
      <xdr:rowOff>28575</xdr:rowOff>
    </xdr:to>
    <xdr:sp macro="" textlink="">
      <xdr:nvSpPr>
        <xdr:cNvPr id="2" name="ZoneTexte 1"/>
        <xdr:cNvSpPr txBox="1"/>
      </xdr:nvSpPr>
      <xdr:spPr>
        <a:xfrm>
          <a:off x="3295650" y="200025"/>
          <a:ext cx="4457700" cy="419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Impératif la cellule  A4 ne doit jalais être vide lorsque la base est vide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x-dependants-de-listes-deroulantes-avec-calcul-t41663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4"/>
  <sheetViews>
    <sheetView tabSelected="1" zoomScale="85" zoomScaleNormal="85" workbookViewId="0">
      <selection activeCell="C37" sqref="C37"/>
    </sheetView>
  </sheetViews>
  <sheetFormatPr baseColWidth="10" defaultRowHeight="15" x14ac:dyDescent="0.25"/>
  <cols>
    <col min="1" max="1" width="12.140625" customWidth="1"/>
    <col min="2" max="6" width="14.28515625" customWidth="1"/>
    <col min="7" max="8" width="12.140625" customWidth="1"/>
    <col min="9" max="11" width="20" customWidth="1"/>
    <col min="12" max="12" width="12.140625" customWidth="1"/>
    <col min="13" max="13" width="18" customWidth="1"/>
    <col min="14" max="14" width="19.28515625" customWidth="1"/>
  </cols>
  <sheetData>
    <row r="1" spans="1:13" x14ac:dyDescent="0.25">
      <c r="M1" s="22" t="s">
        <v>46</v>
      </c>
    </row>
    <row r="2" spans="1:13" ht="15" customHeight="1" thickBot="1" x14ac:dyDescent="0.3"/>
    <row r="3" spans="1:13" ht="15" customHeight="1" thickBot="1" x14ac:dyDescent="0.3">
      <c r="A3" s="18"/>
      <c r="B3" s="17"/>
      <c r="C3" s="17"/>
      <c r="D3" s="17"/>
      <c r="E3" s="17"/>
      <c r="F3" s="17"/>
      <c r="G3" s="17"/>
      <c r="H3" s="17"/>
      <c r="I3" s="17"/>
      <c r="J3" s="17"/>
      <c r="K3" s="17"/>
      <c r="L3" s="19"/>
    </row>
    <row r="4" spans="1:13" ht="15" customHeight="1" x14ac:dyDescent="0.25">
      <c r="A4" s="11"/>
      <c r="B4" s="8" t="s">
        <v>11</v>
      </c>
      <c r="C4" s="9" t="s">
        <v>24</v>
      </c>
      <c r="D4" s="8" t="s">
        <v>25</v>
      </c>
      <c r="E4" s="12"/>
      <c r="F4" s="45" t="s">
        <v>43</v>
      </c>
      <c r="G4" s="46"/>
      <c r="H4" s="46"/>
      <c r="I4" s="46"/>
      <c r="J4" s="46"/>
      <c r="K4" s="47"/>
      <c r="L4" s="15"/>
    </row>
    <row r="5" spans="1:13" ht="15" customHeight="1" thickBot="1" x14ac:dyDescent="0.3">
      <c r="A5" s="11"/>
      <c r="B5" s="5">
        <v>2013</v>
      </c>
      <c r="C5" s="7" t="s">
        <v>12</v>
      </c>
      <c r="D5" s="6">
        <v>3</v>
      </c>
      <c r="E5" s="12"/>
      <c r="F5" s="48"/>
      <c r="G5" s="49"/>
      <c r="H5" s="49"/>
      <c r="I5" s="49"/>
      <c r="J5" s="49"/>
      <c r="K5" s="50"/>
      <c r="L5" s="15"/>
    </row>
    <row r="6" spans="1:13" ht="15" customHeight="1" thickBot="1" x14ac:dyDescent="0.3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6"/>
    </row>
    <row r="7" spans="1:13" ht="15.75" thickBot="1" x14ac:dyDescent="0.3">
      <c r="A7" s="51" t="s">
        <v>6</v>
      </c>
      <c r="B7" s="52"/>
      <c r="C7" s="52"/>
      <c r="D7" s="52"/>
      <c r="E7" s="52"/>
      <c r="F7" s="52"/>
      <c r="G7" s="53"/>
      <c r="H7" s="57" t="s">
        <v>7</v>
      </c>
      <c r="I7" s="58"/>
      <c r="J7" s="58"/>
      <c r="K7" s="58"/>
      <c r="L7" s="59"/>
    </row>
    <row r="8" spans="1:13" ht="15.75" customHeight="1" thickBot="1" x14ac:dyDescent="0.3">
      <c r="A8" s="33" t="s">
        <v>5</v>
      </c>
      <c r="B8" s="39" t="s">
        <v>26</v>
      </c>
      <c r="C8" s="40"/>
      <c r="D8" s="40"/>
      <c r="E8" s="40"/>
      <c r="F8" s="41"/>
      <c r="G8" s="54" t="s">
        <v>33</v>
      </c>
      <c r="H8" s="35" t="s">
        <v>5</v>
      </c>
      <c r="I8" s="36" t="s">
        <v>28</v>
      </c>
      <c r="J8" s="37"/>
      <c r="K8" s="38"/>
      <c r="L8" s="54" t="s">
        <v>37</v>
      </c>
    </row>
    <row r="9" spans="1:13" ht="15.75" thickBot="1" x14ac:dyDescent="0.3">
      <c r="A9" s="34"/>
      <c r="B9" s="3" t="s">
        <v>0</v>
      </c>
      <c r="C9" s="3" t="s">
        <v>1</v>
      </c>
      <c r="D9" s="3" t="s">
        <v>2</v>
      </c>
      <c r="E9" s="3" t="s">
        <v>3</v>
      </c>
      <c r="F9" s="3" t="s">
        <v>4</v>
      </c>
      <c r="G9" s="55"/>
      <c r="H9" s="34"/>
      <c r="I9" s="3" t="s">
        <v>8</v>
      </c>
      <c r="J9" s="3" t="s">
        <v>9</v>
      </c>
      <c r="K9" s="3" t="s">
        <v>10</v>
      </c>
      <c r="L9" s="55"/>
    </row>
    <row r="10" spans="1:13" ht="15.75" thickBot="1" x14ac:dyDescent="0.3">
      <c r="A10" s="4">
        <v>5</v>
      </c>
      <c r="B10" s="24"/>
      <c r="C10" s="24"/>
      <c r="D10" s="24"/>
      <c r="E10" s="24"/>
      <c r="F10" s="24"/>
      <c r="G10" s="55"/>
      <c r="H10" s="4">
        <v>1</v>
      </c>
      <c r="I10" s="24"/>
      <c r="J10" s="24"/>
      <c r="K10" s="24"/>
      <c r="L10" s="55"/>
    </row>
    <row r="11" spans="1:13" ht="15.75" thickBot="1" x14ac:dyDescent="0.3">
      <c r="A11" s="4">
        <v>7</v>
      </c>
      <c r="B11" s="24">
        <v>8</v>
      </c>
      <c r="C11" s="24"/>
      <c r="D11" s="24"/>
      <c r="E11" s="24"/>
      <c r="F11" s="24"/>
      <c r="G11" s="55"/>
      <c r="H11" s="4">
        <v>2.5</v>
      </c>
      <c r="I11" s="24">
        <v>5</v>
      </c>
      <c r="J11" s="24"/>
      <c r="K11" s="24"/>
      <c r="L11" s="55"/>
    </row>
    <row r="12" spans="1:13" ht="15.75" thickBot="1" x14ac:dyDescent="0.3">
      <c r="A12" s="4">
        <v>10</v>
      </c>
      <c r="B12" s="24"/>
      <c r="C12" s="24"/>
      <c r="D12" s="24"/>
      <c r="E12" s="24"/>
      <c r="F12" s="24"/>
      <c r="G12" s="55"/>
      <c r="H12" s="4">
        <v>5</v>
      </c>
      <c r="I12" s="24"/>
      <c r="J12" s="24"/>
      <c r="K12" s="24"/>
      <c r="L12" s="55"/>
    </row>
    <row r="13" spans="1:13" ht="15.75" thickBot="1" x14ac:dyDescent="0.3">
      <c r="A13" s="4">
        <v>15</v>
      </c>
      <c r="B13" s="24"/>
      <c r="C13" s="24"/>
      <c r="D13" s="24"/>
      <c r="E13" s="24"/>
      <c r="F13" s="24"/>
      <c r="G13" s="55"/>
      <c r="H13" s="4">
        <v>10</v>
      </c>
      <c r="I13" s="24"/>
      <c r="J13" s="24">
        <v>2</v>
      </c>
      <c r="K13" s="24"/>
      <c r="L13" s="55"/>
    </row>
    <row r="14" spans="1:13" ht="15.75" thickBot="1" x14ac:dyDescent="0.3">
      <c r="A14" s="4">
        <v>20</v>
      </c>
      <c r="B14" s="24"/>
      <c r="C14" s="24">
        <v>4</v>
      </c>
      <c r="D14" s="24"/>
      <c r="E14" s="24">
        <v>3</v>
      </c>
      <c r="F14" s="24"/>
      <c r="G14" s="55"/>
      <c r="H14" s="4"/>
      <c r="I14" s="24"/>
      <c r="J14" s="24"/>
      <c r="K14" s="24"/>
      <c r="L14" s="55"/>
    </row>
    <row r="15" spans="1:13" ht="15.75" thickBot="1" x14ac:dyDescent="0.3">
      <c r="A15" s="4">
        <v>25</v>
      </c>
      <c r="B15" s="24"/>
      <c r="C15" s="24"/>
      <c r="D15" s="24"/>
      <c r="E15" s="24"/>
      <c r="F15" s="24"/>
      <c r="G15" s="55"/>
      <c r="H15" s="4"/>
      <c r="I15" s="24"/>
      <c r="J15" s="24"/>
      <c r="K15" s="24">
        <v>1</v>
      </c>
      <c r="L15" s="55"/>
    </row>
    <row r="16" spans="1:13" ht="15.75" thickBot="1" x14ac:dyDescent="0.3">
      <c r="A16" s="4">
        <v>30</v>
      </c>
      <c r="B16" s="24"/>
      <c r="C16" s="24"/>
      <c r="D16" s="24"/>
      <c r="E16" s="24"/>
      <c r="F16" s="24"/>
      <c r="G16" s="55"/>
      <c r="H16" s="4"/>
      <c r="I16" s="24"/>
      <c r="J16" s="24"/>
      <c r="K16" s="24"/>
      <c r="L16" s="55"/>
    </row>
    <row r="17" spans="1:12" ht="15.75" thickBot="1" x14ac:dyDescent="0.3">
      <c r="A17" s="4">
        <v>35</v>
      </c>
      <c r="B17" s="24"/>
      <c r="C17" s="24"/>
      <c r="D17" s="24"/>
      <c r="E17" s="24"/>
      <c r="F17" s="24"/>
      <c r="G17" s="55"/>
      <c r="H17" s="4"/>
      <c r="I17" s="24"/>
      <c r="J17" s="24"/>
      <c r="K17" s="24"/>
      <c r="L17" s="55"/>
    </row>
    <row r="18" spans="1:12" ht="15.75" thickBot="1" x14ac:dyDescent="0.3">
      <c r="A18" s="4">
        <v>40</v>
      </c>
      <c r="B18" s="24"/>
      <c r="C18" s="24"/>
      <c r="D18" s="24"/>
      <c r="E18" s="24"/>
      <c r="F18" s="24"/>
      <c r="G18" s="55"/>
      <c r="H18" s="4"/>
      <c r="I18" s="24"/>
      <c r="J18" s="24"/>
      <c r="K18" s="24"/>
      <c r="L18" s="55"/>
    </row>
    <row r="19" spans="1:12" ht="15.75" thickBot="1" x14ac:dyDescent="0.3">
      <c r="A19" s="4">
        <v>45</v>
      </c>
      <c r="B19" s="24"/>
      <c r="C19" s="24"/>
      <c r="D19" s="24"/>
      <c r="E19" s="24"/>
      <c r="F19" s="24"/>
      <c r="G19" s="55"/>
      <c r="H19" s="4"/>
      <c r="I19" s="24"/>
      <c r="J19" s="24"/>
      <c r="K19" s="24"/>
      <c r="L19" s="55"/>
    </row>
    <row r="20" spans="1:12" ht="15.75" thickBot="1" x14ac:dyDescent="0.3">
      <c r="A20" s="4">
        <v>50</v>
      </c>
      <c r="B20" s="24"/>
      <c r="C20" s="24"/>
      <c r="D20" s="24"/>
      <c r="E20" s="24"/>
      <c r="F20" s="24"/>
      <c r="G20" s="56"/>
      <c r="H20" s="4"/>
      <c r="I20" s="24"/>
      <c r="J20" s="24"/>
      <c r="K20" s="24"/>
      <c r="L20" s="56"/>
    </row>
    <row r="21" spans="1:12" ht="15.75" customHeight="1" thickBot="1" x14ac:dyDescent="0.3">
      <c r="A21" s="31" t="s">
        <v>29</v>
      </c>
      <c r="B21" s="42">
        <f>SUM(B10:B20)</f>
        <v>8</v>
      </c>
      <c r="C21" s="42">
        <f t="shared" ref="C21:F21" si="0">SUM(C10:C20)</f>
        <v>4</v>
      </c>
      <c r="D21" s="42">
        <f t="shared" si="0"/>
        <v>0</v>
      </c>
      <c r="E21" s="42">
        <f t="shared" si="0"/>
        <v>3</v>
      </c>
      <c r="F21" s="42">
        <f t="shared" si="0"/>
        <v>0</v>
      </c>
      <c r="G21" s="44">
        <f>SUM(B21:F22)</f>
        <v>15</v>
      </c>
      <c r="H21" s="31" t="s">
        <v>29</v>
      </c>
      <c r="I21" s="42">
        <f>SUM(I10:I20)</f>
        <v>5</v>
      </c>
      <c r="J21" s="42">
        <f t="shared" ref="J21:K21" si="1">SUM(J10:J20)</f>
        <v>2</v>
      </c>
      <c r="K21" s="42">
        <f t="shared" si="1"/>
        <v>1</v>
      </c>
      <c r="L21" s="44">
        <f>SUM(I21:K22)</f>
        <v>8</v>
      </c>
    </row>
    <row r="22" spans="1:12" ht="15.75" customHeight="1" thickBot="1" x14ac:dyDescent="0.3">
      <c r="A22" s="32"/>
      <c r="B22" s="43"/>
      <c r="C22" s="43"/>
      <c r="D22" s="43"/>
      <c r="E22" s="43"/>
      <c r="F22" s="43"/>
      <c r="G22" s="44"/>
      <c r="H22" s="32"/>
      <c r="I22" s="43"/>
      <c r="J22" s="43"/>
      <c r="K22" s="43"/>
      <c r="L22" s="44"/>
    </row>
    <row r="23" spans="1:12" ht="15.75" customHeight="1" thickBot="1" x14ac:dyDescent="0.3">
      <c r="A23" s="29" t="s">
        <v>27</v>
      </c>
      <c r="B23" s="27">
        <f>SUMPRODUCT($A10:$A20,B10:B20)</f>
        <v>56</v>
      </c>
      <c r="C23" s="27">
        <f t="shared" ref="C23:F23" si="2">SUMPRODUCT($A10:$A20,C10:C20)</f>
        <v>80</v>
      </c>
      <c r="D23" s="27">
        <f t="shared" si="2"/>
        <v>0</v>
      </c>
      <c r="E23" s="27">
        <f t="shared" si="2"/>
        <v>60</v>
      </c>
      <c r="F23" s="27">
        <f t="shared" si="2"/>
        <v>0</v>
      </c>
      <c r="G23" s="44">
        <f>SUM(B23:F24)</f>
        <v>196</v>
      </c>
      <c r="H23" s="29" t="s">
        <v>27</v>
      </c>
      <c r="I23" s="27">
        <f>SUMPRODUCT($H10:$H20,I10:I20)</f>
        <v>12.5</v>
      </c>
      <c r="J23" s="27">
        <f t="shared" ref="J23:K23" si="3">SUMPRODUCT($H10:$H20,J10:J20)</f>
        <v>20</v>
      </c>
      <c r="K23" s="27">
        <f t="shared" si="3"/>
        <v>0</v>
      </c>
      <c r="L23" s="44">
        <f>SUM(I23:K24)</f>
        <v>32.5</v>
      </c>
    </row>
    <row r="24" spans="1:12" ht="15.75" customHeight="1" thickBot="1" x14ac:dyDescent="0.3">
      <c r="A24" s="30"/>
      <c r="B24" s="28"/>
      <c r="C24" s="28"/>
      <c r="D24" s="28"/>
      <c r="E24" s="28"/>
      <c r="F24" s="28"/>
      <c r="G24" s="44"/>
      <c r="H24" s="30"/>
      <c r="I24" s="28"/>
      <c r="J24" s="28"/>
      <c r="K24" s="28"/>
      <c r="L24" s="44"/>
    </row>
    <row r="29" spans="1:12" x14ac:dyDescent="0.25">
      <c r="G29" s="1"/>
      <c r="H29" s="1"/>
      <c r="I29" s="1"/>
    </row>
    <row r="30" spans="1:12" x14ac:dyDescent="0.25">
      <c r="G30" s="1"/>
      <c r="I30" s="1"/>
    </row>
    <row r="31" spans="1:12" x14ac:dyDescent="0.25">
      <c r="G31" s="1"/>
      <c r="I31" s="1"/>
    </row>
    <row r="32" spans="1:12" x14ac:dyDescent="0.25">
      <c r="F32" s="2"/>
      <c r="G32" s="10"/>
      <c r="H32" s="2"/>
      <c r="I32" s="10"/>
      <c r="J32" s="2"/>
    </row>
    <row r="33" spans="6:10" x14ac:dyDescent="0.25">
      <c r="F33" s="2"/>
      <c r="G33" s="10"/>
      <c r="H33" s="2"/>
      <c r="I33" s="10"/>
      <c r="J33" s="2"/>
    </row>
    <row r="34" spans="6:10" x14ac:dyDescent="0.25">
      <c r="F34" s="2"/>
      <c r="G34" s="10"/>
      <c r="H34" s="2"/>
      <c r="I34" s="10"/>
      <c r="J34" s="2"/>
    </row>
    <row r="35" spans="6:10" x14ac:dyDescent="0.25">
      <c r="F35" s="2"/>
      <c r="G35" s="10"/>
      <c r="H35" s="2"/>
      <c r="I35" s="10"/>
      <c r="J35" s="2"/>
    </row>
    <row r="36" spans="6:10" x14ac:dyDescent="0.25">
      <c r="F36" s="2"/>
      <c r="G36" s="10"/>
      <c r="H36" s="2"/>
      <c r="I36" s="10"/>
      <c r="J36" s="2"/>
    </row>
    <row r="37" spans="6:10" x14ac:dyDescent="0.25">
      <c r="F37" s="2"/>
      <c r="G37" s="10"/>
      <c r="H37" s="2"/>
      <c r="I37" s="10"/>
      <c r="J37" s="2"/>
    </row>
    <row r="38" spans="6:10" x14ac:dyDescent="0.25">
      <c r="F38" s="2"/>
      <c r="G38" s="2"/>
      <c r="H38" s="2"/>
      <c r="I38" s="10"/>
      <c r="J38" s="2"/>
    </row>
    <row r="39" spans="6:10" x14ac:dyDescent="0.25">
      <c r="F39" s="2"/>
      <c r="G39" s="2"/>
      <c r="H39" s="2"/>
      <c r="I39" s="10"/>
      <c r="J39" s="2"/>
    </row>
    <row r="40" spans="6:10" x14ac:dyDescent="0.25">
      <c r="F40" s="2"/>
      <c r="G40" s="2"/>
      <c r="H40" s="2"/>
      <c r="I40" s="10"/>
      <c r="J40" s="2"/>
    </row>
    <row r="41" spans="6:10" x14ac:dyDescent="0.25">
      <c r="F41" s="2"/>
      <c r="G41" s="2"/>
      <c r="H41" s="2"/>
      <c r="I41" s="10"/>
      <c r="J41" s="2"/>
    </row>
    <row r="42" spans="6:10" x14ac:dyDescent="0.25">
      <c r="F42" s="2"/>
      <c r="G42" s="2"/>
      <c r="H42" s="2"/>
      <c r="I42" s="10"/>
      <c r="J42" s="2"/>
    </row>
    <row r="43" spans="6:10" x14ac:dyDescent="0.25">
      <c r="F43" s="2"/>
      <c r="G43" s="2"/>
      <c r="H43" s="2"/>
      <c r="I43" s="10"/>
      <c r="J43" s="2"/>
    </row>
    <row r="44" spans="6:10" x14ac:dyDescent="0.25">
      <c r="I44" s="1"/>
    </row>
  </sheetData>
  <mergeCells count="33">
    <mergeCell ref="L21:L22"/>
    <mergeCell ref="L23:L24"/>
    <mergeCell ref="F4:K5"/>
    <mergeCell ref="A7:G7"/>
    <mergeCell ref="G8:G20"/>
    <mergeCell ref="H7:L7"/>
    <mergeCell ref="L8:L20"/>
    <mergeCell ref="F21:F22"/>
    <mergeCell ref="H21:H22"/>
    <mergeCell ref="I21:I22"/>
    <mergeCell ref="K21:K22"/>
    <mergeCell ref="G21:G22"/>
    <mergeCell ref="G23:G24"/>
    <mergeCell ref="I23:I24"/>
    <mergeCell ref="J23:J24"/>
    <mergeCell ref="K23:K24"/>
    <mergeCell ref="A21:A22"/>
    <mergeCell ref="A8:A9"/>
    <mergeCell ref="H8:H9"/>
    <mergeCell ref="I8:K8"/>
    <mergeCell ref="B8:F8"/>
    <mergeCell ref="C21:C22"/>
    <mergeCell ref="D21:D22"/>
    <mergeCell ref="E21:E22"/>
    <mergeCell ref="B21:B22"/>
    <mergeCell ref="J21:J22"/>
    <mergeCell ref="E23:E24"/>
    <mergeCell ref="F23:F24"/>
    <mergeCell ref="H23:H24"/>
    <mergeCell ref="A23:A24"/>
    <mergeCell ref="B23:B24"/>
    <mergeCell ref="C23:C24"/>
    <mergeCell ref="D23:D24"/>
  </mergeCells>
  <phoneticPr fontId="0" type="noConversion"/>
  <conditionalFormatting sqref="G31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{2C99C78B-04EE-47AF-BD57-F5BD1AC27425}</x14:id>
        </ext>
      </extLst>
    </cfRule>
  </conditionalFormatting>
  <dataValidations count="3">
    <dataValidation type="list" allowBlank="1" showInputMessage="1" showErrorMessage="1" sqref="B5">
      <formula1>Années</formula1>
    </dataValidation>
    <dataValidation type="list" allowBlank="1" showInputMessage="1" showErrorMessage="1" sqref="C5">
      <formula1>Mois</formula1>
    </dataValidation>
    <dataValidation type="list" allowBlank="1" showInputMessage="1" showErrorMessage="1" sqref="D5">
      <formula1>Jour</formula1>
    </dataValidation>
  </dataValidations>
  <hyperlinks>
    <hyperlink ref="M1" r:id="rId1"/>
  </hyperlinks>
  <pageMargins left="0.7" right="0.7" top="0.75" bottom="0.75" header="0.3" footer="0.3"/>
  <pageSetup paperSize="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99C78B-04EE-47AF-BD57-F5BD1AC27425}">
            <x14:dataBar minLength="0" maxLength="100" negativeBarColorSameAsPositive="1" axisPosition="none">
              <x14:cfvo type="min"/>
              <x14:cfvo type="max"/>
            </x14:dataBar>
          </x14:cfRule>
          <xm:sqref>G31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20"/>
  <sheetViews>
    <sheetView zoomScale="85" zoomScaleNormal="85" workbookViewId="0">
      <selection activeCell="I16" sqref="I16"/>
    </sheetView>
  </sheetViews>
  <sheetFormatPr baseColWidth="10" defaultRowHeight="15" x14ac:dyDescent="0.25"/>
  <cols>
    <col min="1" max="1" width="12.140625" customWidth="1"/>
    <col min="2" max="6" width="14.28515625" customWidth="1"/>
    <col min="7" max="8" width="12.140625" customWidth="1"/>
    <col min="9" max="11" width="20" customWidth="1"/>
    <col min="12" max="12" width="12.140625" customWidth="1"/>
  </cols>
  <sheetData>
    <row r="2" spans="1:12" ht="15" customHeight="1" thickBot="1" x14ac:dyDescent="0.3"/>
    <row r="3" spans="1:12" ht="15" customHeight="1" thickBot="1" x14ac:dyDescent="0.3">
      <c r="A3" s="18"/>
      <c r="B3" s="17"/>
      <c r="C3" s="17"/>
      <c r="D3" s="17"/>
      <c r="E3" s="17"/>
      <c r="F3" s="17"/>
      <c r="G3" s="17"/>
      <c r="H3" s="17"/>
      <c r="I3" s="17"/>
      <c r="J3" s="17"/>
      <c r="K3" s="17"/>
      <c r="L3" s="19"/>
    </row>
    <row r="4" spans="1:12" ht="15" customHeight="1" x14ac:dyDescent="0.25">
      <c r="A4" s="11"/>
      <c r="B4" s="8" t="s">
        <v>11</v>
      </c>
      <c r="C4" s="9" t="s">
        <v>24</v>
      </c>
      <c r="D4" s="8" t="s">
        <v>25</v>
      </c>
      <c r="E4" s="12"/>
      <c r="F4" s="45" t="str">
        <f>Feuil2!D1</f>
        <v>EXPEDITION SITE A</v>
      </c>
      <c r="G4" s="46"/>
      <c r="H4" s="46"/>
      <c r="I4" s="46"/>
      <c r="J4" s="46"/>
      <c r="K4" s="47"/>
      <c r="L4" s="15"/>
    </row>
    <row r="5" spans="1:12" ht="15" customHeight="1" thickBot="1" x14ac:dyDescent="0.3">
      <c r="A5" s="11"/>
      <c r="B5" s="5">
        <f>Production!$B$5</f>
        <v>2013</v>
      </c>
      <c r="C5" s="7" t="str">
        <f>Production!$C$5</f>
        <v>Janvier</v>
      </c>
      <c r="D5" s="6">
        <f>Production!$D$5</f>
        <v>3</v>
      </c>
      <c r="E5" s="12"/>
      <c r="F5" s="48"/>
      <c r="G5" s="49"/>
      <c r="H5" s="49"/>
      <c r="I5" s="49"/>
      <c r="J5" s="49"/>
      <c r="K5" s="50"/>
      <c r="L5" s="15"/>
    </row>
    <row r="6" spans="1:12" ht="15" customHeight="1" thickBot="1" x14ac:dyDescent="0.3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6"/>
    </row>
    <row r="7" spans="1:12" ht="15.75" thickBot="1" x14ac:dyDescent="0.3">
      <c r="A7" s="51" t="s">
        <v>6</v>
      </c>
      <c r="B7" s="52"/>
      <c r="C7" s="52"/>
      <c r="D7" s="52"/>
      <c r="E7" s="52"/>
      <c r="F7" s="52"/>
      <c r="G7" s="53"/>
      <c r="H7" s="57" t="s">
        <v>7</v>
      </c>
      <c r="I7" s="58"/>
      <c r="J7" s="58"/>
      <c r="K7" s="58"/>
      <c r="L7" s="59"/>
    </row>
    <row r="8" spans="1:12" ht="15.75" thickBot="1" x14ac:dyDescent="0.3">
      <c r="A8" s="33" t="s">
        <v>5</v>
      </c>
      <c r="B8" s="39" t="s">
        <v>26</v>
      </c>
      <c r="C8" s="40"/>
      <c r="D8" s="40"/>
      <c r="E8" s="40"/>
      <c r="F8" s="41"/>
      <c r="G8" s="54" t="s">
        <v>34</v>
      </c>
      <c r="H8" s="35" t="s">
        <v>5</v>
      </c>
      <c r="I8" s="36" t="s">
        <v>28</v>
      </c>
      <c r="J8" s="37"/>
      <c r="K8" s="38"/>
      <c r="L8" s="54" t="s">
        <v>38</v>
      </c>
    </row>
    <row r="9" spans="1:12" ht="15.75" thickBot="1" x14ac:dyDescent="0.3">
      <c r="A9" s="34"/>
      <c r="B9" s="3" t="s">
        <v>0</v>
      </c>
      <c r="C9" s="3" t="s">
        <v>1</v>
      </c>
      <c r="D9" s="3" t="s">
        <v>2</v>
      </c>
      <c r="E9" s="3" t="s">
        <v>3</v>
      </c>
      <c r="F9" s="3" t="s">
        <v>4</v>
      </c>
      <c r="G9" s="55"/>
      <c r="H9" s="34"/>
      <c r="I9" s="3" t="s">
        <v>8</v>
      </c>
      <c r="J9" s="3" t="s">
        <v>9</v>
      </c>
      <c r="K9" s="3" t="s">
        <v>10</v>
      </c>
      <c r="L9" s="55"/>
    </row>
    <row r="10" spans="1:12" ht="15.75" thickBot="1" x14ac:dyDescent="0.3">
      <c r="A10" s="4">
        <v>5</v>
      </c>
      <c r="B10" s="24"/>
      <c r="C10" s="24"/>
      <c r="D10" s="24"/>
      <c r="E10" s="24"/>
      <c r="F10" s="24"/>
      <c r="G10" s="55"/>
      <c r="H10" s="4">
        <v>1</v>
      </c>
      <c r="I10" s="24"/>
      <c r="J10" s="24"/>
      <c r="K10" s="24"/>
      <c r="L10" s="55"/>
    </row>
    <row r="11" spans="1:12" ht="15.75" thickBot="1" x14ac:dyDescent="0.3">
      <c r="A11" s="4">
        <v>7</v>
      </c>
      <c r="B11" s="24"/>
      <c r="C11" s="24">
        <v>2</v>
      </c>
      <c r="D11" s="24"/>
      <c r="E11" s="24"/>
      <c r="F11" s="24"/>
      <c r="G11" s="55"/>
      <c r="H11" s="4">
        <v>2.5</v>
      </c>
      <c r="I11" s="24"/>
      <c r="J11" s="24"/>
      <c r="K11" s="24"/>
      <c r="L11" s="55"/>
    </row>
    <row r="12" spans="1:12" ht="15.75" thickBot="1" x14ac:dyDescent="0.3">
      <c r="A12" s="4">
        <v>10</v>
      </c>
      <c r="B12" s="24"/>
      <c r="C12" s="24"/>
      <c r="D12" s="24"/>
      <c r="E12" s="24"/>
      <c r="F12" s="24"/>
      <c r="G12" s="55"/>
      <c r="H12" s="4">
        <v>5</v>
      </c>
      <c r="I12" s="24"/>
      <c r="J12" s="24"/>
      <c r="K12" s="24"/>
      <c r="L12" s="55"/>
    </row>
    <row r="13" spans="1:12" ht="15.75" thickBot="1" x14ac:dyDescent="0.3">
      <c r="A13" s="4">
        <v>15</v>
      </c>
      <c r="B13" s="24"/>
      <c r="C13" s="24"/>
      <c r="D13" s="24"/>
      <c r="E13" s="24"/>
      <c r="F13" s="24"/>
      <c r="G13" s="55"/>
      <c r="H13" s="4">
        <v>10</v>
      </c>
      <c r="I13" s="24"/>
      <c r="J13" s="24">
        <v>1</v>
      </c>
      <c r="K13" s="24"/>
      <c r="L13" s="55"/>
    </row>
    <row r="14" spans="1:12" ht="15.75" thickBot="1" x14ac:dyDescent="0.3">
      <c r="A14" s="4">
        <v>20</v>
      </c>
      <c r="B14" s="24"/>
      <c r="C14" s="24"/>
      <c r="D14" s="24"/>
      <c r="E14" s="24"/>
      <c r="F14" s="24"/>
      <c r="G14" s="55"/>
      <c r="H14" s="4"/>
      <c r="I14" s="24"/>
      <c r="J14" s="24"/>
      <c r="K14" s="24"/>
      <c r="L14" s="55"/>
    </row>
    <row r="15" spans="1:12" ht="15.75" thickBot="1" x14ac:dyDescent="0.3">
      <c r="A15" s="4">
        <v>25</v>
      </c>
      <c r="B15" s="24"/>
      <c r="C15" s="24"/>
      <c r="D15" s="24"/>
      <c r="E15" s="24"/>
      <c r="F15" s="24"/>
      <c r="G15" s="55"/>
      <c r="H15" s="4"/>
      <c r="I15" s="24"/>
      <c r="J15" s="24"/>
      <c r="K15" s="24"/>
      <c r="L15" s="55"/>
    </row>
    <row r="16" spans="1:12" ht="15.75" thickBot="1" x14ac:dyDescent="0.3">
      <c r="A16" s="4">
        <v>30</v>
      </c>
      <c r="B16" s="24"/>
      <c r="C16" s="24"/>
      <c r="D16" s="24"/>
      <c r="E16" s="24"/>
      <c r="F16" s="24"/>
      <c r="G16" s="55"/>
      <c r="H16" s="4"/>
      <c r="I16" s="24"/>
      <c r="J16" s="24"/>
      <c r="K16" s="24"/>
      <c r="L16" s="55"/>
    </row>
    <row r="17" spans="1:12" ht="15.75" thickBot="1" x14ac:dyDescent="0.3">
      <c r="A17" s="4">
        <v>35</v>
      </c>
      <c r="B17" s="24"/>
      <c r="C17" s="24"/>
      <c r="D17" s="24"/>
      <c r="E17" s="24"/>
      <c r="F17" s="24"/>
      <c r="G17" s="55"/>
      <c r="H17" s="4"/>
      <c r="I17" s="24"/>
      <c r="J17" s="24"/>
      <c r="K17" s="24"/>
      <c r="L17" s="55"/>
    </row>
    <row r="18" spans="1:12" ht="15.75" thickBot="1" x14ac:dyDescent="0.3">
      <c r="A18" s="4">
        <v>40</v>
      </c>
      <c r="B18" s="24"/>
      <c r="C18" s="24"/>
      <c r="D18" s="24"/>
      <c r="E18" s="24"/>
      <c r="F18" s="24"/>
      <c r="G18" s="55"/>
      <c r="H18" s="4"/>
      <c r="I18" s="24"/>
      <c r="J18" s="24"/>
      <c r="K18" s="24"/>
      <c r="L18" s="55"/>
    </row>
    <row r="19" spans="1:12" ht="15.75" thickBot="1" x14ac:dyDescent="0.3">
      <c r="A19" s="4">
        <v>45</v>
      </c>
      <c r="B19" s="24"/>
      <c r="C19" s="24"/>
      <c r="D19" s="24"/>
      <c r="E19" s="24"/>
      <c r="F19" s="24"/>
      <c r="G19" s="55"/>
      <c r="H19" s="4"/>
      <c r="I19" s="24"/>
      <c r="J19" s="24"/>
      <c r="K19" s="24"/>
      <c r="L19" s="55"/>
    </row>
    <row r="20" spans="1:12" ht="15.75" thickBot="1" x14ac:dyDescent="0.3">
      <c r="A20" s="4">
        <v>50</v>
      </c>
      <c r="B20" s="24"/>
      <c r="C20" s="24"/>
      <c r="D20" s="24"/>
      <c r="E20" s="24"/>
      <c r="F20" s="24"/>
      <c r="G20" s="56"/>
      <c r="H20" s="4"/>
      <c r="I20" s="24"/>
      <c r="J20" s="24"/>
      <c r="K20" s="24"/>
      <c r="L20" s="56"/>
    </row>
    <row r="21" spans="1:12" ht="15.75" customHeight="1" thickBot="1" x14ac:dyDescent="0.3">
      <c r="A21" s="31" t="s">
        <v>29</v>
      </c>
      <c r="B21" s="42">
        <f>SUM(B10:B20)</f>
        <v>0</v>
      </c>
      <c r="C21" s="42">
        <f t="shared" ref="C21:F21" si="0">SUM(C10:C20)</f>
        <v>2</v>
      </c>
      <c r="D21" s="42">
        <f t="shared" si="0"/>
        <v>0</v>
      </c>
      <c r="E21" s="42">
        <f t="shared" si="0"/>
        <v>0</v>
      </c>
      <c r="F21" s="42">
        <f t="shared" si="0"/>
        <v>0</v>
      </c>
      <c r="G21" s="44">
        <f>SUM(B21:F22)</f>
        <v>2</v>
      </c>
      <c r="H21" s="31" t="s">
        <v>29</v>
      </c>
      <c r="I21" s="42">
        <f>SUM(I10:I20)</f>
        <v>0</v>
      </c>
      <c r="J21" s="42">
        <f t="shared" ref="J21:K21" si="1">SUM(J10:J20)</f>
        <v>1</v>
      </c>
      <c r="K21" s="42">
        <f t="shared" si="1"/>
        <v>0</v>
      </c>
      <c r="L21" s="44">
        <f>SUM(I21:K22)</f>
        <v>1</v>
      </c>
    </row>
    <row r="22" spans="1:12" ht="15.75" customHeight="1" thickBot="1" x14ac:dyDescent="0.3">
      <c r="A22" s="32"/>
      <c r="B22" s="43"/>
      <c r="C22" s="43"/>
      <c r="D22" s="43"/>
      <c r="E22" s="43"/>
      <c r="F22" s="43"/>
      <c r="G22" s="44"/>
      <c r="H22" s="32"/>
      <c r="I22" s="43"/>
      <c r="J22" s="43"/>
      <c r="K22" s="43"/>
      <c r="L22" s="44"/>
    </row>
    <row r="23" spans="1:12" ht="15.75" customHeight="1" thickBot="1" x14ac:dyDescent="0.3">
      <c r="A23" s="29" t="s">
        <v>27</v>
      </c>
      <c r="B23" s="27">
        <f>SUMPRODUCT($A10:$A20,B10:B20)</f>
        <v>0</v>
      </c>
      <c r="C23" s="27">
        <f t="shared" ref="C23:F23" si="2">SUMPRODUCT($A10:$A20,C10:C20)</f>
        <v>14</v>
      </c>
      <c r="D23" s="27">
        <f t="shared" si="2"/>
        <v>0</v>
      </c>
      <c r="E23" s="27">
        <f t="shared" si="2"/>
        <v>0</v>
      </c>
      <c r="F23" s="27">
        <f t="shared" si="2"/>
        <v>0</v>
      </c>
      <c r="G23" s="44">
        <f>SUM(B23:F24)</f>
        <v>14</v>
      </c>
      <c r="H23" s="29" t="s">
        <v>27</v>
      </c>
      <c r="I23" s="27">
        <f>SUMPRODUCT($H10:$H20,I10:I20)</f>
        <v>0</v>
      </c>
      <c r="J23" s="27">
        <f t="shared" ref="J23:K23" si="3">SUMPRODUCT($H10:$H20,J10:J20)</f>
        <v>10</v>
      </c>
      <c r="K23" s="27">
        <f t="shared" si="3"/>
        <v>0</v>
      </c>
      <c r="L23" s="44">
        <f>SUM(I23:K24)</f>
        <v>10</v>
      </c>
    </row>
    <row r="24" spans="1:12" ht="15.75" customHeight="1" thickBot="1" x14ac:dyDescent="0.3">
      <c r="A24" s="30"/>
      <c r="B24" s="28"/>
      <c r="C24" s="28"/>
      <c r="D24" s="28"/>
      <c r="E24" s="28"/>
      <c r="F24" s="28"/>
      <c r="G24" s="44"/>
      <c r="H24" s="30"/>
      <c r="I24" s="28"/>
      <c r="J24" s="28"/>
      <c r="K24" s="28"/>
      <c r="L24" s="44"/>
    </row>
    <row r="26" spans="1:12" ht="15.75" thickBot="1" x14ac:dyDescent="0.3"/>
    <row r="27" spans="1:12" ht="15" customHeight="1" thickBot="1" x14ac:dyDescent="0.3">
      <c r="A27" s="1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9"/>
    </row>
    <row r="28" spans="1:12" ht="15" customHeight="1" x14ac:dyDescent="0.25">
      <c r="A28" s="11"/>
      <c r="B28" s="8" t="s">
        <v>11</v>
      </c>
      <c r="C28" s="9" t="s">
        <v>24</v>
      </c>
      <c r="D28" s="8" t="s">
        <v>25</v>
      </c>
      <c r="E28" s="12"/>
      <c r="F28" s="45" t="str">
        <f>Feuil2!D2</f>
        <v>EXPEDITION SITE B</v>
      </c>
      <c r="G28" s="46"/>
      <c r="H28" s="46"/>
      <c r="I28" s="46"/>
      <c r="J28" s="46"/>
      <c r="K28" s="47"/>
      <c r="L28" s="15"/>
    </row>
    <row r="29" spans="1:12" ht="15" customHeight="1" thickBot="1" x14ac:dyDescent="0.3">
      <c r="A29" s="11"/>
      <c r="B29" s="5">
        <f>Production!$B$5</f>
        <v>2013</v>
      </c>
      <c r="C29" s="7" t="str">
        <f>Production!$C$5</f>
        <v>Janvier</v>
      </c>
      <c r="D29" s="6">
        <f>Production!$D$5</f>
        <v>3</v>
      </c>
      <c r="E29" s="12"/>
      <c r="F29" s="48"/>
      <c r="G29" s="49"/>
      <c r="H29" s="49"/>
      <c r="I29" s="49"/>
      <c r="J29" s="49"/>
      <c r="K29" s="50"/>
      <c r="L29" s="15"/>
    </row>
    <row r="30" spans="1:12" ht="15" customHeight="1" thickBot="1" x14ac:dyDescent="0.3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</row>
    <row r="31" spans="1:12" ht="15.75" thickBot="1" x14ac:dyDescent="0.3">
      <c r="A31" s="51" t="s">
        <v>6</v>
      </c>
      <c r="B31" s="52"/>
      <c r="C31" s="52"/>
      <c r="D31" s="52"/>
      <c r="E31" s="52"/>
      <c r="F31" s="52"/>
      <c r="G31" s="53"/>
      <c r="H31" s="57" t="s">
        <v>7</v>
      </c>
      <c r="I31" s="58"/>
      <c r="J31" s="58"/>
      <c r="K31" s="58"/>
      <c r="L31" s="59"/>
    </row>
    <row r="32" spans="1:12" ht="15.75" customHeight="1" thickBot="1" x14ac:dyDescent="0.3">
      <c r="A32" s="33" t="s">
        <v>5</v>
      </c>
      <c r="B32" s="39" t="s">
        <v>26</v>
      </c>
      <c r="C32" s="40"/>
      <c r="D32" s="40"/>
      <c r="E32" s="40"/>
      <c r="F32" s="41"/>
      <c r="G32" s="54" t="s">
        <v>34</v>
      </c>
      <c r="H32" s="35" t="s">
        <v>5</v>
      </c>
      <c r="I32" s="36" t="s">
        <v>28</v>
      </c>
      <c r="J32" s="37"/>
      <c r="K32" s="38"/>
      <c r="L32" s="54" t="s">
        <v>38</v>
      </c>
    </row>
    <row r="33" spans="1:12" ht="15.75" thickBot="1" x14ac:dyDescent="0.3">
      <c r="A33" s="34"/>
      <c r="B33" s="3" t="s">
        <v>0</v>
      </c>
      <c r="C33" s="3" t="s">
        <v>1</v>
      </c>
      <c r="D33" s="3" t="s">
        <v>2</v>
      </c>
      <c r="E33" s="3" t="s">
        <v>3</v>
      </c>
      <c r="F33" s="3" t="s">
        <v>4</v>
      </c>
      <c r="G33" s="55"/>
      <c r="H33" s="34"/>
      <c r="I33" s="3" t="s">
        <v>8</v>
      </c>
      <c r="J33" s="3" t="s">
        <v>9</v>
      </c>
      <c r="K33" s="3" t="s">
        <v>10</v>
      </c>
      <c r="L33" s="55"/>
    </row>
    <row r="34" spans="1:12" ht="15.75" thickBot="1" x14ac:dyDescent="0.3">
      <c r="A34" s="4">
        <v>5</v>
      </c>
      <c r="B34" s="24"/>
      <c r="C34" s="24"/>
      <c r="D34" s="25"/>
      <c r="E34" s="25"/>
      <c r="F34" s="25"/>
      <c r="G34" s="55"/>
      <c r="H34" s="4">
        <v>1</v>
      </c>
      <c r="I34" s="25"/>
      <c r="J34" s="25"/>
      <c r="K34" s="24"/>
      <c r="L34" s="55"/>
    </row>
    <row r="35" spans="1:12" ht="15.75" thickBot="1" x14ac:dyDescent="0.3">
      <c r="A35" s="4">
        <v>7</v>
      </c>
      <c r="B35" s="24">
        <v>4</v>
      </c>
      <c r="C35" s="24"/>
      <c r="D35" s="24"/>
      <c r="E35" s="24"/>
      <c r="F35" s="24"/>
      <c r="G35" s="55"/>
      <c r="H35" s="4">
        <v>2.5</v>
      </c>
      <c r="I35" s="24">
        <v>7</v>
      </c>
      <c r="J35" s="24"/>
      <c r="K35" s="24"/>
      <c r="L35" s="55"/>
    </row>
    <row r="36" spans="1:12" ht="15.75" thickBot="1" x14ac:dyDescent="0.3">
      <c r="A36" s="4">
        <v>10</v>
      </c>
      <c r="B36" s="24"/>
      <c r="C36" s="24"/>
      <c r="D36" s="24"/>
      <c r="E36" s="24"/>
      <c r="F36" s="24"/>
      <c r="G36" s="55"/>
      <c r="H36" s="4">
        <v>5</v>
      </c>
      <c r="I36" s="24"/>
      <c r="J36" s="24"/>
      <c r="K36" s="24"/>
      <c r="L36" s="55"/>
    </row>
    <row r="37" spans="1:12" ht="15.75" thickBot="1" x14ac:dyDescent="0.3">
      <c r="A37" s="4">
        <v>15</v>
      </c>
      <c r="B37" s="24"/>
      <c r="C37" s="24"/>
      <c r="D37" s="24"/>
      <c r="E37" s="24"/>
      <c r="F37" s="24"/>
      <c r="G37" s="55"/>
      <c r="H37" s="4">
        <v>10</v>
      </c>
      <c r="I37" s="24"/>
      <c r="J37" s="24"/>
      <c r="K37" s="24"/>
      <c r="L37" s="55"/>
    </row>
    <row r="38" spans="1:12" ht="15.75" thickBot="1" x14ac:dyDescent="0.3">
      <c r="A38" s="4">
        <v>20</v>
      </c>
      <c r="B38" s="24"/>
      <c r="C38" s="24"/>
      <c r="D38" s="24"/>
      <c r="E38" s="24"/>
      <c r="F38" s="24"/>
      <c r="G38" s="55"/>
      <c r="H38" s="4"/>
      <c r="I38" s="24"/>
      <c r="J38" s="24"/>
      <c r="K38" s="24"/>
      <c r="L38" s="55"/>
    </row>
    <row r="39" spans="1:12" ht="15.75" thickBot="1" x14ac:dyDescent="0.3">
      <c r="A39" s="4">
        <v>25</v>
      </c>
      <c r="B39" s="24"/>
      <c r="C39" s="24"/>
      <c r="D39" s="24"/>
      <c r="E39" s="24"/>
      <c r="F39" s="24"/>
      <c r="G39" s="55"/>
      <c r="H39" s="4"/>
      <c r="I39" s="24"/>
      <c r="J39" s="24"/>
      <c r="K39" s="24"/>
      <c r="L39" s="55"/>
    </row>
    <row r="40" spans="1:12" ht="15.75" thickBot="1" x14ac:dyDescent="0.3">
      <c r="A40" s="4">
        <v>30</v>
      </c>
      <c r="B40" s="24"/>
      <c r="C40" s="24"/>
      <c r="D40" s="24"/>
      <c r="E40" s="24"/>
      <c r="F40" s="24"/>
      <c r="G40" s="55"/>
      <c r="H40" s="4"/>
      <c r="I40" s="24"/>
      <c r="J40" s="24"/>
      <c r="K40" s="24"/>
      <c r="L40" s="55"/>
    </row>
    <row r="41" spans="1:12" ht="15.75" thickBot="1" x14ac:dyDescent="0.3">
      <c r="A41" s="4">
        <v>35</v>
      </c>
      <c r="B41" s="24"/>
      <c r="C41" s="24"/>
      <c r="D41" s="24"/>
      <c r="E41" s="24"/>
      <c r="F41" s="24"/>
      <c r="G41" s="55"/>
      <c r="H41" s="4"/>
      <c r="I41" s="24"/>
      <c r="J41" s="24"/>
      <c r="K41" s="24"/>
      <c r="L41" s="55"/>
    </row>
    <row r="42" spans="1:12" ht="15.75" thickBot="1" x14ac:dyDescent="0.3">
      <c r="A42" s="4">
        <v>40</v>
      </c>
      <c r="B42" s="24"/>
      <c r="C42" s="24"/>
      <c r="D42" s="24"/>
      <c r="E42" s="24"/>
      <c r="F42" s="24"/>
      <c r="G42" s="55"/>
      <c r="H42" s="4"/>
      <c r="I42" s="24"/>
      <c r="J42" s="24"/>
      <c r="K42" s="24"/>
      <c r="L42" s="55"/>
    </row>
    <row r="43" spans="1:12" ht="15.75" thickBot="1" x14ac:dyDescent="0.3">
      <c r="A43" s="4">
        <v>45</v>
      </c>
      <c r="B43" s="24"/>
      <c r="C43" s="24"/>
      <c r="D43" s="24"/>
      <c r="E43" s="24"/>
      <c r="F43" s="24"/>
      <c r="G43" s="55"/>
      <c r="H43" s="4"/>
      <c r="I43" s="24"/>
      <c r="J43" s="24"/>
      <c r="K43" s="24"/>
      <c r="L43" s="55"/>
    </row>
    <row r="44" spans="1:12" ht="15.75" thickBot="1" x14ac:dyDescent="0.3">
      <c r="A44" s="4">
        <v>50</v>
      </c>
      <c r="B44" s="24"/>
      <c r="C44" s="24"/>
      <c r="D44" s="24"/>
      <c r="E44" s="24"/>
      <c r="F44" s="24"/>
      <c r="G44" s="56"/>
      <c r="H44" s="4"/>
      <c r="I44" s="24"/>
      <c r="J44" s="24"/>
      <c r="K44" s="24"/>
      <c r="L44" s="56"/>
    </row>
    <row r="45" spans="1:12" ht="15.75" customHeight="1" thickBot="1" x14ac:dyDescent="0.3">
      <c r="A45" s="31" t="s">
        <v>29</v>
      </c>
      <c r="B45" s="42">
        <f>SUM(B34:B44)</f>
        <v>4</v>
      </c>
      <c r="C45" s="42">
        <f t="shared" ref="C45:F45" si="4">SUM(C34:C44)</f>
        <v>0</v>
      </c>
      <c r="D45" s="42">
        <f t="shared" si="4"/>
        <v>0</v>
      </c>
      <c r="E45" s="42">
        <f t="shared" si="4"/>
        <v>0</v>
      </c>
      <c r="F45" s="42">
        <f t="shared" si="4"/>
        <v>0</v>
      </c>
      <c r="G45" s="44">
        <f>SUM(B45:F46)</f>
        <v>4</v>
      </c>
      <c r="H45" s="31" t="s">
        <v>29</v>
      </c>
      <c r="I45" s="42">
        <f>SUM(I34:I44)</f>
        <v>7</v>
      </c>
      <c r="J45" s="42">
        <f t="shared" ref="J45:K45" si="5">SUM(J34:J44)</f>
        <v>0</v>
      </c>
      <c r="K45" s="42">
        <f t="shared" si="5"/>
        <v>0</v>
      </c>
      <c r="L45" s="44">
        <f>SUM(I45:K46)</f>
        <v>7</v>
      </c>
    </row>
    <row r="46" spans="1:12" ht="15.75" customHeight="1" thickBot="1" x14ac:dyDescent="0.3">
      <c r="A46" s="32"/>
      <c r="B46" s="43"/>
      <c r="C46" s="43"/>
      <c r="D46" s="43"/>
      <c r="E46" s="43"/>
      <c r="F46" s="43"/>
      <c r="G46" s="44"/>
      <c r="H46" s="32"/>
      <c r="I46" s="43"/>
      <c r="J46" s="43"/>
      <c r="K46" s="43"/>
      <c r="L46" s="44"/>
    </row>
    <row r="47" spans="1:12" ht="15.75" customHeight="1" thickBot="1" x14ac:dyDescent="0.3">
      <c r="A47" s="29" t="s">
        <v>27</v>
      </c>
      <c r="B47" s="27">
        <f>SUMPRODUCT($A34:$A44,B34:B44)</f>
        <v>28</v>
      </c>
      <c r="C47" s="27">
        <f t="shared" ref="C47:F47" si="6">SUMPRODUCT($A34:$A44,C34:C44)</f>
        <v>0</v>
      </c>
      <c r="D47" s="27">
        <f t="shared" si="6"/>
        <v>0</v>
      </c>
      <c r="E47" s="27">
        <f t="shared" si="6"/>
        <v>0</v>
      </c>
      <c r="F47" s="27">
        <f t="shared" si="6"/>
        <v>0</v>
      </c>
      <c r="G47" s="44">
        <f>SUM(B47:F48)</f>
        <v>28</v>
      </c>
      <c r="H47" s="29" t="s">
        <v>27</v>
      </c>
      <c r="I47" s="27">
        <f>SUMPRODUCT($H34:$H44,I34:I44)</f>
        <v>17.5</v>
      </c>
      <c r="J47" s="27">
        <f t="shared" ref="J47:K47" si="7">SUMPRODUCT($H34:$H44,J34:J44)</f>
        <v>0</v>
      </c>
      <c r="K47" s="27">
        <f t="shared" si="7"/>
        <v>0</v>
      </c>
      <c r="L47" s="44">
        <f>SUM(I47:K48)</f>
        <v>17.5</v>
      </c>
    </row>
    <row r="48" spans="1:12" ht="15.75" customHeight="1" thickBot="1" x14ac:dyDescent="0.3">
      <c r="A48" s="30"/>
      <c r="B48" s="28"/>
      <c r="C48" s="28"/>
      <c r="D48" s="28"/>
      <c r="E48" s="28"/>
      <c r="F48" s="28"/>
      <c r="G48" s="44"/>
      <c r="H48" s="30"/>
      <c r="I48" s="28"/>
      <c r="J48" s="28"/>
      <c r="K48" s="28"/>
      <c r="L48" s="44"/>
    </row>
    <row r="50" spans="1:12" ht="15.75" thickBot="1" x14ac:dyDescent="0.3"/>
    <row r="51" spans="1:12" ht="15" customHeight="1" thickBot="1" x14ac:dyDescent="0.3">
      <c r="A51" s="18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9"/>
    </row>
    <row r="52" spans="1:12" ht="15" customHeight="1" x14ac:dyDescent="0.25">
      <c r="A52" s="11"/>
      <c r="B52" s="8" t="s">
        <v>11</v>
      </c>
      <c r="C52" s="9" t="s">
        <v>24</v>
      </c>
      <c r="D52" s="8" t="s">
        <v>25</v>
      </c>
      <c r="E52" s="12"/>
      <c r="F52" s="45" t="str">
        <f>Feuil2!D3</f>
        <v>EXPEDITION SITE C</v>
      </c>
      <c r="G52" s="46"/>
      <c r="H52" s="46"/>
      <c r="I52" s="46"/>
      <c r="J52" s="46"/>
      <c r="K52" s="47"/>
      <c r="L52" s="15"/>
    </row>
    <row r="53" spans="1:12" ht="15" customHeight="1" thickBot="1" x14ac:dyDescent="0.3">
      <c r="A53" s="11"/>
      <c r="B53" s="5">
        <f>Production!$B$5</f>
        <v>2013</v>
      </c>
      <c r="C53" s="7" t="str">
        <f>Production!$C$5</f>
        <v>Janvier</v>
      </c>
      <c r="D53" s="6">
        <f>Production!$D$5</f>
        <v>3</v>
      </c>
      <c r="E53" s="12"/>
      <c r="F53" s="48"/>
      <c r="G53" s="49"/>
      <c r="H53" s="49"/>
      <c r="I53" s="49"/>
      <c r="J53" s="49"/>
      <c r="K53" s="50"/>
      <c r="L53" s="15"/>
    </row>
    <row r="54" spans="1:12" ht="15" customHeight="1" thickBot="1" x14ac:dyDescent="0.3">
      <c r="A54" s="13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6"/>
    </row>
    <row r="55" spans="1:12" ht="15.75" thickBot="1" x14ac:dyDescent="0.3">
      <c r="A55" s="51" t="s">
        <v>6</v>
      </c>
      <c r="B55" s="52"/>
      <c r="C55" s="52"/>
      <c r="D55" s="52"/>
      <c r="E55" s="52"/>
      <c r="F55" s="52"/>
      <c r="G55" s="53"/>
      <c r="H55" s="57" t="s">
        <v>7</v>
      </c>
      <c r="I55" s="58"/>
      <c r="J55" s="58"/>
      <c r="K55" s="58"/>
      <c r="L55" s="59"/>
    </row>
    <row r="56" spans="1:12" ht="15.75" thickBot="1" x14ac:dyDescent="0.3">
      <c r="A56" s="33" t="s">
        <v>5</v>
      </c>
      <c r="B56" s="39" t="s">
        <v>26</v>
      </c>
      <c r="C56" s="40"/>
      <c r="D56" s="40"/>
      <c r="E56" s="40"/>
      <c r="F56" s="41"/>
      <c r="G56" s="54" t="s">
        <v>34</v>
      </c>
      <c r="H56" s="35" t="s">
        <v>5</v>
      </c>
      <c r="I56" s="36" t="s">
        <v>28</v>
      </c>
      <c r="J56" s="37"/>
      <c r="K56" s="38"/>
      <c r="L56" s="54" t="s">
        <v>38</v>
      </c>
    </row>
    <row r="57" spans="1:12" ht="15.75" thickBot="1" x14ac:dyDescent="0.3">
      <c r="A57" s="34"/>
      <c r="B57" s="3" t="s">
        <v>0</v>
      </c>
      <c r="C57" s="3" t="s">
        <v>1</v>
      </c>
      <c r="D57" s="3" t="s">
        <v>2</v>
      </c>
      <c r="E57" s="3" t="s">
        <v>3</v>
      </c>
      <c r="F57" s="3" t="s">
        <v>4</v>
      </c>
      <c r="G57" s="55"/>
      <c r="H57" s="34"/>
      <c r="I57" s="3" t="s">
        <v>8</v>
      </c>
      <c r="J57" s="3" t="s">
        <v>9</v>
      </c>
      <c r="K57" s="3" t="s">
        <v>10</v>
      </c>
      <c r="L57" s="55"/>
    </row>
    <row r="58" spans="1:12" ht="15.75" thickBot="1" x14ac:dyDescent="0.3">
      <c r="A58" s="4">
        <v>5</v>
      </c>
      <c r="B58" s="24"/>
      <c r="C58" s="24"/>
      <c r="D58" s="24"/>
      <c r="E58" s="24"/>
      <c r="F58" s="24"/>
      <c r="G58" s="55"/>
      <c r="H58" s="4">
        <v>1</v>
      </c>
      <c r="I58" s="24"/>
      <c r="J58" s="24"/>
      <c r="K58" s="24"/>
      <c r="L58" s="55"/>
    </row>
    <row r="59" spans="1:12" ht="15.75" thickBot="1" x14ac:dyDescent="0.3">
      <c r="A59" s="4">
        <v>7</v>
      </c>
      <c r="B59" s="24">
        <v>4</v>
      </c>
      <c r="C59" s="24"/>
      <c r="D59" s="24"/>
      <c r="E59" s="24"/>
      <c r="F59" s="24"/>
      <c r="G59" s="55"/>
      <c r="H59" s="4">
        <v>2.5</v>
      </c>
      <c r="I59" s="24"/>
      <c r="J59" s="24"/>
      <c r="K59" s="24"/>
      <c r="L59" s="55"/>
    </row>
    <row r="60" spans="1:12" ht="15.75" thickBot="1" x14ac:dyDescent="0.3">
      <c r="A60" s="4">
        <v>10</v>
      </c>
      <c r="B60" s="24"/>
      <c r="C60" s="24"/>
      <c r="D60" s="24"/>
      <c r="E60" s="24"/>
      <c r="F60" s="24">
        <v>1</v>
      </c>
      <c r="G60" s="55"/>
      <c r="H60" s="4">
        <v>5</v>
      </c>
      <c r="I60" s="24"/>
      <c r="J60" s="24">
        <v>2</v>
      </c>
      <c r="K60" s="24"/>
      <c r="L60" s="55"/>
    </row>
    <row r="61" spans="1:12" ht="15.75" thickBot="1" x14ac:dyDescent="0.3">
      <c r="A61" s="4">
        <v>15</v>
      </c>
      <c r="B61" s="24"/>
      <c r="C61" s="24"/>
      <c r="D61" s="24">
        <v>5</v>
      </c>
      <c r="E61" s="24"/>
      <c r="F61" s="24"/>
      <c r="G61" s="55"/>
      <c r="H61" s="4">
        <v>10</v>
      </c>
      <c r="I61" s="24"/>
      <c r="J61" s="24"/>
      <c r="K61" s="24"/>
      <c r="L61" s="55"/>
    </row>
    <row r="62" spans="1:12" ht="15.75" thickBot="1" x14ac:dyDescent="0.3">
      <c r="A62" s="4">
        <v>20</v>
      </c>
      <c r="B62" s="24"/>
      <c r="C62" s="24"/>
      <c r="D62" s="24"/>
      <c r="E62" s="24"/>
      <c r="F62" s="24"/>
      <c r="G62" s="55"/>
      <c r="H62" s="4"/>
      <c r="I62" s="24"/>
      <c r="J62" s="24"/>
      <c r="K62" s="24"/>
      <c r="L62" s="55"/>
    </row>
    <row r="63" spans="1:12" ht="15.75" thickBot="1" x14ac:dyDescent="0.3">
      <c r="A63" s="4">
        <v>25</v>
      </c>
      <c r="B63" s="24"/>
      <c r="C63" s="24"/>
      <c r="D63" s="24"/>
      <c r="E63" s="24"/>
      <c r="F63" s="24"/>
      <c r="G63" s="55"/>
      <c r="H63" s="4"/>
      <c r="I63" s="24"/>
      <c r="J63" s="24"/>
      <c r="K63" s="24"/>
      <c r="L63" s="55"/>
    </row>
    <row r="64" spans="1:12" ht="15.75" thickBot="1" x14ac:dyDescent="0.3">
      <c r="A64" s="4">
        <v>30</v>
      </c>
      <c r="B64" s="24"/>
      <c r="C64" s="24"/>
      <c r="D64" s="24"/>
      <c r="E64" s="24"/>
      <c r="F64" s="24"/>
      <c r="G64" s="55"/>
      <c r="H64" s="4"/>
      <c r="I64" s="24"/>
      <c r="J64" s="24"/>
      <c r="K64" s="24"/>
      <c r="L64" s="55"/>
    </row>
    <row r="65" spans="1:12" ht="15.75" thickBot="1" x14ac:dyDescent="0.3">
      <c r="A65" s="4">
        <v>35</v>
      </c>
      <c r="B65" s="24"/>
      <c r="C65" s="24"/>
      <c r="D65" s="24"/>
      <c r="E65" s="24"/>
      <c r="F65" s="24"/>
      <c r="G65" s="55"/>
      <c r="H65" s="4"/>
      <c r="I65" s="24"/>
      <c r="J65" s="24"/>
      <c r="K65" s="24"/>
      <c r="L65" s="55"/>
    </row>
    <row r="66" spans="1:12" ht="15.75" thickBot="1" x14ac:dyDescent="0.3">
      <c r="A66" s="4">
        <v>40</v>
      </c>
      <c r="B66" s="24"/>
      <c r="C66" s="24"/>
      <c r="D66" s="24"/>
      <c r="E66" s="24"/>
      <c r="F66" s="24"/>
      <c r="G66" s="55"/>
      <c r="H66" s="4"/>
      <c r="I66" s="24"/>
      <c r="J66" s="24"/>
      <c r="K66" s="24"/>
      <c r="L66" s="55"/>
    </row>
    <row r="67" spans="1:12" ht="15.75" thickBot="1" x14ac:dyDescent="0.3">
      <c r="A67" s="4">
        <v>45</v>
      </c>
      <c r="B67" s="24"/>
      <c r="C67" s="24"/>
      <c r="D67" s="24"/>
      <c r="E67" s="24"/>
      <c r="F67" s="24"/>
      <c r="G67" s="55"/>
      <c r="H67" s="4"/>
      <c r="I67" s="24"/>
      <c r="J67" s="24"/>
      <c r="K67" s="24"/>
      <c r="L67" s="55"/>
    </row>
    <row r="68" spans="1:12" ht="15.75" thickBot="1" x14ac:dyDescent="0.3">
      <c r="A68" s="4">
        <v>50</v>
      </c>
      <c r="B68" s="24"/>
      <c r="C68" s="24"/>
      <c r="D68" s="24"/>
      <c r="E68" s="24"/>
      <c r="F68" s="24"/>
      <c r="G68" s="56"/>
      <c r="H68" s="4"/>
      <c r="I68" s="24"/>
      <c r="J68" s="24"/>
      <c r="K68" s="24"/>
      <c r="L68" s="56"/>
    </row>
    <row r="69" spans="1:12" ht="15.75" customHeight="1" thickBot="1" x14ac:dyDescent="0.3">
      <c r="A69" s="31" t="s">
        <v>29</v>
      </c>
      <c r="B69" s="42">
        <f>SUM(B58:B68)</f>
        <v>4</v>
      </c>
      <c r="C69" s="42">
        <f t="shared" ref="C69" si="8">SUM(C58:C68)</f>
        <v>0</v>
      </c>
      <c r="D69" s="42">
        <f t="shared" ref="D69" si="9">SUM(D58:D68)</f>
        <v>5</v>
      </c>
      <c r="E69" s="42">
        <f t="shared" ref="E69" si="10">SUM(E58:E68)</f>
        <v>0</v>
      </c>
      <c r="F69" s="42">
        <f t="shared" ref="F69" si="11">SUM(F58:F68)</f>
        <v>1</v>
      </c>
      <c r="G69" s="44">
        <f>SUM(B69:F70)</f>
        <v>10</v>
      </c>
      <c r="H69" s="31" t="s">
        <v>29</v>
      </c>
      <c r="I69" s="42">
        <f>SUM(I58:I68)</f>
        <v>0</v>
      </c>
      <c r="J69" s="42">
        <f t="shared" ref="J69" si="12">SUM(J58:J68)</f>
        <v>2</v>
      </c>
      <c r="K69" s="42">
        <f t="shared" ref="K69" si="13">SUM(K58:K68)</f>
        <v>0</v>
      </c>
      <c r="L69" s="44">
        <f>SUM(I69:K70)</f>
        <v>2</v>
      </c>
    </row>
    <row r="70" spans="1:12" ht="15.75" customHeight="1" thickBot="1" x14ac:dyDescent="0.3">
      <c r="A70" s="32"/>
      <c r="B70" s="43"/>
      <c r="C70" s="43"/>
      <c r="D70" s="43"/>
      <c r="E70" s="43"/>
      <c r="F70" s="43"/>
      <c r="G70" s="44"/>
      <c r="H70" s="32"/>
      <c r="I70" s="43"/>
      <c r="J70" s="43"/>
      <c r="K70" s="43"/>
      <c r="L70" s="44"/>
    </row>
    <row r="71" spans="1:12" ht="15.75" customHeight="1" thickBot="1" x14ac:dyDescent="0.3">
      <c r="A71" s="29" t="s">
        <v>27</v>
      </c>
      <c r="B71" s="27">
        <f>SUMPRODUCT($A58:$A68,B58:B68)</f>
        <v>28</v>
      </c>
      <c r="C71" s="27">
        <f t="shared" ref="C71:F71" si="14">SUMPRODUCT($A58:$A68,C58:C68)</f>
        <v>0</v>
      </c>
      <c r="D71" s="27">
        <f t="shared" si="14"/>
        <v>75</v>
      </c>
      <c r="E71" s="27">
        <f t="shared" si="14"/>
        <v>0</v>
      </c>
      <c r="F71" s="27">
        <f t="shared" si="14"/>
        <v>10</v>
      </c>
      <c r="G71" s="44">
        <f>SUM(B71:F72)</f>
        <v>113</v>
      </c>
      <c r="H71" s="29" t="s">
        <v>27</v>
      </c>
      <c r="I71" s="27">
        <f>SUMPRODUCT($H58:$H68,I58:I68)</f>
        <v>0</v>
      </c>
      <c r="J71" s="27">
        <f t="shared" ref="J71:K71" si="15">SUMPRODUCT($H58:$H68,J58:J68)</f>
        <v>10</v>
      </c>
      <c r="K71" s="27">
        <f t="shared" si="15"/>
        <v>0</v>
      </c>
      <c r="L71" s="44">
        <f>SUM(I71:K72)</f>
        <v>10</v>
      </c>
    </row>
    <row r="72" spans="1:12" ht="15.75" customHeight="1" thickBot="1" x14ac:dyDescent="0.3">
      <c r="A72" s="30"/>
      <c r="B72" s="28"/>
      <c r="C72" s="28"/>
      <c r="D72" s="28"/>
      <c r="E72" s="28"/>
      <c r="F72" s="28"/>
      <c r="G72" s="44"/>
      <c r="H72" s="30"/>
      <c r="I72" s="28"/>
      <c r="J72" s="28"/>
      <c r="K72" s="28"/>
      <c r="L72" s="44"/>
    </row>
    <row r="74" spans="1:12" ht="15.75" thickBot="1" x14ac:dyDescent="0.3"/>
    <row r="75" spans="1:12" ht="15" customHeight="1" thickBot="1" x14ac:dyDescent="0.3">
      <c r="A75" s="18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9"/>
    </row>
    <row r="76" spans="1:12" ht="15" customHeight="1" x14ac:dyDescent="0.25">
      <c r="A76" s="11"/>
      <c r="B76" s="8" t="s">
        <v>11</v>
      </c>
      <c r="C76" s="9" t="s">
        <v>24</v>
      </c>
      <c r="D76" s="8" t="s">
        <v>25</v>
      </c>
      <c r="E76" s="12"/>
      <c r="F76" s="45" t="str">
        <f>Feuil2!D4</f>
        <v>EXPEDITION SITE D</v>
      </c>
      <c r="G76" s="46"/>
      <c r="H76" s="46"/>
      <c r="I76" s="46"/>
      <c r="J76" s="46"/>
      <c r="K76" s="47"/>
      <c r="L76" s="15"/>
    </row>
    <row r="77" spans="1:12" ht="15" customHeight="1" thickBot="1" x14ac:dyDescent="0.3">
      <c r="A77" s="11"/>
      <c r="B77" s="5">
        <f>Production!$B$5</f>
        <v>2013</v>
      </c>
      <c r="C77" s="7" t="str">
        <f>Production!$C$5</f>
        <v>Janvier</v>
      </c>
      <c r="D77" s="6">
        <f>Production!$D$5</f>
        <v>3</v>
      </c>
      <c r="E77" s="12"/>
      <c r="F77" s="48"/>
      <c r="G77" s="49"/>
      <c r="H77" s="49"/>
      <c r="I77" s="49"/>
      <c r="J77" s="49"/>
      <c r="K77" s="50"/>
      <c r="L77" s="15"/>
    </row>
    <row r="78" spans="1:12" ht="15" customHeight="1" thickBot="1" x14ac:dyDescent="0.3">
      <c r="A78" s="13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6"/>
    </row>
    <row r="79" spans="1:12" ht="15.75" thickBot="1" x14ac:dyDescent="0.3">
      <c r="A79" s="51" t="s">
        <v>6</v>
      </c>
      <c r="B79" s="52"/>
      <c r="C79" s="52"/>
      <c r="D79" s="52"/>
      <c r="E79" s="52"/>
      <c r="F79" s="52"/>
      <c r="G79" s="53"/>
      <c r="H79" s="57" t="s">
        <v>7</v>
      </c>
      <c r="I79" s="58"/>
      <c r="J79" s="58"/>
      <c r="K79" s="58"/>
      <c r="L79" s="59"/>
    </row>
    <row r="80" spans="1:12" ht="15.75" thickBot="1" x14ac:dyDescent="0.3">
      <c r="A80" s="33" t="s">
        <v>5</v>
      </c>
      <c r="B80" s="39" t="s">
        <v>26</v>
      </c>
      <c r="C80" s="40"/>
      <c r="D80" s="40"/>
      <c r="E80" s="40"/>
      <c r="F80" s="41"/>
      <c r="G80" s="54" t="s">
        <v>34</v>
      </c>
      <c r="H80" s="35" t="s">
        <v>5</v>
      </c>
      <c r="I80" s="36" t="s">
        <v>28</v>
      </c>
      <c r="J80" s="37"/>
      <c r="K80" s="38"/>
      <c r="L80" s="54" t="s">
        <v>38</v>
      </c>
    </row>
    <row r="81" spans="1:12" ht="15.75" thickBot="1" x14ac:dyDescent="0.3">
      <c r="A81" s="34"/>
      <c r="B81" s="3" t="s">
        <v>0</v>
      </c>
      <c r="C81" s="3" t="s">
        <v>1</v>
      </c>
      <c r="D81" s="3" t="s">
        <v>2</v>
      </c>
      <c r="E81" s="3" t="s">
        <v>3</v>
      </c>
      <c r="F81" s="3" t="s">
        <v>4</v>
      </c>
      <c r="G81" s="55"/>
      <c r="H81" s="34"/>
      <c r="I81" s="3" t="s">
        <v>8</v>
      </c>
      <c r="J81" s="3" t="s">
        <v>9</v>
      </c>
      <c r="K81" s="3" t="s">
        <v>10</v>
      </c>
      <c r="L81" s="55"/>
    </row>
    <row r="82" spans="1:12" ht="15.75" thickBot="1" x14ac:dyDescent="0.3">
      <c r="A82" s="4">
        <v>5</v>
      </c>
      <c r="B82" s="24"/>
      <c r="C82" s="24"/>
      <c r="D82" s="24"/>
      <c r="E82" s="24"/>
      <c r="F82" s="24"/>
      <c r="G82" s="55"/>
      <c r="H82" s="4">
        <v>1</v>
      </c>
      <c r="I82" s="24"/>
      <c r="J82" s="24"/>
      <c r="K82" s="24"/>
      <c r="L82" s="55"/>
    </row>
    <row r="83" spans="1:12" ht="15.75" thickBot="1" x14ac:dyDescent="0.3">
      <c r="A83" s="4">
        <v>7</v>
      </c>
      <c r="B83" s="24"/>
      <c r="C83" s="24"/>
      <c r="D83" s="24"/>
      <c r="E83" s="24"/>
      <c r="F83" s="24"/>
      <c r="G83" s="55"/>
      <c r="H83" s="4">
        <v>2.5</v>
      </c>
      <c r="I83" s="24">
        <v>4</v>
      </c>
      <c r="J83" s="24"/>
      <c r="K83" s="24"/>
      <c r="L83" s="55"/>
    </row>
    <row r="84" spans="1:12" ht="15.75" thickBot="1" x14ac:dyDescent="0.3">
      <c r="A84" s="4">
        <v>10</v>
      </c>
      <c r="B84" s="24">
        <v>2</v>
      </c>
      <c r="C84" s="24"/>
      <c r="D84" s="24"/>
      <c r="E84" s="24"/>
      <c r="F84" s="24">
        <v>3</v>
      </c>
      <c r="G84" s="55"/>
      <c r="H84" s="4">
        <v>5</v>
      </c>
      <c r="I84" s="24"/>
      <c r="J84" s="24">
        <v>2</v>
      </c>
      <c r="K84" s="24"/>
      <c r="L84" s="55"/>
    </row>
    <row r="85" spans="1:12" ht="15.75" thickBot="1" x14ac:dyDescent="0.3">
      <c r="A85" s="4">
        <v>15</v>
      </c>
      <c r="B85" s="24"/>
      <c r="C85" s="24"/>
      <c r="D85" s="24">
        <v>1</v>
      </c>
      <c r="E85" s="24"/>
      <c r="F85" s="24"/>
      <c r="G85" s="55"/>
      <c r="H85" s="4">
        <v>10</v>
      </c>
      <c r="I85" s="24"/>
      <c r="J85" s="24"/>
      <c r="K85" s="24"/>
      <c r="L85" s="55"/>
    </row>
    <row r="86" spans="1:12" ht="15.75" thickBot="1" x14ac:dyDescent="0.3">
      <c r="A86" s="4">
        <v>20</v>
      </c>
      <c r="B86" s="24"/>
      <c r="C86" s="24"/>
      <c r="D86" s="24"/>
      <c r="E86" s="24"/>
      <c r="F86" s="24"/>
      <c r="G86" s="55"/>
      <c r="H86" s="4"/>
      <c r="I86" s="24"/>
      <c r="J86" s="24"/>
      <c r="K86" s="24">
        <v>8</v>
      </c>
      <c r="L86" s="55"/>
    </row>
    <row r="87" spans="1:12" ht="15.75" thickBot="1" x14ac:dyDescent="0.3">
      <c r="A87" s="4">
        <v>25</v>
      </c>
      <c r="B87" s="24"/>
      <c r="C87" s="24"/>
      <c r="D87" s="24"/>
      <c r="E87" s="24"/>
      <c r="F87" s="24"/>
      <c r="G87" s="55"/>
      <c r="H87" s="4"/>
      <c r="I87" s="24"/>
      <c r="J87" s="24"/>
      <c r="K87" s="24"/>
      <c r="L87" s="55"/>
    </row>
    <row r="88" spans="1:12" ht="15.75" thickBot="1" x14ac:dyDescent="0.3">
      <c r="A88" s="4">
        <v>30</v>
      </c>
      <c r="B88" s="24"/>
      <c r="C88" s="24"/>
      <c r="D88" s="24"/>
      <c r="E88" s="24"/>
      <c r="F88" s="24"/>
      <c r="G88" s="55"/>
      <c r="H88" s="4"/>
      <c r="I88" s="24"/>
      <c r="J88" s="24"/>
      <c r="K88" s="24"/>
      <c r="L88" s="55"/>
    </row>
    <row r="89" spans="1:12" ht="15.75" thickBot="1" x14ac:dyDescent="0.3">
      <c r="A89" s="4">
        <v>35</v>
      </c>
      <c r="B89" s="24"/>
      <c r="C89" s="24"/>
      <c r="D89" s="24"/>
      <c r="E89" s="24"/>
      <c r="F89" s="24"/>
      <c r="G89" s="55"/>
      <c r="H89" s="4"/>
      <c r="I89" s="24"/>
      <c r="J89" s="24"/>
      <c r="K89" s="24"/>
      <c r="L89" s="55"/>
    </row>
    <row r="90" spans="1:12" ht="15.75" thickBot="1" x14ac:dyDescent="0.3">
      <c r="A90" s="4">
        <v>40</v>
      </c>
      <c r="B90" s="24"/>
      <c r="C90" s="24"/>
      <c r="D90" s="24"/>
      <c r="E90" s="24"/>
      <c r="F90" s="24"/>
      <c r="G90" s="55"/>
      <c r="H90" s="4"/>
      <c r="I90" s="24"/>
      <c r="J90" s="24"/>
      <c r="K90" s="24"/>
      <c r="L90" s="55"/>
    </row>
    <row r="91" spans="1:12" ht="15.75" thickBot="1" x14ac:dyDescent="0.3">
      <c r="A91" s="4">
        <v>45</v>
      </c>
      <c r="B91" s="24"/>
      <c r="C91" s="24"/>
      <c r="D91" s="24"/>
      <c r="E91" s="24"/>
      <c r="F91" s="24"/>
      <c r="G91" s="55"/>
      <c r="H91" s="4"/>
      <c r="I91" s="24"/>
      <c r="J91" s="24"/>
      <c r="K91" s="24"/>
      <c r="L91" s="55"/>
    </row>
    <row r="92" spans="1:12" ht="15.75" thickBot="1" x14ac:dyDescent="0.3">
      <c r="A92" s="4">
        <v>50</v>
      </c>
      <c r="B92" s="24"/>
      <c r="C92" s="24"/>
      <c r="D92" s="24"/>
      <c r="E92" s="24"/>
      <c r="F92" s="24"/>
      <c r="G92" s="56"/>
      <c r="H92" s="4"/>
      <c r="I92" s="24"/>
      <c r="J92" s="24"/>
      <c r="K92" s="24"/>
      <c r="L92" s="56"/>
    </row>
    <row r="93" spans="1:12" ht="15.75" customHeight="1" thickBot="1" x14ac:dyDescent="0.3">
      <c r="A93" s="31" t="s">
        <v>29</v>
      </c>
      <c r="B93" s="42">
        <f>SUM(B82:B92)</f>
        <v>2</v>
      </c>
      <c r="C93" s="42">
        <f t="shared" ref="C93" si="16">SUM(C82:C92)</f>
        <v>0</v>
      </c>
      <c r="D93" s="42">
        <f t="shared" ref="D93" si="17">SUM(D82:D92)</f>
        <v>1</v>
      </c>
      <c r="E93" s="42">
        <f t="shared" ref="E93" si="18">SUM(E82:E92)</f>
        <v>0</v>
      </c>
      <c r="F93" s="42">
        <f t="shared" ref="F93" si="19">SUM(F82:F92)</f>
        <v>3</v>
      </c>
      <c r="G93" s="44">
        <f>SUM(B93:F94)</f>
        <v>6</v>
      </c>
      <c r="H93" s="31" t="s">
        <v>29</v>
      </c>
      <c r="I93" s="42">
        <f>SUM(I82:I92)</f>
        <v>4</v>
      </c>
      <c r="J93" s="42">
        <f t="shared" ref="J93" si="20">SUM(J82:J92)</f>
        <v>2</v>
      </c>
      <c r="K93" s="42">
        <f t="shared" ref="K93" si="21">SUM(K82:K92)</f>
        <v>8</v>
      </c>
      <c r="L93" s="44">
        <f>SUM(I93:K94)</f>
        <v>14</v>
      </c>
    </row>
    <row r="94" spans="1:12" ht="15.75" customHeight="1" thickBot="1" x14ac:dyDescent="0.3">
      <c r="A94" s="32"/>
      <c r="B94" s="43"/>
      <c r="C94" s="43"/>
      <c r="D94" s="43"/>
      <c r="E94" s="43"/>
      <c r="F94" s="43"/>
      <c r="G94" s="44"/>
      <c r="H94" s="32"/>
      <c r="I94" s="43"/>
      <c r="J94" s="43"/>
      <c r="K94" s="43"/>
      <c r="L94" s="44"/>
    </row>
    <row r="95" spans="1:12" ht="15.75" customHeight="1" thickBot="1" x14ac:dyDescent="0.3">
      <c r="A95" s="29" t="s">
        <v>27</v>
      </c>
      <c r="B95" s="27">
        <f>SUMPRODUCT($A82:$A92,B82:B92)</f>
        <v>20</v>
      </c>
      <c r="C95" s="27">
        <f t="shared" ref="C95:F95" si="22">SUMPRODUCT($A82:$A92,C82:C92)</f>
        <v>0</v>
      </c>
      <c r="D95" s="27">
        <f t="shared" si="22"/>
        <v>15</v>
      </c>
      <c r="E95" s="27">
        <f t="shared" si="22"/>
        <v>0</v>
      </c>
      <c r="F95" s="27">
        <f t="shared" si="22"/>
        <v>30</v>
      </c>
      <c r="G95" s="44">
        <f>SUM(B95:F96)</f>
        <v>65</v>
      </c>
      <c r="H95" s="29" t="s">
        <v>27</v>
      </c>
      <c r="I95" s="27">
        <f>SUMPRODUCT($H82:$H92,I82:I92)</f>
        <v>10</v>
      </c>
      <c r="J95" s="27">
        <f t="shared" ref="J95:K95" si="23">SUMPRODUCT($H82:$H92,J82:J92)</f>
        <v>10</v>
      </c>
      <c r="K95" s="27">
        <f t="shared" si="23"/>
        <v>0</v>
      </c>
      <c r="L95" s="44">
        <f>SUM(I95:K96)</f>
        <v>20</v>
      </c>
    </row>
    <row r="96" spans="1:12" ht="15.75" customHeight="1" thickBot="1" x14ac:dyDescent="0.3">
      <c r="A96" s="30"/>
      <c r="B96" s="28"/>
      <c r="C96" s="28"/>
      <c r="D96" s="28"/>
      <c r="E96" s="28"/>
      <c r="F96" s="28"/>
      <c r="G96" s="44"/>
      <c r="H96" s="30"/>
      <c r="I96" s="28"/>
      <c r="J96" s="28"/>
      <c r="K96" s="28"/>
      <c r="L96" s="44"/>
    </row>
    <row r="98" spans="1:12" ht="15.75" thickBot="1" x14ac:dyDescent="0.3"/>
    <row r="99" spans="1:12" ht="15" customHeight="1" thickBot="1" x14ac:dyDescent="0.3">
      <c r="A99" s="18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9"/>
    </row>
    <row r="100" spans="1:12" ht="15" customHeight="1" x14ac:dyDescent="0.25">
      <c r="A100" s="11"/>
      <c r="B100" s="8" t="s">
        <v>11</v>
      </c>
      <c r="C100" s="9" t="s">
        <v>24</v>
      </c>
      <c r="D100" s="8" t="s">
        <v>25</v>
      </c>
      <c r="E100" s="12"/>
      <c r="F100" s="45" t="s">
        <v>62</v>
      </c>
      <c r="G100" s="46"/>
      <c r="H100" s="46"/>
      <c r="I100" s="46"/>
      <c r="J100" s="46"/>
      <c r="K100" s="47"/>
      <c r="L100" s="15"/>
    </row>
    <row r="101" spans="1:12" ht="15" customHeight="1" thickBot="1" x14ac:dyDescent="0.3">
      <c r="A101" s="11"/>
      <c r="B101" s="5">
        <f>Production!$B$5</f>
        <v>2013</v>
      </c>
      <c r="C101" s="7" t="str">
        <f>Production!$C$5</f>
        <v>Janvier</v>
      </c>
      <c r="D101" s="6">
        <f>Production!$D$5</f>
        <v>3</v>
      </c>
      <c r="E101" s="12"/>
      <c r="F101" s="48"/>
      <c r="G101" s="49"/>
      <c r="H101" s="49"/>
      <c r="I101" s="49"/>
      <c r="J101" s="49"/>
      <c r="K101" s="50"/>
      <c r="L101" s="15"/>
    </row>
    <row r="102" spans="1:12" ht="15" customHeight="1" thickBot="1" x14ac:dyDescent="0.3">
      <c r="A102" s="13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6"/>
    </row>
    <row r="103" spans="1:12" ht="15.75" thickBot="1" x14ac:dyDescent="0.3">
      <c r="A103" s="51" t="s">
        <v>6</v>
      </c>
      <c r="B103" s="52"/>
      <c r="C103" s="52"/>
      <c r="D103" s="52"/>
      <c r="E103" s="52"/>
      <c r="F103" s="52"/>
      <c r="G103" s="53"/>
      <c r="H103" s="57" t="s">
        <v>7</v>
      </c>
      <c r="I103" s="58"/>
      <c r="J103" s="58"/>
      <c r="K103" s="58"/>
      <c r="L103" s="59"/>
    </row>
    <row r="104" spans="1:12" ht="15.75" thickBot="1" x14ac:dyDescent="0.3">
      <c r="A104" s="33" t="s">
        <v>5</v>
      </c>
      <c r="B104" s="39" t="s">
        <v>26</v>
      </c>
      <c r="C104" s="40"/>
      <c r="D104" s="40"/>
      <c r="E104" s="40"/>
      <c r="F104" s="41"/>
      <c r="G104" s="54" t="s">
        <v>34</v>
      </c>
      <c r="H104" s="35" t="s">
        <v>5</v>
      </c>
      <c r="I104" s="36" t="s">
        <v>28</v>
      </c>
      <c r="J104" s="37"/>
      <c r="K104" s="38"/>
      <c r="L104" s="54" t="s">
        <v>38</v>
      </c>
    </row>
    <row r="105" spans="1:12" ht="15.75" thickBot="1" x14ac:dyDescent="0.3">
      <c r="A105" s="34"/>
      <c r="B105" s="3" t="s">
        <v>0</v>
      </c>
      <c r="C105" s="3" t="s">
        <v>1</v>
      </c>
      <c r="D105" s="3" t="s">
        <v>2</v>
      </c>
      <c r="E105" s="3" t="s">
        <v>3</v>
      </c>
      <c r="F105" s="3" t="s">
        <v>4</v>
      </c>
      <c r="G105" s="55"/>
      <c r="H105" s="34"/>
      <c r="I105" s="3" t="s">
        <v>8</v>
      </c>
      <c r="J105" s="3" t="s">
        <v>9</v>
      </c>
      <c r="K105" s="3" t="s">
        <v>10</v>
      </c>
      <c r="L105" s="55"/>
    </row>
    <row r="106" spans="1:12" ht="15.75" thickBot="1" x14ac:dyDescent="0.3">
      <c r="A106" s="4">
        <v>5</v>
      </c>
      <c r="B106" s="68">
        <f>B10+B34+B58+B82</f>
        <v>0</v>
      </c>
      <c r="C106" s="68">
        <f t="shared" ref="C106:F106" si="24">C10+C34+C58+C82</f>
        <v>0</v>
      </c>
      <c r="D106" s="68">
        <f t="shared" si="24"/>
        <v>0</v>
      </c>
      <c r="E106" s="68">
        <f t="shared" si="24"/>
        <v>0</v>
      </c>
      <c r="F106" s="68">
        <f t="shared" si="24"/>
        <v>0</v>
      </c>
      <c r="G106" s="55"/>
      <c r="H106" s="4">
        <v>1</v>
      </c>
      <c r="I106" s="68">
        <f>I10+I34+I58+I82</f>
        <v>0</v>
      </c>
      <c r="J106" s="68">
        <f t="shared" ref="J106:K106" si="25">J10+J34+J58+J82</f>
        <v>0</v>
      </c>
      <c r="K106" s="68">
        <f t="shared" si="25"/>
        <v>0</v>
      </c>
      <c r="L106" s="55"/>
    </row>
    <row r="107" spans="1:12" ht="15.75" thickBot="1" x14ac:dyDescent="0.3">
      <c r="A107" s="4">
        <v>7</v>
      </c>
      <c r="B107" s="68">
        <f t="shared" ref="B107:F116" si="26">B11+B35+B59+B83</f>
        <v>8</v>
      </c>
      <c r="C107" s="68">
        <f t="shared" si="26"/>
        <v>2</v>
      </c>
      <c r="D107" s="68">
        <f t="shared" si="26"/>
        <v>0</v>
      </c>
      <c r="E107" s="68">
        <f t="shared" si="26"/>
        <v>0</v>
      </c>
      <c r="F107" s="68">
        <f t="shared" si="26"/>
        <v>0</v>
      </c>
      <c r="G107" s="55"/>
      <c r="H107" s="4">
        <v>2.5</v>
      </c>
      <c r="I107" s="68">
        <f t="shared" ref="I107:K116" si="27">I11+I35+I59+I83</f>
        <v>11</v>
      </c>
      <c r="J107" s="68">
        <f t="shared" si="27"/>
        <v>0</v>
      </c>
      <c r="K107" s="68">
        <f t="shared" si="27"/>
        <v>0</v>
      </c>
      <c r="L107" s="55"/>
    </row>
    <row r="108" spans="1:12" ht="15.75" thickBot="1" x14ac:dyDescent="0.3">
      <c r="A108" s="4">
        <v>10</v>
      </c>
      <c r="B108" s="68">
        <f t="shared" si="26"/>
        <v>2</v>
      </c>
      <c r="C108" s="68">
        <f t="shared" si="26"/>
        <v>0</v>
      </c>
      <c r="D108" s="68">
        <f t="shared" si="26"/>
        <v>0</v>
      </c>
      <c r="E108" s="68">
        <f t="shared" si="26"/>
        <v>0</v>
      </c>
      <c r="F108" s="68">
        <f t="shared" si="26"/>
        <v>4</v>
      </c>
      <c r="G108" s="55"/>
      <c r="H108" s="4">
        <v>5</v>
      </c>
      <c r="I108" s="68">
        <f t="shared" si="27"/>
        <v>0</v>
      </c>
      <c r="J108" s="68">
        <f t="shared" si="27"/>
        <v>4</v>
      </c>
      <c r="K108" s="68">
        <f t="shared" si="27"/>
        <v>0</v>
      </c>
      <c r="L108" s="55"/>
    </row>
    <row r="109" spans="1:12" ht="15.75" thickBot="1" x14ac:dyDescent="0.3">
      <c r="A109" s="4">
        <v>15</v>
      </c>
      <c r="B109" s="68">
        <f t="shared" si="26"/>
        <v>0</v>
      </c>
      <c r="C109" s="68">
        <f t="shared" si="26"/>
        <v>0</v>
      </c>
      <c r="D109" s="68">
        <f t="shared" si="26"/>
        <v>6</v>
      </c>
      <c r="E109" s="68">
        <f t="shared" si="26"/>
        <v>0</v>
      </c>
      <c r="F109" s="68">
        <f t="shared" si="26"/>
        <v>0</v>
      </c>
      <c r="G109" s="55"/>
      <c r="H109" s="4">
        <v>10</v>
      </c>
      <c r="I109" s="68">
        <f t="shared" si="27"/>
        <v>0</v>
      </c>
      <c r="J109" s="68">
        <f t="shared" si="27"/>
        <v>1</v>
      </c>
      <c r="K109" s="68">
        <f t="shared" si="27"/>
        <v>0</v>
      </c>
      <c r="L109" s="55"/>
    </row>
    <row r="110" spans="1:12" ht="15.75" thickBot="1" x14ac:dyDescent="0.3">
      <c r="A110" s="4">
        <v>20</v>
      </c>
      <c r="B110" s="68">
        <f t="shared" si="26"/>
        <v>0</v>
      </c>
      <c r="C110" s="68">
        <f t="shared" si="26"/>
        <v>0</v>
      </c>
      <c r="D110" s="68">
        <f t="shared" si="26"/>
        <v>0</v>
      </c>
      <c r="E110" s="68">
        <f t="shared" si="26"/>
        <v>0</v>
      </c>
      <c r="F110" s="68">
        <f t="shared" si="26"/>
        <v>0</v>
      </c>
      <c r="G110" s="55"/>
      <c r="H110" s="4"/>
      <c r="I110" s="68">
        <f t="shared" si="27"/>
        <v>0</v>
      </c>
      <c r="J110" s="68">
        <f t="shared" si="27"/>
        <v>0</v>
      </c>
      <c r="K110" s="68">
        <f t="shared" si="27"/>
        <v>8</v>
      </c>
      <c r="L110" s="55"/>
    </row>
    <row r="111" spans="1:12" ht="15.75" thickBot="1" x14ac:dyDescent="0.3">
      <c r="A111" s="4">
        <v>25</v>
      </c>
      <c r="B111" s="68">
        <f t="shared" si="26"/>
        <v>0</v>
      </c>
      <c r="C111" s="68">
        <f t="shared" si="26"/>
        <v>0</v>
      </c>
      <c r="D111" s="68">
        <f t="shared" si="26"/>
        <v>0</v>
      </c>
      <c r="E111" s="68">
        <f t="shared" si="26"/>
        <v>0</v>
      </c>
      <c r="F111" s="68">
        <f t="shared" si="26"/>
        <v>0</v>
      </c>
      <c r="G111" s="55"/>
      <c r="H111" s="4"/>
      <c r="I111" s="68">
        <f t="shared" si="27"/>
        <v>0</v>
      </c>
      <c r="J111" s="68">
        <f t="shared" si="27"/>
        <v>0</v>
      </c>
      <c r="K111" s="68">
        <f t="shared" si="27"/>
        <v>0</v>
      </c>
      <c r="L111" s="55"/>
    </row>
    <row r="112" spans="1:12" ht="15.75" thickBot="1" x14ac:dyDescent="0.3">
      <c r="A112" s="4">
        <v>30</v>
      </c>
      <c r="B112" s="68">
        <f t="shared" si="26"/>
        <v>0</v>
      </c>
      <c r="C112" s="68">
        <f t="shared" si="26"/>
        <v>0</v>
      </c>
      <c r="D112" s="68">
        <f t="shared" si="26"/>
        <v>0</v>
      </c>
      <c r="E112" s="68">
        <f t="shared" si="26"/>
        <v>0</v>
      </c>
      <c r="F112" s="68">
        <f t="shared" si="26"/>
        <v>0</v>
      </c>
      <c r="G112" s="55"/>
      <c r="H112" s="4"/>
      <c r="I112" s="68">
        <f t="shared" si="27"/>
        <v>0</v>
      </c>
      <c r="J112" s="68">
        <f t="shared" si="27"/>
        <v>0</v>
      </c>
      <c r="K112" s="68">
        <f t="shared" si="27"/>
        <v>0</v>
      </c>
      <c r="L112" s="55"/>
    </row>
    <row r="113" spans="1:12" ht="15.75" thickBot="1" x14ac:dyDescent="0.3">
      <c r="A113" s="4">
        <v>35</v>
      </c>
      <c r="B113" s="68">
        <f t="shared" si="26"/>
        <v>0</v>
      </c>
      <c r="C113" s="68">
        <f t="shared" si="26"/>
        <v>0</v>
      </c>
      <c r="D113" s="68">
        <f t="shared" si="26"/>
        <v>0</v>
      </c>
      <c r="E113" s="68">
        <f t="shared" si="26"/>
        <v>0</v>
      </c>
      <c r="F113" s="68">
        <f t="shared" si="26"/>
        <v>0</v>
      </c>
      <c r="G113" s="55"/>
      <c r="H113" s="4"/>
      <c r="I113" s="68">
        <f t="shared" si="27"/>
        <v>0</v>
      </c>
      <c r="J113" s="68">
        <f t="shared" si="27"/>
        <v>0</v>
      </c>
      <c r="K113" s="68">
        <f t="shared" si="27"/>
        <v>0</v>
      </c>
      <c r="L113" s="55"/>
    </row>
    <row r="114" spans="1:12" ht="15.75" thickBot="1" x14ac:dyDescent="0.3">
      <c r="A114" s="4">
        <v>40</v>
      </c>
      <c r="B114" s="68">
        <f t="shared" si="26"/>
        <v>0</v>
      </c>
      <c r="C114" s="68">
        <f t="shared" si="26"/>
        <v>0</v>
      </c>
      <c r="D114" s="68">
        <f t="shared" si="26"/>
        <v>0</v>
      </c>
      <c r="E114" s="68">
        <f t="shared" si="26"/>
        <v>0</v>
      </c>
      <c r="F114" s="68">
        <f t="shared" si="26"/>
        <v>0</v>
      </c>
      <c r="G114" s="55"/>
      <c r="H114" s="4"/>
      <c r="I114" s="68">
        <f t="shared" si="27"/>
        <v>0</v>
      </c>
      <c r="J114" s="68">
        <f t="shared" si="27"/>
        <v>0</v>
      </c>
      <c r="K114" s="68">
        <f t="shared" si="27"/>
        <v>0</v>
      </c>
      <c r="L114" s="55"/>
    </row>
    <row r="115" spans="1:12" ht="15.75" thickBot="1" x14ac:dyDescent="0.3">
      <c r="A115" s="4">
        <v>45</v>
      </c>
      <c r="B115" s="68">
        <f t="shared" si="26"/>
        <v>0</v>
      </c>
      <c r="C115" s="68">
        <f t="shared" si="26"/>
        <v>0</v>
      </c>
      <c r="D115" s="68">
        <f t="shared" si="26"/>
        <v>0</v>
      </c>
      <c r="E115" s="68">
        <f t="shared" si="26"/>
        <v>0</v>
      </c>
      <c r="F115" s="68">
        <f t="shared" si="26"/>
        <v>0</v>
      </c>
      <c r="G115" s="55"/>
      <c r="H115" s="4"/>
      <c r="I115" s="68">
        <f t="shared" si="27"/>
        <v>0</v>
      </c>
      <c r="J115" s="68">
        <f t="shared" si="27"/>
        <v>0</v>
      </c>
      <c r="K115" s="68">
        <f t="shared" si="27"/>
        <v>0</v>
      </c>
      <c r="L115" s="55"/>
    </row>
    <row r="116" spans="1:12" ht="15.75" thickBot="1" x14ac:dyDescent="0.3">
      <c r="A116" s="4">
        <v>50</v>
      </c>
      <c r="B116" s="68">
        <f t="shared" si="26"/>
        <v>0</v>
      </c>
      <c r="C116" s="68">
        <f t="shared" si="26"/>
        <v>0</v>
      </c>
      <c r="D116" s="68">
        <f t="shared" si="26"/>
        <v>0</v>
      </c>
      <c r="E116" s="68">
        <f t="shared" si="26"/>
        <v>0</v>
      </c>
      <c r="F116" s="68">
        <f t="shared" si="26"/>
        <v>0</v>
      </c>
      <c r="G116" s="56"/>
      <c r="H116" s="4"/>
      <c r="I116" s="68">
        <f t="shared" si="27"/>
        <v>0</v>
      </c>
      <c r="J116" s="68">
        <f t="shared" si="27"/>
        <v>0</v>
      </c>
      <c r="K116" s="68">
        <f t="shared" si="27"/>
        <v>0</v>
      </c>
      <c r="L116" s="56"/>
    </row>
    <row r="117" spans="1:12" ht="15.75" thickBot="1" x14ac:dyDescent="0.3">
      <c r="A117" s="31" t="s">
        <v>29</v>
      </c>
      <c r="B117" s="42">
        <f>SUM(B106:B116)</f>
        <v>10</v>
      </c>
      <c r="C117" s="42">
        <f t="shared" ref="C117" si="28">SUM(C106:C116)</f>
        <v>2</v>
      </c>
      <c r="D117" s="42">
        <f t="shared" ref="D117" si="29">SUM(D106:D116)</f>
        <v>6</v>
      </c>
      <c r="E117" s="42">
        <f t="shared" ref="E117" si="30">SUM(E106:E116)</f>
        <v>0</v>
      </c>
      <c r="F117" s="42">
        <f t="shared" ref="F117" si="31">SUM(F106:F116)</f>
        <v>4</v>
      </c>
      <c r="G117" s="44">
        <f>SUM(B117:F118)</f>
        <v>22</v>
      </c>
      <c r="H117" s="31" t="s">
        <v>29</v>
      </c>
      <c r="I117" s="42">
        <f>SUM(I106:I116)</f>
        <v>11</v>
      </c>
      <c r="J117" s="42">
        <f t="shared" ref="J117" si="32">SUM(J106:J116)</f>
        <v>5</v>
      </c>
      <c r="K117" s="42">
        <f t="shared" ref="K117" si="33">SUM(K106:K116)</f>
        <v>8</v>
      </c>
      <c r="L117" s="44">
        <f>SUM(I117:K118)</f>
        <v>24</v>
      </c>
    </row>
    <row r="118" spans="1:12" ht="15.75" thickBot="1" x14ac:dyDescent="0.3">
      <c r="A118" s="32"/>
      <c r="B118" s="43"/>
      <c r="C118" s="43"/>
      <c r="D118" s="43"/>
      <c r="E118" s="43"/>
      <c r="F118" s="43"/>
      <c r="G118" s="44"/>
      <c r="H118" s="32"/>
      <c r="I118" s="43"/>
      <c r="J118" s="43"/>
      <c r="K118" s="43"/>
      <c r="L118" s="44"/>
    </row>
    <row r="119" spans="1:12" ht="15.75" thickBot="1" x14ac:dyDescent="0.3">
      <c r="A119" s="29" t="s">
        <v>27</v>
      </c>
      <c r="B119" s="27">
        <f>SUMPRODUCT($A106:$A116,B106:B116)</f>
        <v>76</v>
      </c>
      <c r="C119" s="27">
        <f t="shared" ref="C119:F119" si="34">SUMPRODUCT($A106:$A116,C106:C116)</f>
        <v>14</v>
      </c>
      <c r="D119" s="27">
        <f t="shared" si="34"/>
        <v>90</v>
      </c>
      <c r="E119" s="27">
        <f t="shared" si="34"/>
        <v>0</v>
      </c>
      <c r="F119" s="27">
        <f t="shared" si="34"/>
        <v>40</v>
      </c>
      <c r="G119" s="44">
        <f>SUM(B119:F120)</f>
        <v>220</v>
      </c>
      <c r="H119" s="29" t="s">
        <v>27</v>
      </c>
      <c r="I119" s="27">
        <f>SUMPRODUCT($H106:$H116,I106:I116)</f>
        <v>27.5</v>
      </c>
      <c r="J119" s="27">
        <f t="shared" ref="J119:K119" si="35">SUMPRODUCT($H106:$H116,J106:J116)</f>
        <v>30</v>
      </c>
      <c r="K119" s="27">
        <f t="shared" si="35"/>
        <v>0</v>
      </c>
      <c r="L119" s="44">
        <f>SUM(I119:K120)</f>
        <v>57.5</v>
      </c>
    </row>
    <row r="120" spans="1:12" ht="15.75" thickBot="1" x14ac:dyDescent="0.3">
      <c r="A120" s="30"/>
      <c r="B120" s="28"/>
      <c r="C120" s="28"/>
      <c r="D120" s="28"/>
      <c r="E120" s="28"/>
      <c r="F120" s="28"/>
      <c r="G120" s="44"/>
      <c r="H120" s="30"/>
      <c r="I120" s="28"/>
      <c r="J120" s="28"/>
      <c r="K120" s="28"/>
      <c r="L120" s="44"/>
    </row>
  </sheetData>
  <dataConsolidate link="1">
    <dataRefs count="1">
      <dataRef ref="I10:K20" sheet="Expéditions"/>
    </dataRefs>
  </dataConsolidate>
  <mergeCells count="165">
    <mergeCell ref="J117:J118"/>
    <mergeCell ref="K117:K118"/>
    <mergeCell ref="L117:L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L119:L12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F100:K101"/>
    <mergeCell ref="A103:G103"/>
    <mergeCell ref="H103:L103"/>
    <mergeCell ref="A104:A105"/>
    <mergeCell ref="B104:F104"/>
    <mergeCell ref="G104:G116"/>
    <mergeCell ref="H104:H105"/>
    <mergeCell ref="I104:K104"/>
    <mergeCell ref="L104:L116"/>
    <mergeCell ref="K93:K94"/>
    <mergeCell ref="L93:L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J95:J96"/>
    <mergeCell ref="K95:K96"/>
    <mergeCell ref="L95:L96"/>
    <mergeCell ref="F93:F94"/>
    <mergeCell ref="G93:G94"/>
    <mergeCell ref="H93:H94"/>
    <mergeCell ref="I93:I94"/>
    <mergeCell ref="J93:J94"/>
    <mergeCell ref="A93:A94"/>
    <mergeCell ref="B93:B94"/>
    <mergeCell ref="C93:C94"/>
    <mergeCell ref="D93:D94"/>
    <mergeCell ref="E93:E94"/>
    <mergeCell ref="F76:K77"/>
    <mergeCell ref="A79:G79"/>
    <mergeCell ref="H79:L79"/>
    <mergeCell ref="A80:A81"/>
    <mergeCell ref="B80:F80"/>
    <mergeCell ref="G80:G92"/>
    <mergeCell ref="H80:H81"/>
    <mergeCell ref="I80:K80"/>
    <mergeCell ref="L80:L92"/>
    <mergeCell ref="K69:K70"/>
    <mergeCell ref="L69:L70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L71:L72"/>
    <mergeCell ref="F69:F70"/>
    <mergeCell ref="G69:G70"/>
    <mergeCell ref="H69:H70"/>
    <mergeCell ref="I69:I70"/>
    <mergeCell ref="J69:J70"/>
    <mergeCell ref="A69:A70"/>
    <mergeCell ref="B69:B70"/>
    <mergeCell ref="C69:C70"/>
    <mergeCell ref="D69:D70"/>
    <mergeCell ref="E69:E70"/>
    <mergeCell ref="F52:K53"/>
    <mergeCell ref="A55:G55"/>
    <mergeCell ref="H55:L55"/>
    <mergeCell ref="A56:A57"/>
    <mergeCell ref="B56:F56"/>
    <mergeCell ref="G56:G68"/>
    <mergeCell ref="H56:H57"/>
    <mergeCell ref="I56:K56"/>
    <mergeCell ref="L56:L68"/>
    <mergeCell ref="K45:K46"/>
    <mergeCell ref="L45:L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F45:F46"/>
    <mergeCell ref="G45:G46"/>
    <mergeCell ref="H45:H46"/>
    <mergeCell ref="I45:I46"/>
    <mergeCell ref="J45:J46"/>
    <mergeCell ref="A45:A46"/>
    <mergeCell ref="B45:B46"/>
    <mergeCell ref="C45:C46"/>
    <mergeCell ref="D45:D46"/>
    <mergeCell ref="E45:E46"/>
    <mergeCell ref="F28:K29"/>
    <mergeCell ref="A31:G31"/>
    <mergeCell ref="H31:L31"/>
    <mergeCell ref="A32:A33"/>
    <mergeCell ref="B32:F32"/>
    <mergeCell ref="G32:G44"/>
    <mergeCell ref="H32:H33"/>
    <mergeCell ref="I32:K32"/>
    <mergeCell ref="L32:L44"/>
    <mergeCell ref="L23:L24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21:L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F4:K5"/>
    <mergeCell ref="A7:G7"/>
    <mergeCell ref="H7:L7"/>
    <mergeCell ref="A8:A9"/>
    <mergeCell ref="B8:F8"/>
    <mergeCell ref="G8:G20"/>
    <mergeCell ref="H8:H9"/>
    <mergeCell ref="I8:K8"/>
    <mergeCell ref="L8:L20"/>
  </mergeCells>
  <phoneticPr fontId="0" type="noConversion"/>
  <conditionalFormatting sqref="F4:K5">
    <cfRule type="colorScale" priority="7">
      <colorScale>
        <cfvo type="min"/>
        <cfvo type="max"/>
        <color rgb="FFFF7128"/>
        <color rgb="FFFFEF9C"/>
      </colorScale>
    </cfRule>
  </conditionalFormatting>
  <conditionalFormatting sqref="F52:K53">
    <cfRule type="colorScale" priority="5">
      <colorScale>
        <cfvo type="min"/>
        <cfvo type="max"/>
        <color rgb="FFFF7128"/>
        <color rgb="FFFFEF9C"/>
      </colorScale>
    </cfRule>
  </conditionalFormatting>
  <conditionalFormatting sqref="F76:K77">
    <cfRule type="colorScale" priority="4">
      <colorScale>
        <cfvo type="min"/>
        <cfvo type="max"/>
        <color rgb="FFFF7128"/>
        <color rgb="FFFFEF9C"/>
      </colorScale>
    </cfRule>
  </conditionalFormatting>
  <conditionalFormatting sqref="F28:K29">
    <cfRule type="colorScale" priority="2">
      <colorScale>
        <cfvo type="min"/>
        <cfvo type="max"/>
        <color rgb="FFFF7128"/>
        <color rgb="FFFFEF9C"/>
      </colorScale>
    </cfRule>
  </conditionalFormatting>
  <conditionalFormatting sqref="F100:K101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48"/>
  <sheetViews>
    <sheetView showZeros="0" zoomScale="85" zoomScaleNormal="85" workbookViewId="0">
      <selection activeCell="N36" sqref="N36"/>
    </sheetView>
  </sheetViews>
  <sheetFormatPr baseColWidth="10" defaultRowHeight="15" x14ac:dyDescent="0.25"/>
  <cols>
    <col min="1" max="1" width="12.140625" customWidth="1"/>
    <col min="2" max="6" width="14.28515625" customWidth="1"/>
    <col min="7" max="8" width="12.140625" customWidth="1"/>
    <col min="9" max="11" width="20" customWidth="1"/>
    <col min="12" max="12" width="12.140625" customWidth="1"/>
    <col min="13" max="13" width="18" customWidth="1"/>
    <col min="14" max="14" width="19.28515625" customWidth="1"/>
  </cols>
  <sheetData>
    <row r="2" spans="1:12" ht="15" customHeight="1" thickBot="1" x14ac:dyDescent="0.3"/>
    <row r="3" spans="1:12" ht="15" customHeight="1" thickBot="1" x14ac:dyDescent="0.3">
      <c r="A3" s="18"/>
      <c r="B3" s="17"/>
      <c r="C3" s="17"/>
      <c r="D3" s="17"/>
      <c r="E3" s="17"/>
      <c r="F3" s="17"/>
      <c r="G3" s="17"/>
      <c r="H3" s="17"/>
      <c r="I3" s="17"/>
      <c r="J3" s="17"/>
      <c r="K3" s="17"/>
      <c r="L3" s="19"/>
    </row>
    <row r="4" spans="1:12" ht="15" customHeight="1" x14ac:dyDescent="0.25">
      <c r="A4" s="11"/>
      <c r="B4" s="8" t="s">
        <v>11</v>
      </c>
      <c r="C4" s="9" t="s">
        <v>24</v>
      </c>
      <c r="D4" s="8" t="s">
        <v>25</v>
      </c>
      <c r="E4" s="12"/>
      <c r="F4" s="45" t="s">
        <v>61</v>
      </c>
      <c r="G4" s="46"/>
      <c r="H4" s="46"/>
      <c r="I4" s="46"/>
      <c r="J4" s="46"/>
      <c r="K4" s="47"/>
      <c r="L4" s="15"/>
    </row>
    <row r="5" spans="1:12" ht="15" customHeight="1" thickBot="1" x14ac:dyDescent="0.3">
      <c r="A5" s="11"/>
      <c r="B5" s="5">
        <f>Expéditions!$B$5</f>
        <v>2013</v>
      </c>
      <c r="C5" s="7" t="str">
        <f>Expéditions!$C$5</f>
        <v>Janvier</v>
      </c>
      <c r="D5" s="6">
        <f>Expéditions!$D$5</f>
        <v>3</v>
      </c>
      <c r="E5" s="12"/>
      <c r="F5" s="48"/>
      <c r="G5" s="49"/>
      <c r="H5" s="49"/>
      <c r="I5" s="49"/>
      <c r="J5" s="49"/>
      <c r="K5" s="50"/>
      <c r="L5" s="15"/>
    </row>
    <row r="6" spans="1:12" ht="15" customHeight="1" thickBot="1" x14ac:dyDescent="0.3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6"/>
    </row>
    <row r="7" spans="1:12" ht="15.75" thickBot="1" x14ac:dyDescent="0.3">
      <c r="A7" s="51" t="s">
        <v>6</v>
      </c>
      <c r="B7" s="52"/>
      <c r="C7" s="52"/>
      <c r="D7" s="52"/>
      <c r="E7" s="52"/>
      <c r="F7" s="52"/>
      <c r="G7" s="53"/>
      <c r="H7" s="57" t="s">
        <v>7</v>
      </c>
      <c r="I7" s="58"/>
      <c r="J7" s="58"/>
      <c r="K7" s="58"/>
      <c r="L7" s="59"/>
    </row>
    <row r="8" spans="1:12" ht="15.75" customHeight="1" thickBot="1" x14ac:dyDescent="0.3">
      <c r="A8" s="33" t="s">
        <v>5</v>
      </c>
      <c r="B8" s="39" t="s">
        <v>26</v>
      </c>
      <c r="C8" s="40"/>
      <c r="D8" s="40"/>
      <c r="E8" s="40"/>
      <c r="F8" s="41"/>
      <c r="G8" s="54" t="s">
        <v>35</v>
      </c>
      <c r="H8" s="35" t="s">
        <v>5</v>
      </c>
      <c r="I8" s="36" t="s">
        <v>28</v>
      </c>
      <c r="J8" s="37"/>
      <c r="K8" s="38"/>
      <c r="L8" s="54" t="s">
        <v>36</v>
      </c>
    </row>
    <row r="9" spans="1:12" ht="15.75" thickBot="1" x14ac:dyDescent="0.3">
      <c r="A9" s="34"/>
      <c r="B9" s="3" t="s">
        <v>0</v>
      </c>
      <c r="C9" s="3" t="s">
        <v>1</v>
      </c>
      <c r="D9" s="3" t="s">
        <v>2</v>
      </c>
      <c r="E9" s="3" t="s">
        <v>3</v>
      </c>
      <c r="F9" s="3" t="s">
        <v>4</v>
      </c>
      <c r="G9" s="55"/>
      <c r="H9" s="34"/>
      <c r="I9" s="3" t="s">
        <v>8</v>
      </c>
      <c r="J9" s="3" t="s">
        <v>9</v>
      </c>
      <c r="K9" s="3" t="s">
        <v>10</v>
      </c>
      <c r="L9" s="55"/>
    </row>
    <row r="10" spans="1:12" ht="15.75" thickBot="1" x14ac:dyDescent="0.3">
      <c r="A10" s="4">
        <v>5</v>
      </c>
      <c r="B10" s="26">
        <f>Production!B10-Expéditions!B106+B34</f>
        <v>-12</v>
      </c>
      <c r="C10" s="26">
        <f>Production!C10-Expéditions!C106+C34</f>
        <v>-5</v>
      </c>
      <c r="D10" s="26">
        <f>Production!D10-Expéditions!D106+D34</f>
        <v>0</v>
      </c>
      <c r="E10" s="26">
        <f>Production!E10-Expéditions!E106+E34</f>
        <v>0</v>
      </c>
      <c r="F10" s="26">
        <f>Production!F10-Expéditions!F106+F34</f>
        <v>0</v>
      </c>
      <c r="G10" s="55"/>
      <c r="H10" s="4">
        <v>1</v>
      </c>
      <c r="I10" s="26">
        <f>Production!I10-Expéditions!I106+I34</f>
        <v>-7</v>
      </c>
      <c r="J10" s="26">
        <f>Production!J10-Expéditions!J106+J34</f>
        <v>0</v>
      </c>
      <c r="K10" s="26">
        <f>Production!K10-Expéditions!K106+K34</f>
        <v>0</v>
      </c>
      <c r="L10" s="55"/>
    </row>
    <row r="11" spans="1:12" ht="15.75" thickBot="1" x14ac:dyDescent="0.3">
      <c r="A11" s="4">
        <v>7</v>
      </c>
      <c r="B11" s="26">
        <f>Production!B11-Expéditions!B107+B35</f>
        <v>-12</v>
      </c>
      <c r="C11" s="26">
        <f>Production!C11-Expéditions!C107+C35</f>
        <v>-2</v>
      </c>
      <c r="D11" s="26">
        <f>Production!D11-Expéditions!D107+D35</f>
        <v>-3</v>
      </c>
      <c r="E11" s="26">
        <f>Production!E11-Expéditions!E107+E35</f>
        <v>-8</v>
      </c>
      <c r="F11" s="26">
        <f>Production!F11-Expéditions!F107+F35</f>
        <v>-8</v>
      </c>
      <c r="G11" s="55"/>
      <c r="H11" s="4">
        <v>2.5</v>
      </c>
      <c r="I11" s="26">
        <f>Production!I11-Expéditions!I107+I35</f>
        <v>-10</v>
      </c>
      <c r="J11" s="26">
        <f>Production!J11-Expéditions!J107+J35</f>
        <v>-3</v>
      </c>
      <c r="K11" s="26">
        <f>Production!K11-Expéditions!K107+K35</f>
        <v>-5</v>
      </c>
      <c r="L11" s="55"/>
    </row>
    <row r="12" spans="1:12" ht="15.75" thickBot="1" x14ac:dyDescent="0.3">
      <c r="A12" s="4">
        <v>10</v>
      </c>
      <c r="B12" s="26">
        <f>Production!B12-Expéditions!B108+B36</f>
        <v>-11</v>
      </c>
      <c r="C12" s="26">
        <f>Production!C12-Expéditions!C108+C36</f>
        <v>0</v>
      </c>
      <c r="D12" s="26">
        <f>Production!D12-Expéditions!D108+D36</f>
        <v>-1</v>
      </c>
      <c r="E12" s="26">
        <f>Production!E12-Expéditions!E108+E36</f>
        <v>-11</v>
      </c>
      <c r="F12" s="26">
        <f>Production!F12-Expéditions!F108+F36</f>
        <v>-4</v>
      </c>
      <c r="G12" s="55"/>
      <c r="H12" s="4">
        <v>5</v>
      </c>
      <c r="I12" s="26">
        <f>Production!I12-Expéditions!I108+I36</f>
        <v>-7</v>
      </c>
      <c r="J12" s="26">
        <f>Production!J12-Expéditions!J108+J36</f>
        <v>-18</v>
      </c>
      <c r="K12" s="26">
        <f>Production!K12-Expéditions!K108+K36</f>
        <v>-3</v>
      </c>
      <c r="L12" s="55"/>
    </row>
    <row r="13" spans="1:12" ht="15.75" thickBot="1" x14ac:dyDescent="0.3">
      <c r="A13" s="4">
        <v>15</v>
      </c>
      <c r="B13" s="26">
        <f>Production!B13-Expéditions!B109+B37</f>
        <v>0</v>
      </c>
      <c r="C13" s="26">
        <f>Production!C13-Expéditions!C109+C37</f>
        <v>-6</v>
      </c>
      <c r="D13" s="26">
        <f>Production!D13-Expéditions!D109+D37</f>
        <v>-22</v>
      </c>
      <c r="E13" s="26">
        <f>Production!E13-Expéditions!E109+E37</f>
        <v>0</v>
      </c>
      <c r="F13" s="26">
        <f>Production!F13-Expéditions!F109+F37</f>
        <v>0</v>
      </c>
      <c r="G13" s="55"/>
      <c r="H13" s="4">
        <v>10</v>
      </c>
      <c r="I13" s="26">
        <f>Production!I13-Expéditions!I109+I37</f>
        <v>0</v>
      </c>
      <c r="J13" s="26">
        <f>Production!J13-Expéditions!J109+J37</f>
        <v>-16</v>
      </c>
      <c r="K13" s="26">
        <f>Production!K13-Expéditions!K109+K37</f>
        <v>-1</v>
      </c>
      <c r="L13" s="55"/>
    </row>
    <row r="14" spans="1:12" ht="15.75" thickBot="1" x14ac:dyDescent="0.3">
      <c r="A14" s="4">
        <v>20</v>
      </c>
      <c r="B14" s="26">
        <f>Production!B14-Expéditions!B110+B38</f>
        <v>5</v>
      </c>
      <c r="C14" s="26">
        <f>Production!C14-Expéditions!C110+C38</f>
        <v>4</v>
      </c>
      <c r="D14" s="26">
        <f>Production!D14-Expéditions!D110+D38</f>
        <v>-11</v>
      </c>
      <c r="E14" s="26">
        <f>Production!E14-Expéditions!E110+E38</f>
        <v>3</v>
      </c>
      <c r="F14" s="26">
        <f>Production!F14-Expéditions!F110+F38</f>
        <v>-4</v>
      </c>
      <c r="G14" s="55"/>
      <c r="H14" s="4"/>
      <c r="I14" s="26">
        <f>Production!I14-Expéditions!I110+I38</f>
        <v>0</v>
      </c>
      <c r="J14" s="26">
        <f>Production!J14-Expéditions!J110+J38</f>
        <v>0</v>
      </c>
      <c r="K14" s="26">
        <f>Production!K14-Expéditions!K110+K38</f>
        <v>-8</v>
      </c>
      <c r="L14" s="55"/>
    </row>
    <row r="15" spans="1:12" ht="15.75" thickBot="1" x14ac:dyDescent="0.3">
      <c r="A15" s="4">
        <v>25</v>
      </c>
      <c r="B15" s="26">
        <f>Production!B15-Expéditions!B111+B39</f>
        <v>0</v>
      </c>
      <c r="C15" s="26">
        <f>Production!C15-Expéditions!C111+C39</f>
        <v>0</v>
      </c>
      <c r="D15" s="26">
        <f>Production!D15-Expéditions!D111+D39</f>
        <v>0</v>
      </c>
      <c r="E15" s="26">
        <f>Production!E15-Expéditions!E111+E39</f>
        <v>0</v>
      </c>
      <c r="F15" s="26">
        <f>Production!F15-Expéditions!F111+F39</f>
        <v>0</v>
      </c>
      <c r="G15" s="55"/>
      <c r="H15" s="4"/>
      <c r="I15" s="26">
        <f>Production!I15-Expéditions!I111+I39</f>
        <v>0</v>
      </c>
      <c r="J15" s="26">
        <f>Production!J15-Expéditions!J111+J39</f>
        <v>0</v>
      </c>
      <c r="K15" s="26">
        <f>Production!K15-Expéditions!K111+K39</f>
        <v>1</v>
      </c>
      <c r="L15" s="55"/>
    </row>
    <row r="16" spans="1:12" ht="15.75" thickBot="1" x14ac:dyDescent="0.3">
      <c r="A16" s="4">
        <v>30</v>
      </c>
      <c r="B16" s="26">
        <f>Production!B16-Expéditions!B112+B40</f>
        <v>0</v>
      </c>
      <c r="C16" s="26">
        <f>Production!C16-Expéditions!C112+C40</f>
        <v>0</v>
      </c>
      <c r="D16" s="26">
        <f>Production!D16-Expéditions!D112+D40</f>
        <v>0</v>
      </c>
      <c r="E16" s="26">
        <f>Production!E16-Expéditions!E112+E40</f>
        <v>0</v>
      </c>
      <c r="F16" s="26">
        <f>Production!F16-Expéditions!F112+F40</f>
        <v>0</v>
      </c>
      <c r="G16" s="55"/>
      <c r="H16" s="4"/>
      <c r="I16" s="26">
        <f>Production!I16-Expéditions!I112+I40</f>
        <v>0</v>
      </c>
      <c r="J16" s="26">
        <f>Production!J16-Expéditions!J112+J40</f>
        <v>0</v>
      </c>
      <c r="K16" s="26">
        <f>Production!K16-Expéditions!K112+K40</f>
        <v>0</v>
      </c>
      <c r="L16" s="55"/>
    </row>
    <row r="17" spans="1:14" ht="15.75" thickBot="1" x14ac:dyDescent="0.3">
      <c r="A17" s="4">
        <v>35</v>
      </c>
      <c r="B17" s="26">
        <f>Production!B17-Expéditions!B113+B41</f>
        <v>0</v>
      </c>
      <c r="C17" s="26">
        <f>Production!C17-Expéditions!C113+C41</f>
        <v>0</v>
      </c>
      <c r="D17" s="26">
        <f>Production!D17-Expéditions!D113+D41</f>
        <v>0</v>
      </c>
      <c r="E17" s="26">
        <f>Production!E17-Expéditions!E113+E41</f>
        <v>0</v>
      </c>
      <c r="F17" s="26">
        <f>Production!F17-Expéditions!F113+F41</f>
        <v>0</v>
      </c>
      <c r="G17" s="55"/>
      <c r="H17" s="4"/>
      <c r="I17" s="26">
        <f>Production!I17-Expéditions!I113+I41</f>
        <v>0</v>
      </c>
      <c r="J17" s="26">
        <f>Production!J17-Expéditions!J113+J41</f>
        <v>0</v>
      </c>
      <c r="K17" s="26">
        <f>Production!K17-Expéditions!K113+K41</f>
        <v>0</v>
      </c>
      <c r="L17" s="55"/>
    </row>
    <row r="18" spans="1:14" ht="15.75" thickBot="1" x14ac:dyDescent="0.3">
      <c r="A18" s="4">
        <v>40</v>
      </c>
      <c r="B18" s="26">
        <f>Production!B18-Expéditions!B114+B42</f>
        <v>0</v>
      </c>
      <c r="C18" s="26">
        <f>Production!C18-Expéditions!C114+C42</f>
        <v>0</v>
      </c>
      <c r="D18" s="26">
        <f>Production!D18-Expéditions!D114+D42</f>
        <v>0</v>
      </c>
      <c r="E18" s="26">
        <f>Production!E18-Expéditions!E114+E42</f>
        <v>0</v>
      </c>
      <c r="F18" s="26">
        <f>Production!F18-Expéditions!F114+F42</f>
        <v>0</v>
      </c>
      <c r="G18" s="55"/>
      <c r="H18" s="4"/>
      <c r="I18" s="26">
        <f>Production!I18-Expéditions!I114+I42</f>
        <v>0</v>
      </c>
      <c r="J18" s="26">
        <f>Production!J18-Expéditions!J114+J42</f>
        <v>0</v>
      </c>
      <c r="K18" s="26">
        <f>Production!K18-Expéditions!K114+K42</f>
        <v>0</v>
      </c>
      <c r="L18" s="55"/>
    </row>
    <row r="19" spans="1:14" ht="15.75" thickBot="1" x14ac:dyDescent="0.3">
      <c r="A19" s="4">
        <v>45</v>
      </c>
      <c r="B19" s="26">
        <f>Production!B19-Expéditions!B115+B43</f>
        <v>0</v>
      </c>
      <c r="C19" s="26">
        <f>Production!C19-Expéditions!C115+C43</f>
        <v>0</v>
      </c>
      <c r="D19" s="26">
        <f>Production!D19-Expéditions!D115+D43</f>
        <v>0</v>
      </c>
      <c r="E19" s="26">
        <f>Production!E19-Expéditions!E115+E43</f>
        <v>0</v>
      </c>
      <c r="F19" s="26">
        <f>Production!F19-Expéditions!F115+F43</f>
        <v>0</v>
      </c>
      <c r="G19" s="55"/>
      <c r="H19" s="4"/>
      <c r="I19" s="26">
        <f>Production!I19-Expéditions!I115+I43</f>
        <v>0</v>
      </c>
      <c r="J19" s="26">
        <f>Production!J19-Expéditions!J115+J43</f>
        <v>0</v>
      </c>
      <c r="K19" s="26">
        <f>Production!K19-Expéditions!K115+K43</f>
        <v>0</v>
      </c>
      <c r="L19" s="55"/>
    </row>
    <row r="20" spans="1:14" ht="15.75" thickBot="1" x14ac:dyDescent="0.3">
      <c r="A20" s="4">
        <v>50</v>
      </c>
      <c r="B20" s="26">
        <f>Production!B20-Expéditions!B116+B44</f>
        <v>0</v>
      </c>
      <c r="C20" s="26">
        <f>Production!C20-Expéditions!C116+C44</f>
        <v>0</v>
      </c>
      <c r="D20" s="26">
        <f>Production!D20-Expéditions!D116+D44</f>
        <v>0</v>
      </c>
      <c r="E20" s="26">
        <f>Production!E20-Expéditions!E116+E44</f>
        <v>0</v>
      </c>
      <c r="F20" s="26">
        <f>Production!F20-Expéditions!F116+F44</f>
        <v>0</v>
      </c>
      <c r="G20" s="56"/>
      <c r="H20" s="4"/>
      <c r="I20" s="26">
        <f>Production!I20-Expéditions!I116+I44</f>
        <v>0</v>
      </c>
      <c r="J20" s="26">
        <f>Production!J20-Expéditions!J116+J44</f>
        <v>0</v>
      </c>
      <c r="K20" s="26">
        <f>Production!K20-Expéditions!K116+K44</f>
        <v>0</v>
      </c>
      <c r="L20" s="56"/>
    </row>
    <row r="21" spans="1:14" ht="15.75" customHeight="1" thickBot="1" x14ac:dyDescent="0.3">
      <c r="A21" s="31" t="s">
        <v>29</v>
      </c>
      <c r="B21" s="42">
        <f>SUM(B10:B20)</f>
        <v>-30</v>
      </c>
      <c r="C21" s="42">
        <f t="shared" ref="C21:F21" si="0">SUM(C10:C20)</f>
        <v>-9</v>
      </c>
      <c r="D21" s="42">
        <f t="shared" si="0"/>
        <v>-37</v>
      </c>
      <c r="E21" s="42">
        <f t="shared" si="0"/>
        <v>-16</v>
      </c>
      <c r="F21" s="42">
        <f t="shared" si="0"/>
        <v>-16</v>
      </c>
      <c r="G21" s="44">
        <f>SUM(B21:F22)</f>
        <v>-108</v>
      </c>
      <c r="H21" s="31" t="s">
        <v>29</v>
      </c>
      <c r="I21" s="42">
        <f>SUM(I10:I20)</f>
        <v>-24</v>
      </c>
      <c r="J21" s="42">
        <f t="shared" ref="J21:K21" si="1">SUM(J10:J20)</f>
        <v>-37</v>
      </c>
      <c r="K21" s="42">
        <f t="shared" si="1"/>
        <v>-16</v>
      </c>
      <c r="L21" s="44">
        <f>SUM(I21:K22)</f>
        <v>-77</v>
      </c>
    </row>
    <row r="22" spans="1:14" ht="15.75" customHeight="1" thickBot="1" x14ac:dyDescent="0.3">
      <c r="A22" s="32"/>
      <c r="B22" s="43"/>
      <c r="C22" s="43"/>
      <c r="D22" s="43"/>
      <c r="E22" s="43"/>
      <c r="F22" s="43"/>
      <c r="G22" s="44"/>
      <c r="H22" s="32"/>
      <c r="I22" s="43"/>
      <c r="J22" s="43"/>
      <c r="K22" s="43"/>
      <c r="L22" s="44"/>
    </row>
    <row r="23" spans="1:14" ht="15.75" customHeight="1" thickBot="1" x14ac:dyDescent="0.3">
      <c r="A23" s="29" t="s">
        <v>27</v>
      </c>
      <c r="B23" s="27">
        <f>SUMPRODUCT($A10:$A20,B10:B20)</f>
        <v>-154</v>
      </c>
      <c r="C23" s="27">
        <f t="shared" ref="C23:F23" si="2">SUMPRODUCT($A10:$A20,C10:C20)</f>
        <v>-49</v>
      </c>
      <c r="D23" s="27">
        <f t="shared" si="2"/>
        <v>-581</v>
      </c>
      <c r="E23" s="27">
        <f t="shared" si="2"/>
        <v>-106</v>
      </c>
      <c r="F23" s="27">
        <f t="shared" si="2"/>
        <v>-176</v>
      </c>
      <c r="G23" s="44">
        <f>SUM(B23:F24)</f>
        <v>-1066</v>
      </c>
      <c r="H23" s="29" t="s">
        <v>27</v>
      </c>
      <c r="I23" s="27">
        <f>SUMPRODUCT($H10:$H20,I10:I20)</f>
        <v>-67</v>
      </c>
      <c r="J23" s="27">
        <f t="shared" ref="J23:K23" si="3">SUMPRODUCT($H10:$H20,J10:J20)</f>
        <v>-257.5</v>
      </c>
      <c r="K23" s="27">
        <f t="shared" si="3"/>
        <v>-37.5</v>
      </c>
      <c r="L23" s="44">
        <f>SUM(I23:K24)</f>
        <v>-362</v>
      </c>
    </row>
    <row r="24" spans="1:14" ht="15.75" customHeight="1" thickBot="1" x14ac:dyDescent="0.3">
      <c r="A24" s="30"/>
      <c r="B24" s="28"/>
      <c r="C24" s="28"/>
      <c r="D24" s="28"/>
      <c r="E24" s="28"/>
      <c r="F24" s="28"/>
      <c r="G24" s="44"/>
      <c r="H24" s="30"/>
      <c r="I24" s="28"/>
      <c r="J24" s="28"/>
      <c r="K24" s="28"/>
      <c r="L24" s="44"/>
    </row>
    <row r="26" spans="1:14" ht="15.75" thickBot="1" x14ac:dyDescent="0.3"/>
    <row r="27" spans="1:14" ht="15" customHeight="1" thickBot="1" x14ac:dyDescent="0.3">
      <c r="A27" s="1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9"/>
    </row>
    <row r="28" spans="1:14" ht="15" customHeight="1" x14ac:dyDescent="0.25">
      <c r="A28" s="11"/>
      <c r="B28" s="8" t="s">
        <v>11</v>
      </c>
      <c r="C28" s="9" t="s">
        <v>24</v>
      </c>
      <c r="D28" s="8" t="s">
        <v>25</v>
      </c>
      <c r="E28" s="12"/>
      <c r="F28" s="45" t="s">
        <v>47</v>
      </c>
      <c r="G28" s="46"/>
      <c r="H28" s="46"/>
      <c r="I28" s="46"/>
      <c r="J28" s="46"/>
      <c r="K28" s="47"/>
      <c r="L28" s="15"/>
      <c r="N28" s="64">
        <f>WORKDAY(DATE(B5,MONTH("1 " &amp; C5),D5),-1)</f>
        <v>41276</v>
      </c>
    </row>
    <row r="29" spans="1:14" ht="15" customHeight="1" thickBot="1" x14ac:dyDescent="0.3">
      <c r="A29" s="11"/>
      <c r="B29" s="65">
        <f>YEAR(N28)</f>
        <v>2013</v>
      </c>
      <c r="C29" s="66" t="str">
        <f>INDEX(Mois,MONTH(N28))</f>
        <v>Janvier</v>
      </c>
      <c r="D29" s="67">
        <f>DAY(N28)</f>
        <v>2</v>
      </c>
      <c r="E29" s="12"/>
      <c r="F29" s="48"/>
      <c r="G29" s="49"/>
      <c r="H29" s="49"/>
      <c r="I29" s="49"/>
      <c r="J29" s="49"/>
      <c r="K29" s="50"/>
      <c r="L29" s="15"/>
    </row>
    <row r="30" spans="1:14" ht="15" customHeight="1" thickBot="1" x14ac:dyDescent="0.3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</row>
    <row r="31" spans="1:14" ht="15.75" thickBot="1" x14ac:dyDescent="0.3">
      <c r="A31" s="51" t="s">
        <v>6</v>
      </c>
      <c r="B31" s="52"/>
      <c r="C31" s="52"/>
      <c r="D31" s="52"/>
      <c r="E31" s="52"/>
      <c r="F31" s="52"/>
      <c r="G31" s="53"/>
      <c r="H31" s="57" t="s">
        <v>7</v>
      </c>
      <c r="I31" s="58"/>
      <c r="J31" s="58"/>
      <c r="K31" s="58"/>
      <c r="L31" s="59"/>
    </row>
    <row r="32" spans="1:14" ht="15.75" customHeight="1" thickBot="1" x14ac:dyDescent="0.3">
      <c r="A32" s="33" t="s">
        <v>5</v>
      </c>
      <c r="B32" s="39" t="s">
        <v>26</v>
      </c>
      <c r="C32" s="40"/>
      <c r="D32" s="40"/>
      <c r="E32" s="40"/>
      <c r="F32" s="41"/>
      <c r="G32" s="54" t="s">
        <v>35</v>
      </c>
      <c r="H32" s="35" t="s">
        <v>5</v>
      </c>
      <c r="I32" s="36" t="s">
        <v>28</v>
      </c>
      <c r="J32" s="37"/>
      <c r="K32" s="38"/>
      <c r="L32" s="54" t="s">
        <v>36</v>
      </c>
    </row>
    <row r="33" spans="1:12" ht="29.25" customHeight="1" thickBot="1" x14ac:dyDescent="0.3">
      <c r="A33" s="34"/>
      <c r="B33" s="3" t="s">
        <v>0</v>
      </c>
      <c r="C33" s="3" t="s">
        <v>1</v>
      </c>
      <c r="D33" s="3" t="s">
        <v>2</v>
      </c>
      <c r="E33" s="3" t="s">
        <v>3</v>
      </c>
      <c r="F33" s="3" t="s">
        <v>4</v>
      </c>
      <c r="G33" s="55"/>
      <c r="H33" s="34"/>
      <c r="I33" s="3" t="s">
        <v>8</v>
      </c>
      <c r="J33" s="3" t="s">
        <v>9</v>
      </c>
      <c r="K33" s="3" t="s">
        <v>10</v>
      </c>
      <c r="L33" s="55"/>
    </row>
    <row r="34" spans="1:12" ht="15.75" thickBot="1" x14ac:dyDescent="0.3">
      <c r="A34" s="4">
        <v>5</v>
      </c>
      <c r="B34" s="26">
        <v>-12</v>
      </c>
      <c r="C34" s="26">
        <v>-5</v>
      </c>
      <c r="D34" s="26">
        <v>0</v>
      </c>
      <c r="E34" s="26">
        <v>0</v>
      </c>
      <c r="F34" s="26">
        <v>0</v>
      </c>
      <c r="G34" s="55"/>
      <c r="H34" s="4">
        <v>1</v>
      </c>
      <c r="I34" s="26">
        <v>-7</v>
      </c>
      <c r="J34" s="26">
        <v>0</v>
      </c>
      <c r="K34" s="26">
        <v>0</v>
      </c>
      <c r="L34" s="55"/>
    </row>
    <row r="35" spans="1:12" ht="15.75" thickBot="1" x14ac:dyDescent="0.3">
      <c r="A35" s="4">
        <v>7</v>
      </c>
      <c r="B35" s="26">
        <v>-12</v>
      </c>
      <c r="C35" s="26">
        <v>0</v>
      </c>
      <c r="D35" s="26">
        <v>-3</v>
      </c>
      <c r="E35" s="26">
        <v>-8</v>
      </c>
      <c r="F35" s="26">
        <v>-8</v>
      </c>
      <c r="G35" s="55"/>
      <c r="H35" s="4">
        <v>2.5</v>
      </c>
      <c r="I35" s="26">
        <v>-4</v>
      </c>
      <c r="J35" s="26">
        <v>-3</v>
      </c>
      <c r="K35" s="26">
        <v>-5</v>
      </c>
      <c r="L35" s="55"/>
    </row>
    <row r="36" spans="1:12" ht="15.75" thickBot="1" x14ac:dyDescent="0.3">
      <c r="A36" s="4">
        <v>10</v>
      </c>
      <c r="B36" s="26">
        <v>-9</v>
      </c>
      <c r="C36" s="26">
        <v>0</v>
      </c>
      <c r="D36" s="26">
        <v>-1</v>
      </c>
      <c r="E36" s="26">
        <v>-11</v>
      </c>
      <c r="F36" s="26">
        <v>0</v>
      </c>
      <c r="G36" s="55"/>
      <c r="H36" s="4">
        <v>5</v>
      </c>
      <c r="I36" s="26">
        <v>-7</v>
      </c>
      <c r="J36" s="26">
        <v>-14</v>
      </c>
      <c r="K36" s="26">
        <v>-3</v>
      </c>
      <c r="L36" s="55"/>
    </row>
    <row r="37" spans="1:12" ht="15.75" thickBot="1" x14ac:dyDescent="0.3">
      <c r="A37" s="4">
        <v>15</v>
      </c>
      <c r="B37" s="26">
        <v>0</v>
      </c>
      <c r="C37" s="26">
        <v>-6</v>
      </c>
      <c r="D37" s="26">
        <v>-16</v>
      </c>
      <c r="E37" s="26">
        <v>0</v>
      </c>
      <c r="F37" s="26">
        <v>0</v>
      </c>
      <c r="G37" s="55"/>
      <c r="H37" s="4">
        <v>10</v>
      </c>
      <c r="I37" s="26">
        <v>0</v>
      </c>
      <c r="J37" s="26">
        <v>-17</v>
      </c>
      <c r="K37" s="26">
        <v>-1</v>
      </c>
      <c r="L37" s="55"/>
    </row>
    <row r="38" spans="1:12" ht="29.25" customHeight="1" thickBot="1" x14ac:dyDescent="0.3">
      <c r="A38" s="4">
        <v>20</v>
      </c>
      <c r="B38" s="26">
        <v>5</v>
      </c>
      <c r="C38" s="26">
        <v>0</v>
      </c>
      <c r="D38" s="26">
        <v>-11</v>
      </c>
      <c r="E38" s="26">
        <v>0</v>
      </c>
      <c r="F38" s="26">
        <v>-4</v>
      </c>
      <c r="G38" s="55"/>
      <c r="H38" s="4"/>
      <c r="I38" s="26">
        <v>0</v>
      </c>
      <c r="J38" s="26">
        <v>0</v>
      </c>
      <c r="K38" s="26">
        <v>0</v>
      </c>
      <c r="L38" s="55"/>
    </row>
    <row r="39" spans="1:12" ht="15.75" thickBot="1" x14ac:dyDescent="0.3">
      <c r="A39" s="4">
        <v>25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55"/>
      <c r="H39" s="4"/>
      <c r="I39" s="26">
        <v>0</v>
      </c>
      <c r="J39" s="26">
        <v>0</v>
      </c>
      <c r="K39" s="26">
        <v>0</v>
      </c>
      <c r="L39" s="55"/>
    </row>
    <row r="40" spans="1:12" ht="15.75" thickBot="1" x14ac:dyDescent="0.3">
      <c r="A40" s="4">
        <v>30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55"/>
      <c r="H40" s="4"/>
      <c r="I40" s="26">
        <v>0</v>
      </c>
      <c r="J40" s="26">
        <v>0</v>
      </c>
      <c r="K40" s="26">
        <v>0</v>
      </c>
      <c r="L40" s="55"/>
    </row>
    <row r="41" spans="1:12" ht="15.75" thickBot="1" x14ac:dyDescent="0.3">
      <c r="A41" s="4">
        <v>35</v>
      </c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55"/>
      <c r="H41" s="4"/>
      <c r="I41" s="26">
        <v>0</v>
      </c>
      <c r="J41" s="26">
        <v>0</v>
      </c>
      <c r="K41" s="26">
        <v>0</v>
      </c>
      <c r="L41" s="55"/>
    </row>
    <row r="42" spans="1:12" ht="15.75" thickBot="1" x14ac:dyDescent="0.3">
      <c r="A42" s="4">
        <v>40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55"/>
      <c r="H42" s="4"/>
      <c r="I42" s="26">
        <v>0</v>
      </c>
      <c r="J42" s="26">
        <v>0</v>
      </c>
      <c r="K42" s="26">
        <v>0</v>
      </c>
      <c r="L42" s="55"/>
    </row>
    <row r="43" spans="1:12" ht="15.75" thickBot="1" x14ac:dyDescent="0.3">
      <c r="A43" s="4">
        <v>45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55"/>
      <c r="H43" s="4"/>
      <c r="I43" s="26">
        <v>0</v>
      </c>
      <c r="J43" s="26">
        <v>0</v>
      </c>
      <c r="K43" s="26">
        <v>0</v>
      </c>
      <c r="L43" s="55"/>
    </row>
    <row r="44" spans="1:12" ht="15.75" thickBot="1" x14ac:dyDescent="0.3">
      <c r="A44" s="4">
        <v>50</v>
      </c>
      <c r="B44" s="26">
        <v>0</v>
      </c>
      <c r="C44" s="26">
        <v>0</v>
      </c>
      <c r="D44" s="26">
        <v>0</v>
      </c>
      <c r="E44" s="26">
        <v>0</v>
      </c>
      <c r="F44" s="26">
        <v>0</v>
      </c>
      <c r="G44" s="56"/>
      <c r="H44" s="4"/>
      <c r="I44" s="26">
        <v>0</v>
      </c>
      <c r="J44" s="26">
        <v>0</v>
      </c>
      <c r="K44" s="26">
        <v>0</v>
      </c>
      <c r="L44" s="56"/>
    </row>
    <row r="45" spans="1:12" ht="15.75" customHeight="1" thickBot="1" x14ac:dyDescent="0.3">
      <c r="A45" s="31" t="s">
        <v>29</v>
      </c>
      <c r="B45" s="42">
        <f>SUM(B34:B44)</f>
        <v>-28</v>
      </c>
      <c r="C45" s="42">
        <f t="shared" ref="C45:F45" si="4">SUM(C34:C44)</f>
        <v>-11</v>
      </c>
      <c r="D45" s="42">
        <f t="shared" si="4"/>
        <v>-31</v>
      </c>
      <c r="E45" s="42">
        <f t="shared" si="4"/>
        <v>-19</v>
      </c>
      <c r="F45" s="42">
        <f t="shared" si="4"/>
        <v>-12</v>
      </c>
      <c r="G45" s="44">
        <f>SUM(B45:F46)</f>
        <v>-101</v>
      </c>
      <c r="H45" s="31" t="s">
        <v>29</v>
      </c>
      <c r="I45" s="42">
        <f>SUM(I34:I44)</f>
        <v>-18</v>
      </c>
      <c r="J45" s="42">
        <f t="shared" ref="J45:K45" si="5">SUM(J34:J44)</f>
        <v>-34</v>
      </c>
      <c r="K45" s="42">
        <f t="shared" si="5"/>
        <v>-9</v>
      </c>
      <c r="L45" s="44">
        <f>SUM(I45:K46)</f>
        <v>-61</v>
      </c>
    </row>
    <row r="46" spans="1:12" ht="15.75" customHeight="1" thickBot="1" x14ac:dyDescent="0.3">
      <c r="A46" s="32"/>
      <c r="B46" s="43"/>
      <c r="C46" s="43"/>
      <c r="D46" s="43"/>
      <c r="E46" s="43"/>
      <c r="F46" s="43"/>
      <c r="G46" s="44"/>
      <c r="H46" s="32"/>
      <c r="I46" s="43"/>
      <c r="J46" s="43"/>
      <c r="K46" s="43"/>
      <c r="L46" s="44"/>
    </row>
    <row r="47" spans="1:12" ht="15.75" customHeight="1" thickBot="1" x14ac:dyDescent="0.3">
      <c r="A47" s="29" t="s">
        <v>27</v>
      </c>
      <c r="B47" s="27">
        <f>SUMPRODUCT($A34:$A44,B34:B44)</f>
        <v>-134</v>
      </c>
      <c r="C47" s="27">
        <f t="shared" ref="C47:F47" si="6">SUMPRODUCT($A$34:$A$44,C34:C44)</f>
        <v>-115</v>
      </c>
      <c r="D47" s="27">
        <f t="shared" si="6"/>
        <v>-491</v>
      </c>
      <c r="E47" s="27">
        <f t="shared" si="6"/>
        <v>-166</v>
      </c>
      <c r="F47" s="27">
        <f t="shared" si="6"/>
        <v>-136</v>
      </c>
      <c r="G47" s="44">
        <f>SUM(B47:F48)</f>
        <v>-1042</v>
      </c>
      <c r="H47" s="29" t="s">
        <v>27</v>
      </c>
      <c r="I47" s="27">
        <f>SUMPRODUCT($H34:$H44,I34:I44)</f>
        <v>-52</v>
      </c>
      <c r="J47" s="27">
        <f t="shared" ref="J47:K47" si="7">SUMPRODUCT($H34:$H44,J34:J44)</f>
        <v>-247.5</v>
      </c>
      <c r="K47" s="27">
        <f t="shared" si="7"/>
        <v>-37.5</v>
      </c>
      <c r="L47" s="44">
        <f>SUM(I47:K48)</f>
        <v>-337</v>
      </c>
    </row>
    <row r="48" spans="1:12" ht="15.75" customHeight="1" thickBot="1" x14ac:dyDescent="0.3">
      <c r="A48" s="30"/>
      <c r="B48" s="28"/>
      <c r="C48" s="28"/>
      <c r="D48" s="28"/>
      <c r="E48" s="28"/>
      <c r="F48" s="28"/>
      <c r="G48" s="44"/>
      <c r="H48" s="30"/>
      <c r="I48" s="28"/>
      <c r="J48" s="28"/>
      <c r="K48" s="28"/>
      <c r="L48" s="44"/>
    </row>
  </sheetData>
  <mergeCells count="66">
    <mergeCell ref="K45:K46"/>
    <mergeCell ref="L45:L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F45:F46"/>
    <mergeCell ref="G45:G46"/>
    <mergeCell ref="H45:H46"/>
    <mergeCell ref="I45:I46"/>
    <mergeCell ref="J45:J46"/>
    <mergeCell ref="A45:A46"/>
    <mergeCell ref="B45:B46"/>
    <mergeCell ref="C45:C46"/>
    <mergeCell ref="D45:D46"/>
    <mergeCell ref="E45:E46"/>
    <mergeCell ref="F28:K29"/>
    <mergeCell ref="A31:G31"/>
    <mergeCell ref="H31:L31"/>
    <mergeCell ref="A32:A33"/>
    <mergeCell ref="B32:F32"/>
    <mergeCell ref="G32:G44"/>
    <mergeCell ref="H32:H33"/>
    <mergeCell ref="I32:K32"/>
    <mergeCell ref="L32:L44"/>
    <mergeCell ref="L23:L24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21:L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F4:K5"/>
    <mergeCell ref="A7:G7"/>
    <mergeCell ref="H7:L7"/>
    <mergeCell ref="A8:A9"/>
    <mergeCell ref="B8:F8"/>
    <mergeCell ref="G8:G20"/>
    <mergeCell ref="H8:H9"/>
    <mergeCell ref="I8:K8"/>
    <mergeCell ref="L8:L20"/>
  </mergeCells>
  <phoneticPr fontId="0" type="noConversion"/>
  <pageMargins left="0.7" right="0.7" top="0.75" bottom="0.75" header="0.3" footer="0.3"/>
  <pageSetup paperSize="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4"/>
  <sheetViews>
    <sheetView workbookViewId="0">
      <selection activeCell="K28" sqref="K28"/>
    </sheetView>
  </sheetViews>
  <sheetFormatPr baseColWidth="10" defaultRowHeight="15" x14ac:dyDescent="0.25"/>
  <cols>
    <col min="1" max="1" width="22.140625" customWidth="1"/>
    <col min="2" max="2" width="26.5703125" bestFit="1" customWidth="1"/>
    <col min="4" max="4" width="24.42578125" customWidth="1"/>
  </cols>
  <sheetData>
    <row r="1" spans="1:11" x14ac:dyDescent="0.25">
      <c r="A1" t="s">
        <v>48</v>
      </c>
      <c r="B1" s="23">
        <f>DATE(An,1,1)</f>
        <v>41275</v>
      </c>
      <c r="C1">
        <v>2012</v>
      </c>
      <c r="D1" t="s">
        <v>39</v>
      </c>
      <c r="E1" t="s">
        <v>12</v>
      </c>
      <c r="G1">
        <v>1</v>
      </c>
    </row>
    <row r="2" spans="1:11" x14ac:dyDescent="0.25">
      <c r="A2" t="s">
        <v>49</v>
      </c>
      <c r="B2" s="23">
        <f>FLOOR(DAY(MINUTE(An/38)/2+56)&amp;"/5/"&amp;An,7)-34</f>
        <v>41364</v>
      </c>
      <c r="C2">
        <v>2013</v>
      </c>
      <c r="D2" t="s">
        <v>40</v>
      </c>
      <c r="E2" t="s">
        <v>13</v>
      </c>
      <c r="G2">
        <v>2</v>
      </c>
    </row>
    <row r="3" spans="1:11" x14ac:dyDescent="0.25">
      <c r="A3" t="s">
        <v>50</v>
      </c>
      <c r="B3" s="23">
        <f>Paques+1</f>
        <v>41365</v>
      </c>
      <c r="C3">
        <v>2014</v>
      </c>
      <c r="D3" t="s">
        <v>41</v>
      </c>
      <c r="E3" t="s">
        <v>14</v>
      </c>
      <c r="G3">
        <v>3</v>
      </c>
    </row>
    <row r="4" spans="1:11" x14ac:dyDescent="0.25">
      <c r="A4" t="s">
        <v>51</v>
      </c>
      <c r="B4" s="23">
        <f>DATE(An,5,1)</f>
        <v>41395</v>
      </c>
      <c r="C4">
        <v>2015</v>
      </c>
      <c r="D4" t="s">
        <v>42</v>
      </c>
      <c r="E4" t="s">
        <v>15</v>
      </c>
      <c r="G4">
        <v>4</v>
      </c>
    </row>
    <row r="5" spans="1:11" x14ac:dyDescent="0.25">
      <c r="A5" t="s">
        <v>52</v>
      </c>
      <c r="B5" s="23">
        <f>DATE(An,5,8)</f>
        <v>41402</v>
      </c>
      <c r="E5" t="s">
        <v>16</v>
      </c>
      <c r="G5">
        <v>5</v>
      </c>
    </row>
    <row r="6" spans="1:11" x14ac:dyDescent="0.25">
      <c r="A6" t="s">
        <v>53</v>
      </c>
      <c r="B6" s="23">
        <f>Paques+39</f>
        <v>41403</v>
      </c>
      <c r="E6" t="s">
        <v>17</v>
      </c>
      <c r="G6">
        <v>6</v>
      </c>
    </row>
    <row r="7" spans="1:11" x14ac:dyDescent="0.25">
      <c r="A7" t="s">
        <v>54</v>
      </c>
      <c r="B7" s="23">
        <f>Paques+49</f>
        <v>41413</v>
      </c>
      <c r="E7" t="s">
        <v>18</v>
      </c>
      <c r="G7">
        <v>7</v>
      </c>
    </row>
    <row r="8" spans="1:11" x14ac:dyDescent="0.25">
      <c r="A8" t="s">
        <v>55</v>
      </c>
      <c r="B8" s="23">
        <f>Paques+50</f>
        <v>41414</v>
      </c>
      <c r="E8" t="s">
        <v>19</v>
      </c>
      <c r="G8">
        <v>8</v>
      </c>
    </row>
    <row r="9" spans="1:11" x14ac:dyDescent="0.25">
      <c r="A9" t="s">
        <v>56</v>
      </c>
      <c r="B9" s="23">
        <f>DATE(An,7,14)</f>
        <v>41469</v>
      </c>
      <c r="E9" t="s">
        <v>20</v>
      </c>
      <c r="G9">
        <v>9</v>
      </c>
    </row>
    <row r="10" spans="1:11" x14ac:dyDescent="0.25">
      <c r="A10" t="s">
        <v>57</v>
      </c>
      <c r="B10" s="23">
        <f>DATE(An,8,15)</f>
        <v>41501</v>
      </c>
      <c r="E10" t="s">
        <v>21</v>
      </c>
      <c r="G10">
        <v>10</v>
      </c>
    </row>
    <row r="11" spans="1:11" x14ac:dyDescent="0.25">
      <c r="A11" t="s">
        <v>58</v>
      </c>
      <c r="B11" s="23">
        <f>DATE(An,11,1)</f>
        <v>41579</v>
      </c>
      <c r="E11" t="s">
        <v>22</v>
      </c>
      <c r="G11">
        <v>11</v>
      </c>
      <c r="K11" t="s">
        <v>31</v>
      </c>
    </row>
    <row r="12" spans="1:11" x14ac:dyDescent="0.25">
      <c r="A12" t="s">
        <v>59</v>
      </c>
      <c r="B12" s="23">
        <f>DATE(An,11,11)</f>
        <v>41589</v>
      </c>
      <c r="E12" t="s">
        <v>23</v>
      </c>
      <c r="G12">
        <v>12</v>
      </c>
      <c r="K12" t="s">
        <v>30</v>
      </c>
    </row>
    <row r="13" spans="1:11" x14ac:dyDescent="0.25">
      <c r="A13" t="s">
        <v>60</v>
      </c>
      <c r="B13" s="23">
        <f>DATE(An,12,25)</f>
        <v>41633</v>
      </c>
      <c r="G13">
        <v>13</v>
      </c>
      <c r="K13" t="s">
        <v>31</v>
      </c>
    </row>
    <row r="14" spans="1:11" x14ac:dyDescent="0.25">
      <c r="G14">
        <v>14</v>
      </c>
      <c r="K14" t="s">
        <v>32</v>
      </c>
    </row>
    <row r="15" spans="1:11" x14ac:dyDescent="0.25">
      <c r="G15">
        <v>15</v>
      </c>
    </row>
    <row r="16" spans="1:11" x14ac:dyDescent="0.25">
      <c r="G16">
        <v>16</v>
      </c>
    </row>
    <row r="17" spans="7:7" x14ac:dyDescent="0.25">
      <c r="G17">
        <v>17</v>
      </c>
    </row>
    <row r="18" spans="7:7" x14ac:dyDescent="0.25">
      <c r="G18">
        <v>18</v>
      </c>
    </row>
    <row r="19" spans="7:7" x14ac:dyDescent="0.25">
      <c r="G19">
        <v>19</v>
      </c>
    </row>
    <row r="20" spans="7:7" x14ac:dyDescent="0.25">
      <c r="G20">
        <v>20</v>
      </c>
    </row>
    <row r="21" spans="7:7" x14ac:dyDescent="0.25">
      <c r="G21">
        <v>21</v>
      </c>
    </row>
    <row r="22" spans="7:7" x14ac:dyDescent="0.25">
      <c r="G22">
        <v>22</v>
      </c>
    </row>
    <row r="23" spans="7:7" x14ac:dyDescent="0.25">
      <c r="G23">
        <v>23</v>
      </c>
    </row>
    <row r="24" spans="7:7" x14ac:dyDescent="0.25">
      <c r="G24">
        <v>24</v>
      </c>
    </row>
    <row r="25" spans="7:7" x14ac:dyDescent="0.25">
      <c r="G25">
        <v>25</v>
      </c>
    </row>
    <row r="26" spans="7:7" x14ac:dyDescent="0.25">
      <c r="G26">
        <v>26</v>
      </c>
    </row>
    <row r="27" spans="7:7" x14ac:dyDescent="0.25">
      <c r="G27">
        <v>27</v>
      </c>
    </row>
    <row r="28" spans="7:7" x14ac:dyDescent="0.25">
      <c r="G28">
        <v>28</v>
      </c>
    </row>
    <row r="29" spans="7:7" x14ac:dyDescent="0.25">
      <c r="G29">
        <v>29</v>
      </c>
    </row>
    <row r="30" spans="7:7" x14ac:dyDescent="0.25">
      <c r="G30">
        <v>30</v>
      </c>
    </row>
    <row r="31" spans="7:7" x14ac:dyDescent="0.25">
      <c r="G31">
        <v>31</v>
      </c>
    </row>
    <row r="38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</sheetData>
  <phoneticPr fontId="0" type="noConversion"/>
  <dataValidations count="2">
    <dataValidation type="date" allowBlank="1" showInputMessage="1" showErrorMessage="1" sqref="L12">
      <formula1>G1</formula1>
      <formula2>G31</formula2>
    </dataValidation>
    <dataValidation type="list" allowBlank="1" showInputMessage="1" showErrorMessage="1" sqref="K11:K14">
      <formula1>$K$11:$K$14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AX61"/>
  <sheetViews>
    <sheetView zoomScale="80" zoomScaleNormal="80" workbookViewId="0">
      <pane ySplit="6" topLeftCell="A7" activePane="bottomLeft" state="frozen"/>
      <selection pane="bottomLeft" activeCell="H29" sqref="H29"/>
    </sheetView>
  </sheetViews>
  <sheetFormatPr baseColWidth="10" defaultRowHeight="15" x14ac:dyDescent="0.25"/>
  <cols>
    <col min="1" max="1" width="3" bestFit="1" customWidth="1"/>
    <col min="2" max="2" width="12.140625" customWidth="1"/>
    <col min="3" max="3" width="11.28515625" bestFit="1" customWidth="1"/>
    <col min="4" max="4" width="12.5703125" bestFit="1" customWidth="1"/>
    <col min="5" max="5" width="6.28515625" bestFit="1" customWidth="1"/>
    <col min="6" max="6" width="6.85546875" bestFit="1" customWidth="1"/>
    <col min="7" max="7" width="9" bestFit="1" customWidth="1"/>
    <col min="8" max="8" width="19" bestFit="1" customWidth="1"/>
    <col min="9" max="9" width="17.5703125" bestFit="1" customWidth="1"/>
    <col min="10" max="10" width="19.85546875" bestFit="1" customWidth="1"/>
    <col min="11" max="11" width="11.28515625" bestFit="1" customWidth="1"/>
    <col min="12" max="12" width="12.5703125" bestFit="1" customWidth="1"/>
    <col min="13" max="13" width="6.28515625" bestFit="1" customWidth="1"/>
    <col min="14" max="14" width="6.85546875" bestFit="1" customWidth="1"/>
    <col min="15" max="15" width="9" bestFit="1" customWidth="1"/>
    <col min="16" max="16" width="19" bestFit="1" customWidth="1"/>
    <col min="17" max="17" width="17.5703125" bestFit="1" customWidth="1"/>
    <col min="18" max="18" width="19.85546875" bestFit="1" customWidth="1"/>
    <col min="19" max="19" width="11.28515625" bestFit="1" customWidth="1"/>
    <col min="20" max="20" width="12.5703125" bestFit="1" customWidth="1"/>
    <col min="21" max="21" width="6.28515625" bestFit="1" customWidth="1"/>
    <col min="22" max="22" width="6.85546875" bestFit="1" customWidth="1"/>
    <col min="23" max="23" width="9" bestFit="1" customWidth="1"/>
    <col min="24" max="24" width="19" bestFit="1" customWidth="1"/>
    <col min="25" max="25" width="17.5703125" bestFit="1" customWidth="1"/>
    <col min="26" max="26" width="19.85546875" bestFit="1" customWidth="1"/>
    <col min="27" max="27" width="11.28515625" bestFit="1" customWidth="1"/>
    <col min="28" max="28" width="12.5703125" bestFit="1" customWidth="1"/>
    <col min="29" max="29" width="6.28515625" bestFit="1" customWidth="1"/>
    <col min="30" max="30" width="6.85546875" bestFit="1" customWidth="1"/>
    <col min="31" max="31" width="9" bestFit="1" customWidth="1"/>
    <col min="32" max="32" width="19" bestFit="1" customWidth="1"/>
    <col min="33" max="33" width="17.5703125" bestFit="1" customWidth="1"/>
    <col min="34" max="34" width="19.85546875" bestFit="1" customWidth="1"/>
    <col min="35" max="35" width="11.28515625" bestFit="1" customWidth="1"/>
    <col min="36" max="36" width="12.5703125" bestFit="1" customWidth="1"/>
    <col min="37" max="37" width="6.28515625" bestFit="1" customWidth="1"/>
    <col min="38" max="38" width="6.85546875" bestFit="1" customWidth="1"/>
    <col min="39" max="39" width="9" bestFit="1" customWidth="1"/>
    <col min="40" max="40" width="19" bestFit="1" customWidth="1"/>
    <col min="41" max="41" width="17.5703125" bestFit="1" customWidth="1"/>
    <col min="42" max="42" width="19.85546875" bestFit="1" customWidth="1"/>
    <col min="43" max="43" width="11.28515625" bestFit="1" customWidth="1"/>
    <col min="44" max="44" width="12.5703125" bestFit="1" customWidth="1"/>
    <col min="45" max="45" width="6.28515625" bestFit="1" customWidth="1"/>
    <col min="46" max="46" width="6.85546875" bestFit="1" customWidth="1"/>
    <col min="47" max="47" width="9" bestFit="1" customWidth="1"/>
    <col min="48" max="48" width="19" bestFit="1" customWidth="1"/>
    <col min="49" max="49" width="17.5703125" bestFit="1" customWidth="1"/>
    <col min="50" max="50" width="19.85546875" bestFit="1" customWidth="1"/>
  </cols>
  <sheetData>
    <row r="2" spans="1:50" ht="15.75" thickBot="1" x14ac:dyDescent="0.3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S2">
        <v>45</v>
      </c>
      <c r="AT2">
        <v>46</v>
      </c>
      <c r="AU2">
        <v>47</v>
      </c>
      <c r="AV2">
        <v>48</v>
      </c>
      <c r="AW2">
        <v>49</v>
      </c>
      <c r="AX2">
        <v>50</v>
      </c>
    </row>
    <row r="3" spans="1:50" ht="15" customHeight="1" x14ac:dyDescent="0.25">
      <c r="C3" s="60" t="s">
        <v>43</v>
      </c>
      <c r="D3" s="60"/>
      <c r="E3" s="60"/>
      <c r="F3" s="60"/>
      <c r="G3" s="60"/>
      <c r="H3" s="60"/>
      <c r="I3" s="60"/>
      <c r="J3" s="61"/>
      <c r="K3" s="60" t="s">
        <v>44</v>
      </c>
      <c r="L3" s="60"/>
      <c r="M3" s="60"/>
      <c r="N3" s="60"/>
      <c r="O3" s="60"/>
      <c r="P3" s="60"/>
      <c r="Q3" s="60"/>
      <c r="R3" s="61"/>
      <c r="S3" s="60" t="str">
        <f>Feuil2!D1</f>
        <v>EXPEDITION SITE A</v>
      </c>
      <c r="T3" s="60"/>
      <c r="U3" s="60"/>
      <c r="V3" s="60"/>
      <c r="W3" s="60"/>
      <c r="X3" s="60"/>
      <c r="Y3" s="60"/>
      <c r="Z3" s="61"/>
      <c r="AA3" s="60" t="str">
        <f>Feuil2!D2</f>
        <v>EXPEDITION SITE B</v>
      </c>
      <c r="AB3" s="60"/>
      <c r="AC3" s="60"/>
      <c r="AD3" s="60"/>
      <c r="AE3" s="60"/>
      <c r="AF3" s="60"/>
      <c r="AG3" s="60"/>
      <c r="AH3" s="61"/>
      <c r="AI3" s="60" t="str">
        <f>Feuil2!D3</f>
        <v>EXPEDITION SITE C</v>
      </c>
      <c r="AJ3" s="60"/>
      <c r="AK3" s="60"/>
      <c r="AL3" s="60"/>
      <c r="AM3" s="60"/>
      <c r="AN3" s="60"/>
      <c r="AO3" s="60"/>
      <c r="AP3" s="61"/>
      <c r="AQ3" s="60" t="str">
        <f>Feuil2!D4</f>
        <v>EXPEDITION SITE D</v>
      </c>
      <c r="AR3" s="60"/>
      <c r="AS3" s="60"/>
      <c r="AT3" s="60"/>
      <c r="AU3" s="60"/>
      <c r="AV3" s="60"/>
      <c r="AW3" s="60"/>
      <c r="AX3" s="61"/>
    </row>
    <row r="4" spans="1:50" ht="15.75" customHeight="1" thickBot="1" x14ac:dyDescent="0.3">
      <c r="C4" s="62"/>
      <c r="D4" s="62"/>
      <c r="E4" s="62"/>
      <c r="F4" s="62"/>
      <c r="G4" s="62"/>
      <c r="H4" s="62"/>
      <c r="I4" s="62"/>
      <c r="J4" s="63"/>
      <c r="K4" s="62"/>
      <c r="L4" s="62"/>
      <c r="M4" s="62"/>
      <c r="N4" s="62"/>
      <c r="O4" s="62"/>
      <c r="P4" s="62"/>
      <c r="Q4" s="62"/>
      <c r="R4" s="63"/>
      <c r="S4" s="62"/>
      <c r="T4" s="62"/>
      <c r="U4" s="62"/>
      <c r="V4" s="62"/>
      <c r="W4" s="62"/>
      <c r="X4" s="62"/>
      <c r="Y4" s="62"/>
      <c r="Z4" s="63"/>
      <c r="AA4" s="62"/>
      <c r="AB4" s="62"/>
      <c r="AC4" s="62"/>
      <c r="AD4" s="62"/>
      <c r="AE4" s="62"/>
      <c r="AF4" s="62"/>
      <c r="AG4" s="62"/>
      <c r="AH4" s="63"/>
      <c r="AI4" s="62"/>
      <c r="AJ4" s="62"/>
      <c r="AK4" s="62"/>
      <c r="AL4" s="62"/>
      <c r="AM4" s="62"/>
      <c r="AN4" s="62"/>
      <c r="AO4" s="62"/>
      <c r="AP4" s="63"/>
      <c r="AQ4" s="62"/>
      <c r="AR4" s="62"/>
      <c r="AS4" s="62"/>
      <c r="AT4" s="62"/>
      <c r="AU4" s="62"/>
      <c r="AV4" s="62"/>
      <c r="AW4" s="62"/>
      <c r="AX4" s="63"/>
    </row>
    <row r="5" spans="1:50" ht="15.75" thickBot="1" x14ac:dyDescent="0.3">
      <c r="C5" s="39" t="s">
        <v>26</v>
      </c>
      <c r="D5" s="40"/>
      <c r="E5" s="40"/>
      <c r="F5" s="40"/>
      <c r="G5" s="41"/>
      <c r="H5" s="39" t="s">
        <v>28</v>
      </c>
      <c r="I5" s="40"/>
      <c r="J5" s="41"/>
      <c r="K5" s="39" t="s">
        <v>26</v>
      </c>
      <c r="L5" s="40"/>
      <c r="M5" s="40"/>
      <c r="N5" s="40"/>
      <c r="O5" s="41"/>
      <c r="P5" s="39" t="s">
        <v>28</v>
      </c>
      <c r="Q5" s="40"/>
      <c r="R5" s="41"/>
      <c r="S5" s="39" t="s">
        <v>26</v>
      </c>
      <c r="T5" s="40"/>
      <c r="U5" s="40"/>
      <c r="V5" s="40"/>
      <c r="W5" s="41"/>
      <c r="X5" s="39" t="s">
        <v>28</v>
      </c>
      <c r="Y5" s="40"/>
      <c r="Z5" s="41"/>
      <c r="AA5" s="39" t="s">
        <v>26</v>
      </c>
      <c r="AB5" s="40"/>
      <c r="AC5" s="40"/>
      <c r="AD5" s="40"/>
      <c r="AE5" s="41"/>
      <c r="AF5" s="39" t="s">
        <v>28</v>
      </c>
      <c r="AG5" s="40"/>
      <c r="AH5" s="41"/>
      <c r="AI5" s="39" t="s">
        <v>26</v>
      </c>
      <c r="AJ5" s="40"/>
      <c r="AK5" s="40"/>
      <c r="AL5" s="40"/>
      <c r="AM5" s="41"/>
      <c r="AN5" s="39" t="s">
        <v>28</v>
      </c>
      <c r="AO5" s="40"/>
      <c r="AP5" s="41"/>
      <c r="AQ5" s="39" t="s">
        <v>26</v>
      </c>
      <c r="AR5" s="40"/>
      <c r="AS5" s="40"/>
      <c r="AT5" s="40"/>
      <c r="AU5" s="41"/>
      <c r="AV5" s="39" t="s">
        <v>28</v>
      </c>
      <c r="AW5" s="40"/>
      <c r="AX5" s="41"/>
    </row>
    <row r="6" spans="1:50" ht="15.75" thickBot="1" x14ac:dyDescent="0.3">
      <c r="B6" s="21" t="s">
        <v>45</v>
      </c>
      <c r="C6" s="3" t="s">
        <v>0</v>
      </c>
      <c r="D6" s="3" t="s">
        <v>1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9</v>
      </c>
      <c r="J6" s="3" t="s">
        <v>10</v>
      </c>
      <c r="K6" s="3" t="s">
        <v>0</v>
      </c>
      <c r="L6" s="3" t="s">
        <v>1</v>
      </c>
      <c r="M6" s="3" t="s">
        <v>2</v>
      </c>
      <c r="N6" s="3" t="s">
        <v>3</v>
      </c>
      <c r="O6" s="3" t="s">
        <v>4</v>
      </c>
      <c r="P6" s="3" t="s">
        <v>8</v>
      </c>
      <c r="Q6" s="3" t="s">
        <v>9</v>
      </c>
      <c r="R6" s="3" t="s">
        <v>10</v>
      </c>
      <c r="S6" s="3" t="s">
        <v>0</v>
      </c>
      <c r="T6" s="3" t="s">
        <v>1</v>
      </c>
      <c r="U6" s="3" t="s">
        <v>2</v>
      </c>
      <c r="V6" s="3" t="s">
        <v>3</v>
      </c>
      <c r="W6" s="3" t="s">
        <v>4</v>
      </c>
      <c r="X6" s="3" t="s">
        <v>8</v>
      </c>
      <c r="Y6" s="3" t="s">
        <v>9</v>
      </c>
      <c r="Z6" s="3" t="s">
        <v>10</v>
      </c>
      <c r="AA6" s="3" t="s">
        <v>0</v>
      </c>
      <c r="AB6" s="3" t="s">
        <v>1</v>
      </c>
      <c r="AC6" s="3" t="s">
        <v>2</v>
      </c>
      <c r="AD6" s="3" t="s">
        <v>3</v>
      </c>
      <c r="AE6" s="3" t="s">
        <v>4</v>
      </c>
      <c r="AF6" s="3" t="s">
        <v>8</v>
      </c>
      <c r="AG6" s="3" t="s">
        <v>9</v>
      </c>
      <c r="AH6" s="3" t="s">
        <v>10</v>
      </c>
      <c r="AI6" s="3" t="s">
        <v>0</v>
      </c>
      <c r="AJ6" s="3" t="s">
        <v>1</v>
      </c>
      <c r="AK6" s="3" t="s">
        <v>2</v>
      </c>
      <c r="AL6" s="3" t="s">
        <v>3</v>
      </c>
      <c r="AM6" s="3" t="s">
        <v>4</v>
      </c>
      <c r="AN6" s="3" t="s">
        <v>8</v>
      </c>
      <c r="AO6" s="3" t="s">
        <v>9</v>
      </c>
      <c r="AP6" s="3" t="s">
        <v>10</v>
      </c>
      <c r="AQ6" s="3" t="s">
        <v>0</v>
      </c>
      <c r="AR6" s="3" t="s">
        <v>1</v>
      </c>
      <c r="AS6" s="3" t="s">
        <v>2</v>
      </c>
      <c r="AT6" s="3" t="s">
        <v>3</v>
      </c>
      <c r="AU6" s="3" t="s">
        <v>4</v>
      </c>
      <c r="AV6" s="3" t="s">
        <v>8</v>
      </c>
      <c r="AW6" s="3" t="s">
        <v>9</v>
      </c>
      <c r="AX6" s="3" t="s">
        <v>10</v>
      </c>
    </row>
    <row r="7" spans="1:50" ht="15.75" thickBot="1" x14ac:dyDescent="0.3">
      <c r="A7">
        <v>1</v>
      </c>
      <c r="B7" s="20">
        <v>41275</v>
      </c>
      <c r="C7" s="24">
        <v>5</v>
      </c>
      <c r="D7" s="24"/>
      <c r="E7" s="24"/>
      <c r="F7" s="24"/>
      <c r="G7" s="24"/>
      <c r="H7" s="24"/>
      <c r="I7" s="24"/>
      <c r="J7" s="24"/>
      <c r="K7" s="26">
        <v>-4</v>
      </c>
      <c r="L7" s="26">
        <v>-5</v>
      </c>
      <c r="M7" s="26">
        <v>0</v>
      </c>
      <c r="N7" s="26">
        <v>0</v>
      </c>
      <c r="O7" s="26">
        <v>0</v>
      </c>
      <c r="P7" s="26">
        <v>-7</v>
      </c>
      <c r="Q7" s="26">
        <v>0</v>
      </c>
      <c r="R7" s="26">
        <v>0</v>
      </c>
      <c r="S7" s="24"/>
      <c r="T7" s="24"/>
      <c r="U7" s="24"/>
      <c r="V7" s="24"/>
      <c r="W7" s="24"/>
      <c r="X7" s="24">
        <v>1</v>
      </c>
      <c r="Y7" s="24"/>
      <c r="Z7" s="24"/>
      <c r="AA7" s="24"/>
      <c r="AB7" s="24"/>
      <c r="AC7" s="24"/>
      <c r="AD7" s="24"/>
      <c r="AE7" s="24"/>
      <c r="AF7" s="24">
        <v>5</v>
      </c>
      <c r="AG7" s="24"/>
      <c r="AH7" s="24"/>
      <c r="AI7" s="24">
        <v>8</v>
      </c>
      <c r="AJ7" s="24"/>
      <c r="AK7" s="24"/>
      <c r="AL7" s="24"/>
      <c r="AM7" s="24"/>
      <c r="AN7" s="24">
        <v>1</v>
      </c>
      <c r="AO7" s="24"/>
      <c r="AP7" s="24"/>
      <c r="AQ7" s="24"/>
      <c r="AR7" s="24">
        <v>5</v>
      </c>
      <c r="AS7" s="24"/>
      <c r="AT7" s="24"/>
      <c r="AU7" s="24"/>
      <c r="AV7" s="24"/>
      <c r="AW7" s="24"/>
      <c r="AX7" s="24"/>
    </row>
    <row r="8" spans="1:50" ht="15.75" thickBot="1" x14ac:dyDescent="0.3">
      <c r="A8">
        <v>2</v>
      </c>
      <c r="B8" s="20">
        <v>41275</v>
      </c>
      <c r="C8" s="24"/>
      <c r="D8" s="24"/>
      <c r="E8" s="24"/>
      <c r="F8" s="24"/>
      <c r="G8" s="24"/>
      <c r="H8" s="24"/>
      <c r="I8" s="24">
        <v>2</v>
      </c>
      <c r="J8" s="24"/>
      <c r="K8" s="26">
        <v>-7</v>
      </c>
      <c r="L8" s="26">
        <v>0</v>
      </c>
      <c r="M8" s="26">
        <v>-3</v>
      </c>
      <c r="N8" s="26">
        <v>-8</v>
      </c>
      <c r="O8" s="26">
        <v>-8</v>
      </c>
      <c r="P8" s="26">
        <v>-4</v>
      </c>
      <c r="Q8" s="26">
        <v>-2</v>
      </c>
      <c r="R8" s="26">
        <v>-5</v>
      </c>
      <c r="S8" s="24">
        <v>4</v>
      </c>
      <c r="T8" s="24"/>
      <c r="U8" s="24">
        <v>3</v>
      </c>
      <c r="V8" s="24"/>
      <c r="W8" s="24">
        <v>8</v>
      </c>
      <c r="X8" s="24"/>
      <c r="Y8" s="24"/>
      <c r="Z8" s="24">
        <v>2</v>
      </c>
      <c r="AA8" s="24">
        <v>3</v>
      </c>
      <c r="AB8" s="24"/>
      <c r="AC8" s="24"/>
      <c r="AD8" s="24">
        <v>8</v>
      </c>
      <c r="AE8" s="24"/>
      <c r="AF8" s="24"/>
      <c r="AG8" s="24">
        <v>2</v>
      </c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>
        <v>4</v>
      </c>
      <c r="AW8" s="24"/>
      <c r="AX8" s="24">
        <v>3</v>
      </c>
    </row>
    <row r="9" spans="1:50" ht="15.75" thickBot="1" x14ac:dyDescent="0.3">
      <c r="A9">
        <v>3</v>
      </c>
      <c r="B9" s="20">
        <v>41275</v>
      </c>
      <c r="C9" s="24"/>
      <c r="D9" s="24"/>
      <c r="E9" s="24"/>
      <c r="F9" s="24"/>
      <c r="G9" s="24"/>
      <c r="H9" s="24"/>
      <c r="I9" s="24"/>
      <c r="J9" s="24">
        <v>8</v>
      </c>
      <c r="K9" s="26">
        <v>-6</v>
      </c>
      <c r="L9" s="26">
        <v>0</v>
      </c>
      <c r="M9" s="26">
        <v>0</v>
      </c>
      <c r="N9" s="26">
        <v>-9</v>
      </c>
      <c r="O9" s="26">
        <v>0</v>
      </c>
      <c r="P9" s="26">
        <v>0</v>
      </c>
      <c r="Q9" s="26">
        <v>-9</v>
      </c>
      <c r="R9" s="26">
        <v>-3</v>
      </c>
      <c r="S9" s="24"/>
      <c r="T9" s="24"/>
      <c r="U9" s="24"/>
      <c r="V9" s="24"/>
      <c r="W9" s="24"/>
      <c r="X9" s="24"/>
      <c r="Y9" s="24">
        <v>9</v>
      </c>
      <c r="Z9" s="24"/>
      <c r="AA9" s="24"/>
      <c r="AB9" s="24"/>
      <c r="AC9" s="24"/>
      <c r="AD9" s="24"/>
      <c r="AE9" s="24"/>
      <c r="AF9" s="24"/>
      <c r="AG9" s="24"/>
      <c r="AH9" s="24">
        <v>3</v>
      </c>
      <c r="AI9" s="24">
        <v>2</v>
      </c>
      <c r="AJ9" s="24"/>
      <c r="AK9" s="24"/>
      <c r="AL9" s="24">
        <v>6</v>
      </c>
      <c r="AM9" s="24"/>
      <c r="AN9" s="24"/>
      <c r="AO9" s="24"/>
      <c r="AP9" s="24"/>
      <c r="AQ9" s="24">
        <v>4</v>
      </c>
      <c r="AR9" s="24"/>
      <c r="AS9" s="24"/>
      <c r="AT9" s="24">
        <v>3</v>
      </c>
      <c r="AU9" s="24"/>
      <c r="AV9" s="24"/>
      <c r="AW9" s="24"/>
      <c r="AX9" s="24"/>
    </row>
    <row r="10" spans="1:50" ht="15.75" thickBot="1" x14ac:dyDescent="0.3">
      <c r="A10">
        <v>4</v>
      </c>
      <c r="B10" s="20">
        <v>41275</v>
      </c>
      <c r="C10" s="24"/>
      <c r="D10" s="24"/>
      <c r="E10" s="24"/>
      <c r="F10" s="24"/>
      <c r="G10" s="24"/>
      <c r="H10" s="24"/>
      <c r="I10" s="24"/>
      <c r="J10" s="24"/>
      <c r="K10" s="26">
        <v>0</v>
      </c>
      <c r="L10" s="26">
        <v>-6</v>
      </c>
      <c r="M10" s="26">
        <v>-5</v>
      </c>
      <c r="N10" s="26">
        <v>0</v>
      </c>
      <c r="O10" s="26">
        <v>0</v>
      </c>
      <c r="P10" s="26">
        <v>0</v>
      </c>
      <c r="Q10" s="26">
        <v>-17</v>
      </c>
      <c r="R10" s="26">
        <v>0</v>
      </c>
      <c r="S10" s="24"/>
      <c r="T10" s="24"/>
      <c r="U10" s="24">
        <v>5</v>
      </c>
      <c r="V10" s="24"/>
      <c r="W10" s="24"/>
      <c r="X10" s="24"/>
      <c r="Y10" s="24"/>
      <c r="Z10" s="24"/>
      <c r="AA10" s="24"/>
      <c r="AB10" s="24">
        <v>6</v>
      </c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>
        <v>9</v>
      </c>
      <c r="AP10" s="24"/>
      <c r="AQ10" s="24"/>
      <c r="AR10" s="24"/>
      <c r="AS10" s="24"/>
      <c r="AT10" s="24"/>
      <c r="AU10" s="24"/>
      <c r="AV10" s="24"/>
      <c r="AW10" s="24">
        <v>8</v>
      </c>
      <c r="AX10" s="24"/>
    </row>
    <row r="11" spans="1:50" ht="15.75" thickBot="1" x14ac:dyDescent="0.3">
      <c r="A11">
        <v>5</v>
      </c>
      <c r="B11" s="20">
        <v>41275</v>
      </c>
      <c r="C11" s="24"/>
      <c r="D11" s="24"/>
      <c r="E11" s="24">
        <v>8</v>
      </c>
      <c r="F11" s="24"/>
      <c r="G11" s="24"/>
      <c r="H11" s="24"/>
      <c r="I11" s="24"/>
      <c r="J11" s="24"/>
      <c r="K11" s="26">
        <v>5</v>
      </c>
      <c r="L11" s="26">
        <v>0</v>
      </c>
      <c r="M11" s="26">
        <v>-11</v>
      </c>
      <c r="N11" s="26">
        <v>0</v>
      </c>
      <c r="O11" s="26">
        <v>-4</v>
      </c>
      <c r="P11" s="26">
        <v>0</v>
      </c>
      <c r="Q11" s="26">
        <v>0</v>
      </c>
      <c r="R11" s="26">
        <v>0</v>
      </c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>
        <v>4</v>
      </c>
      <c r="AD11" s="24"/>
      <c r="AE11" s="24">
        <v>4</v>
      </c>
      <c r="AF11" s="24"/>
      <c r="AG11" s="24"/>
      <c r="AH11" s="24"/>
      <c r="AI11" s="24"/>
      <c r="AJ11" s="24"/>
      <c r="AK11" s="24">
        <v>5</v>
      </c>
      <c r="AL11" s="24"/>
      <c r="AM11" s="24"/>
      <c r="AN11" s="24"/>
      <c r="AO11" s="24"/>
      <c r="AP11" s="24"/>
      <c r="AQ11" s="24"/>
      <c r="AR11" s="24"/>
      <c r="AS11" s="24">
        <v>2</v>
      </c>
      <c r="AT11" s="24"/>
      <c r="AU11" s="24"/>
      <c r="AV11" s="24"/>
      <c r="AW11" s="24"/>
      <c r="AX11" s="24"/>
    </row>
    <row r="12" spans="1:50" ht="15.75" thickBot="1" x14ac:dyDescent="0.3">
      <c r="A12">
        <v>6</v>
      </c>
      <c r="B12" s="20">
        <v>41275</v>
      </c>
      <c r="C12" s="24"/>
      <c r="D12" s="24"/>
      <c r="E12" s="24"/>
      <c r="F12" s="24">
        <v>14</v>
      </c>
      <c r="G12" s="24"/>
      <c r="H12" s="24"/>
      <c r="I12" s="24"/>
      <c r="J12" s="24"/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</row>
    <row r="13" spans="1:50" ht="15.75" thickBot="1" x14ac:dyDescent="0.3">
      <c r="A13">
        <v>7</v>
      </c>
      <c r="B13" s="20">
        <v>41275</v>
      </c>
      <c r="C13" s="24"/>
      <c r="D13" s="24"/>
      <c r="E13" s="24"/>
      <c r="F13" s="24"/>
      <c r="G13" s="24"/>
      <c r="H13" s="24"/>
      <c r="I13" s="24"/>
      <c r="J13" s="24"/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</row>
    <row r="14" spans="1:50" ht="15.75" thickBot="1" x14ac:dyDescent="0.3">
      <c r="A14">
        <v>8</v>
      </c>
      <c r="B14" s="20">
        <v>41275</v>
      </c>
      <c r="C14" s="24"/>
      <c r="D14" s="24"/>
      <c r="E14" s="24"/>
      <c r="F14" s="24"/>
      <c r="G14" s="24"/>
      <c r="H14" s="24"/>
      <c r="I14" s="24"/>
      <c r="J14" s="24"/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</row>
    <row r="15" spans="1:50" ht="15.75" thickBot="1" x14ac:dyDescent="0.3">
      <c r="A15">
        <v>9</v>
      </c>
      <c r="B15" s="20">
        <v>41275</v>
      </c>
      <c r="C15" s="24"/>
      <c r="D15" s="24"/>
      <c r="E15" s="24"/>
      <c r="F15" s="24"/>
      <c r="G15" s="24"/>
      <c r="H15" s="24"/>
      <c r="I15" s="24"/>
      <c r="J15" s="24"/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</row>
    <row r="16" spans="1:50" ht="15.75" thickBot="1" x14ac:dyDescent="0.3">
      <c r="A16">
        <v>10</v>
      </c>
      <c r="B16" s="20">
        <v>41275</v>
      </c>
      <c r="C16" s="24"/>
      <c r="D16" s="24"/>
      <c r="E16" s="24"/>
      <c r="F16" s="24"/>
      <c r="G16" s="24"/>
      <c r="H16" s="24"/>
      <c r="I16" s="24"/>
      <c r="J16" s="24"/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</row>
    <row r="17" spans="1:50" ht="15.75" thickBot="1" x14ac:dyDescent="0.3">
      <c r="A17">
        <v>11</v>
      </c>
      <c r="B17" s="20">
        <v>41275</v>
      </c>
      <c r="C17" s="24"/>
      <c r="D17" s="24"/>
      <c r="E17" s="24"/>
      <c r="F17" s="24"/>
      <c r="G17" s="24"/>
      <c r="H17" s="24"/>
      <c r="I17" s="24"/>
      <c r="J17" s="24"/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</row>
    <row r="18" spans="1:50" ht="15.75" thickBot="1" x14ac:dyDescent="0.3">
      <c r="A18">
        <v>1</v>
      </c>
      <c r="B18" s="20">
        <v>41276</v>
      </c>
      <c r="C18" s="24">
        <v>4</v>
      </c>
      <c r="D18" s="24"/>
      <c r="E18" s="24"/>
      <c r="F18" s="24"/>
      <c r="G18" s="24"/>
      <c r="H18" s="24"/>
      <c r="I18" s="24"/>
      <c r="J18" s="24"/>
      <c r="K18" s="26">
        <v>-12</v>
      </c>
      <c r="L18" s="26">
        <v>-5</v>
      </c>
      <c r="M18" s="26">
        <v>0</v>
      </c>
      <c r="N18" s="26">
        <v>0</v>
      </c>
      <c r="O18" s="26">
        <v>0</v>
      </c>
      <c r="P18" s="26">
        <v>-7</v>
      </c>
      <c r="Q18" s="26">
        <v>0</v>
      </c>
      <c r="R18" s="26">
        <v>0</v>
      </c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>
        <v>8</v>
      </c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</row>
    <row r="19" spans="1:50" ht="15.75" thickBot="1" x14ac:dyDescent="0.3">
      <c r="A19">
        <v>2</v>
      </c>
      <c r="B19" s="20">
        <v>41276</v>
      </c>
      <c r="C19" s="24"/>
      <c r="D19" s="24"/>
      <c r="E19" s="24"/>
      <c r="F19" s="24">
        <v>8</v>
      </c>
      <c r="G19" s="24"/>
      <c r="H19" s="24">
        <v>5</v>
      </c>
      <c r="I19" s="24"/>
      <c r="J19" s="24">
        <v>7</v>
      </c>
      <c r="K19" s="26">
        <v>-12</v>
      </c>
      <c r="L19" s="26">
        <v>0</v>
      </c>
      <c r="M19" s="26">
        <v>-3</v>
      </c>
      <c r="N19" s="26">
        <v>-8</v>
      </c>
      <c r="O19" s="26">
        <v>-8</v>
      </c>
      <c r="P19" s="26">
        <v>-4</v>
      </c>
      <c r="Q19" s="26">
        <v>-3</v>
      </c>
      <c r="R19" s="26">
        <v>-5</v>
      </c>
      <c r="S19" s="24">
        <v>3</v>
      </c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>
        <v>2</v>
      </c>
      <c r="AR19" s="24"/>
      <c r="AS19" s="24"/>
      <c r="AT19" s="24"/>
      <c r="AU19" s="24"/>
      <c r="AV19" s="24"/>
      <c r="AW19" s="24">
        <v>1</v>
      </c>
      <c r="AX19" s="24"/>
    </row>
    <row r="20" spans="1:50" ht="15.75" thickBot="1" x14ac:dyDescent="0.3">
      <c r="A20">
        <v>3</v>
      </c>
      <c r="B20" s="20">
        <v>41276</v>
      </c>
      <c r="C20" s="24"/>
      <c r="D20" s="24">
        <v>3</v>
      </c>
      <c r="E20" s="24"/>
      <c r="F20" s="24"/>
      <c r="G20" s="24"/>
      <c r="H20" s="24"/>
      <c r="I20" s="24"/>
      <c r="J20" s="24"/>
      <c r="K20" s="26">
        <v>-9</v>
      </c>
      <c r="L20" s="26">
        <v>0</v>
      </c>
      <c r="M20" s="26">
        <v>-1</v>
      </c>
      <c r="N20" s="26">
        <v>-11</v>
      </c>
      <c r="O20" s="26">
        <v>0</v>
      </c>
      <c r="P20" s="26">
        <v>-7</v>
      </c>
      <c r="Q20" s="26">
        <v>-14</v>
      </c>
      <c r="R20" s="26">
        <v>-3</v>
      </c>
      <c r="S20" s="24"/>
      <c r="T20" s="24"/>
      <c r="U20" s="24">
        <v>1</v>
      </c>
      <c r="V20" s="24"/>
      <c r="W20" s="24"/>
      <c r="X20" s="24"/>
      <c r="Y20" s="24">
        <v>5</v>
      </c>
      <c r="Z20" s="24"/>
      <c r="AA20" s="24">
        <v>3</v>
      </c>
      <c r="AB20" s="24"/>
      <c r="AC20" s="24"/>
      <c r="AD20" s="24">
        <v>2</v>
      </c>
      <c r="AE20" s="24"/>
      <c r="AF20" s="24">
        <v>4</v>
      </c>
      <c r="AG20" s="24"/>
      <c r="AH20" s="24"/>
      <c r="AI20" s="24"/>
      <c r="AJ20" s="24"/>
      <c r="AK20" s="24"/>
      <c r="AL20" s="24"/>
      <c r="AM20" s="24"/>
      <c r="AN20" s="24">
        <v>3</v>
      </c>
      <c r="AO20" s="24"/>
      <c r="AP20" s="24"/>
      <c r="AQ20" s="24"/>
      <c r="AR20" s="24"/>
      <c r="AS20" s="24"/>
      <c r="AT20" s="24"/>
      <c r="AU20" s="24"/>
      <c r="AV20" s="24"/>
      <c r="AW20" s="24"/>
      <c r="AX20" s="24"/>
    </row>
    <row r="21" spans="1:50" ht="15.75" thickBot="1" x14ac:dyDescent="0.3">
      <c r="A21">
        <v>4</v>
      </c>
      <c r="B21" s="20">
        <v>41276</v>
      </c>
      <c r="C21" s="24"/>
      <c r="D21" s="24"/>
      <c r="E21" s="24"/>
      <c r="F21" s="24"/>
      <c r="G21" s="24"/>
      <c r="H21" s="24"/>
      <c r="I21" s="24">
        <v>6</v>
      </c>
      <c r="J21" s="24"/>
      <c r="K21" s="26">
        <v>0</v>
      </c>
      <c r="L21" s="26">
        <v>-6</v>
      </c>
      <c r="M21" s="26">
        <v>-16</v>
      </c>
      <c r="N21" s="26">
        <v>0</v>
      </c>
      <c r="O21" s="26">
        <v>0</v>
      </c>
      <c r="P21" s="26">
        <v>0</v>
      </c>
      <c r="Q21" s="26">
        <v>-17</v>
      </c>
      <c r="R21" s="26">
        <v>-1</v>
      </c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>
        <v>1</v>
      </c>
      <c r="AI21" s="24"/>
      <c r="AJ21" s="24"/>
      <c r="AK21" s="24">
        <v>5</v>
      </c>
      <c r="AL21" s="24"/>
      <c r="AM21" s="24"/>
      <c r="AN21" s="24"/>
      <c r="AO21" s="24"/>
      <c r="AP21" s="24"/>
      <c r="AQ21" s="24"/>
      <c r="AR21" s="24"/>
      <c r="AS21" s="24">
        <v>6</v>
      </c>
      <c r="AT21" s="24"/>
      <c r="AU21" s="24"/>
      <c r="AV21" s="24"/>
      <c r="AW21" s="24"/>
      <c r="AX21" s="24"/>
    </row>
    <row r="22" spans="1:50" ht="15.75" thickBot="1" x14ac:dyDescent="0.3">
      <c r="A22">
        <v>5</v>
      </c>
      <c r="B22" s="20">
        <v>41276</v>
      </c>
      <c r="C22" s="24"/>
      <c r="D22" s="24"/>
      <c r="E22" s="24"/>
      <c r="F22" s="24"/>
      <c r="G22" s="24"/>
      <c r="H22" s="24"/>
      <c r="I22" s="24"/>
      <c r="J22" s="24"/>
      <c r="K22" s="26">
        <v>5</v>
      </c>
      <c r="L22" s="26">
        <v>0</v>
      </c>
      <c r="M22" s="26">
        <v>-11</v>
      </c>
      <c r="N22" s="26">
        <v>0</v>
      </c>
      <c r="O22" s="26">
        <v>-4</v>
      </c>
      <c r="P22" s="26">
        <v>0</v>
      </c>
      <c r="Q22" s="26">
        <v>0</v>
      </c>
      <c r="R22" s="26">
        <v>0</v>
      </c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</row>
    <row r="23" spans="1:50" ht="15.75" thickBot="1" x14ac:dyDescent="0.3">
      <c r="A23">
        <v>6</v>
      </c>
      <c r="B23" s="20">
        <v>41276</v>
      </c>
      <c r="C23" s="24"/>
      <c r="D23" s="24"/>
      <c r="E23" s="24"/>
      <c r="F23" s="24"/>
      <c r="G23" s="24"/>
      <c r="H23" s="24"/>
      <c r="I23" s="24"/>
      <c r="J23" s="24"/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</row>
    <row r="24" spans="1:50" ht="15.75" thickBot="1" x14ac:dyDescent="0.3">
      <c r="A24">
        <v>7</v>
      </c>
      <c r="B24" s="20">
        <v>41276</v>
      </c>
      <c r="C24" s="24"/>
      <c r="D24" s="24"/>
      <c r="E24" s="24"/>
      <c r="F24" s="24"/>
      <c r="G24" s="24"/>
      <c r="H24" s="24"/>
      <c r="I24" s="24"/>
      <c r="J24" s="24"/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</row>
    <row r="25" spans="1:50" ht="15.75" thickBot="1" x14ac:dyDescent="0.3">
      <c r="A25">
        <v>8</v>
      </c>
      <c r="B25" s="20">
        <v>41276</v>
      </c>
      <c r="C25" s="24"/>
      <c r="D25" s="24"/>
      <c r="E25" s="24"/>
      <c r="F25" s="24"/>
      <c r="G25" s="24"/>
      <c r="H25" s="24"/>
      <c r="I25" s="24"/>
      <c r="J25" s="24"/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</row>
    <row r="26" spans="1:50" ht="15.75" thickBot="1" x14ac:dyDescent="0.3">
      <c r="A26">
        <v>9</v>
      </c>
      <c r="B26" s="20">
        <v>41276</v>
      </c>
      <c r="C26" s="24"/>
      <c r="D26" s="24"/>
      <c r="E26" s="24"/>
      <c r="F26" s="24"/>
      <c r="G26" s="24"/>
      <c r="H26" s="24"/>
      <c r="I26" s="24"/>
      <c r="J26" s="24"/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</row>
    <row r="27" spans="1:50" ht="15.75" thickBot="1" x14ac:dyDescent="0.3">
      <c r="A27">
        <v>10</v>
      </c>
      <c r="B27" s="20">
        <v>41276</v>
      </c>
      <c r="C27" s="24"/>
      <c r="D27" s="24"/>
      <c r="E27" s="24"/>
      <c r="F27" s="24"/>
      <c r="G27" s="24"/>
      <c r="H27" s="24"/>
      <c r="I27" s="24"/>
      <c r="J27" s="24"/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</row>
    <row r="28" spans="1:50" ht="15.75" thickBot="1" x14ac:dyDescent="0.3">
      <c r="A28">
        <v>11</v>
      </c>
      <c r="B28" s="20">
        <v>41276</v>
      </c>
      <c r="C28" s="24"/>
      <c r="D28" s="24"/>
      <c r="E28" s="24"/>
      <c r="F28" s="24"/>
      <c r="G28" s="24"/>
      <c r="H28" s="24"/>
      <c r="I28" s="24"/>
      <c r="J28" s="24"/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</row>
    <row r="29" spans="1:50" ht="15.75" thickBot="1" x14ac:dyDescent="0.3">
      <c r="A29">
        <v>1</v>
      </c>
      <c r="B29" s="20">
        <v>41277</v>
      </c>
      <c r="C29" s="24"/>
      <c r="D29" s="24"/>
      <c r="E29" s="24"/>
      <c r="F29" s="24"/>
      <c r="G29" s="24"/>
      <c r="H29" s="24"/>
      <c r="I29" s="24"/>
      <c r="J29" s="24"/>
      <c r="K29" s="26">
        <v>-12</v>
      </c>
      <c r="L29" s="26">
        <v>-5</v>
      </c>
      <c r="M29" s="26">
        <v>0</v>
      </c>
      <c r="N29" s="26">
        <v>0</v>
      </c>
      <c r="O29" s="26">
        <v>0</v>
      </c>
      <c r="P29" s="26">
        <v>-7</v>
      </c>
      <c r="Q29" s="26">
        <v>0</v>
      </c>
      <c r="R29" s="26">
        <v>0</v>
      </c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5"/>
      <c r="AD29" s="25"/>
      <c r="AE29" s="25"/>
      <c r="AF29" s="25"/>
      <c r="AG29" s="25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</row>
    <row r="30" spans="1:50" ht="15.75" thickBot="1" x14ac:dyDescent="0.3">
      <c r="A30">
        <v>2</v>
      </c>
      <c r="B30" s="20">
        <v>41277</v>
      </c>
      <c r="C30" s="24">
        <v>8</v>
      </c>
      <c r="D30" s="24"/>
      <c r="E30" s="24"/>
      <c r="F30" s="24"/>
      <c r="G30" s="24"/>
      <c r="H30" s="24">
        <v>5</v>
      </c>
      <c r="I30" s="24"/>
      <c r="J30" s="24"/>
      <c r="K30" s="26">
        <v>-20</v>
      </c>
      <c r="L30" s="26">
        <v>-2</v>
      </c>
      <c r="M30" s="26">
        <v>-3</v>
      </c>
      <c r="N30" s="26">
        <v>-8</v>
      </c>
      <c r="O30" s="26">
        <v>-8</v>
      </c>
      <c r="P30" s="26">
        <v>-15</v>
      </c>
      <c r="Q30" s="26">
        <v>-3</v>
      </c>
      <c r="R30" s="26">
        <v>-5</v>
      </c>
      <c r="S30" s="24"/>
      <c r="T30" s="24">
        <v>2</v>
      </c>
      <c r="U30" s="24"/>
      <c r="V30" s="24"/>
      <c r="W30" s="24"/>
      <c r="X30" s="24"/>
      <c r="Y30" s="24"/>
      <c r="Z30" s="24"/>
      <c r="AA30" s="24">
        <v>4</v>
      </c>
      <c r="AB30" s="24"/>
      <c r="AC30" s="24"/>
      <c r="AD30" s="24"/>
      <c r="AE30" s="24"/>
      <c r="AF30" s="24">
        <v>7</v>
      </c>
      <c r="AG30" s="24"/>
      <c r="AH30" s="24"/>
      <c r="AI30" s="24">
        <v>4</v>
      </c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>
        <v>4</v>
      </c>
      <c r="AW30" s="24"/>
      <c r="AX30" s="24"/>
    </row>
    <row r="31" spans="1:50" ht="15.75" thickBot="1" x14ac:dyDescent="0.3">
      <c r="A31">
        <v>3</v>
      </c>
      <c r="B31" s="20">
        <v>41277</v>
      </c>
      <c r="C31" s="24"/>
      <c r="D31" s="24"/>
      <c r="E31" s="24"/>
      <c r="F31" s="24"/>
      <c r="G31" s="24"/>
      <c r="H31" s="24"/>
      <c r="I31" s="24"/>
      <c r="J31" s="24"/>
      <c r="K31" s="26">
        <v>-11</v>
      </c>
      <c r="L31" s="26">
        <v>0</v>
      </c>
      <c r="M31" s="26">
        <v>-1</v>
      </c>
      <c r="N31" s="26">
        <v>-11</v>
      </c>
      <c r="O31" s="26">
        <v>-4</v>
      </c>
      <c r="P31" s="26">
        <v>-7</v>
      </c>
      <c r="Q31" s="26">
        <v>-18</v>
      </c>
      <c r="R31" s="26">
        <v>-3</v>
      </c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>
        <v>1</v>
      </c>
      <c r="AN31" s="24"/>
      <c r="AO31" s="24">
        <v>2</v>
      </c>
      <c r="AP31" s="24"/>
      <c r="AQ31" s="24">
        <v>2</v>
      </c>
      <c r="AR31" s="24"/>
      <c r="AS31" s="24"/>
      <c r="AT31" s="24"/>
      <c r="AU31" s="24">
        <v>3</v>
      </c>
      <c r="AV31" s="24"/>
      <c r="AW31" s="24">
        <v>2</v>
      </c>
      <c r="AX31" s="24"/>
    </row>
    <row r="32" spans="1:50" ht="15.75" thickBot="1" x14ac:dyDescent="0.3">
      <c r="A32">
        <v>4</v>
      </c>
      <c r="B32" s="20">
        <v>41277</v>
      </c>
      <c r="C32" s="24"/>
      <c r="D32" s="24"/>
      <c r="E32" s="24"/>
      <c r="F32" s="24"/>
      <c r="G32" s="24"/>
      <c r="H32" s="24"/>
      <c r="I32" s="24">
        <v>2</v>
      </c>
      <c r="J32" s="24"/>
      <c r="K32" s="26">
        <v>0</v>
      </c>
      <c r="L32" s="26">
        <v>-6</v>
      </c>
      <c r="M32" s="26">
        <v>-22</v>
      </c>
      <c r="N32" s="26">
        <v>0</v>
      </c>
      <c r="O32" s="26">
        <v>0</v>
      </c>
      <c r="P32" s="26">
        <v>0</v>
      </c>
      <c r="Q32" s="26">
        <v>-18</v>
      </c>
      <c r="R32" s="26">
        <v>-1</v>
      </c>
      <c r="S32" s="24"/>
      <c r="T32" s="24"/>
      <c r="U32" s="24"/>
      <c r="V32" s="24"/>
      <c r="W32" s="24"/>
      <c r="X32" s="24"/>
      <c r="Y32" s="24">
        <v>1</v>
      </c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>
        <v>5</v>
      </c>
      <c r="AL32" s="24"/>
      <c r="AM32" s="24"/>
      <c r="AN32" s="24"/>
      <c r="AO32" s="24"/>
      <c r="AP32" s="24"/>
      <c r="AQ32" s="24"/>
      <c r="AR32" s="24"/>
      <c r="AS32" s="24">
        <v>1</v>
      </c>
      <c r="AT32" s="24"/>
      <c r="AU32" s="24"/>
      <c r="AV32" s="24"/>
      <c r="AW32" s="24"/>
      <c r="AX32" s="24"/>
    </row>
    <row r="33" spans="1:50" ht="15.75" thickBot="1" x14ac:dyDescent="0.3">
      <c r="A33">
        <v>5</v>
      </c>
      <c r="B33" s="20">
        <v>41277</v>
      </c>
      <c r="C33" s="24"/>
      <c r="D33" s="24">
        <v>4</v>
      </c>
      <c r="E33" s="24"/>
      <c r="F33" s="24">
        <v>3</v>
      </c>
      <c r="G33" s="24"/>
      <c r="H33" s="24"/>
      <c r="I33" s="24"/>
      <c r="J33" s="24"/>
      <c r="K33" s="26">
        <v>5</v>
      </c>
      <c r="L33" s="26">
        <v>0</v>
      </c>
      <c r="M33" s="26">
        <v>-11</v>
      </c>
      <c r="N33" s="26">
        <v>0</v>
      </c>
      <c r="O33" s="26">
        <v>-4</v>
      </c>
      <c r="P33" s="26">
        <v>0</v>
      </c>
      <c r="Q33" s="26">
        <v>0</v>
      </c>
      <c r="R33" s="26">
        <v>-8</v>
      </c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>
        <v>8</v>
      </c>
    </row>
    <row r="34" spans="1:50" ht="15.75" thickBot="1" x14ac:dyDescent="0.3">
      <c r="A34">
        <v>6</v>
      </c>
      <c r="B34" s="20">
        <v>41277</v>
      </c>
      <c r="C34" s="24"/>
      <c r="D34" s="24"/>
      <c r="E34" s="24"/>
      <c r="F34" s="24"/>
      <c r="G34" s="24"/>
      <c r="H34" s="24"/>
      <c r="I34" s="24"/>
      <c r="J34" s="24">
        <v>1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</row>
    <row r="35" spans="1:50" ht="15.75" thickBot="1" x14ac:dyDescent="0.3">
      <c r="A35">
        <v>7</v>
      </c>
      <c r="B35" s="20">
        <v>41277</v>
      </c>
      <c r="C35" s="24"/>
      <c r="D35" s="24"/>
      <c r="E35" s="24"/>
      <c r="F35" s="24"/>
      <c r="G35" s="24"/>
      <c r="H35" s="24"/>
      <c r="I35" s="24"/>
      <c r="J35" s="24"/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</row>
    <row r="36" spans="1:50" ht="15.75" thickBot="1" x14ac:dyDescent="0.3">
      <c r="A36">
        <v>8</v>
      </c>
      <c r="B36" s="20">
        <v>41277</v>
      </c>
      <c r="C36" s="24"/>
      <c r="D36" s="24"/>
      <c r="E36" s="24"/>
      <c r="F36" s="24"/>
      <c r="G36" s="24"/>
      <c r="H36" s="24"/>
      <c r="I36" s="24"/>
      <c r="J36" s="24"/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</row>
    <row r="37" spans="1:50" ht="15.75" thickBot="1" x14ac:dyDescent="0.3">
      <c r="A37">
        <v>9</v>
      </c>
      <c r="B37" s="20">
        <v>41277</v>
      </c>
      <c r="C37" s="24"/>
      <c r="D37" s="24"/>
      <c r="E37" s="24"/>
      <c r="F37" s="24"/>
      <c r="G37" s="24"/>
      <c r="H37" s="24"/>
      <c r="I37" s="24"/>
      <c r="J37" s="24"/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</row>
    <row r="38" spans="1:50" ht="15.75" thickBot="1" x14ac:dyDescent="0.3">
      <c r="A38">
        <v>10</v>
      </c>
      <c r="B38" s="20">
        <v>41277</v>
      </c>
      <c r="C38" s="24"/>
      <c r="D38" s="24"/>
      <c r="E38" s="24"/>
      <c r="F38" s="24"/>
      <c r="G38" s="24"/>
      <c r="H38" s="24"/>
      <c r="I38" s="24"/>
      <c r="J38" s="24"/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</row>
    <row r="39" spans="1:50" ht="15.75" thickBot="1" x14ac:dyDescent="0.3">
      <c r="A39">
        <v>11</v>
      </c>
      <c r="B39" s="20">
        <v>41277</v>
      </c>
      <c r="C39" s="24"/>
      <c r="D39" s="24"/>
      <c r="E39" s="24"/>
      <c r="F39" s="24"/>
      <c r="G39" s="24"/>
      <c r="H39" s="24"/>
      <c r="I39" s="24"/>
      <c r="J39" s="24"/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</row>
    <row r="40" spans="1:50" ht="15.75" thickBot="1" x14ac:dyDescent="0.3">
      <c r="A40">
        <v>1</v>
      </c>
      <c r="B40" s="20">
        <v>41281</v>
      </c>
      <c r="C40" s="24">
        <v>2</v>
      </c>
      <c r="D40" s="24"/>
      <c r="E40" s="24"/>
      <c r="F40" s="24"/>
      <c r="G40" s="24"/>
      <c r="H40" s="24"/>
      <c r="I40" s="24"/>
      <c r="J40" s="24"/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</row>
    <row r="41" spans="1:50" ht="15.75" thickBot="1" x14ac:dyDescent="0.3">
      <c r="A41">
        <v>2</v>
      </c>
      <c r="B41" s="20">
        <v>41281</v>
      </c>
      <c r="C41" s="24"/>
      <c r="D41" s="24"/>
      <c r="E41" s="24"/>
      <c r="F41" s="24"/>
      <c r="G41" s="24"/>
      <c r="H41" s="24"/>
      <c r="I41" s="24"/>
      <c r="J41" s="24"/>
      <c r="K41" s="26">
        <v>-2</v>
      </c>
      <c r="L41" s="26">
        <v>0</v>
      </c>
      <c r="M41" s="26">
        <v>0</v>
      </c>
      <c r="N41" s="26">
        <v>0</v>
      </c>
      <c r="O41" s="26">
        <v>0</v>
      </c>
      <c r="P41" s="26">
        <v>-1</v>
      </c>
      <c r="Q41" s="26">
        <v>0</v>
      </c>
      <c r="R41" s="26">
        <v>0</v>
      </c>
      <c r="S41" s="24"/>
      <c r="T41" s="24"/>
      <c r="U41" s="24"/>
      <c r="V41" s="24"/>
      <c r="W41" s="24"/>
      <c r="X41" s="24">
        <v>1</v>
      </c>
      <c r="Y41" s="24"/>
      <c r="Z41" s="24"/>
      <c r="AA41" s="24">
        <v>2</v>
      </c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</row>
    <row r="42" spans="1:50" ht="15.75" thickBot="1" x14ac:dyDescent="0.3">
      <c r="A42">
        <v>3</v>
      </c>
      <c r="B42" s="20">
        <v>41281</v>
      </c>
      <c r="C42" s="24"/>
      <c r="D42" s="24"/>
      <c r="E42" s="24"/>
      <c r="F42" s="24"/>
      <c r="G42" s="24"/>
      <c r="H42" s="24"/>
      <c r="I42" s="24"/>
      <c r="J42" s="24"/>
      <c r="K42" s="26">
        <v>0</v>
      </c>
      <c r="L42" s="26">
        <v>-2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4"/>
      <c r="T42" s="24">
        <v>2</v>
      </c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</row>
    <row r="43" spans="1:50" ht="15.75" thickBot="1" x14ac:dyDescent="0.3">
      <c r="A43">
        <v>4</v>
      </c>
      <c r="B43" s="20">
        <v>41281</v>
      </c>
      <c r="C43" s="24"/>
      <c r="D43" s="24"/>
      <c r="E43" s="24"/>
      <c r="F43" s="24"/>
      <c r="G43" s="24"/>
      <c r="H43" s="24"/>
      <c r="I43" s="24">
        <v>3</v>
      </c>
      <c r="J43" s="24"/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</row>
    <row r="44" spans="1:50" ht="15.75" thickBot="1" x14ac:dyDescent="0.3">
      <c r="A44">
        <v>5</v>
      </c>
      <c r="B44" s="20">
        <v>41281</v>
      </c>
      <c r="C44" s="24"/>
      <c r="D44" s="24"/>
      <c r="E44" s="24"/>
      <c r="F44" s="24"/>
      <c r="G44" s="24"/>
      <c r="H44" s="24"/>
      <c r="I44" s="24"/>
      <c r="J44" s="24"/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</row>
    <row r="45" spans="1:50" ht="15.75" thickBot="1" x14ac:dyDescent="0.3">
      <c r="A45">
        <v>6</v>
      </c>
      <c r="B45" s="20">
        <v>41281</v>
      </c>
      <c r="C45" s="24"/>
      <c r="D45" s="24"/>
      <c r="E45" s="24"/>
      <c r="F45" s="24"/>
      <c r="G45" s="24"/>
      <c r="H45" s="24"/>
      <c r="I45" s="24"/>
      <c r="J45" s="24"/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</row>
    <row r="46" spans="1:50" ht="15.75" thickBot="1" x14ac:dyDescent="0.3">
      <c r="A46">
        <v>7</v>
      </c>
      <c r="B46" s="20">
        <v>41281</v>
      </c>
      <c r="C46" s="24"/>
      <c r="D46" s="24"/>
      <c r="E46" s="24"/>
      <c r="F46" s="24"/>
      <c r="G46" s="24"/>
      <c r="H46" s="24"/>
      <c r="I46" s="24"/>
      <c r="J46" s="24"/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</row>
    <row r="47" spans="1:50" ht="15.75" thickBot="1" x14ac:dyDescent="0.3">
      <c r="A47">
        <v>8</v>
      </c>
      <c r="B47" s="20">
        <v>41281</v>
      </c>
      <c r="C47" s="24"/>
      <c r="D47" s="24"/>
      <c r="E47" s="24"/>
      <c r="F47" s="24"/>
      <c r="G47" s="24"/>
      <c r="H47" s="24"/>
      <c r="I47" s="24"/>
      <c r="J47" s="24"/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</row>
    <row r="48" spans="1:50" ht="15.75" thickBot="1" x14ac:dyDescent="0.3">
      <c r="A48">
        <v>9</v>
      </c>
      <c r="B48" s="20">
        <v>41281</v>
      </c>
      <c r="C48" s="24"/>
      <c r="D48" s="24"/>
      <c r="E48" s="24"/>
      <c r="F48" s="24"/>
      <c r="G48" s="24"/>
      <c r="H48" s="24"/>
      <c r="I48" s="24"/>
      <c r="J48" s="24"/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</row>
    <row r="49" spans="1:50" ht="15.75" thickBot="1" x14ac:dyDescent="0.3">
      <c r="A49">
        <v>10</v>
      </c>
      <c r="B49" s="20">
        <v>41281</v>
      </c>
      <c r="C49" s="24"/>
      <c r="D49" s="24"/>
      <c r="E49" s="24"/>
      <c r="F49" s="24"/>
      <c r="G49" s="24"/>
      <c r="H49" s="24"/>
      <c r="I49" s="24"/>
      <c r="J49" s="24"/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</row>
    <row r="50" spans="1:50" ht="15.75" thickBot="1" x14ac:dyDescent="0.3">
      <c r="A50">
        <v>11</v>
      </c>
      <c r="B50" s="20">
        <v>41281</v>
      </c>
      <c r="C50" s="24"/>
      <c r="D50" s="24"/>
      <c r="E50" s="24"/>
      <c r="F50" s="24"/>
      <c r="G50" s="24"/>
      <c r="H50" s="24"/>
      <c r="I50" s="24"/>
      <c r="J50" s="24"/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</row>
    <row r="51" spans="1:50" ht="15.75" thickBot="1" x14ac:dyDescent="0.3">
      <c r="A51">
        <v>1</v>
      </c>
      <c r="B51" s="20">
        <v>41303</v>
      </c>
      <c r="C51" s="24">
        <v>1</v>
      </c>
      <c r="D51" s="24">
        <v>3</v>
      </c>
      <c r="E51" s="24">
        <v>5</v>
      </c>
      <c r="F51" s="24"/>
      <c r="G51" s="24"/>
      <c r="H51" s="24"/>
      <c r="I51" s="24"/>
      <c r="J51" s="24">
        <v>8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</row>
    <row r="52" spans="1:50" ht="15.75" thickBot="1" x14ac:dyDescent="0.3">
      <c r="A52">
        <v>2</v>
      </c>
      <c r="B52" s="20">
        <v>41303</v>
      </c>
      <c r="C52" s="24"/>
      <c r="D52" s="24"/>
      <c r="E52" s="24"/>
      <c r="F52" s="24"/>
      <c r="G52" s="24"/>
      <c r="H52" s="24"/>
      <c r="I52" s="24">
        <v>2</v>
      </c>
      <c r="J52" s="24"/>
      <c r="K52" s="26">
        <v>0</v>
      </c>
      <c r="L52" s="26">
        <v>-4</v>
      </c>
      <c r="M52" s="26">
        <v>-3</v>
      </c>
      <c r="N52" s="26">
        <v>0</v>
      </c>
      <c r="O52" s="26">
        <v>0</v>
      </c>
      <c r="P52" s="26">
        <v>-3</v>
      </c>
      <c r="Q52" s="26">
        <v>-2</v>
      </c>
      <c r="R52" s="26">
        <v>0</v>
      </c>
      <c r="S52" s="24"/>
      <c r="T52" s="24">
        <v>2</v>
      </c>
      <c r="U52" s="24"/>
      <c r="V52" s="24"/>
      <c r="W52" s="24"/>
      <c r="X52" s="24">
        <v>1</v>
      </c>
      <c r="Y52" s="24"/>
      <c r="Z52" s="24"/>
      <c r="AA52" s="24"/>
      <c r="AB52" s="24">
        <v>1</v>
      </c>
      <c r="AC52" s="24"/>
      <c r="AD52" s="24"/>
      <c r="AE52" s="24"/>
      <c r="AF52" s="24"/>
      <c r="AG52" s="24">
        <v>2</v>
      </c>
      <c r="AH52" s="24"/>
      <c r="AI52" s="24"/>
      <c r="AJ52" s="24"/>
      <c r="AK52" s="24">
        <v>3</v>
      </c>
      <c r="AL52" s="24"/>
      <c r="AM52" s="24"/>
      <c r="AN52" s="24">
        <v>2</v>
      </c>
      <c r="AO52" s="24"/>
      <c r="AP52" s="24"/>
      <c r="AQ52" s="24"/>
      <c r="AR52" s="24">
        <v>1</v>
      </c>
      <c r="AS52" s="24"/>
      <c r="AT52" s="24"/>
      <c r="AU52" s="24"/>
      <c r="AV52" s="24"/>
      <c r="AW52" s="24"/>
      <c r="AX52" s="24"/>
    </row>
    <row r="53" spans="1:50" ht="15.75" thickBot="1" x14ac:dyDescent="0.3">
      <c r="A53">
        <v>3</v>
      </c>
      <c r="B53" s="20">
        <v>41303</v>
      </c>
      <c r="C53" s="24"/>
      <c r="D53" s="24"/>
      <c r="E53" s="24"/>
      <c r="F53" s="24"/>
      <c r="G53" s="24"/>
      <c r="H53" s="24">
        <v>4</v>
      </c>
      <c r="I53" s="24"/>
      <c r="J53" s="24"/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</row>
    <row r="54" spans="1:50" ht="15.75" thickBot="1" x14ac:dyDescent="0.3">
      <c r="A54">
        <v>4</v>
      </c>
      <c r="B54" s="20">
        <v>41303</v>
      </c>
      <c r="C54" s="24"/>
      <c r="D54" s="24"/>
      <c r="E54" s="24"/>
      <c r="F54" s="24"/>
      <c r="G54" s="24"/>
      <c r="H54" s="24"/>
      <c r="I54" s="24"/>
      <c r="J54" s="24"/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</row>
    <row r="55" spans="1:50" ht="15.75" thickBot="1" x14ac:dyDescent="0.3">
      <c r="A55">
        <v>5</v>
      </c>
      <c r="B55" s="20">
        <v>41303</v>
      </c>
      <c r="C55" s="24"/>
      <c r="D55" s="24"/>
      <c r="E55" s="24"/>
      <c r="F55" s="24"/>
      <c r="G55" s="24"/>
      <c r="H55" s="24"/>
      <c r="I55" s="24"/>
      <c r="J55" s="24"/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</row>
    <row r="56" spans="1:50" ht="15.75" thickBot="1" x14ac:dyDescent="0.3">
      <c r="A56">
        <v>6</v>
      </c>
      <c r="B56" s="20">
        <v>41303</v>
      </c>
      <c r="C56" s="24"/>
      <c r="D56" s="24"/>
      <c r="E56" s="24"/>
      <c r="F56" s="24"/>
      <c r="G56" s="24"/>
      <c r="H56" s="24"/>
      <c r="I56" s="24"/>
      <c r="J56" s="24"/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</row>
    <row r="57" spans="1:50" ht="15.75" thickBot="1" x14ac:dyDescent="0.3">
      <c r="A57">
        <v>7</v>
      </c>
      <c r="B57" s="20">
        <v>41303</v>
      </c>
      <c r="C57" s="24"/>
      <c r="D57" s="24"/>
      <c r="E57" s="24"/>
      <c r="F57" s="24"/>
      <c r="G57" s="24"/>
      <c r="H57" s="24"/>
      <c r="I57" s="24"/>
      <c r="J57" s="24"/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</row>
    <row r="58" spans="1:50" ht="15.75" thickBot="1" x14ac:dyDescent="0.3">
      <c r="A58">
        <v>8</v>
      </c>
      <c r="B58" s="20">
        <v>41303</v>
      </c>
      <c r="C58" s="24"/>
      <c r="D58" s="24"/>
      <c r="E58" s="24"/>
      <c r="F58" s="24"/>
      <c r="G58" s="24"/>
      <c r="H58" s="24"/>
      <c r="I58" s="24"/>
      <c r="J58" s="24"/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</row>
    <row r="59" spans="1:50" ht="15.75" thickBot="1" x14ac:dyDescent="0.3">
      <c r="A59">
        <v>9</v>
      </c>
      <c r="B59" s="20">
        <v>41303</v>
      </c>
      <c r="C59" s="24"/>
      <c r="D59" s="24"/>
      <c r="E59" s="24"/>
      <c r="F59" s="24"/>
      <c r="G59" s="24"/>
      <c r="H59" s="24"/>
      <c r="I59" s="24"/>
      <c r="J59" s="24"/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 spans="1:50" ht="15.75" thickBot="1" x14ac:dyDescent="0.3">
      <c r="A60">
        <v>10</v>
      </c>
      <c r="B60" s="20">
        <v>41303</v>
      </c>
      <c r="C60" s="24"/>
      <c r="D60" s="24"/>
      <c r="E60" s="24"/>
      <c r="F60" s="24"/>
      <c r="G60" s="24"/>
      <c r="H60" s="24"/>
      <c r="I60" s="24"/>
      <c r="J60" s="24"/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</row>
    <row r="61" spans="1:50" ht="15.75" thickBot="1" x14ac:dyDescent="0.3">
      <c r="A61">
        <v>11</v>
      </c>
      <c r="B61" s="20">
        <v>41303</v>
      </c>
      <c r="C61" s="24"/>
      <c r="D61" s="24"/>
      <c r="E61" s="24"/>
      <c r="F61" s="24"/>
      <c r="G61" s="24"/>
      <c r="H61" s="24"/>
      <c r="I61" s="24"/>
      <c r="J61" s="24"/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</sheetData>
  <sortState ref="A7:BJ61">
    <sortCondition ref="B7"/>
    <sortCondition ref="A7"/>
  </sortState>
  <mergeCells count="18">
    <mergeCell ref="AA3:AH4"/>
    <mergeCell ref="AA5:AE5"/>
    <mergeCell ref="AF5:AH5"/>
    <mergeCell ref="C5:G5"/>
    <mergeCell ref="H5:J5"/>
    <mergeCell ref="C3:J4"/>
    <mergeCell ref="S3:Z4"/>
    <mergeCell ref="S5:W5"/>
    <mergeCell ref="X5:Z5"/>
    <mergeCell ref="K3:R4"/>
    <mergeCell ref="K5:O5"/>
    <mergeCell ref="P5:R5"/>
    <mergeCell ref="AQ3:AX4"/>
    <mergeCell ref="AQ5:AU5"/>
    <mergeCell ref="AV5:AX5"/>
    <mergeCell ref="AI3:AP4"/>
    <mergeCell ref="AI5:AM5"/>
    <mergeCell ref="AN5:AP5"/>
  </mergeCells>
  <phoneticPr fontId="0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Production</vt:lpstr>
      <vt:lpstr>Expéditions</vt:lpstr>
      <vt:lpstr>Stock</vt:lpstr>
      <vt:lpstr>Feuil2</vt:lpstr>
      <vt:lpstr>BdD</vt:lpstr>
      <vt:lpstr>An</vt:lpstr>
      <vt:lpstr>Années</vt:lpstr>
      <vt:lpstr>distri</vt:lpstr>
      <vt:lpstr>distrib</vt:lpstr>
      <vt:lpstr>Fériés</vt:lpstr>
      <vt:lpstr>Jour</vt:lpstr>
      <vt:lpstr>Mois</vt:lpstr>
      <vt:lpstr>P</vt:lpstr>
      <vt:lpstr>Paques</vt:lpstr>
      <vt:lpstr>Stock!po</vt:lpstr>
      <vt:lpstr>po</vt:lpstr>
      <vt:lpstr>prod17</vt:lpstr>
      <vt:lpstr>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Michel</cp:lastModifiedBy>
  <cp:lastPrinted>2013-07-12T09:28:59Z</cp:lastPrinted>
  <dcterms:created xsi:type="dcterms:W3CDTF">2013-07-12T09:42:19Z</dcterms:created>
  <dcterms:modified xsi:type="dcterms:W3CDTF">2013-07-19T21:12:17Z</dcterms:modified>
</cp:coreProperties>
</file>