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codeName="ThisWorkbook"/>
  <bookViews>
    <workbookView xWindow="240" yWindow="120" windowWidth="18795" windowHeight="11760"/>
  </bookViews>
  <sheets>
    <sheet name="Feuil1" sheetId="3" r:id="rId1"/>
  </sheets>
  <definedNames>
    <definedName name="barile">#REF!</definedName>
    <definedName name="calctrs">Feuil1!$B$52:$B$81</definedName>
    <definedName name="purgers">Feuil1!$I$19:$J$28</definedName>
    <definedName name="remprs">Feuil1!$B$36:$B$45</definedName>
    <definedName name="rs">Feuil1!$B$19:$B$28</definedName>
    <definedName name="stockrd">Feuil1!$B$19:$B$23</definedName>
    <definedName name="stockrs">Feuil1!$B$24:$B$28</definedName>
    <definedName name="Temperature">#REF!</definedName>
    <definedName name="v_rd1">#REF!</definedName>
    <definedName name="v_rd2">#REF!</definedName>
    <definedName name="v_rd3">#REF!</definedName>
    <definedName name="v_rd4">#REF!</definedName>
    <definedName name="v_rd5">#REF!</definedName>
    <definedName name="v_rsa">#REF!</definedName>
    <definedName name="v_rsb">#REF!</definedName>
    <definedName name="v_rsc">#REF!</definedName>
    <definedName name="v_rsd">#REF!</definedName>
    <definedName name="v_rse">#REF!</definedName>
    <definedName name="vbac_rd1">#REF!</definedName>
    <definedName name="vidrs">Feuil1!$I$36:$I$45</definedName>
  </definedNames>
  <calcPr calcId="145621"/>
</workbook>
</file>

<file path=xl/calcChain.xml><?xml version="1.0" encoding="utf-8"?>
<calcChain xmlns="http://schemas.openxmlformats.org/spreadsheetml/2006/main">
  <c r="H110" i="3" l="1"/>
  <c r="F110" i="3"/>
  <c r="H104" i="3"/>
  <c r="F104" i="3"/>
  <c r="O99" i="3"/>
  <c r="H108" i="3" s="1"/>
  <c r="J99" i="3"/>
  <c r="F108" i="3" s="1"/>
  <c r="L97" i="3"/>
  <c r="G97" i="3"/>
  <c r="C97" i="3"/>
  <c r="E97" i="3" s="1"/>
  <c r="L96" i="3"/>
  <c r="G96" i="3"/>
  <c r="C96" i="3"/>
  <c r="E96" i="3" s="1"/>
  <c r="L95" i="3"/>
  <c r="C95" i="3"/>
  <c r="E95" i="3" s="1"/>
  <c r="L94" i="3"/>
  <c r="G94" i="3"/>
  <c r="C94" i="3"/>
  <c r="E94" i="3" s="1"/>
  <c r="C93" i="3"/>
  <c r="E93" i="3" s="1"/>
  <c r="C92" i="3"/>
  <c r="E92" i="3" s="1"/>
  <c r="C91" i="3"/>
  <c r="E91" i="3" s="1"/>
  <c r="C90" i="3"/>
  <c r="E90" i="3" s="1"/>
  <c r="C89" i="3"/>
  <c r="E89" i="3" s="1"/>
  <c r="C88" i="3"/>
  <c r="E88" i="3" s="1"/>
  <c r="G80" i="3"/>
  <c r="G79" i="3"/>
  <c r="G77" i="3"/>
  <c r="G76" i="3"/>
  <c r="G74" i="3"/>
  <c r="G73" i="3"/>
  <c r="G71" i="3"/>
  <c r="G70" i="3"/>
  <c r="G68" i="3"/>
  <c r="G67" i="3"/>
  <c r="G65" i="3"/>
  <c r="G64" i="3"/>
  <c r="G62" i="3"/>
  <c r="G61" i="3"/>
  <c r="G59" i="3"/>
  <c r="G58" i="3"/>
  <c r="G56" i="3"/>
  <c r="G55" i="3"/>
  <c r="G53" i="3"/>
  <c r="G52" i="3"/>
  <c r="C42" i="3"/>
  <c r="C40" i="3"/>
  <c r="M28" i="3"/>
  <c r="M27" i="3"/>
  <c r="M26" i="3"/>
  <c r="M25" i="3"/>
  <c r="M24" i="3"/>
  <c r="M23" i="3"/>
  <c r="M22" i="3"/>
  <c r="M21" i="3"/>
  <c r="M20" i="3"/>
  <c r="G89" i="3"/>
  <c r="M19" i="3"/>
  <c r="G88" i="3"/>
  <c r="L88" i="3"/>
  <c r="M13" i="3"/>
  <c r="N19" i="3" l="1"/>
  <c r="N23" i="3"/>
  <c r="N25" i="3"/>
  <c r="N27" i="3"/>
  <c r="N21" i="3"/>
  <c r="G54" i="3"/>
  <c r="G57" i="3"/>
  <c r="G60" i="3"/>
  <c r="G63" i="3"/>
  <c r="G66" i="3"/>
  <c r="G69" i="3"/>
  <c r="G72" i="3"/>
  <c r="G75" i="3"/>
  <c r="G78" i="3"/>
  <c r="G81" i="3"/>
  <c r="G21" i="3"/>
  <c r="O19" i="3" l="1"/>
  <c r="F112" i="3" s="1"/>
  <c r="G90" i="3"/>
  <c r="G22" i="3"/>
  <c r="F21" i="3"/>
  <c r="L89" i="3"/>
  <c r="H112" i="3" l="1"/>
  <c r="H88" i="3"/>
  <c r="J88" i="3" s="1"/>
  <c r="I61" i="3"/>
  <c r="K61" i="3" s="1"/>
  <c r="I55" i="3"/>
  <c r="K55" i="3" s="1"/>
  <c r="H96" i="3"/>
  <c r="J96" i="3" s="1"/>
  <c r="O96" i="3" s="1"/>
  <c r="I62" i="3"/>
  <c r="K62" i="3" s="1"/>
  <c r="O62" i="3" s="1"/>
  <c r="I56" i="3"/>
  <c r="K56" i="3" s="1"/>
  <c r="O56" i="3" s="1"/>
  <c r="H97" i="3"/>
  <c r="J97" i="3" s="1"/>
  <c r="O97" i="3" s="1"/>
  <c r="H93" i="3"/>
  <c r="J93" i="3" s="1"/>
  <c r="O93" i="3" s="1"/>
  <c r="H89" i="3"/>
  <c r="J89" i="3" s="1"/>
  <c r="O89" i="3" s="1"/>
  <c r="I76" i="3"/>
  <c r="K76" i="3" s="1"/>
  <c r="I70" i="3"/>
  <c r="K70" i="3" s="1"/>
  <c r="I80" i="3"/>
  <c r="K80" i="3" s="1"/>
  <c r="O80" i="3" s="1"/>
  <c r="I74" i="3"/>
  <c r="K74" i="3" s="1"/>
  <c r="O74" i="3" s="1"/>
  <c r="I68" i="3"/>
  <c r="K68" i="3" s="1"/>
  <c r="O68" i="3" s="1"/>
  <c r="I64" i="3"/>
  <c r="K64" i="3" s="1"/>
  <c r="I58" i="3"/>
  <c r="K58" i="3" s="1"/>
  <c r="I52" i="3"/>
  <c r="K52" i="3" s="1"/>
  <c r="H94" i="3"/>
  <c r="J94" i="3" s="1"/>
  <c r="O94" i="3" s="1"/>
  <c r="I65" i="3"/>
  <c r="K65" i="3" s="1"/>
  <c r="O65" i="3" s="1"/>
  <c r="I59" i="3"/>
  <c r="K59" i="3" s="1"/>
  <c r="O59" i="3" s="1"/>
  <c r="I53" i="3"/>
  <c r="K53" i="3" s="1"/>
  <c r="O53" i="3" s="1"/>
  <c r="H95" i="3"/>
  <c r="J95" i="3" s="1"/>
  <c r="O95" i="3" s="1"/>
  <c r="I79" i="3"/>
  <c r="K79" i="3" s="1"/>
  <c r="I73" i="3"/>
  <c r="K73" i="3" s="1"/>
  <c r="I67" i="3"/>
  <c r="K67" i="3" s="1"/>
  <c r="I77" i="3"/>
  <c r="K77" i="3" s="1"/>
  <c r="O77" i="3" s="1"/>
  <c r="I71" i="3"/>
  <c r="K71" i="3" s="1"/>
  <c r="O71" i="3" s="1"/>
  <c r="L90" i="3"/>
  <c r="F22" i="3"/>
  <c r="G91" i="3"/>
  <c r="G23" i="3"/>
  <c r="G92" i="3" s="1"/>
  <c r="H90" i="3" l="1"/>
  <c r="J90" i="3" s="1"/>
  <c r="O90" i="3" s="1"/>
  <c r="O67" i="3"/>
  <c r="O69" i="3" s="1"/>
  <c r="K69" i="3"/>
  <c r="O73" i="3"/>
  <c r="O75" i="3" s="1"/>
  <c r="K75" i="3"/>
  <c r="O79" i="3"/>
  <c r="O81" i="3" s="1"/>
  <c r="K81" i="3"/>
  <c r="O52" i="3"/>
  <c r="O54" i="3" s="1"/>
  <c r="K54" i="3"/>
  <c r="O58" i="3"/>
  <c r="O60" i="3" s="1"/>
  <c r="K60" i="3"/>
  <c r="O64" i="3"/>
  <c r="O66" i="3" s="1"/>
  <c r="K66" i="3"/>
  <c r="O70" i="3"/>
  <c r="O72" i="3" s="1"/>
  <c r="K72" i="3"/>
  <c r="O76" i="3"/>
  <c r="O78" i="3" s="1"/>
  <c r="K78" i="3"/>
  <c r="O88" i="3"/>
  <c r="O55" i="3"/>
  <c r="O57" i="3" s="1"/>
  <c r="K57" i="3"/>
  <c r="O61" i="3"/>
  <c r="O63" i="3" s="1"/>
  <c r="K63" i="3"/>
  <c r="L91" i="3"/>
  <c r="F23" i="3"/>
  <c r="L92" i="3" s="1"/>
  <c r="H91" i="3" l="1"/>
  <c r="J91" i="3" s="1"/>
  <c r="O91" i="3" s="1"/>
  <c r="H92" i="3"/>
  <c r="J92" i="3" s="1"/>
  <c r="H107" i="3"/>
  <c r="H106" i="3"/>
  <c r="H109" i="3" s="1"/>
  <c r="F107" i="3"/>
  <c r="F106" i="3"/>
  <c r="F109" i="3" s="1"/>
  <c r="J98" i="3" l="1"/>
  <c r="F105" i="3" s="1"/>
  <c r="F113" i="3" s="1"/>
  <c r="O92" i="3"/>
  <c r="O98" i="3" s="1"/>
  <c r="H105" i="3" s="1"/>
  <c r="H113" i="3" s="1"/>
  <c r="H111" i="3" l="1"/>
  <c r="H114" i="3"/>
  <c r="F111" i="3"/>
  <c r="F114" i="3"/>
</calcChain>
</file>

<file path=xl/comments1.xml><?xml version="1.0" encoding="utf-8"?>
<comments xmlns="http://schemas.openxmlformats.org/spreadsheetml/2006/main">
  <authors>
    <author>Admin</author>
    <author>Auteur</author>
  </authors>
  <commentList>
    <comment ref="C17" authorId="0">
      <text>
        <r>
          <rPr>
            <sz val="8"/>
            <color indexed="81"/>
            <rFont val="Tahoma"/>
            <family val="2"/>
          </rPr>
          <t>Jauge à Rubbon de la Journée passé à 00H00</t>
        </r>
      </text>
    </comment>
    <comment ref="E17" authorId="0">
      <text>
        <r>
          <rPr>
            <sz val="8"/>
            <color indexed="81"/>
            <rFont val="Tahoma"/>
            <family val="2"/>
          </rPr>
          <t>Jauge à Ribbon d'Aujourd'Hui  à Minuit
NOTE : 
Utilisé pour calculer le stock</t>
        </r>
      </text>
    </comment>
    <comment ref="C36" authorId="0">
      <text>
        <r>
          <rPr>
            <b/>
            <sz val="8"/>
            <color indexed="81"/>
            <rFont val="Tahoma"/>
            <family val="2"/>
          </rPr>
          <t>TextBox 15</t>
        </r>
        <r>
          <rPr>
            <sz val="8"/>
            <color indexed="81"/>
            <rFont val="Tahoma"/>
            <family val="2"/>
          </rPr>
          <t xml:space="preserve">
</t>
        </r>
      </text>
    </comment>
    <comment ref="C37" authorId="0">
      <text>
        <r>
          <rPr>
            <b/>
            <sz val="8"/>
            <color indexed="81"/>
            <rFont val="Tahoma"/>
            <family val="2"/>
          </rPr>
          <t>TextBox 16</t>
        </r>
        <r>
          <rPr>
            <sz val="8"/>
            <color indexed="81"/>
            <rFont val="Tahoma"/>
            <family val="2"/>
          </rPr>
          <t xml:space="preserve">
</t>
        </r>
      </text>
    </comment>
    <comment ref="S64" authorId="0">
      <text>
        <r>
          <rPr>
            <sz val="8"/>
            <color indexed="81"/>
            <rFont val="Tahoma"/>
            <family val="2"/>
          </rPr>
          <t xml:space="preserve">
LE  RESULTAT 
</t>
        </r>
      </text>
    </comment>
    <comment ref="C87" authorId="0">
      <text>
        <r>
          <rPr>
            <sz val="12"/>
            <color indexed="81"/>
            <rFont val="Century Gothic"/>
            <family val="2"/>
          </rPr>
          <t>Côtes JAUGE  A RIBON  de Tous Les Bacs à Minuit  00H00
" TABLEAU STOCKAGE BRUT"</t>
        </r>
      </text>
    </comment>
    <comment ref="G87" authorId="1">
      <text>
        <r>
          <rPr>
            <sz val="8"/>
            <color indexed="81"/>
            <rFont val="Calibri"/>
            <family val="2"/>
            <scheme val="minor"/>
          </rPr>
          <t xml:space="preserve">Temperature  de chaque  Bacs à Minuit  00H00
" TABLEAU STOCKAGE BRUT" </t>
        </r>
      </text>
    </comment>
    <comment ref="L87" authorId="1">
      <text>
        <r>
          <rPr>
            <sz val="8"/>
            <color indexed="81"/>
            <rFont val="Calibri"/>
            <family val="2"/>
            <scheme val="minor"/>
          </rPr>
          <t>La densité la plus proche  à 24h00 du Bac</t>
        </r>
      </text>
    </comment>
    <comment ref="H88" authorId="0">
      <text>
        <r>
          <rPr>
            <sz val="8"/>
            <color indexed="81"/>
            <rFont val="Tahoma"/>
            <family val="2"/>
          </rPr>
          <t xml:space="preserve">
La densité = la moyenne des densité des bacs RS
Meme chose pour la temperature</t>
        </r>
      </text>
    </comment>
    <comment ref="E99" authorId="1">
      <text>
        <r>
          <rPr>
            <sz val="8"/>
            <color indexed="81"/>
            <rFont val="Calibri"/>
            <family val="2"/>
            <scheme val="minor"/>
          </rPr>
          <t xml:space="preserve">
</t>
        </r>
        <r>
          <rPr>
            <sz val="9"/>
            <color indexed="81"/>
            <rFont val="Century Gothic"/>
            <family val="2"/>
          </rPr>
          <t>La somme des Volumes de chaque Heure
(Voir la feuille de calcul de la réception où voir avec RHM2)</t>
        </r>
      </text>
    </comment>
    <comment ref="L99" authorId="1">
      <text>
        <r>
          <rPr>
            <sz val="8"/>
            <color indexed="81"/>
            <rFont val="Calibri"/>
            <family val="2"/>
            <scheme val="minor"/>
          </rPr>
          <t>Voir avec RHM2</t>
        </r>
      </text>
    </comment>
  </commentList>
</comments>
</file>

<file path=xl/sharedStrings.xml><?xml version="1.0" encoding="utf-8"?>
<sst xmlns="http://schemas.openxmlformats.org/spreadsheetml/2006/main" count="184" uniqueCount="89">
  <si>
    <t>Zonne de FONCTION</t>
  </si>
  <si>
    <t>Densité H2O = 1,05</t>
  </si>
  <si>
    <t>Zonne d'insertion des données</t>
  </si>
  <si>
    <t>Zonne des Résultats</t>
  </si>
  <si>
    <t>S T O C K A G E   B R U T</t>
  </si>
  <si>
    <t>P U R G E    D' E A U</t>
  </si>
  <si>
    <t>BACS</t>
  </si>
  <si>
    <t>00H00</t>
  </si>
  <si>
    <t>24H00</t>
  </si>
  <si>
    <t>DENSITE</t>
  </si>
  <si>
    <t>T °C</t>
  </si>
  <si>
    <t>HEURE</t>
  </si>
  <si>
    <t>COTES</t>
  </si>
  <si>
    <t>V. APPARANT</t>
  </si>
  <si>
    <t>DIFF .Volume</t>
  </si>
  <si>
    <t>TOTAL</t>
  </si>
  <si>
    <t>RUBAN</t>
  </si>
  <si>
    <t>TELEJ</t>
  </si>
  <si>
    <t>(mm)</t>
  </si>
  <si>
    <t xml:space="preserve"> (m3)</t>
  </si>
  <si>
    <t>(m³)</t>
  </si>
  <si>
    <t>05h45</t>
  </si>
  <si>
    <t>06h15</t>
  </si>
  <si>
    <t>15h30</t>
  </si>
  <si>
    <t>15h50</t>
  </si>
  <si>
    <t xml:space="preserve">                                       </t>
  </si>
  <si>
    <t>R E M P L I S S A G E</t>
  </si>
  <si>
    <t>V I D A N G E</t>
  </si>
  <si>
    <t>NIVEAU</t>
  </si>
  <si>
    <t>T V R</t>
  </si>
  <si>
    <t>09h30</t>
  </si>
  <si>
    <t>19h40</t>
  </si>
  <si>
    <t>24h00</t>
  </si>
  <si>
    <t>C A L C U L  DU  T O N N A G E</t>
  </si>
  <si>
    <t>MOUVEMENT</t>
  </si>
  <si>
    <t>VOLUME APPARANT</t>
  </si>
  <si>
    <t>COEFFECIENT  K</t>
  </si>
  <si>
    <t>T°C</t>
  </si>
  <si>
    <t>TONNAGE</t>
  </si>
  <si>
    <t>BEBUT</t>
  </si>
  <si>
    <t>FIN</t>
  </si>
  <si>
    <t>DIFFIRENCE</t>
  </si>
  <si>
    <t>/</t>
  </si>
  <si>
    <t>DIFF</t>
  </si>
  <si>
    <t xml:space="preserve">S T O C K     F I N     D E  LA  J O U R N E E </t>
  </si>
  <si>
    <t>COTES (mm)</t>
  </si>
  <si>
    <t>COEFFICIENT K</t>
  </si>
  <si>
    <t>T   O  T   A   L</t>
  </si>
  <si>
    <t>SLOP RHM2</t>
  </si>
  <si>
    <t>VOLUME</t>
  </si>
  <si>
    <t>CONDENSATS NON STABILISEE (m³)</t>
  </si>
  <si>
    <t>RD 2</t>
  </si>
  <si>
    <t>RD 3</t>
  </si>
  <si>
    <t>RSA</t>
  </si>
  <si>
    <t>RSB</t>
  </si>
  <si>
    <t>RSC</t>
  </si>
  <si>
    <t>RSD</t>
  </si>
  <si>
    <t>RSE</t>
  </si>
  <si>
    <t>RD 1</t>
  </si>
  <si>
    <t>RD 4</t>
  </si>
  <si>
    <t>RD 5</t>
  </si>
  <si>
    <t>RD2</t>
  </si>
  <si>
    <t>RD1</t>
  </si>
  <si>
    <t>RD3</t>
  </si>
  <si>
    <t>RD4</t>
  </si>
  <si>
    <t>RD5</t>
  </si>
  <si>
    <t>JOURNNEE D'AUJOURDHUI</t>
  </si>
  <si>
    <t>VOLUME  @ 15°C</t>
  </si>
  <si>
    <t>VOLUME @ 15 °C</t>
  </si>
  <si>
    <t>STOCK DEBUT DE JOURNEE</t>
  </si>
  <si>
    <t>STOCK FIN DE JOURNEE</t>
  </si>
  <si>
    <t>EXPEDITION VERS RHM2</t>
  </si>
  <si>
    <t>EXPEDITION VERS UTBS/HEH</t>
  </si>
  <si>
    <t>CONSOMATION RHM5</t>
  </si>
  <si>
    <t>CONDENSAT (C5+)  VERS LDMP</t>
  </si>
  <si>
    <t>PRODUCTION ANYDRE</t>
  </si>
  <si>
    <t>PERTES ET PURGE BACS</t>
  </si>
  <si>
    <t>PRODUCTION GLOBALE =[3+4+(2-1)+13]</t>
  </si>
  <si>
    <t xml:space="preserve">PRODUCTION NETTE  (= 10-9) </t>
  </si>
  <si>
    <t>0,7933</t>
  </si>
  <si>
    <t>32,75</t>
  </si>
  <si>
    <t>2h00</t>
  </si>
  <si>
    <t>04h30</t>
  </si>
  <si>
    <t>1H00</t>
  </si>
  <si>
    <t>21H30</t>
  </si>
  <si>
    <t xml:space="preserve">le : </t>
  </si>
  <si>
    <t>LIGNE-UTBS</t>
  </si>
  <si>
    <t>LIGNE-RHM</t>
  </si>
  <si>
    <t>http://forum.excel-pratique.com/excel/liaison-combox-et-textbox-t54020.html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</si>
</sst>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5">
    <numFmt numFmtId="164" formatCode="[$-F400]h:mm:ss\ AM/PM"/>
    <numFmt numFmtId="165" formatCode="0.0000"/>
    <numFmt numFmtId="166" formatCode="0.0"/>
    <numFmt numFmtId="167" formatCode="_-* #,##0.00\ _D_A_-;\-* #,##0.00\ _D_A_-;_-* &quot;-&quot;??\ _D_A_-;_-@_-"/>
    <numFmt numFmtId="168" formatCode="0.000"/>
  </numFmts>
  <fonts count="21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entury Gothic"/>
      <family val="2"/>
    </font>
    <font>
      <sz val="9"/>
      <name val="Arial Narrow"/>
      <family val="2"/>
    </font>
    <font>
      <sz val="10"/>
      <name val="Century Gothic"/>
      <family val="2"/>
    </font>
    <font>
      <b/>
      <sz val="10"/>
      <name val="Century Gothic"/>
      <family val="2"/>
    </font>
    <font>
      <sz val="8"/>
      <color indexed="81"/>
      <name val="Tahoma"/>
      <family val="2"/>
    </font>
    <font>
      <sz val="8"/>
      <color indexed="81"/>
      <name val="Calibri"/>
      <family val="2"/>
      <scheme val="minor"/>
    </font>
    <font>
      <sz val="9"/>
      <color indexed="81"/>
      <name val="Century Gothic"/>
      <family val="2"/>
    </font>
    <font>
      <sz val="12"/>
      <name val="Century Gothic"/>
      <family val="2"/>
    </font>
    <font>
      <b/>
      <sz val="18"/>
      <name val="Century Gothic"/>
      <family val="2"/>
    </font>
    <font>
      <sz val="14"/>
      <color theme="1"/>
      <name val="Calibri"/>
      <family val="2"/>
      <scheme val="minor"/>
    </font>
    <font>
      <sz val="12"/>
      <color indexed="81"/>
      <name val="Century Gothic"/>
      <family val="2"/>
    </font>
    <font>
      <sz val="10"/>
      <color theme="1"/>
      <name val="Century Gothic"/>
      <family val="2"/>
    </font>
    <font>
      <sz val="10"/>
      <color rgb="FFFF0000"/>
      <name val="Century Gothic"/>
      <family val="2"/>
    </font>
    <font>
      <b/>
      <sz val="10"/>
      <color rgb="FFFF0000"/>
      <name val="Century Gothic"/>
      <family val="2"/>
    </font>
    <font>
      <i/>
      <sz val="10"/>
      <name val="Century Gothic"/>
      <family val="2"/>
    </font>
    <font>
      <sz val="10"/>
      <color rgb="FF00B050"/>
      <name val="Century Gothic"/>
      <family val="2"/>
    </font>
    <font>
      <b/>
      <sz val="8"/>
      <color indexed="81"/>
      <name val="Tahoma"/>
      <family val="2"/>
    </font>
    <font>
      <u/>
      <sz val="11"/>
      <color theme="10"/>
      <name val="Calibri"/>
      <family val="2"/>
      <scheme val="minor"/>
    </font>
    <font>
      <sz val="14"/>
      <color rgb="FF000000"/>
      <name val="Century Gothic"/>
      <family val="2"/>
    </font>
  </fonts>
  <fills count="8">
    <fill>
      <patternFill patternType="none"/>
    </fill>
    <fill>
      <patternFill patternType="gray125"/>
    </fill>
    <fill>
      <patternFill patternType="solid">
        <fgColor theme="5" tint="0.59999389629810485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rgb="FFC00000"/>
        <bgColor indexed="64"/>
      </patternFill>
    </fill>
  </fills>
  <borders count="83">
    <border>
      <left/>
      <right/>
      <top/>
      <bottom/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hair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hair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 style="hair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hair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hair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hair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hair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medium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/>
      <top/>
      <bottom style="dashDotDot">
        <color indexed="64"/>
      </bottom>
      <diagonal/>
    </border>
    <border>
      <left/>
      <right style="thin">
        <color indexed="64"/>
      </right>
      <top/>
      <bottom style="dashDotDot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dashDotDot">
        <color indexed="64"/>
      </bottom>
      <diagonal/>
    </border>
    <border>
      <left style="thin">
        <color indexed="64"/>
      </left>
      <right style="medium">
        <color indexed="64"/>
      </right>
      <top style="hair">
        <color indexed="64"/>
      </top>
      <bottom style="dashDotDot">
        <color indexed="64"/>
      </bottom>
      <diagonal/>
    </border>
    <border>
      <left style="thin">
        <color indexed="64"/>
      </left>
      <right style="thin">
        <color indexed="64"/>
      </right>
      <top style="dashDotDot">
        <color indexed="64"/>
      </top>
      <bottom style="hair">
        <color indexed="64"/>
      </bottom>
      <diagonal/>
    </border>
    <border>
      <left style="thin">
        <color indexed="64"/>
      </left>
      <right style="medium">
        <color indexed="64"/>
      </right>
      <top style="dashDotDot">
        <color indexed="64"/>
      </top>
      <bottom style="hair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hair">
        <color indexed="64"/>
      </bottom>
      <diagonal/>
    </border>
    <border>
      <left style="thin">
        <color indexed="64"/>
      </left>
      <right/>
      <top style="hair">
        <color indexed="64"/>
      </top>
      <bottom style="hair">
        <color indexed="64"/>
      </bottom>
      <diagonal/>
    </border>
    <border>
      <left style="thin">
        <color indexed="64"/>
      </left>
      <right/>
      <top style="hair">
        <color indexed="64"/>
      </top>
      <bottom style="dashDotDot">
        <color indexed="64"/>
      </bottom>
      <diagonal/>
    </border>
    <border>
      <left style="thin">
        <color indexed="64"/>
      </left>
      <right/>
      <top style="dashDotDot">
        <color indexed="64"/>
      </top>
      <bottom style="hair">
        <color indexed="64"/>
      </bottom>
      <diagonal/>
    </border>
    <border>
      <left style="thin">
        <color indexed="64"/>
      </left>
      <right/>
      <top style="hair">
        <color indexed="64"/>
      </top>
      <bottom style="thin">
        <color indexed="64"/>
      </bottom>
      <diagonal/>
    </border>
    <border>
      <left/>
      <right style="medium">
        <color indexed="64"/>
      </right>
      <top style="dashDotDot">
        <color indexed="64"/>
      </top>
      <bottom style="hair">
        <color indexed="64"/>
      </bottom>
      <diagonal/>
    </border>
    <border>
      <left/>
      <right style="medium">
        <color indexed="64"/>
      </right>
      <top style="thin">
        <color indexed="64"/>
      </top>
      <bottom style="hair">
        <color indexed="64"/>
      </bottom>
      <diagonal/>
    </border>
    <border>
      <left/>
      <right style="medium">
        <color indexed="64"/>
      </right>
      <top style="hair">
        <color indexed="64"/>
      </top>
      <bottom style="hair">
        <color indexed="64"/>
      </bottom>
      <diagonal/>
    </border>
    <border>
      <left/>
      <right style="medium">
        <color indexed="64"/>
      </right>
      <top style="hair">
        <color indexed="64"/>
      </top>
      <bottom style="dashDotDot">
        <color indexed="64"/>
      </bottom>
      <diagonal/>
    </border>
    <border>
      <left/>
      <right style="medium">
        <color indexed="64"/>
      </right>
      <top style="hair">
        <color indexed="64"/>
      </top>
      <bottom style="thin">
        <color indexed="64"/>
      </bottom>
      <diagonal/>
    </border>
    <border>
      <left style="thin">
        <color indexed="64"/>
      </left>
      <right/>
      <top style="hair">
        <color indexed="64"/>
      </top>
      <bottom style="medium">
        <color indexed="64"/>
      </bottom>
      <diagonal/>
    </border>
    <border>
      <left/>
      <right style="medium">
        <color indexed="64"/>
      </right>
      <top style="hair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</borders>
  <cellStyleXfs count="3">
    <xf numFmtId="0" fontId="0" fillId="0" borderId="0"/>
    <xf numFmtId="167" fontId="1" fillId="0" borderId="0" applyFont="0" applyFill="0" applyBorder="0" applyAlignment="0" applyProtection="0"/>
    <xf numFmtId="0" fontId="19" fillId="0" borderId="0" applyNumberFormat="0" applyFill="0" applyBorder="0" applyAlignment="0" applyProtection="0"/>
  </cellStyleXfs>
  <cellXfs count="271">
    <xf numFmtId="0" fontId="0" fillId="0" borderId="0" xfId="0"/>
    <xf numFmtId="0" fontId="0" fillId="0" borderId="0" xfId="0" applyFill="1"/>
    <xf numFmtId="0" fontId="3" fillId="0" borderId="0" xfId="0" applyNumberFormat="1" applyFont="1" applyFill="1" applyAlignment="1" applyProtection="1">
      <alignment horizontal="center" vertical="center"/>
    </xf>
    <xf numFmtId="0" fontId="0" fillId="0" borderId="0" xfId="0" applyAlignment="1">
      <alignment horizontal="center" vertical="center"/>
    </xf>
    <xf numFmtId="0" fontId="10" fillId="0" borderId="0" xfId="0" applyFont="1" applyBorder="1" applyAlignment="1">
      <alignment horizontal="left" vertical="center"/>
    </xf>
    <xf numFmtId="0" fontId="9" fillId="0" borderId="0" xfId="0" applyFont="1" applyBorder="1" applyAlignment="1">
      <alignment horizontal="left" vertical="center"/>
    </xf>
    <xf numFmtId="14" fontId="9" fillId="0" borderId="0" xfId="0" applyNumberFormat="1" applyFont="1" applyBorder="1" applyAlignment="1">
      <alignment horizontal="left" vertical="center"/>
    </xf>
    <xf numFmtId="0" fontId="11" fillId="0" borderId="0" xfId="0" applyFont="1" applyAlignment="1"/>
    <xf numFmtId="0" fontId="4" fillId="0" borderId="0" xfId="0" applyNumberFormat="1" applyFont="1" applyFill="1" applyAlignment="1" applyProtection="1">
      <alignment vertical="center"/>
    </xf>
    <xf numFmtId="0" fontId="13" fillId="0" borderId="0" xfId="0" applyFont="1" applyAlignment="1">
      <alignment horizontal="left" vertical="center"/>
    </xf>
    <xf numFmtId="0" fontId="4" fillId="0" borderId="0" xfId="0" applyNumberFormat="1" applyFont="1" applyFill="1" applyAlignment="1" applyProtection="1">
      <alignment horizontal="center" vertical="center"/>
    </xf>
    <xf numFmtId="0" fontId="14" fillId="0" borderId="0" xfId="0" applyNumberFormat="1" applyFont="1" applyFill="1" applyAlignment="1" applyProtection="1">
      <alignment horizontal="center" vertical="center"/>
    </xf>
    <xf numFmtId="0" fontId="13" fillId="0" borderId="0" xfId="0" applyFont="1"/>
    <xf numFmtId="0" fontId="13" fillId="0" borderId="0" xfId="0" applyFont="1" applyAlignment="1">
      <alignment horizontal="center" vertical="center"/>
    </xf>
    <xf numFmtId="0" fontId="5" fillId="0" borderId="1" xfId="0" applyFont="1" applyFill="1" applyBorder="1" applyAlignment="1" applyProtection="1">
      <alignment vertical="center"/>
      <protection locked="0"/>
    </xf>
    <xf numFmtId="1" fontId="4" fillId="3" borderId="10" xfId="0" applyNumberFormat="1" applyFont="1" applyFill="1" applyBorder="1" applyAlignment="1" applyProtection="1">
      <alignment horizontal="center" vertical="center"/>
      <protection locked="0"/>
    </xf>
    <xf numFmtId="1" fontId="14" fillId="3" borderId="10" xfId="0" applyNumberFormat="1" applyFont="1" applyFill="1" applyBorder="1" applyAlignment="1" applyProtection="1">
      <alignment horizontal="center" vertical="center"/>
      <protection locked="0"/>
    </xf>
    <xf numFmtId="1" fontId="4" fillId="5" borderId="15" xfId="0" applyNumberFormat="1" applyFont="1" applyFill="1" applyBorder="1" applyAlignment="1" applyProtection="1">
      <alignment horizontal="center" vertical="center"/>
    </xf>
    <xf numFmtId="164" fontId="4" fillId="3" borderId="18" xfId="0" applyNumberFormat="1" applyFont="1" applyFill="1" applyBorder="1" applyAlignment="1" applyProtection="1">
      <alignment horizontal="center" vertical="center"/>
      <protection locked="0"/>
    </xf>
    <xf numFmtId="0" fontId="4" fillId="3" borderId="18" xfId="0" applyFont="1" applyFill="1" applyBorder="1" applyAlignment="1" applyProtection="1">
      <alignment horizontal="center" vertical="center"/>
      <protection locked="0"/>
    </xf>
    <xf numFmtId="164" fontId="4" fillId="3" borderId="21" xfId="0" applyNumberFormat="1" applyFont="1" applyFill="1" applyBorder="1" applyAlignment="1" applyProtection="1">
      <alignment horizontal="center" vertical="center"/>
      <protection locked="0"/>
    </xf>
    <xf numFmtId="1" fontId="4" fillId="3" borderId="19" xfId="0" applyNumberFormat="1" applyFont="1" applyFill="1" applyBorder="1" applyAlignment="1" applyProtection="1">
      <alignment horizontal="center" vertical="center"/>
      <protection locked="0"/>
    </xf>
    <xf numFmtId="1" fontId="14" fillId="3" borderId="19" xfId="0" applyNumberFormat="1" applyFont="1" applyFill="1" applyBorder="1" applyAlignment="1" applyProtection="1">
      <alignment horizontal="center" vertical="center"/>
      <protection locked="0"/>
    </xf>
    <xf numFmtId="1" fontId="4" fillId="5" borderId="20" xfId="0" applyNumberFormat="1" applyFont="1" applyFill="1" applyBorder="1" applyAlignment="1" applyProtection="1">
      <alignment horizontal="center" vertical="center"/>
    </xf>
    <xf numFmtId="1" fontId="4" fillId="3" borderId="3" xfId="0" applyNumberFormat="1" applyFont="1" applyFill="1" applyBorder="1" applyAlignment="1" applyProtection="1">
      <alignment horizontal="center" vertical="center"/>
      <protection locked="0"/>
    </xf>
    <xf numFmtId="1" fontId="14" fillId="3" borderId="3" xfId="0" applyNumberFormat="1" applyFont="1" applyFill="1" applyBorder="1" applyAlignment="1" applyProtection="1">
      <alignment horizontal="center" vertical="center"/>
      <protection locked="0"/>
    </xf>
    <xf numFmtId="1" fontId="4" fillId="0" borderId="25" xfId="0" applyNumberFormat="1" applyFont="1" applyFill="1" applyBorder="1" applyAlignment="1" applyProtection="1">
      <alignment horizontal="center" vertical="center"/>
      <protection locked="0"/>
    </xf>
    <xf numFmtId="165" fontId="4" fillId="3" borderId="10" xfId="0" applyNumberFormat="1" applyFont="1" applyFill="1" applyBorder="1" applyAlignment="1" applyProtection="1">
      <alignment horizontal="center" vertical="center"/>
      <protection locked="0"/>
    </xf>
    <xf numFmtId="1" fontId="4" fillId="3" borderId="15" xfId="0" applyNumberFormat="1" applyFont="1" applyFill="1" applyBorder="1" applyAlignment="1" applyProtection="1">
      <alignment horizontal="center" vertical="center"/>
      <protection locked="0"/>
    </xf>
    <xf numFmtId="164" fontId="4" fillId="3" borderId="0" xfId="0" applyNumberFormat="1" applyFont="1" applyFill="1" applyAlignment="1" applyProtection="1">
      <alignment horizontal="center" vertical="center"/>
    </xf>
    <xf numFmtId="0" fontId="4" fillId="2" borderId="19" xfId="0" applyNumberFormat="1" applyFont="1" applyFill="1" applyBorder="1" applyAlignment="1" applyProtection="1">
      <alignment horizontal="center" vertical="center"/>
    </xf>
    <xf numFmtId="165" fontId="4" fillId="3" borderId="19" xfId="0" applyNumberFormat="1" applyFont="1" applyFill="1" applyBorder="1" applyAlignment="1" applyProtection="1">
      <alignment horizontal="center" vertical="center"/>
      <protection locked="0"/>
    </xf>
    <xf numFmtId="1" fontId="4" fillId="3" borderId="20" xfId="0" applyNumberFormat="1" applyFont="1" applyFill="1" applyBorder="1" applyAlignment="1" applyProtection="1">
      <alignment horizontal="center" vertical="center"/>
      <protection locked="0"/>
    </xf>
    <xf numFmtId="164" fontId="4" fillId="3" borderId="28" xfId="0" applyNumberFormat="1" applyFont="1" applyFill="1" applyBorder="1" applyAlignment="1" applyProtection="1">
      <alignment horizontal="center" vertical="center"/>
      <protection locked="0"/>
    </xf>
    <xf numFmtId="3" fontId="4" fillId="0" borderId="30" xfId="0" applyNumberFormat="1" applyFont="1" applyFill="1" applyBorder="1" applyAlignment="1" applyProtection="1">
      <alignment horizontal="center" vertical="center"/>
      <protection locked="0"/>
    </xf>
    <xf numFmtId="3" fontId="14" fillId="0" borderId="30" xfId="0" applyNumberFormat="1" applyFont="1" applyFill="1" applyBorder="1" applyAlignment="1" applyProtection="1">
      <alignment horizontal="center" vertical="center"/>
      <protection locked="0"/>
    </xf>
    <xf numFmtId="165" fontId="4" fillId="0" borderId="30" xfId="0" applyNumberFormat="1" applyFont="1" applyFill="1" applyBorder="1" applyAlignment="1" applyProtection="1">
      <alignment horizontal="center" vertical="center"/>
      <protection locked="0"/>
    </xf>
    <xf numFmtId="0" fontId="4" fillId="0" borderId="30" xfId="0" applyFont="1" applyFill="1" applyBorder="1" applyAlignment="1" applyProtection="1">
      <alignment horizontal="center" vertical="center"/>
      <protection locked="0"/>
    </xf>
    <xf numFmtId="0" fontId="4" fillId="0" borderId="30" xfId="0" applyFont="1" applyFill="1" applyBorder="1" applyAlignment="1" applyProtection="1">
      <alignment horizontal="center" vertical="center"/>
    </xf>
    <xf numFmtId="0" fontId="4" fillId="0" borderId="0" xfId="0" applyFont="1" applyFill="1" applyBorder="1" applyAlignment="1" applyProtection="1">
      <alignment horizontal="center" vertical="center"/>
      <protection locked="0"/>
    </xf>
    <xf numFmtId="3" fontId="4" fillId="0" borderId="0" xfId="0" applyNumberFormat="1" applyFont="1" applyFill="1" applyBorder="1" applyAlignment="1" applyProtection="1">
      <alignment horizontal="center" vertical="center"/>
      <protection locked="0"/>
    </xf>
    <xf numFmtId="3" fontId="14" fillId="0" borderId="0" xfId="0" applyNumberFormat="1" applyFont="1" applyFill="1" applyBorder="1" applyAlignment="1" applyProtection="1">
      <alignment horizontal="center" vertical="center"/>
      <protection locked="0"/>
    </xf>
    <xf numFmtId="165" fontId="4" fillId="0" borderId="0" xfId="0" applyNumberFormat="1" applyFont="1" applyFill="1" applyBorder="1" applyAlignment="1" applyProtection="1">
      <alignment horizontal="center" vertical="center"/>
      <protection locked="0"/>
    </xf>
    <xf numFmtId="0" fontId="4" fillId="0" borderId="0" xfId="0" applyFont="1" applyFill="1" applyBorder="1" applyAlignment="1" applyProtection="1">
      <alignment horizontal="center" vertical="center"/>
    </xf>
    <xf numFmtId="3" fontId="4" fillId="3" borderId="18" xfId="0" applyNumberFormat="1" applyFont="1" applyFill="1" applyBorder="1" applyAlignment="1" applyProtection="1">
      <alignment horizontal="center" vertical="center"/>
      <protection locked="0"/>
    </xf>
    <xf numFmtId="165" fontId="4" fillId="0" borderId="18" xfId="0" applyNumberFormat="1" applyFont="1" applyFill="1" applyBorder="1" applyAlignment="1" applyProtection="1">
      <alignment horizontal="center" vertical="center"/>
      <protection locked="0"/>
    </xf>
    <xf numFmtId="1" fontId="4" fillId="0" borderId="34" xfId="0" applyNumberFormat="1" applyFont="1" applyFill="1" applyBorder="1" applyAlignment="1" applyProtection="1">
      <alignment horizontal="center" vertical="center"/>
      <protection locked="0"/>
    </xf>
    <xf numFmtId="0" fontId="4" fillId="0" borderId="18" xfId="1" applyNumberFormat="1" applyFont="1" applyFill="1" applyBorder="1" applyAlignment="1" applyProtection="1">
      <alignment horizontal="center" vertical="center"/>
      <protection locked="0"/>
    </xf>
    <xf numFmtId="0" fontId="4" fillId="0" borderId="34" xfId="0" applyFont="1" applyFill="1" applyBorder="1" applyAlignment="1" applyProtection="1">
      <alignment horizontal="center" vertical="center"/>
      <protection locked="0"/>
    </xf>
    <xf numFmtId="168" fontId="4" fillId="0" borderId="18" xfId="0" applyNumberFormat="1" applyFont="1" applyFill="1" applyBorder="1" applyAlignment="1" applyProtection="1">
      <alignment horizontal="center" vertical="center"/>
      <protection locked="0"/>
    </xf>
    <xf numFmtId="164" fontId="4" fillId="3" borderId="36" xfId="0" applyNumberFormat="1" applyFont="1" applyFill="1" applyBorder="1" applyAlignment="1" applyProtection="1">
      <alignment horizontal="center" vertical="center"/>
      <protection locked="0"/>
    </xf>
    <xf numFmtId="3" fontId="4" fillId="3" borderId="36" xfId="0" applyNumberFormat="1" applyFont="1" applyFill="1" applyBorder="1" applyAlignment="1" applyProtection="1">
      <alignment horizontal="center" vertical="center"/>
      <protection locked="0"/>
    </xf>
    <xf numFmtId="0" fontId="4" fillId="0" borderId="36" xfId="0" applyNumberFormat="1" applyFont="1" applyFill="1" applyBorder="1" applyAlignment="1" applyProtection="1">
      <alignment horizontal="center" vertical="center"/>
      <protection locked="0"/>
    </xf>
    <xf numFmtId="1" fontId="4" fillId="0" borderId="37" xfId="0" applyNumberFormat="1" applyFont="1" applyFill="1" applyBorder="1" applyAlignment="1" applyProtection="1">
      <alignment horizontal="center" vertical="center"/>
      <protection locked="0"/>
    </xf>
    <xf numFmtId="3" fontId="4" fillId="3" borderId="21" xfId="0" applyNumberFormat="1" applyFont="1" applyFill="1" applyBorder="1" applyAlignment="1" applyProtection="1">
      <alignment horizontal="center" vertical="center"/>
      <protection locked="0"/>
    </xf>
    <xf numFmtId="0" fontId="4" fillId="0" borderId="21" xfId="1" applyNumberFormat="1" applyFont="1" applyFill="1" applyBorder="1" applyAlignment="1" applyProtection="1">
      <alignment horizontal="center" vertical="center"/>
      <protection locked="0"/>
    </xf>
    <xf numFmtId="0" fontId="4" fillId="0" borderId="37" xfId="0" applyFont="1" applyFill="1" applyBorder="1" applyAlignment="1" applyProtection="1">
      <alignment horizontal="center" vertical="center"/>
      <protection locked="0"/>
    </xf>
    <xf numFmtId="168" fontId="4" fillId="0" borderId="21" xfId="0" applyNumberFormat="1" applyFont="1" applyFill="1" applyBorder="1" applyAlignment="1" applyProtection="1">
      <alignment horizontal="center" vertical="center"/>
      <protection locked="0"/>
    </xf>
    <xf numFmtId="0" fontId="4" fillId="0" borderId="21" xfId="0" applyNumberFormat="1" applyFont="1" applyFill="1" applyBorder="1" applyAlignment="1" applyProtection="1">
      <alignment horizontal="center" vertical="center"/>
      <protection locked="0"/>
    </xf>
    <xf numFmtId="0" fontId="4" fillId="0" borderId="11" xfId="0" applyNumberFormat="1" applyFont="1" applyFill="1" applyBorder="1" applyAlignment="1" applyProtection="1">
      <alignment horizontal="center" vertical="center"/>
    </xf>
    <xf numFmtId="0" fontId="4" fillId="0" borderId="18" xfId="0" applyNumberFormat="1" applyFont="1" applyFill="1" applyBorder="1" applyAlignment="1" applyProtection="1">
      <alignment horizontal="center" vertical="center"/>
      <protection locked="0"/>
    </xf>
    <xf numFmtId="165" fontId="4" fillId="0" borderId="21" xfId="0" applyNumberFormat="1" applyFont="1" applyFill="1" applyBorder="1" applyAlignment="1" applyProtection="1">
      <alignment horizontal="center" vertical="center"/>
      <protection locked="0"/>
    </xf>
    <xf numFmtId="0" fontId="4" fillId="0" borderId="18" xfId="0" applyFont="1" applyFill="1" applyBorder="1" applyAlignment="1" applyProtection="1">
      <alignment horizontal="center" vertical="center"/>
      <protection locked="0"/>
    </xf>
    <xf numFmtId="164" fontId="4" fillId="3" borderId="39" xfId="0" applyNumberFormat="1" applyFont="1" applyFill="1" applyBorder="1" applyAlignment="1" applyProtection="1">
      <alignment horizontal="center" vertical="center"/>
      <protection locked="0"/>
    </xf>
    <xf numFmtId="3" fontId="4" fillId="3" borderId="39" xfId="0" applyNumberFormat="1" applyFont="1" applyFill="1" applyBorder="1" applyAlignment="1" applyProtection="1">
      <alignment horizontal="center" vertical="center"/>
      <protection locked="0"/>
    </xf>
    <xf numFmtId="0" fontId="4" fillId="0" borderId="39" xfId="0" applyFont="1" applyFill="1" applyBorder="1" applyAlignment="1" applyProtection="1">
      <alignment horizontal="center" vertical="center"/>
      <protection locked="0"/>
    </xf>
    <xf numFmtId="0" fontId="4" fillId="0" borderId="40" xfId="0" applyFont="1" applyFill="1" applyBorder="1" applyAlignment="1" applyProtection="1">
      <alignment horizontal="center" vertical="center"/>
      <protection locked="0"/>
    </xf>
    <xf numFmtId="0" fontId="4" fillId="0" borderId="48" xfId="0" applyFont="1" applyFill="1" applyBorder="1" applyAlignment="1" applyProtection="1">
      <alignment horizontal="center" vertical="center"/>
      <protection locked="0"/>
    </xf>
    <xf numFmtId="2" fontId="4" fillId="3" borderId="48" xfId="0" applyNumberFormat="1" applyFont="1" applyFill="1" applyBorder="1" applyAlignment="1" applyProtection="1">
      <alignment horizontal="center" vertical="center"/>
      <protection locked="0"/>
    </xf>
    <xf numFmtId="0" fontId="4" fillId="0" borderId="52" xfId="0" applyFont="1" applyFill="1" applyBorder="1" applyAlignment="1" applyProtection="1">
      <alignment horizontal="center" vertical="center"/>
      <protection locked="0"/>
    </xf>
    <xf numFmtId="2" fontId="4" fillId="3" borderId="52" xfId="0" applyNumberFormat="1" applyFont="1" applyFill="1" applyBorder="1" applyAlignment="1" applyProtection="1">
      <alignment horizontal="center" vertical="center"/>
      <protection locked="0"/>
    </xf>
    <xf numFmtId="0" fontId="4" fillId="0" borderId="56" xfId="0" applyFont="1" applyFill="1" applyBorder="1" applyAlignment="1" applyProtection="1">
      <alignment horizontal="center" vertical="center"/>
      <protection locked="0"/>
    </xf>
    <xf numFmtId="2" fontId="4" fillId="5" borderId="56" xfId="0" applyNumberFormat="1" applyFont="1" applyFill="1" applyBorder="1" applyAlignment="1" applyProtection="1">
      <alignment horizontal="center" vertical="center"/>
    </xf>
    <xf numFmtId="0" fontId="4" fillId="0" borderId="58" xfId="0" applyFont="1" applyFill="1" applyBorder="1" applyAlignment="1" applyProtection="1">
      <alignment horizontal="center" vertical="center"/>
      <protection locked="0"/>
    </xf>
    <xf numFmtId="2" fontId="4" fillId="3" borderId="58" xfId="0" applyNumberFormat="1" applyFont="1" applyFill="1" applyBorder="1" applyAlignment="1" applyProtection="1">
      <alignment horizontal="center" vertical="center"/>
      <protection locked="0"/>
    </xf>
    <xf numFmtId="0" fontId="4" fillId="0" borderId="21" xfId="0" applyFont="1" applyFill="1" applyBorder="1" applyAlignment="1" applyProtection="1">
      <alignment horizontal="center" vertical="center"/>
      <protection locked="0"/>
    </xf>
    <xf numFmtId="2" fontId="4" fillId="5" borderId="21" xfId="0" applyNumberFormat="1" applyFont="1" applyFill="1" applyBorder="1" applyAlignment="1" applyProtection="1">
      <alignment horizontal="center" vertical="center"/>
    </xf>
    <xf numFmtId="2" fontId="4" fillId="3" borderId="18" xfId="0" applyNumberFormat="1" applyFont="1" applyFill="1" applyBorder="1" applyAlignment="1" applyProtection="1">
      <alignment horizontal="center" vertical="center"/>
      <protection locked="0"/>
    </xf>
    <xf numFmtId="2" fontId="4" fillId="5" borderId="39" xfId="0" applyNumberFormat="1" applyFont="1" applyFill="1" applyBorder="1" applyAlignment="1" applyProtection="1">
      <alignment horizontal="center" vertical="center"/>
    </xf>
    <xf numFmtId="1" fontId="4" fillId="5" borderId="10" xfId="0" applyNumberFormat="1" applyFont="1" applyFill="1" applyBorder="1" applyAlignment="1" applyProtection="1">
      <alignment horizontal="center" vertical="center"/>
    </xf>
    <xf numFmtId="1" fontId="4" fillId="5" borderId="3" xfId="0" applyNumberFormat="1" applyFont="1" applyFill="1" applyBorder="1" applyAlignment="1" applyProtection="1">
      <alignment horizontal="center" vertical="center"/>
    </xf>
    <xf numFmtId="0" fontId="16" fillId="0" borderId="0" xfId="0" applyFont="1" applyFill="1" applyBorder="1" applyAlignment="1" applyProtection="1">
      <alignment horizontal="center" vertical="center"/>
      <protection locked="0"/>
    </xf>
    <xf numFmtId="0" fontId="4" fillId="0" borderId="78" xfId="0" applyFont="1" applyFill="1" applyBorder="1" applyAlignment="1" applyProtection="1">
      <alignment horizontal="center" vertical="center"/>
      <protection locked="0"/>
    </xf>
    <xf numFmtId="0" fontId="4" fillId="0" borderId="78" xfId="0" applyNumberFormat="1" applyFont="1" applyFill="1" applyBorder="1" applyAlignment="1" applyProtection="1">
      <alignment horizontal="center" vertical="center"/>
    </xf>
    <xf numFmtId="0" fontId="4" fillId="0" borderId="13" xfId="0" applyNumberFormat="1" applyFont="1" applyFill="1" applyBorder="1" applyAlignment="1" applyProtection="1">
      <alignment horizontal="center" vertical="center"/>
    </xf>
    <xf numFmtId="0" fontId="5" fillId="0" borderId="0" xfId="0" applyNumberFormat="1" applyFont="1" applyFill="1" applyAlignment="1" applyProtection="1">
      <alignment horizontal="left" vertical="center"/>
    </xf>
    <xf numFmtId="0" fontId="5" fillId="0" borderId="0" xfId="0" applyNumberFormat="1" applyFont="1" applyFill="1" applyAlignment="1" applyProtection="1">
      <alignment horizontal="center" vertical="center"/>
    </xf>
    <xf numFmtId="164" fontId="4" fillId="0" borderId="3" xfId="0" applyNumberFormat="1" applyFont="1" applyFill="1" applyBorder="1" applyAlignment="1" applyProtection="1">
      <alignment horizontal="center" vertical="center"/>
      <protection locked="0"/>
    </xf>
    <xf numFmtId="164" fontId="4" fillId="0" borderId="4" xfId="0" applyNumberFormat="1" applyFont="1" applyFill="1" applyBorder="1" applyAlignment="1" applyProtection="1">
      <alignment horizontal="center" vertical="center"/>
      <protection locked="0"/>
    </xf>
    <xf numFmtId="0" fontId="14" fillId="0" borderId="5" xfId="0" applyFont="1" applyFill="1" applyBorder="1" applyAlignment="1" applyProtection="1">
      <alignment horizontal="center" vertical="center"/>
      <protection locked="0"/>
    </xf>
    <xf numFmtId="0" fontId="4" fillId="0" borderId="9" xfId="0" applyFont="1" applyFill="1" applyBorder="1" applyAlignment="1" applyProtection="1">
      <alignment horizontal="center" vertical="center"/>
      <protection locked="0"/>
    </xf>
    <xf numFmtId="0" fontId="14" fillId="0" borderId="10" xfId="0" applyFont="1" applyFill="1" applyBorder="1" applyAlignment="1" applyProtection="1">
      <alignment horizontal="center" vertical="center"/>
      <protection locked="0"/>
    </xf>
    <xf numFmtId="0" fontId="4" fillId="0" borderId="24" xfId="0" applyFont="1" applyFill="1" applyBorder="1" applyAlignment="1" applyProtection="1">
      <alignment horizontal="center" vertical="center"/>
      <protection locked="0"/>
    </xf>
    <xf numFmtId="0" fontId="4" fillId="0" borderId="43" xfId="0" applyFont="1" applyFill="1" applyBorder="1" applyAlignment="1" applyProtection="1">
      <alignment horizontal="center" vertical="center"/>
      <protection locked="0"/>
    </xf>
    <xf numFmtId="165" fontId="4" fillId="0" borderId="46" xfId="0" applyNumberFormat="1" applyFont="1" applyFill="1" applyBorder="1" applyAlignment="1" applyProtection="1">
      <alignment horizontal="center" vertical="center"/>
      <protection locked="0"/>
    </xf>
    <xf numFmtId="0" fontId="4" fillId="0" borderId="73" xfId="0" applyFont="1" applyFill="1" applyBorder="1" applyAlignment="1" applyProtection="1">
      <alignment horizontal="center" vertical="center"/>
      <protection locked="0"/>
    </xf>
    <xf numFmtId="0" fontId="4" fillId="0" borderId="60" xfId="0" applyFont="1" applyFill="1" applyBorder="1" applyAlignment="1" applyProtection="1">
      <alignment horizontal="center" vertical="center"/>
      <protection locked="0"/>
    </xf>
    <xf numFmtId="0" fontId="4" fillId="0" borderId="79" xfId="0" applyFont="1" applyFill="1" applyBorder="1" applyAlignment="1" applyProtection="1">
      <alignment horizontal="left" vertical="center"/>
    </xf>
    <xf numFmtId="0" fontId="4" fillId="0" borderId="74" xfId="0" applyFont="1" applyFill="1" applyBorder="1" applyAlignment="1" applyProtection="1">
      <alignment horizontal="center" vertical="center"/>
    </xf>
    <xf numFmtId="0" fontId="4" fillId="0" borderId="75" xfId="0" applyFont="1" applyFill="1" applyBorder="1" applyAlignment="1" applyProtection="1">
      <alignment horizontal="center" vertical="center"/>
    </xf>
    <xf numFmtId="0" fontId="4" fillId="0" borderId="74" xfId="0" applyFont="1" applyFill="1" applyBorder="1" applyAlignment="1" applyProtection="1">
      <alignment horizontal="left" vertical="center"/>
    </xf>
    <xf numFmtId="0" fontId="4" fillId="0" borderId="75" xfId="0" applyFont="1" applyFill="1" applyBorder="1" applyAlignment="1" applyProtection="1">
      <alignment horizontal="left" vertical="center"/>
    </xf>
    <xf numFmtId="0" fontId="4" fillId="0" borderId="7" xfId="0" applyFont="1" applyFill="1" applyBorder="1" applyAlignment="1" applyProtection="1">
      <alignment horizontal="center" vertical="center"/>
      <protection locked="0"/>
    </xf>
    <xf numFmtId="0" fontId="4" fillId="0" borderId="12" xfId="0" applyFont="1" applyFill="1" applyBorder="1" applyAlignment="1" applyProtection="1">
      <alignment horizontal="center" vertical="center"/>
      <protection locked="0"/>
    </xf>
    <xf numFmtId="0" fontId="4" fillId="0" borderId="2" xfId="0" applyFont="1" applyFill="1" applyBorder="1" applyAlignment="1" applyProtection="1">
      <alignment horizontal="center" vertical="center"/>
      <protection locked="0"/>
    </xf>
    <xf numFmtId="0" fontId="4" fillId="0" borderId="6" xfId="0" applyFont="1" applyFill="1" applyBorder="1" applyAlignment="1" applyProtection="1">
      <alignment horizontal="center" vertical="center"/>
      <protection locked="0"/>
    </xf>
    <xf numFmtId="0" fontId="4" fillId="0" borderId="11" xfId="0" applyFont="1" applyFill="1" applyBorder="1" applyAlignment="1" applyProtection="1">
      <alignment horizontal="center" vertical="center"/>
      <protection locked="0"/>
    </xf>
    <xf numFmtId="0" fontId="4" fillId="0" borderId="38" xfId="0" applyFont="1" applyFill="1" applyBorder="1" applyAlignment="1" applyProtection="1">
      <alignment horizontal="center" vertical="center"/>
      <protection locked="0"/>
    </xf>
    <xf numFmtId="0" fontId="4" fillId="0" borderId="19" xfId="0" applyFont="1" applyFill="1" applyBorder="1" applyAlignment="1" applyProtection="1">
      <alignment horizontal="center" vertical="center"/>
      <protection locked="0"/>
    </xf>
    <xf numFmtId="0" fontId="4" fillId="0" borderId="19" xfId="0" applyNumberFormat="1" applyFont="1" applyFill="1" applyBorder="1" applyAlignment="1" applyProtection="1">
      <alignment horizontal="center" vertical="center"/>
    </xf>
    <xf numFmtId="0" fontId="4" fillId="0" borderId="3" xfId="0" applyFont="1" applyFill="1" applyBorder="1" applyAlignment="1" applyProtection="1">
      <alignment horizontal="center" vertical="center"/>
      <protection locked="0"/>
    </xf>
    <xf numFmtId="165" fontId="4" fillId="5" borderId="10" xfId="0" applyNumberFormat="1" applyFont="1" applyFill="1" applyBorder="1" applyAlignment="1" applyProtection="1">
      <alignment horizontal="center" vertical="center"/>
    </xf>
    <xf numFmtId="165" fontId="4" fillId="0" borderId="3" xfId="0" applyNumberFormat="1" applyFont="1" applyFill="1" applyBorder="1" applyAlignment="1" applyProtection="1">
      <alignment horizontal="center" vertical="center"/>
      <protection locked="0"/>
    </xf>
    <xf numFmtId="165" fontId="4" fillId="5" borderId="19" xfId="0" applyNumberFormat="1" applyFont="1" applyFill="1" applyBorder="1" applyAlignment="1" applyProtection="1">
      <alignment horizontal="center" vertical="center"/>
    </xf>
    <xf numFmtId="0" fontId="4" fillId="0" borderId="14" xfId="0" applyFont="1" applyFill="1" applyBorder="1" applyAlignment="1" applyProtection="1">
      <alignment horizontal="center" vertical="center"/>
      <protection locked="0"/>
    </xf>
    <xf numFmtId="0" fontId="4" fillId="0" borderId="10" xfId="0" applyFont="1" applyFill="1" applyBorder="1" applyAlignment="1" applyProtection="1">
      <alignment horizontal="center" vertical="center"/>
      <protection locked="0"/>
    </xf>
    <xf numFmtId="0" fontId="4" fillId="0" borderId="76" xfId="0" applyFont="1" applyFill="1" applyBorder="1" applyAlignment="1" applyProtection="1">
      <alignment horizontal="center" vertical="center"/>
      <protection locked="0"/>
    </xf>
    <xf numFmtId="0" fontId="4" fillId="0" borderId="23" xfId="0" applyFont="1" applyFill="1" applyBorder="1" applyAlignment="1" applyProtection="1">
      <alignment horizontal="center" vertical="center"/>
      <protection locked="0"/>
    </xf>
    <xf numFmtId="14" fontId="0" fillId="0" borderId="0" xfId="0" applyNumberFormat="1"/>
    <xf numFmtId="0" fontId="4" fillId="0" borderId="14" xfId="0" applyFont="1" applyFill="1" applyBorder="1" applyAlignment="1" applyProtection="1">
      <alignment horizontal="center" vertical="center"/>
      <protection locked="0"/>
    </xf>
    <xf numFmtId="0" fontId="15" fillId="0" borderId="1" xfId="0" applyFont="1" applyFill="1" applyBorder="1" applyAlignment="1" applyProtection="1">
      <alignment horizontal="center" vertical="center"/>
      <protection locked="0"/>
    </xf>
    <xf numFmtId="1" fontId="17" fillId="3" borderId="10" xfId="0" applyNumberFormat="1" applyFont="1" applyFill="1" applyBorder="1" applyAlignment="1" applyProtection="1">
      <alignment horizontal="center" vertical="center"/>
      <protection locked="0"/>
    </xf>
    <xf numFmtId="1" fontId="17" fillId="3" borderId="19" xfId="0" applyNumberFormat="1" applyFont="1" applyFill="1" applyBorder="1" applyAlignment="1" applyProtection="1">
      <alignment horizontal="center" vertical="center"/>
      <protection locked="0"/>
    </xf>
    <xf numFmtId="1" fontId="17" fillId="3" borderId="3" xfId="0" applyNumberFormat="1" applyFont="1" applyFill="1" applyBorder="1" applyAlignment="1" applyProtection="1">
      <alignment horizontal="center" vertical="center"/>
      <protection locked="0"/>
    </xf>
    <xf numFmtId="165" fontId="4" fillId="5" borderId="10" xfId="0" applyNumberFormat="1" applyFont="1" applyFill="1" applyBorder="1" applyAlignment="1" applyProtection="1">
      <alignment horizontal="center" vertical="center"/>
    </xf>
    <xf numFmtId="0" fontId="4" fillId="2" borderId="19" xfId="0" applyFont="1" applyFill="1" applyBorder="1" applyAlignment="1" applyProtection="1">
      <alignment horizontal="center" vertical="center"/>
    </xf>
    <xf numFmtId="165" fontId="4" fillId="3" borderId="48" xfId="0" applyNumberFormat="1" applyFont="1" applyFill="1" applyBorder="1" applyAlignment="1" applyProtection="1">
      <alignment horizontal="center" vertical="center"/>
    </xf>
    <xf numFmtId="165" fontId="4" fillId="3" borderId="52" xfId="0" applyNumberFormat="1" applyFont="1" applyFill="1" applyBorder="1" applyAlignment="1" applyProtection="1">
      <alignment horizontal="center" vertical="center"/>
    </xf>
    <xf numFmtId="165" fontId="4" fillId="0" borderId="56" xfId="0" applyNumberFormat="1" applyFont="1" applyFill="1" applyBorder="1" applyAlignment="1" applyProtection="1">
      <alignment horizontal="center" vertical="center"/>
    </xf>
    <xf numFmtId="165" fontId="4" fillId="0" borderId="58" xfId="0" applyNumberFormat="1" applyFont="1" applyFill="1" applyBorder="1" applyAlignment="1" applyProtection="1">
      <alignment horizontal="center" vertical="center"/>
    </xf>
    <xf numFmtId="165" fontId="4" fillId="0" borderId="52" xfId="0" applyNumberFormat="1" applyFont="1" applyFill="1" applyBorder="1" applyAlignment="1" applyProtection="1">
      <alignment horizontal="center" vertical="center"/>
    </xf>
    <xf numFmtId="165" fontId="4" fillId="0" borderId="21" xfId="0" applyNumberFormat="1" applyFont="1" applyFill="1" applyBorder="1" applyAlignment="1" applyProtection="1">
      <alignment horizontal="center" vertical="center"/>
    </xf>
    <xf numFmtId="165" fontId="4" fillId="3" borderId="18" xfId="0" applyNumberFormat="1" applyFont="1" applyFill="1" applyBorder="1" applyAlignment="1" applyProtection="1">
      <alignment horizontal="center" vertical="center"/>
    </xf>
    <xf numFmtId="165" fontId="4" fillId="3" borderId="58" xfId="0" applyNumberFormat="1" applyFont="1" applyFill="1" applyBorder="1" applyAlignment="1" applyProtection="1">
      <alignment horizontal="center" vertical="center"/>
    </xf>
    <xf numFmtId="165" fontId="4" fillId="0" borderId="39" xfId="0" applyNumberFormat="1" applyFont="1" applyFill="1" applyBorder="1" applyAlignment="1" applyProtection="1">
      <alignment horizontal="center" vertical="center"/>
    </xf>
    <xf numFmtId="2" fontId="4" fillId="3" borderId="48" xfId="0" applyNumberFormat="1" applyFont="1" applyFill="1" applyBorder="1" applyAlignment="1" applyProtection="1">
      <alignment horizontal="center" vertical="center"/>
    </xf>
    <xf numFmtId="2" fontId="4" fillId="3" borderId="52" xfId="0" applyNumberFormat="1" applyFont="1" applyFill="1" applyBorder="1" applyAlignment="1" applyProtection="1">
      <alignment horizontal="center" vertical="center"/>
    </xf>
    <xf numFmtId="2" fontId="4" fillId="3" borderId="58" xfId="0" applyNumberFormat="1" applyFont="1" applyFill="1" applyBorder="1" applyAlignment="1" applyProtection="1">
      <alignment horizontal="center" vertical="center"/>
    </xf>
    <xf numFmtId="2" fontId="4" fillId="3" borderId="18" xfId="0" applyNumberFormat="1" applyFont="1" applyFill="1" applyBorder="1" applyAlignment="1" applyProtection="1">
      <alignment horizontal="center" vertical="center"/>
    </xf>
    <xf numFmtId="0" fontId="19" fillId="0" borderId="0" xfId="2"/>
    <xf numFmtId="0" fontId="4" fillId="0" borderId="6" xfId="0" applyFont="1" applyFill="1" applyBorder="1" applyAlignment="1" applyProtection="1">
      <alignment horizontal="center" vertical="center"/>
      <protection locked="0"/>
    </xf>
    <xf numFmtId="0" fontId="4" fillId="0" borderId="11" xfId="0" applyFont="1" applyFill="1" applyBorder="1" applyAlignment="1" applyProtection="1">
      <alignment horizontal="center" vertical="center"/>
      <protection locked="0"/>
    </xf>
    <xf numFmtId="0" fontId="2" fillId="2" borderId="0" xfId="0" applyFont="1" applyFill="1" applyAlignment="1">
      <alignment horizontal="center"/>
    </xf>
    <xf numFmtId="0" fontId="2" fillId="3" borderId="0" xfId="0" applyFont="1" applyFill="1" applyAlignment="1">
      <alignment horizontal="center"/>
    </xf>
    <xf numFmtId="0" fontId="2" fillId="4" borderId="0" xfId="0" applyFont="1" applyFill="1" applyAlignment="1">
      <alignment horizontal="center"/>
    </xf>
    <xf numFmtId="14" fontId="11" fillId="0" borderId="0" xfId="0" applyNumberFormat="1" applyFont="1" applyAlignment="1">
      <alignment horizontal="left" vertical="center"/>
    </xf>
    <xf numFmtId="0" fontId="4" fillId="0" borderId="7" xfId="0" applyFont="1" applyFill="1" applyBorder="1" applyAlignment="1" applyProtection="1">
      <alignment horizontal="center" vertical="center"/>
      <protection locked="0"/>
    </xf>
    <xf numFmtId="0" fontId="4" fillId="0" borderId="12" xfId="0" applyFont="1" applyFill="1" applyBorder="1" applyAlignment="1" applyProtection="1">
      <alignment horizontal="center" vertical="center"/>
      <protection locked="0"/>
    </xf>
    <xf numFmtId="0" fontId="4" fillId="0" borderId="2" xfId="0" applyFont="1" applyFill="1" applyBorder="1" applyAlignment="1" applyProtection="1">
      <alignment horizontal="center" vertical="center"/>
      <protection locked="0"/>
    </xf>
    <xf numFmtId="0" fontId="13" fillId="0" borderId="8" xfId="0" applyFont="1" applyBorder="1"/>
    <xf numFmtId="0" fontId="13" fillId="0" borderId="9" xfId="0" applyFont="1" applyBorder="1"/>
    <xf numFmtId="0" fontId="13" fillId="0" borderId="13" xfId="0" applyFont="1" applyBorder="1"/>
    <xf numFmtId="3" fontId="4" fillId="0" borderId="16" xfId="0" applyNumberFormat="1" applyFont="1" applyFill="1" applyBorder="1" applyAlignment="1" applyProtection="1">
      <alignment horizontal="center" vertical="center"/>
      <protection locked="0"/>
    </xf>
    <xf numFmtId="0" fontId="13" fillId="0" borderId="17" xfId="0" applyFont="1" applyBorder="1"/>
    <xf numFmtId="1" fontId="4" fillId="5" borderId="19" xfId="0" applyNumberFormat="1" applyFont="1" applyFill="1" applyBorder="1" applyAlignment="1" applyProtection="1">
      <alignment horizontal="center" vertical="center"/>
    </xf>
    <xf numFmtId="1" fontId="4" fillId="5" borderId="11" xfId="0" applyNumberFormat="1" applyFont="1" applyFill="1" applyBorder="1" applyAlignment="1" applyProtection="1">
      <alignment horizontal="center" vertical="center"/>
    </xf>
    <xf numFmtId="166" fontId="4" fillId="5" borderId="20" xfId="0" applyNumberFormat="1" applyFont="1" applyFill="1" applyBorder="1" applyAlignment="1" applyProtection="1">
      <alignment horizontal="center" vertical="center"/>
    </xf>
    <xf numFmtId="166" fontId="4" fillId="5" borderId="22" xfId="0" applyNumberFormat="1" applyFont="1" applyFill="1" applyBorder="1" applyAlignment="1" applyProtection="1">
      <alignment horizontal="center" vertical="center"/>
    </xf>
    <xf numFmtId="166" fontId="4" fillId="5" borderId="29" xfId="0" applyNumberFormat="1" applyFont="1" applyFill="1" applyBorder="1" applyAlignment="1" applyProtection="1">
      <alignment horizontal="center" vertical="center"/>
    </xf>
    <xf numFmtId="0" fontId="13" fillId="0" borderId="26" xfId="0" applyFont="1" applyBorder="1"/>
    <xf numFmtId="0" fontId="13" fillId="0" borderId="27" xfId="0" applyFont="1" applyBorder="1"/>
    <xf numFmtId="3" fontId="4" fillId="0" borderId="33" xfId="0" applyNumberFormat="1" applyFont="1" applyFill="1" applyBorder="1" applyAlignment="1" applyProtection="1">
      <alignment horizontal="center" vertical="center"/>
      <protection locked="0"/>
    </xf>
    <xf numFmtId="20" fontId="4" fillId="0" borderId="35" xfId="0" applyNumberFormat="1" applyFont="1" applyFill="1" applyBorder="1" applyAlignment="1" applyProtection="1">
      <alignment horizontal="center" vertical="center"/>
      <protection locked="0"/>
    </xf>
    <xf numFmtId="20" fontId="4" fillId="0" borderId="32" xfId="0" applyNumberFormat="1" applyFont="1" applyFill="1" applyBorder="1" applyAlignment="1" applyProtection="1">
      <alignment horizontal="center" vertical="center"/>
      <protection locked="0"/>
    </xf>
    <xf numFmtId="3" fontId="4" fillId="0" borderId="9" xfId="0" applyNumberFormat="1" applyFont="1" applyFill="1" applyBorder="1" applyAlignment="1" applyProtection="1">
      <alignment horizontal="center" vertical="center"/>
      <protection locked="0"/>
    </xf>
    <xf numFmtId="20" fontId="4" fillId="0" borderId="38" xfId="0" applyNumberFormat="1" applyFont="1" applyFill="1" applyBorder="1" applyAlignment="1" applyProtection="1">
      <alignment horizontal="center" vertical="center"/>
      <protection locked="0"/>
    </xf>
    <xf numFmtId="0" fontId="13" fillId="0" borderId="32" xfId="0" applyFont="1" applyBorder="1"/>
    <xf numFmtId="0" fontId="4" fillId="0" borderId="31" xfId="0" applyFont="1" applyFill="1" applyBorder="1" applyAlignment="1" applyProtection="1">
      <alignment horizontal="center" vertical="center"/>
      <protection locked="0"/>
    </xf>
    <xf numFmtId="0" fontId="4" fillId="0" borderId="32" xfId="0" applyFont="1" applyFill="1" applyBorder="1" applyAlignment="1" applyProtection="1">
      <alignment horizontal="center" vertical="center"/>
      <protection locked="0"/>
    </xf>
    <xf numFmtId="0" fontId="5" fillId="0" borderId="0" xfId="0" applyNumberFormat="1" applyFont="1" applyFill="1" applyAlignment="1" applyProtection="1">
      <alignment horizontal="center" vertical="center"/>
    </xf>
    <xf numFmtId="0" fontId="5" fillId="0" borderId="1" xfId="0" applyNumberFormat="1" applyFont="1" applyFill="1" applyBorder="1" applyAlignment="1" applyProtection="1">
      <alignment horizontal="center" vertical="center"/>
    </xf>
    <xf numFmtId="0" fontId="4" fillId="0" borderId="44" xfId="0" applyFont="1" applyFill="1" applyBorder="1" applyAlignment="1" applyProtection="1">
      <alignment horizontal="center" vertical="center"/>
      <protection locked="0"/>
    </xf>
    <xf numFmtId="0" fontId="4" fillId="0" borderId="45" xfId="0" applyFont="1" applyFill="1" applyBorder="1" applyAlignment="1" applyProtection="1">
      <alignment horizontal="center" vertical="center"/>
      <protection locked="0"/>
    </xf>
    <xf numFmtId="0" fontId="4" fillId="0" borderId="46" xfId="0" applyFont="1" applyFill="1" applyBorder="1" applyAlignment="1" applyProtection="1">
      <alignment horizontal="center" vertical="center"/>
      <protection locked="0"/>
    </xf>
    <xf numFmtId="0" fontId="4" fillId="0" borderId="47" xfId="0" applyFont="1" applyFill="1" applyBorder="1" applyAlignment="1" applyProtection="1">
      <alignment horizontal="center" vertical="center"/>
      <protection locked="0"/>
    </xf>
    <xf numFmtId="0" fontId="4" fillId="0" borderId="38" xfId="0" applyFont="1" applyFill="1" applyBorder="1" applyAlignment="1" applyProtection="1">
      <alignment horizontal="center" vertical="center"/>
      <protection locked="0"/>
    </xf>
    <xf numFmtId="0" fontId="4" fillId="0" borderId="19" xfId="0" applyFont="1" applyFill="1" applyBorder="1" applyAlignment="1" applyProtection="1">
      <alignment horizontal="center" vertical="center"/>
      <protection locked="0"/>
    </xf>
    <xf numFmtId="3" fontId="4" fillId="0" borderId="26" xfId="0" applyNumberFormat="1" applyFont="1" applyFill="1" applyBorder="1" applyAlignment="1" applyProtection="1">
      <alignment horizontal="center" vertical="center"/>
      <protection locked="0"/>
    </xf>
    <xf numFmtId="0" fontId="4" fillId="0" borderId="38" xfId="0" applyNumberFormat="1" applyFont="1" applyFill="1" applyBorder="1" applyAlignment="1" applyProtection="1">
      <alignment horizontal="center" vertical="center"/>
    </xf>
    <xf numFmtId="0" fontId="4" fillId="0" borderId="41" xfId="0" applyNumberFormat="1" applyFont="1" applyFill="1" applyBorder="1" applyAlignment="1" applyProtection="1">
      <alignment horizontal="center" vertical="center"/>
    </xf>
    <xf numFmtId="20" fontId="4" fillId="0" borderId="41" xfId="0" applyNumberFormat="1" applyFont="1" applyFill="1" applyBorder="1" applyAlignment="1" applyProtection="1">
      <alignment horizontal="center" vertical="center"/>
      <protection locked="0"/>
    </xf>
    <xf numFmtId="0" fontId="4" fillId="0" borderId="19" xfId="0" applyNumberFormat="1" applyFont="1" applyFill="1" applyBorder="1" applyAlignment="1" applyProtection="1">
      <alignment horizontal="center" vertical="center"/>
    </xf>
    <xf numFmtId="0" fontId="4" fillId="0" borderId="42" xfId="0" applyNumberFormat="1" applyFont="1" applyFill="1" applyBorder="1" applyAlignment="1" applyProtection="1">
      <alignment horizontal="center" vertical="center"/>
    </xf>
    <xf numFmtId="165" fontId="14" fillId="6" borderId="56" xfId="0" applyNumberFormat="1" applyFont="1" applyFill="1" applyBorder="1" applyAlignment="1" applyProtection="1">
      <alignment horizontal="center" vertical="center"/>
    </xf>
    <xf numFmtId="165" fontId="4" fillId="5" borderId="56" xfId="0" applyNumberFormat="1" applyFont="1" applyFill="1" applyBorder="1" applyAlignment="1" applyProtection="1">
      <alignment horizontal="center" vertical="center"/>
    </xf>
    <xf numFmtId="165" fontId="4" fillId="5" borderId="57" xfId="0" applyNumberFormat="1" applyFont="1" applyFill="1" applyBorder="1" applyAlignment="1" applyProtection="1">
      <alignment horizontal="center" vertical="center"/>
    </xf>
    <xf numFmtId="165" fontId="4" fillId="2" borderId="58" xfId="0" applyNumberFormat="1" applyFont="1" applyFill="1" applyBorder="1" applyAlignment="1" applyProtection="1">
      <alignment horizontal="center" vertical="center"/>
    </xf>
    <xf numFmtId="165" fontId="4" fillId="5" borderId="58" xfId="0" applyNumberFormat="1" applyFont="1" applyFill="1" applyBorder="1" applyAlignment="1" applyProtection="1">
      <alignment horizontal="center" vertical="center"/>
    </xf>
    <xf numFmtId="165" fontId="4" fillId="5" borderId="59" xfId="0" applyNumberFormat="1" applyFont="1" applyFill="1" applyBorder="1" applyAlignment="1" applyProtection="1">
      <alignment horizontal="center" vertical="center"/>
    </xf>
    <xf numFmtId="49" fontId="4" fillId="0" borderId="31" xfId="0" applyNumberFormat="1" applyFont="1" applyFill="1" applyBorder="1" applyAlignment="1" applyProtection="1">
      <alignment horizontal="center" vertical="center"/>
    </xf>
    <xf numFmtId="49" fontId="4" fillId="0" borderId="35" xfId="0" applyNumberFormat="1" applyFont="1" applyFill="1" applyBorder="1" applyAlignment="1" applyProtection="1">
      <alignment horizontal="center" vertical="center"/>
    </xf>
    <xf numFmtId="165" fontId="4" fillId="2" borderId="48" xfId="0" applyNumberFormat="1" applyFont="1" applyFill="1" applyBorder="1" applyAlignment="1" applyProtection="1">
      <alignment horizontal="center" vertical="center"/>
    </xf>
    <xf numFmtId="165" fontId="4" fillId="5" borderId="48" xfId="0" applyNumberFormat="1" applyFont="1" applyFill="1" applyBorder="1" applyAlignment="1" applyProtection="1">
      <alignment horizontal="center" vertical="center"/>
    </xf>
    <xf numFmtId="165" fontId="4" fillId="5" borderId="18" xfId="0" applyNumberFormat="1" applyFont="1" applyFill="1" applyBorder="1" applyAlignment="1" applyProtection="1">
      <alignment horizontal="center" vertical="center"/>
    </xf>
    <xf numFmtId="165" fontId="4" fillId="5" borderId="49" xfId="0" applyNumberFormat="1" applyFont="1" applyFill="1" applyBorder="1" applyAlignment="1" applyProtection="1">
      <alignment horizontal="center" vertical="center"/>
    </xf>
    <xf numFmtId="165" fontId="4" fillId="2" borderId="52" xfId="0" applyNumberFormat="1" applyFont="1" applyFill="1" applyBorder="1" applyAlignment="1" applyProtection="1">
      <alignment horizontal="center" vertical="center"/>
    </xf>
    <xf numFmtId="165" fontId="4" fillId="5" borderId="52" xfId="0" applyNumberFormat="1" applyFont="1" applyFill="1" applyBorder="1" applyAlignment="1" applyProtection="1">
      <alignment horizontal="center" vertical="center"/>
    </xf>
    <xf numFmtId="165" fontId="4" fillId="5" borderId="53" xfId="0" applyNumberFormat="1" applyFont="1" applyFill="1" applyBorder="1" applyAlignment="1" applyProtection="1">
      <alignment horizontal="center" vertical="center"/>
    </xf>
    <xf numFmtId="165" fontId="4" fillId="5" borderId="21" xfId="0" applyNumberFormat="1" applyFont="1" applyFill="1" applyBorder="1" applyAlignment="1" applyProtection="1">
      <alignment horizontal="center" vertical="center"/>
    </xf>
    <xf numFmtId="165" fontId="4" fillId="5" borderId="37" xfId="0" applyNumberFormat="1" applyFont="1" applyFill="1" applyBorder="1" applyAlignment="1" applyProtection="1">
      <alignment horizontal="center" vertical="center"/>
    </xf>
    <xf numFmtId="49" fontId="4" fillId="0" borderId="60" xfId="0" applyNumberFormat="1" applyFont="1" applyFill="1" applyBorder="1" applyAlignment="1" applyProtection="1">
      <alignment horizontal="center" vertical="center"/>
      <protection locked="0"/>
    </xf>
    <xf numFmtId="165" fontId="4" fillId="2" borderId="18" xfId="0" applyNumberFormat="1" applyFont="1" applyFill="1" applyBorder="1" applyAlignment="1" applyProtection="1">
      <alignment horizontal="center" vertical="center"/>
    </xf>
    <xf numFmtId="165" fontId="4" fillId="5" borderId="34" xfId="0" applyNumberFormat="1" applyFont="1" applyFill="1" applyBorder="1" applyAlignment="1" applyProtection="1">
      <alignment horizontal="center" vertical="center"/>
    </xf>
    <xf numFmtId="165" fontId="4" fillId="5" borderId="64" xfId="0" applyNumberFormat="1" applyFont="1" applyFill="1" applyBorder="1" applyAlignment="1" applyProtection="1">
      <alignment horizontal="center" vertical="center"/>
    </xf>
    <xf numFmtId="165" fontId="4" fillId="5" borderId="66" xfId="0" applyNumberFormat="1" applyFont="1" applyFill="1" applyBorder="1" applyAlignment="1" applyProtection="1">
      <alignment horizontal="center" vertical="center"/>
    </xf>
    <xf numFmtId="49" fontId="4" fillId="0" borderId="38" xfId="0" applyNumberFormat="1" applyFont="1" applyFill="1" applyBorder="1" applyAlignment="1" applyProtection="1">
      <alignment horizontal="center" vertical="center"/>
      <protection locked="0"/>
    </xf>
    <xf numFmtId="49" fontId="4" fillId="0" borderId="35" xfId="0" applyNumberFormat="1" applyFont="1" applyFill="1" applyBorder="1" applyAlignment="1" applyProtection="1">
      <alignment horizontal="center" vertical="center"/>
      <protection locked="0"/>
    </xf>
    <xf numFmtId="49" fontId="4" fillId="0" borderId="32" xfId="0" applyNumberFormat="1" applyFont="1" applyFill="1" applyBorder="1" applyAlignment="1" applyProtection="1">
      <alignment horizontal="center" vertical="center"/>
      <protection locked="0"/>
    </xf>
    <xf numFmtId="165" fontId="4" fillId="5" borderId="63" xfId="0" applyNumberFormat="1" applyFont="1" applyFill="1" applyBorder="1" applyAlignment="1" applyProtection="1">
      <alignment horizontal="center" vertical="center"/>
    </xf>
    <xf numFmtId="165" fontId="4" fillId="5" borderId="69" xfId="0" applyNumberFormat="1" applyFont="1" applyFill="1" applyBorder="1" applyAlignment="1" applyProtection="1">
      <alignment horizontal="center" vertical="center"/>
    </xf>
    <xf numFmtId="165" fontId="4" fillId="5" borderId="61" xfId="0" applyNumberFormat="1" applyFont="1" applyFill="1" applyBorder="1" applyAlignment="1" applyProtection="1">
      <alignment horizontal="center" vertical="center"/>
    </xf>
    <xf numFmtId="165" fontId="4" fillId="5" borderId="67" xfId="0" applyNumberFormat="1" applyFont="1" applyFill="1" applyBorder="1" applyAlignment="1" applyProtection="1">
      <alignment horizontal="center" vertical="center"/>
    </xf>
    <xf numFmtId="165" fontId="4" fillId="5" borderId="62" xfId="0" applyNumberFormat="1" applyFont="1" applyFill="1" applyBorder="1" applyAlignment="1" applyProtection="1">
      <alignment horizontal="center" vertical="center"/>
    </xf>
    <xf numFmtId="165" fontId="4" fillId="5" borderId="68" xfId="0" applyNumberFormat="1" applyFont="1" applyFill="1" applyBorder="1" applyAlignment="1" applyProtection="1">
      <alignment horizontal="center" vertical="center"/>
    </xf>
    <xf numFmtId="165" fontId="4" fillId="5" borderId="65" xfId="0" applyNumberFormat="1" applyFont="1" applyFill="1" applyBorder="1" applyAlignment="1" applyProtection="1">
      <alignment horizontal="center" vertical="center"/>
    </xf>
    <xf numFmtId="165" fontId="4" fillId="5" borderId="70" xfId="0" applyNumberFormat="1" applyFont="1" applyFill="1" applyBorder="1" applyAlignment="1" applyProtection="1">
      <alignment horizontal="center" vertical="center"/>
    </xf>
    <xf numFmtId="49" fontId="4" fillId="0" borderId="41" xfId="0" applyNumberFormat="1" applyFont="1" applyFill="1" applyBorder="1" applyAlignment="1" applyProtection="1">
      <alignment horizontal="center" vertical="center"/>
      <protection locked="0"/>
    </xf>
    <xf numFmtId="0" fontId="5" fillId="0" borderId="0" xfId="0" applyFont="1" applyFill="1" applyBorder="1" applyAlignment="1" applyProtection="1">
      <alignment horizontal="center" vertical="center"/>
      <protection locked="0"/>
    </xf>
    <xf numFmtId="0" fontId="4" fillId="0" borderId="3" xfId="0" applyFont="1" applyFill="1" applyBorder="1" applyAlignment="1" applyProtection="1">
      <alignment horizontal="center" vertical="center"/>
      <protection locked="0"/>
    </xf>
    <xf numFmtId="0" fontId="4" fillId="0" borderId="25" xfId="0" applyFont="1" applyFill="1" applyBorder="1" applyAlignment="1" applyProtection="1">
      <alignment horizontal="center" vertical="center"/>
      <protection locked="0"/>
    </xf>
    <xf numFmtId="165" fontId="4" fillId="5" borderId="39" xfId="0" applyNumberFormat="1" applyFont="1" applyFill="1" applyBorder="1" applyAlignment="1" applyProtection="1">
      <alignment horizontal="center" vertical="center"/>
    </xf>
    <xf numFmtId="165" fontId="4" fillId="5" borderId="71" xfId="0" applyNumberFormat="1" applyFont="1" applyFill="1" applyBorder="1" applyAlignment="1" applyProtection="1">
      <alignment horizontal="center" vertical="center"/>
    </xf>
    <xf numFmtId="165" fontId="4" fillId="5" borderId="72" xfId="0" applyNumberFormat="1" applyFont="1" applyFill="1" applyBorder="1" applyAlignment="1" applyProtection="1">
      <alignment horizontal="center" vertical="center"/>
    </xf>
    <xf numFmtId="49" fontId="4" fillId="0" borderId="82" xfId="0" applyNumberFormat="1" applyFont="1" applyFill="1" applyBorder="1" applyAlignment="1" applyProtection="1">
      <alignment horizontal="center" vertical="center"/>
      <protection locked="0"/>
    </xf>
    <xf numFmtId="49" fontId="4" fillId="0" borderId="8" xfId="0" applyNumberFormat="1" applyFont="1" applyFill="1" applyBorder="1" applyAlignment="1" applyProtection="1">
      <alignment horizontal="center" vertical="center"/>
      <protection locked="0"/>
    </xf>
    <xf numFmtId="49" fontId="4" fillId="0" borderId="50" xfId="0" applyNumberFormat="1" applyFont="1" applyFill="1" applyBorder="1" applyAlignment="1" applyProtection="1">
      <alignment horizontal="center" vertical="center"/>
      <protection locked="0"/>
    </xf>
    <xf numFmtId="49" fontId="4" fillId="0" borderId="51" xfId="0" applyNumberFormat="1" applyFont="1" applyFill="1" applyBorder="1" applyAlignment="1" applyProtection="1">
      <alignment horizontal="center" vertical="center"/>
      <protection locked="0"/>
    </xf>
    <xf numFmtId="49" fontId="4" fillId="0" borderId="54" xfId="0" applyNumberFormat="1" applyFont="1" applyFill="1" applyBorder="1" applyAlignment="1" applyProtection="1">
      <alignment horizontal="center" vertical="center"/>
      <protection locked="0"/>
    </xf>
    <xf numFmtId="49" fontId="4" fillId="0" borderId="55" xfId="0" applyNumberFormat="1" applyFont="1" applyFill="1" applyBorder="1" applyAlignment="1" applyProtection="1">
      <alignment horizontal="center" vertical="center"/>
      <protection locked="0"/>
    </xf>
    <xf numFmtId="1" fontId="4" fillId="5" borderId="10" xfId="1" applyNumberFormat="1" applyFont="1" applyFill="1" applyBorder="1" applyAlignment="1" applyProtection="1">
      <alignment horizontal="center" vertical="center"/>
    </xf>
    <xf numFmtId="165" fontId="4" fillId="2" borderId="10" xfId="0" applyNumberFormat="1" applyFont="1" applyFill="1" applyBorder="1" applyAlignment="1" applyProtection="1">
      <alignment horizontal="center" vertical="center"/>
    </xf>
    <xf numFmtId="165" fontId="4" fillId="0" borderId="10" xfId="0" applyNumberFormat="1" applyFont="1" applyFill="1" applyBorder="1" applyAlignment="1" applyProtection="1">
      <alignment horizontal="center" vertical="center"/>
    </xf>
    <xf numFmtId="165" fontId="4" fillId="5" borderId="10" xfId="0" applyNumberFormat="1" applyFont="1" applyFill="1" applyBorder="1" applyAlignment="1" applyProtection="1">
      <alignment horizontal="center" vertical="center"/>
    </xf>
    <xf numFmtId="0" fontId="4" fillId="5" borderId="10" xfId="0" applyFont="1" applyFill="1" applyBorder="1" applyAlignment="1" applyProtection="1">
      <alignment horizontal="center" vertical="center"/>
    </xf>
    <xf numFmtId="165" fontId="4" fillId="5" borderId="15" xfId="0" applyNumberFormat="1" applyFont="1" applyFill="1" applyBorder="1" applyAlignment="1" applyProtection="1">
      <alignment horizontal="center" vertical="center"/>
    </xf>
    <xf numFmtId="165" fontId="4" fillId="2" borderId="3" xfId="0" applyNumberFormat="1" applyFont="1" applyFill="1" applyBorder="1" applyAlignment="1" applyProtection="1">
      <alignment horizontal="center" vertical="center"/>
    </xf>
    <xf numFmtId="165" fontId="4" fillId="0" borderId="3" xfId="0" applyNumberFormat="1" applyFont="1" applyFill="1" applyBorder="1" applyAlignment="1" applyProtection="1">
      <alignment horizontal="center" vertical="center"/>
    </xf>
    <xf numFmtId="165" fontId="4" fillId="5" borderId="3" xfId="0" applyNumberFormat="1" applyFont="1" applyFill="1" applyBorder="1" applyAlignment="1" applyProtection="1">
      <alignment horizontal="center" vertical="center"/>
    </xf>
    <xf numFmtId="0" fontId="4" fillId="5" borderId="3" xfId="0" applyFont="1" applyFill="1" applyBorder="1" applyAlignment="1" applyProtection="1">
      <alignment horizontal="center" vertical="center"/>
    </xf>
    <xf numFmtId="165" fontId="4" fillId="5" borderId="25" xfId="0" applyNumberFormat="1" applyFont="1" applyFill="1" applyBorder="1" applyAlignment="1" applyProtection="1">
      <alignment horizontal="center" vertical="center"/>
    </xf>
    <xf numFmtId="165" fontId="4" fillId="2" borderId="19" xfId="0" applyNumberFormat="1" applyFont="1" applyFill="1" applyBorder="1" applyAlignment="1" applyProtection="1">
      <alignment horizontal="center" vertical="center"/>
    </xf>
    <xf numFmtId="165" fontId="4" fillId="0" borderId="19" xfId="0" applyNumberFormat="1" applyFont="1" applyFill="1" applyBorder="1" applyAlignment="1" applyProtection="1">
      <alignment horizontal="center" vertical="center"/>
    </xf>
    <xf numFmtId="165" fontId="4" fillId="5" borderId="19" xfId="0" applyNumberFormat="1" applyFont="1" applyFill="1" applyBorder="1" applyAlignment="1" applyProtection="1">
      <alignment horizontal="center" vertical="center"/>
    </xf>
    <xf numFmtId="0" fontId="4" fillId="5" borderId="19" xfId="0" applyFont="1" applyFill="1" applyBorder="1" applyAlignment="1" applyProtection="1">
      <alignment horizontal="center" vertical="center"/>
    </xf>
    <xf numFmtId="165" fontId="4" fillId="5" borderId="20" xfId="0" applyNumberFormat="1" applyFont="1" applyFill="1" applyBorder="1" applyAlignment="1" applyProtection="1">
      <alignment horizontal="center" vertical="center"/>
    </xf>
    <xf numFmtId="0" fontId="4" fillId="0" borderId="14" xfId="0" applyFont="1" applyFill="1" applyBorder="1" applyAlignment="1" applyProtection="1">
      <alignment horizontal="center" vertical="center"/>
      <protection locked="0"/>
    </xf>
    <xf numFmtId="0" fontId="4" fillId="0" borderId="74" xfId="0" applyFont="1" applyFill="1" applyBorder="1" applyAlignment="1" applyProtection="1">
      <alignment horizontal="center" vertical="center"/>
      <protection locked="0"/>
    </xf>
    <xf numFmtId="0" fontId="4" fillId="0" borderId="75" xfId="0" applyFont="1" applyFill="1" applyBorder="1" applyAlignment="1" applyProtection="1">
      <alignment horizontal="center" vertical="center"/>
      <protection locked="0"/>
    </xf>
    <xf numFmtId="0" fontId="4" fillId="0" borderId="10" xfId="0" applyFont="1" applyFill="1" applyBorder="1" applyAlignment="1" applyProtection="1">
      <alignment horizontal="center" vertical="center"/>
      <protection locked="0"/>
    </xf>
    <xf numFmtId="0" fontId="4" fillId="0" borderId="23" xfId="0" applyFont="1" applyFill="1" applyBorder="1" applyAlignment="1" applyProtection="1">
      <alignment horizontal="center" vertical="center"/>
      <protection locked="0"/>
    </xf>
    <xf numFmtId="0" fontId="4" fillId="0" borderId="81" xfId="0" applyFont="1" applyFill="1" applyBorder="1" applyAlignment="1" applyProtection="1">
      <alignment horizontal="center" vertical="center"/>
      <protection locked="0"/>
    </xf>
    <xf numFmtId="0" fontId="4" fillId="0" borderId="80" xfId="0" applyFont="1" applyFill="1" applyBorder="1" applyAlignment="1" applyProtection="1">
      <alignment horizontal="center" vertical="center"/>
      <protection locked="0"/>
    </xf>
    <xf numFmtId="0" fontId="4" fillId="0" borderId="76" xfId="0" applyFont="1" applyFill="1" applyBorder="1" applyAlignment="1" applyProtection="1">
      <alignment horizontal="center" vertical="center"/>
      <protection locked="0"/>
    </xf>
    <xf numFmtId="165" fontId="4" fillId="0" borderId="76" xfId="0" applyNumberFormat="1" applyFont="1" applyFill="1" applyBorder="1" applyAlignment="1" applyProtection="1">
      <alignment horizontal="center" vertical="center"/>
    </xf>
    <xf numFmtId="1" fontId="4" fillId="3" borderId="76" xfId="0" applyNumberFormat="1" applyFont="1" applyFill="1" applyBorder="1" applyAlignment="1" applyProtection="1">
      <alignment horizontal="center" vertical="center"/>
      <protection locked="0"/>
    </xf>
    <xf numFmtId="165" fontId="4" fillId="0" borderId="76" xfId="0" applyNumberFormat="1" applyFont="1" applyFill="1" applyBorder="1" applyAlignment="1" applyProtection="1">
      <alignment horizontal="center" vertical="center"/>
      <protection locked="0"/>
    </xf>
    <xf numFmtId="165" fontId="4" fillId="5" borderId="76" xfId="0" applyNumberFormat="1" applyFont="1" applyFill="1" applyBorder="1" applyAlignment="1" applyProtection="1">
      <alignment horizontal="center" vertical="center"/>
    </xf>
    <xf numFmtId="165" fontId="4" fillId="5" borderId="77" xfId="0" applyNumberFormat="1" applyFont="1" applyFill="1" applyBorder="1" applyAlignment="1" applyProtection="1">
      <alignment horizontal="center" vertical="center"/>
    </xf>
    <xf numFmtId="0" fontId="4" fillId="5" borderId="79" xfId="0" applyFont="1" applyFill="1" applyBorder="1" applyAlignment="1" applyProtection="1">
      <alignment horizontal="center" vertical="center"/>
    </xf>
    <xf numFmtId="0" fontId="4" fillId="5" borderId="75" xfId="0" applyFont="1" applyFill="1" applyBorder="1" applyAlignment="1" applyProtection="1">
      <alignment horizontal="center" vertical="center"/>
    </xf>
    <xf numFmtId="165" fontId="4" fillId="5" borderId="79" xfId="0" applyNumberFormat="1" applyFont="1" applyFill="1" applyBorder="1" applyAlignment="1" applyProtection="1">
      <alignment horizontal="center" vertical="center"/>
    </xf>
    <xf numFmtId="165" fontId="4" fillId="5" borderId="75" xfId="0" applyNumberFormat="1" applyFont="1" applyFill="1" applyBorder="1" applyAlignment="1" applyProtection="1">
      <alignment horizontal="center" vertical="center"/>
    </xf>
    <xf numFmtId="1" fontId="4" fillId="5" borderId="79" xfId="0" applyNumberFormat="1" applyFont="1" applyFill="1" applyBorder="1" applyAlignment="1" applyProtection="1">
      <alignment horizontal="center" vertical="center"/>
    </xf>
    <xf numFmtId="1" fontId="4" fillId="5" borderId="75" xfId="0" applyNumberFormat="1" applyFont="1" applyFill="1" applyBorder="1" applyAlignment="1" applyProtection="1">
      <alignment horizontal="center" vertical="center"/>
    </xf>
    <xf numFmtId="0" fontId="4" fillId="0" borderId="79" xfId="0" applyFont="1" applyFill="1" applyBorder="1" applyAlignment="1" applyProtection="1">
      <alignment horizontal="center" vertical="center"/>
      <protection locked="0"/>
    </xf>
    <xf numFmtId="0" fontId="4" fillId="7" borderId="79" xfId="0" applyFont="1" applyFill="1" applyBorder="1" applyAlignment="1" applyProtection="1">
      <alignment horizontal="center" vertical="center"/>
    </xf>
    <xf numFmtId="0" fontId="4" fillId="7" borderId="75" xfId="0" applyFont="1" applyFill="1" applyBorder="1" applyAlignment="1" applyProtection="1">
      <alignment horizontal="center" vertical="center"/>
    </xf>
    <xf numFmtId="0" fontId="4" fillId="3" borderId="79" xfId="0" applyFont="1" applyFill="1" applyBorder="1" applyAlignment="1" applyProtection="1">
      <alignment horizontal="center" vertical="center"/>
      <protection locked="0"/>
    </xf>
    <xf numFmtId="0" fontId="4" fillId="3" borderId="75" xfId="0" applyFont="1" applyFill="1" applyBorder="1" applyAlignment="1" applyProtection="1">
      <alignment horizontal="center" vertical="center"/>
      <protection locked="0"/>
    </xf>
    <xf numFmtId="166" fontId="4" fillId="5" borderId="79" xfId="0" applyNumberFormat="1" applyFont="1" applyFill="1" applyBorder="1" applyAlignment="1" applyProtection="1">
      <alignment horizontal="center" vertical="center"/>
    </xf>
    <xf numFmtId="166" fontId="4" fillId="5" borderId="75" xfId="0" applyNumberFormat="1" applyFont="1" applyFill="1" applyBorder="1" applyAlignment="1" applyProtection="1">
      <alignment horizontal="center" vertical="center"/>
    </xf>
  </cellXfs>
  <cellStyles count="3">
    <cellStyle name="Lien hypertexte" xfId="2" builtinId="8"/>
    <cellStyle name="Milliers" xfId="1" builtinId="3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18</xdr:col>
      <xdr:colOff>1053352</xdr:colOff>
      <xdr:row>87</xdr:row>
      <xdr:rowOff>168088</xdr:rowOff>
    </xdr:from>
    <xdr:to>
      <xdr:col>22</xdr:col>
      <xdr:colOff>235325</xdr:colOff>
      <xdr:row>98</xdr:row>
      <xdr:rowOff>123264</xdr:rowOff>
    </xdr:to>
    <xdr:sp macro="" textlink="">
      <xdr:nvSpPr>
        <xdr:cNvPr id="2" name="Bulle ronde 1"/>
        <xdr:cNvSpPr/>
      </xdr:nvSpPr>
      <xdr:spPr>
        <a:xfrm>
          <a:off x="17369677" y="21713638"/>
          <a:ext cx="2982448" cy="2679326"/>
        </a:xfrm>
        <a:prstGeom prst="wedgeEllipseCallout">
          <a:avLst>
            <a:gd name="adj1" fmla="val -323711"/>
            <a:gd name="adj2" fmla="val -581"/>
          </a:avLst>
        </a:prstGeom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rtlCol="0" anchor="ctr"/>
        <a:lstStyle/>
        <a:p>
          <a:pPr marL="0" marR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en-GB" sz="1800" i="1">
              <a:solidFill>
                <a:schemeClr val="dk1"/>
              </a:solidFill>
              <a:latin typeface="+mn-lt"/>
              <a:ea typeface="+mn-ea"/>
              <a:cs typeface="+mn-cs"/>
            </a:rPr>
            <a:t>Reste</a:t>
          </a:r>
          <a:r>
            <a:rPr lang="en-GB" sz="1800" i="1" baseline="0">
              <a:solidFill>
                <a:schemeClr val="dk1"/>
              </a:solidFill>
              <a:latin typeface="+mn-lt"/>
              <a:ea typeface="+mn-ea"/>
              <a:cs typeface="+mn-cs"/>
            </a:rPr>
            <a:t> a verifier dans le cas ou un bac en révision </a:t>
          </a:r>
          <a:endParaRPr lang="en-GB" sz="1800" i="1">
            <a:solidFill>
              <a:schemeClr val="dk1"/>
            </a:solidFill>
            <a:latin typeface="+mn-lt"/>
            <a:ea typeface="+mn-ea"/>
            <a:cs typeface="+mn-cs"/>
          </a:endParaRPr>
        </a:p>
        <a:p>
          <a:pPr algn="ctr"/>
          <a:endParaRPr lang="en-GB" sz="1100"/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876300</xdr:colOff>
          <xdr:row>6</xdr:row>
          <xdr:rowOff>66675</xdr:rowOff>
        </xdr:from>
        <xdr:to>
          <xdr:col>12</xdr:col>
          <xdr:colOff>400050</xdr:colOff>
          <xdr:row>9</xdr:row>
          <xdr:rowOff>85725</xdr:rowOff>
        </xdr:to>
        <xdr:sp macro="" textlink="">
          <xdr:nvSpPr>
            <xdr:cNvPr id="2060" name="Button 12" hidden="1">
              <a:extLst>
                <a:ext uri="{63B3BB69-23CF-44E3-9099-C40C66FF867C}">
                  <a14:compatExt spid="_x0000_s206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1400" b="0" i="0" u="none" strike="noStrike" baseline="0">
                  <a:solidFill>
                    <a:srgbClr val="000000"/>
                  </a:solidFill>
                  <a:latin typeface="Century Gothic"/>
                </a:rPr>
                <a:t>MENU</a:t>
              </a:r>
            </a:p>
          </xdr:txBody>
        </xdr:sp>
        <xdr:clientData fPrintsWithSheet="0"/>
      </xdr:twoCellAnchor>
    </mc:Choice>
    <mc:Fallback/>
  </mc:AlternateContent>
  <xdr:twoCellAnchor>
    <xdr:from>
      <xdr:col>16</xdr:col>
      <xdr:colOff>526675</xdr:colOff>
      <xdr:row>10</xdr:row>
      <xdr:rowOff>156883</xdr:rowOff>
    </xdr:from>
    <xdr:to>
      <xdr:col>27</xdr:col>
      <xdr:colOff>705969</xdr:colOff>
      <xdr:row>61</xdr:row>
      <xdr:rowOff>224118</xdr:rowOff>
    </xdr:to>
    <xdr:sp macro="" textlink="">
      <xdr:nvSpPr>
        <xdr:cNvPr id="3" name="ZoneTexte 2"/>
        <xdr:cNvSpPr txBox="1"/>
      </xdr:nvSpPr>
      <xdr:spPr bwMode="auto">
        <a:xfrm>
          <a:off x="15228793" y="2543736"/>
          <a:ext cx="10287000" cy="10040470"/>
        </a:xfrm>
        <a:prstGeom prst="rect">
          <a:avLst/>
        </a:prstGeom>
        <a:solidFill>
          <a:schemeClr val="bg1"/>
        </a:solidFill>
        <a:ln w="9525">
          <a:noFill/>
          <a:miter lim="800000"/>
          <a:headEnd/>
          <a:tailEnd/>
        </a:ln>
      </xdr:spPr>
      <xdr:txBody>
        <a:bodyPr vertOverflow="clip" horzOverflow="clip" wrap="square" lIns="27432" tIns="0" rIns="27432" bIns="0" rtlCol="0" anchor="t" upright="1"/>
        <a:lstStyle/>
        <a:p>
          <a:pPr marL="0" marR="0" indent="0" algn="l" defTabSz="914400" rtl="1" eaLnBrk="1" fontAlgn="auto" latinLnBrk="0" hangingPunct="1">
            <a:lnSpc>
              <a:spcPts val="17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</a:pPr>
          <a:r>
            <a:rPr lang="fr-FR" sz="1200"/>
            <a:t>slt a tous, </a:t>
          </a:r>
          <a:br>
            <a:rPr lang="fr-FR" sz="1200"/>
          </a:br>
          <a:r>
            <a:rPr lang="fr-FR" sz="1200"/>
            <a:t>encore une fois, j'ai un autre soucie... </a:t>
          </a:r>
          <a:br>
            <a:rPr lang="fr-FR" sz="1200"/>
          </a:br>
          <a:r>
            <a:rPr lang="fr-FR" sz="1200"/>
            <a:t/>
          </a:r>
          <a:br>
            <a:rPr lang="fr-FR" sz="1200"/>
          </a:br>
          <a:r>
            <a:rPr lang="fr-FR" sz="1200"/>
            <a:t>J'ai deux pages (4 ,5) de la boite de dialogue </a:t>
          </a:r>
          <a:br>
            <a:rPr lang="fr-FR" sz="1200"/>
          </a:br>
          <a:r>
            <a:rPr lang="fr-FR" sz="1200"/>
            <a:t>1. POUR LA PAGE 4 : </a:t>
          </a:r>
          <a:br>
            <a:rPr lang="fr-FR" sz="1200"/>
          </a:br>
          <a:r>
            <a:rPr lang="fr-FR" sz="1200"/>
            <a:t>Contient deux comboBox qui sont ds mon exemple ComboBox6 et ComboBox7</a:t>
          </a:r>
          <a:br>
            <a:rPr lang="fr-FR" sz="1200"/>
          </a:br>
          <a:r>
            <a:rPr lang="fr-FR" sz="1200"/>
            <a:t>* Combobox6: Réserve a une list (RSA,RSB,...,RSD)</a:t>
          </a:r>
          <a:br>
            <a:rPr lang="fr-FR" sz="1200"/>
          </a:br>
          <a:r>
            <a:rPr lang="fr-FR" sz="1200"/>
            <a:t>* Combobox7: Réservé pour les Mouvement ( 02 choix soit: "LIGNE-RHM" ou "LIGNE-UTBS")</a:t>
          </a:r>
          <a:br>
            <a:rPr lang="fr-FR" sz="1200"/>
          </a:br>
          <a:r>
            <a:rPr lang="fr-FR" sz="1200"/>
            <a:t/>
          </a:r>
          <a:br>
            <a:rPr lang="fr-FR" sz="1200"/>
          </a:br>
          <a:r>
            <a:rPr lang="fr-FR" sz="1200"/>
            <a:t>je veut remplir des cellules à l'aide des textboxes qui sont conditionné par les 02 combo boxes (6,7) c'est a dire ;</a:t>
          </a:r>
          <a:br>
            <a:rPr lang="fr-FR" sz="1200"/>
          </a:br>
          <a:r>
            <a:rPr lang="fr-FR" sz="1200"/>
            <a:t>Lorsque je sélectionne dans le combobox6 un élément soit : RSA et dans le comboBox7 (dans l'exemple "LIGNE-RHM")</a:t>
          </a:r>
          <a:br>
            <a:rPr lang="fr-FR" sz="1200"/>
          </a:br>
          <a:r>
            <a:rPr lang="fr-FR" sz="1200"/>
            <a:t>j'aurai la main d' insérer des valeurs dans les TextBox38,TextBox39, ... ,TextBox43, ces derniers seront renvoyer vers des cellules spécifiés de la Feuille de calcul.</a:t>
          </a:r>
          <a:br>
            <a:rPr lang="fr-FR" sz="1200"/>
          </a:br>
          <a:r>
            <a:rPr lang="fr-FR" sz="1200"/>
            <a:t/>
          </a:r>
          <a:br>
            <a:rPr lang="fr-FR" sz="1200"/>
          </a:br>
          <a:r>
            <a:rPr lang="fr-FR" sz="1200"/>
            <a:t>Si </a:t>
          </a:r>
          <a:br>
            <a:rPr lang="fr-FR" sz="1200"/>
          </a:br>
          <a:r>
            <a:rPr lang="fr-FR" sz="1200"/>
            <a:t>ComboBox6 = "RSA" et Combobox7 = "LIGNE-RHM" </a:t>
          </a:r>
          <a:br>
            <a:rPr lang="fr-FR" sz="1200"/>
          </a:br>
          <a:r>
            <a:rPr lang="fr-FR" sz="1200"/>
            <a:t>TextBox38 = "F52"</a:t>
          </a:r>
          <a:br>
            <a:rPr lang="fr-FR" sz="1200"/>
          </a:br>
          <a:r>
            <a:rPr lang="fr-FR" sz="1200"/>
            <a:t>TextBox39 = "F53"</a:t>
          </a:r>
          <a:br>
            <a:rPr lang="fr-FR" sz="1200"/>
          </a:br>
          <a:r>
            <a:rPr lang="fr-FR" sz="1200"/>
            <a:t>TextBox40 = "M52"</a:t>
          </a:r>
          <a:br>
            <a:rPr lang="fr-FR" sz="1200"/>
          </a:br>
          <a:r>
            <a:rPr lang="fr-FR" sz="1200"/>
            <a:t>TextBox41 = "M53"</a:t>
          </a:r>
          <a:br>
            <a:rPr lang="fr-FR" sz="1200"/>
          </a:br>
          <a:r>
            <a:rPr lang="fr-FR" sz="1200"/>
            <a:t>TextBox42 = "N52"</a:t>
          </a:r>
          <a:br>
            <a:rPr lang="fr-FR" sz="1200"/>
          </a:br>
          <a:r>
            <a:rPr lang="fr-FR" sz="1200"/>
            <a:t>TextBox43 = "N53"</a:t>
          </a:r>
          <a:br>
            <a:rPr lang="fr-FR" sz="1200"/>
          </a:br>
          <a:r>
            <a:rPr lang="fr-FR" sz="1200"/>
            <a:t/>
          </a:r>
          <a:br>
            <a:rPr lang="fr-FR" sz="1200"/>
          </a:br>
          <a:r>
            <a:rPr lang="fr-FR" sz="1200"/>
            <a:t>sinon </a:t>
          </a:r>
          <a:br>
            <a:rPr lang="fr-FR" sz="1200"/>
          </a:br>
          <a:r>
            <a:rPr lang="fr-FR" sz="1200"/>
            <a:t/>
          </a:r>
          <a:br>
            <a:rPr lang="fr-FR" sz="1200"/>
          </a:br>
          <a:r>
            <a:rPr lang="fr-FR" sz="1200"/>
            <a:t>Si </a:t>
          </a:r>
          <a:br>
            <a:rPr lang="fr-FR" sz="1200"/>
          </a:br>
          <a:r>
            <a:rPr lang="fr-FR" sz="1200"/>
            <a:t>ComboBox6 = "RSA" et Combobox7 = "LIGNE-UTBS" </a:t>
          </a:r>
          <a:br>
            <a:rPr lang="fr-FR" sz="1200"/>
          </a:br>
          <a:r>
            <a:rPr lang="fr-FR" sz="1200"/>
            <a:t>les valeurs des TextBox sera: </a:t>
          </a:r>
          <a:br>
            <a:rPr lang="fr-FR" sz="1200"/>
          </a:br>
          <a:r>
            <a:rPr lang="fr-FR" sz="1200"/>
            <a:t>TextBox38 = "F55"</a:t>
          </a:r>
          <a:br>
            <a:rPr lang="fr-FR" sz="1200"/>
          </a:br>
          <a:r>
            <a:rPr lang="fr-FR" sz="1200"/>
            <a:t>TextBox39 = "F56"</a:t>
          </a:r>
          <a:br>
            <a:rPr lang="fr-FR" sz="1200"/>
          </a:br>
          <a:r>
            <a:rPr lang="fr-FR" sz="1200"/>
            <a:t>TextBox40 = "M55"</a:t>
          </a:r>
          <a:br>
            <a:rPr lang="fr-FR" sz="1200"/>
          </a:br>
          <a:r>
            <a:rPr lang="fr-FR" sz="1200"/>
            <a:t>TextBox41 = "M56"</a:t>
          </a:r>
          <a:br>
            <a:rPr lang="fr-FR" sz="1200"/>
          </a:br>
          <a:r>
            <a:rPr lang="fr-FR" sz="1200"/>
            <a:t>TextBox42 = "N55"</a:t>
          </a:r>
          <a:br>
            <a:rPr lang="fr-FR" sz="1200"/>
          </a:br>
          <a:r>
            <a:rPr lang="fr-FR" sz="1200"/>
            <a:t>TextBox43 = "N56"</a:t>
          </a:r>
          <a:br>
            <a:rPr lang="fr-FR" sz="1200"/>
          </a:br>
          <a:r>
            <a:rPr lang="fr-FR" sz="1200"/>
            <a:t>2. POUR LA PAGE 5: </a:t>
          </a:r>
          <a:br>
            <a:rPr lang="fr-FR" sz="1200"/>
          </a:br>
          <a:r>
            <a:rPr lang="fr-FR" sz="1200"/>
            <a:t>Pour introduire les valeurs des TextBox33, 34, et 35 via userform</a:t>
          </a:r>
          <a:br>
            <a:rPr lang="fr-FR" sz="1200"/>
          </a:br>
          <a:r>
            <a:rPr lang="fr-FR" sz="1200"/>
            <a:t>J'ai essayer le code mais sa marche pas !!!! </a:t>
          </a:r>
          <a:br>
            <a:rPr lang="fr-FR" sz="1200"/>
          </a:br>
          <a:r>
            <a:rPr lang="fr-FR" sz="1200"/>
            <a:t/>
          </a:r>
          <a:br>
            <a:rPr lang="fr-FR" sz="1200"/>
          </a:br>
          <a:r>
            <a:rPr lang="fr-FR" sz="1200"/>
            <a:t>Private Sub TextBox33_AfterUpdate()</a:t>
          </a:r>
          <a:br>
            <a:rPr lang="fr-FR" sz="1200"/>
          </a:br>
          <a:r>
            <a:rPr lang="fr-FR" sz="1200"/>
            <a:t>Range("J99").Value = TextBox33.Value</a:t>
          </a:r>
          <a:br>
            <a:rPr lang="fr-FR" sz="1200"/>
          </a:br>
          <a:r>
            <a:rPr lang="fr-FR" sz="1200"/>
            <a:t>End Sub</a:t>
          </a:r>
          <a:br>
            <a:rPr lang="fr-FR" sz="1200"/>
          </a:br>
          <a:r>
            <a:rPr lang="fr-FR" sz="1200"/>
            <a:t>Private Sub TextBox34_AfterUpdate()</a:t>
          </a:r>
          <a:br>
            <a:rPr lang="fr-FR" sz="1200"/>
          </a:br>
          <a:r>
            <a:rPr lang="fr-FR" sz="1200"/>
            <a:t>Range("G99").Value = TextBox34.Value</a:t>
          </a:r>
          <a:br>
            <a:rPr lang="fr-FR" sz="1200"/>
          </a:br>
          <a:r>
            <a:rPr lang="fr-FR" sz="1200"/>
            <a:t>End Sub</a:t>
          </a:r>
          <a:br>
            <a:rPr lang="fr-FR" sz="1200"/>
          </a:br>
          <a:r>
            <a:rPr lang="fr-FR" sz="1200"/>
            <a:t>Private Sub TextBox35_AfterUpdate()</a:t>
          </a:r>
          <a:br>
            <a:rPr lang="fr-FR" sz="1200"/>
          </a:br>
          <a:r>
            <a:rPr lang="fr-FR" sz="1200"/>
            <a:t>Range("L99").Value = TextBox35.Value</a:t>
          </a:r>
          <a:br>
            <a:rPr lang="fr-FR" sz="1200"/>
          </a:br>
          <a:r>
            <a:rPr lang="fr-FR" sz="1200"/>
            <a:t>End Sub</a:t>
          </a:r>
          <a:br>
            <a:rPr lang="fr-FR" sz="1200"/>
          </a:br>
          <a:r>
            <a:rPr lang="fr-FR" sz="1200"/>
            <a:t/>
          </a:r>
          <a:br>
            <a:rPr lang="fr-FR" sz="1200"/>
          </a:br>
          <a:r>
            <a:rPr lang="fr-FR" sz="1200"/>
            <a:t>En vous remerciant d'avance, je vous adresse mes cordiales salutations.</a:t>
          </a:r>
          <a:br>
            <a:rPr lang="fr-FR" sz="1200"/>
          </a:br>
          <a:r>
            <a:rPr lang="fr-FR" sz="1200"/>
            <a:t>SMail-CH</a:t>
          </a:r>
          <a:endParaRPr kumimoji="0" lang="fr-FR" sz="1200" b="0" i="0" u="none" strike="noStrike" kern="0" cap="none" spc="0" normalizeH="0" baseline="0" noProof="0">
            <a:ln>
              <a:noFill/>
            </a:ln>
            <a:solidFill>
              <a:srgbClr val="000000"/>
            </a:solidFill>
            <a:effectLst/>
            <a:uLnTx/>
            <a:uFillTx/>
            <a:latin typeface="Arial"/>
            <a:cs typeface="Arial"/>
          </a:endParaRP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txDef>
      <a:spPr bwMode="auto">
        <a:noFill/>
        <a:ln w="9525">
          <a:noFill/>
          <a:miter lim="800000"/>
          <a:headEnd/>
          <a:tailEnd/>
        </a:ln>
      </a:spPr>
      <a:bodyPr vertOverflow="clip" wrap="square" lIns="27432" tIns="0" rIns="27432" bIns="0" anchor="ctr" upright="1"/>
      <a:lstStyle>
        <a:defPPr marL="0" marR="0" indent="0" algn="ctr" defTabSz="914400" rtl="1" eaLnBrk="1" fontAlgn="auto" latinLnBrk="0" hangingPunct="1">
          <a:lnSpc>
            <a:spcPts val="17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200" b="0" i="0" u="none" strike="noStrike" kern="0" cap="none" spc="0" normalizeH="0" baseline="0" noProof="0">
            <a:ln>
              <a:noFill/>
            </a:ln>
            <a:solidFill>
              <a:srgbClr val="000000"/>
            </a:solidFill>
            <a:effectLst/>
            <a:uLnTx/>
            <a:uFillTx/>
            <a:latin typeface="Arial"/>
            <a:cs typeface="Arial"/>
          </a:defRPr>
        </a:defPPr>
      </a:lstStyle>
    </a:tx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forum.excel-pratique.com/excel/liaison-combox-et-textbox-t54020.html" TargetMode="External"/><Relationship Id="rId6" Type="http://schemas.openxmlformats.org/officeDocument/2006/relationships/comments" Target="../comments1.xml"/><Relationship Id="rId5" Type="http://schemas.openxmlformats.org/officeDocument/2006/relationships/ctrlProp" Target="../ctrlProps/ctrlProp1.xml"/><Relationship Id="rId4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/>
  <dimension ref="A3:AO117"/>
  <sheetViews>
    <sheetView tabSelected="1" topLeftCell="A40" zoomScale="60" zoomScaleNormal="60" workbookViewId="0">
      <selection activeCell="S73" sqref="S73"/>
    </sheetView>
  </sheetViews>
  <sheetFormatPr baseColWidth="10" defaultColWidth="13.7109375" defaultRowHeight="20.100000000000001" customHeight="1" x14ac:dyDescent="0.25"/>
  <cols>
    <col min="20" max="20" width="13.7109375" style="3"/>
  </cols>
  <sheetData>
    <row r="3" spans="1:21" ht="22.5" x14ac:dyDescent="0.3">
      <c r="A3" s="118"/>
      <c r="K3" s="5" t="s">
        <v>85</v>
      </c>
      <c r="N3" s="6">
        <v>41549</v>
      </c>
      <c r="O3" s="4"/>
      <c r="R3" s="142" t="s">
        <v>0</v>
      </c>
      <c r="S3" s="142"/>
      <c r="T3" s="142"/>
      <c r="U3" s="142"/>
    </row>
    <row r="4" spans="1:21" ht="16.5" x14ac:dyDescent="0.3">
      <c r="R4" s="143" t="s">
        <v>2</v>
      </c>
      <c r="S4" s="143"/>
      <c r="T4" s="143"/>
      <c r="U4" s="143"/>
    </row>
    <row r="5" spans="1:21" ht="16.5" x14ac:dyDescent="0.3">
      <c r="R5" s="144" t="s">
        <v>3</v>
      </c>
      <c r="S5" s="144"/>
      <c r="T5" s="144"/>
      <c r="U5" s="144"/>
    </row>
    <row r="7" spans="1:21" ht="20.100000000000001" customHeight="1" x14ac:dyDescent="0.25">
      <c r="Q7" s="139" t="s">
        <v>88</v>
      </c>
    </row>
    <row r="8" spans="1:21" ht="15" x14ac:dyDescent="0.25">
      <c r="D8" s="1"/>
      <c r="L8" t="s">
        <v>1</v>
      </c>
    </row>
    <row r="13" spans="1:21" ht="22.5" x14ac:dyDescent="0.3">
      <c r="C13" s="10"/>
      <c r="D13" s="11"/>
      <c r="E13" s="11"/>
      <c r="G13" s="4"/>
      <c r="M13" s="145">
        <f>N3-1</f>
        <v>41548</v>
      </c>
      <c r="N13" s="145"/>
      <c r="O13" s="7"/>
    </row>
    <row r="14" spans="1:21" ht="15" x14ac:dyDescent="0.25">
      <c r="B14" s="2"/>
      <c r="F14" s="2"/>
      <c r="G14" s="2"/>
      <c r="H14" s="2"/>
      <c r="I14" s="2"/>
      <c r="J14" s="2"/>
      <c r="K14" s="2"/>
      <c r="L14" s="2"/>
      <c r="M14" s="2"/>
      <c r="N14" s="2"/>
      <c r="O14" s="2"/>
      <c r="P14" s="2"/>
    </row>
    <row r="15" spans="1:21" s="12" customFormat="1" ht="13.5" x14ac:dyDescent="0.25">
      <c r="B15" s="10"/>
      <c r="F15" s="10"/>
      <c r="G15" s="10"/>
      <c r="H15" s="10"/>
      <c r="I15" s="10"/>
      <c r="J15" s="10"/>
      <c r="K15" s="10"/>
      <c r="L15" s="10"/>
      <c r="M15" s="10"/>
      <c r="N15" s="10"/>
      <c r="O15" s="10"/>
      <c r="T15" s="13"/>
    </row>
    <row r="16" spans="1:21" s="12" customFormat="1" ht="14.25" thickBot="1" x14ac:dyDescent="0.3">
      <c r="B16" s="14" t="s">
        <v>4</v>
      </c>
      <c r="C16" s="14"/>
      <c r="D16" s="14"/>
      <c r="E16" s="120"/>
      <c r="F16" s="14"/>
      <c r="G16" s="14"/>
      <c r="H16" s="10"/>
      <c r="I16" s="14" t="s">
        <v>5</v>
      </c>
      <c r="J16" s="14"/>
      <c r="K16" s="14"/>
      <c r="L16" s="14"/>
      <c r="M16" s="14"/>
      <c r="N16" s="14"/>
      <c r="O16" s="14"/>
      <c r="T16" s="13"/>
    </row>
    <row r="17" spans="2:20" s="12" customFormat="1" ht="13.5" x14ac:dyDescent="0.25">
      <c r="B17" s="104" t="s">
        <v>6</v>
      </c>
      <c r="C17" s="87" t="s">
        <v>8</v>
      </c>
      <c r="D17" s="88" t="s">
        <v>7</v>
      </c>
      <c r="E17" s="89" t="s">
        <v>7</v>
      </c>
      <c r="F17" s="140" t="s">
        <v>9</v>
      </c>
      <c r="G17" s="146" t="s">
        <v>10</v>
      </c>
      <c r="H17" s="10"/>
      <c r="I17" s="148" t="s">
        <v>6</v>
      </c>
      <c r="J17" s="149"/>
      <c r="K17" s="140" t="s">
        <v>11</v>
      </c>
      <c r="L17" s="105" t="s">
        <v>12</v>
      </c>
      <c r="M17" s="105" t="s">
        <v>13</v>
      </c>
      <c r="N17" s="105" t="s">
        <v>14</v>
      </c>
      <c r="O17" s="102" t="s">
        <v>15</v>
      </c>
      <c r="T17" s="13"/>
    </row>
    <row r="18" spans="2:20" s="12" customFormat="1" ht="13.5" x14ac:dyDescent="0.25">
      <c r="B18" s="90"/>
      <c r="C18" s="115" t="s">
        <v>16</v>
      </c>
      <c r="D18" s="115" t="s">
        <v>17</v>
      </c>
      <c r="E18" s="91" t="s">
        <v>16</v>
      </c>
      <c r="F18" s="141"/>
      <c r="G18" s="147"/>
      <c r="H18" s="10"/>
      <c r="I18" s="150"/>
      <c r="J18" s="151"/>
      <c r="K18" s="141"/>
      <c r="L18" s="106" t="s">
        <v>18</v>
      </c>
      <c r="M18" s="106" t="s">
        <v>19</v>
      </c>
      <c r="N18" s="106" t="s">
        <v>20</v>
      </c>
      <c r="O18" s="103" t="s">
        <v>20</v>
      </c>
      <c r="T18" s="13"/>
    </row>
    <row r="19" spans="2:20" s="12" customFormat="1" ht="13.5" x14ac:dyDescent="0.25">
      <c r="B19" s="119" t="s">
        <v>62</v>
      </c>
      <c r="C19" s="121"/>
      <c r="D19" s="15"/>
      <c r="E19" s="16"/>
      <c r="F19" s="111"/>
      <c r="G19" s="17">
        <v>0.85209999999999997</v>
      </c>
      <c r="H19" s="10"/>
      <c r="I19" s="152" t="s">
        <v>53</v>
      </c>
      <c r="J19" s="153"/>
      <c r="K19" s="18" t="s">
        <v>21</v>
      </c>
      <c r="L19" s="19">
        <v>2584</v>
      </c>
      <c r="M19" s="125" t="e">
        <f>VLOOKUP(L19,#REF!:#REF!,7,FALSE)</f>
        <v>#REF!</v>
      </c>
      <c r="N19" s="154" t="e">
        <f>M19-M20</f>
        <v>#REF!</v>
      </c>
      <c r="O19" s="156" t="e">
        <f>SUM(N19:N28)</f>
        <v>#REF!</v>
      </c>
      <c r="T19" s="13"/>
    </row>
    <row r="20" spans="2:20" s="12" customFormat="1" ht="13.5" x14ac:dyDescent="0.25">
      <c r="B20" s="114" t="s">
        <v>61</v>
      </c>
      <c r="C20" s="121">
        <v>5163</v>
      </c>
      <c r="D20" s="15"/>
      <c r="E20" s="16">
        <v>2000</v>
      </c>
      <c r="F20" s="124" t="s">
        <v>79</v>
      </c>
      <c r="G20" s="17" t="s">
        <v>80</v>
      </c>
      <c r="H20" s="10"/>
      <c r="I20" s="150"/>
      <c r="J20" s="151"/>
      <c r="K20" s="20" t="s">
        <v>22</v>
      </c>
      <c r="L20" s="19">
        <v>2500</v>
      </c>
      <c r="M20" s="125" t="e">
        <f>VLOOKUP(L20,#REF!:#REF!,7,FALSE)</f>
        <v>#REF!</v>
      </c>
      <c r="N20" s="155"/>
      <c r="O20" s="157"/>
      <c r="T20" s="13"/>
    </row>
    <row r="21" spans="2:20" s="12" customFormat="1" ht="13.5" x14ac:dyDescent="0.25">
      <c r="B21" s="114" t="s">
        <v>63</v>
      </c>
      <c r="C21" s="121"/>
      <c r="D21" s="15">
        <v>5328</v>
      </c>
      <c r="E21" s="16">
        <v>3000</v>
      </c>
      <c r="F21" s="111" t="str">
        <f t="shared" ref="F21:G23" si="0">F20</f>
        <v>0,7933</v>
      </c>
      <c r="G21" s="17" t="str">
        <f t="shared" si="0"/>
        <v>32,75</v>
      </c>
      <c r="H21" s="10"/>
      <c r="I21" s="152" t="s">
        <v>54</v>
      </c>
      <c r="J21" s="153"/>
      <c r="K21" s="18" t="s">
        <v>23</v>
      </c>
      <c r="L21" s="19">
        <v>4020</v>
      </c>
      <c r="M21" s="125" t="e">
        <f>VLOOKUP(L21,(#REF!:#REF!),8,FALSE)</f>
        <v>#REF!</v>
      </c>
      <c r="N21" s="154" t="e">
        <f t="shared" ref="N21" si="1">M21-M22</f>
        <v>#REF!</v>
      </c>
      <c r="O21" s="157"/>
      <c r="T21" s="13"/>
    </row>
    <row r="22" spans="2:20" s="12" customFormat="1" ht="13.5" x14ac:dyDescent="0.25">
      <c r="B22" s="114" t="s">
        <v>64</v>
      </c>
      <c r="C22" s="121"/>
      <c r="D22" s="15">
        <v>5320</v>
      </c>
      <c r="E22" s="16">
        <v>4000</v>
      </c>
      <c r="F22" s="111" t="str">
        <f t="shared" si="0"/>
        <v>0,7933</v>
      </c>
      <c r="G22" s="17" t="str">
        <f t="shared" si="0"/>
        <v>32,75</v>
      </c>
      <c r="H22" s="10"/>
      <c r="I22" s="150"/>
      <c r="J22" s="151"/>
      <c r="K22" s="20" t="s">
        <v>24</v>
      </c>
      <c r="L22" s="19">
        <v>4020</v>
      </c>
      <c r="M22" s="125" t="e">
        <f>VLOOKUP(L22,(#REF!:#REF!),8,FALSE)</f>
        <v>#REF!</v>
      </c>
      <c r="N22" s="155"/>
      <c r="O22" s="157"/>
      <c r="T22" s="13"/>
    </row>
    <row r="23" spans="2:20" s="12" customFormat="1" ht="14.25" thickBot="1" x14ac:dyDescent="0.3">
      <c r="B23" s="114" t="s">
        <v>65</v>
      </c>
      <c r="C23" s="122"/>
      <c r="D23" s="21">
        <v>4934</v>
      </c>
      <c r="E23" s="22">
        <v>5000</v>
      </c>
      <c r="F23" s="113" t="str">
        <f t="shared" si="0"/>
        <v>0,7933</v>
      </c>
      <c r="G23" s="23" t="str">
        <f t="shared" si="0"/>
        <v>32,75</v>
      </c>
      <c r="H23" s="10"/>
      <c r="I23" s="152" t="s">
        <v>55</v>
      </c>
      <c r="J23" s="153"/>
      <c r="K23" s="18"/>
      <c r="L23" s="19">
        <v>4020</v>
      </c>
      <c r="M23" s="30" t="e">
        <f>VLOOKUP(L23,#REF!:#REF!,9,FALSE)</f>
        <v>#REF!</v>
      </c>
      <c r="N23" s="154" t="e">
        <f t="shared" ref="N23" si="2">M23-M24</f>
        <v>#REF!</v>
      </c>
      <c r="O23" s="157"/>
      <c r="T23" s="13"/>
    </row>
    <row r="24" spans="2:20" s="12" customFormat="1" ht="13.5" x14ac:dyDescent="0.25">
      <c r="B24" s="92" t="s">
        <v>53</v>
      </c>
      <c r="C24" s="123">
        <v>0</v>
      </c>
      <c r="D24" s="24"/>
      <c r="E24" s="25">
        <v>2000</v>
      </c>
      <c r="F24" s="112">
        <v>0</v>
      </c>
      <c r="G24" s="26">
        <v>32</v>
      </c>
      <c r="H24" s="10"/>
      <c r="I24" s="150"/>
      <c r="J24" s="151"/>
      <c r="K24" s="20"/>
      <c r="L24" s="19">
        <v>4020</v>
      </c>
      <c r="M24" s="30" t="e">
        <f>VLOOKUP(L24,#REF!:#REF!,9,FALSE)</f>
        <v>#REF!</v>
      </c>
      <c r="N24" s="155"/>
      <c r="O24" s="157"/>
      <c r="T24" s="13"/>
    </row>
    <row r="25" spans="2:20" s="12" customFormat="1" ht="13.5" x14ac:dyDescent="0.25">
      <c r="B25" s="114" t="s">
        <v>54</v>
      </c>
      <c r="C25" s="121"/>
      <c r="D25" s="15">
        <v>4240</v>
      </c>
      <c r="E25" s="16">
        <v>2000</v>
      </c>
      <c r="F25" s="27">
        <v>0.79300000000000004</v>
      </c>
      <c r="G25" s="28">
        <v>32</v>
      </c>
      <c r="H25" s="10"/>
      <c r="I25" s="152" t="s">
        <v>56</v>
      </c>
      <c r="J25" s="153"/>
      <c r="K25" s="18"/>
      <c r="L25" s="19">
        <v>4020</v>
      </c>
      <c r="M25" s="125" t="e">
        <f>VLOOKUP(L25,#REF!:#REF!,10,FALSE)</f>
        <v>#REF!</v>
      </c>
      <c r="N25" s="154" t="e">
        <f t="shared" ref="N25" si="3">M25-M26</f>
        <v>#REF!</v>
      </c>
      <c r="O25" s="157"/>
      <c r="T25" s="13"/>
    </row>
    <row r="26" spans="2:20" s="12" customFormat="1" ht="13.5" x14ac:dyDescent="0.25">
      <c r="B26" s="114" t="s">
        <v>55</v>
      </c>
      <c r="C26" s="121"/>
      <c r="D26" s="15">
        <v>5711</v>
      </c>
      <c r="E26" s="16">
        <v>2000</v>
      </c>
      <c r="F26" s="27">
        <v>0.79200000000000004</v>
      </c>
      <c r="G26" s="28">
        <v>34</v>
      </c>
      <c r="H26" s="10"/>
      <c r="I26" s="150"/>
      <c r="J26" s="151"/>
      <c r="K26" s="20"/>
      <c r="L26" s="19">
        <v>4020</v>
      </c>
      <c r="M26" s="125" t="e">
        <f>VLOOKUP(L26,#REF!:#REF!,10,FALSE)</f>
        <v>#REF!</v>
      </c>
      <c r="N26" s="155"/>
      <c r="O26" s="157"/>
      <c r="T26" s="13"/>
    </row>
    <row r="27" spans="2:20" s="12" customFormat="1" ht="13.5" x14ac:dyDescent="0.25">
      <c r="B27" s="114" t="s">
        <v>56</v>
      </c>
      <c r="C27" s="121"/>
      <c r="D27" s="15">
        <v>9054</v>
      </c>
      <c r="E27" s="16">
        <v>2000</v>
      </c>
      <c r="F27" s="27">
        <v>0.79500000000000004</v>
      </c>
      <c r="G27" s="28">
        <v>34</v>
      </c>
      <c r="H27" s="10"/>
      <c r="I27" s="152" t="s">
        <v>57</v>
      </c>
      <c r="J27" s="153"/>
      <c r="K27" s="29" t="s">
        <v>25</v>
      </c>
      <c r="L27" s="19">
        <v>325</v>
      </c>
      <c r="M27" s="30" t="e">
        <f>VLOOKUP(L27,#REF!:#REF!,11,FALSE)</f>
        <v>#REF!</v>
      </c>
      <c r="N27" s="154" t="e">
        <f t="shared" ref="N27" si="4">M27-M28</f>
        <v>#REF!</v>
      </c>
      <c r="O27" s="157"/>
      <c r="T27" s="13"/>
    </row>
    <row r="28" spans="2:20" s="12" customFormat="1" ht="14.25" thickBot="1" x14ac:dyDescent="0.3">
      <c r="B28" s="117" t="s">
        <v>57</v>
      </c>
      <c r="C28" s="122"/>
      <c r="D28" s="21">
        <v>5355</v>
      </c>
      <c r="E28" s="22">
        <v>2000</v>
      </c>
      <c r="F28" s="31">
        <v>0.79320000000000002</v>
      </c>
      <c r="G28" s="32">
        <v>31</v>
      </c>
      <c r="H28" s="10"/>
      <c r="I28" s="159"/>
      <c r="J28" s="160"/>
      <c r="K28" s="33"/>
      <c r="L28" s="19">
        <v>4020</v>
      </c>
      <c r="M28" s="30" t="e">
        <f>VLOOKUP(L28,#REF!:#REF!,11,FALSE)</f>
        <v>#REF!</v>
      </c>
      <c r="N28" s="155"/>
      <c r="O28" s="158"/>
      <c r="T28" s="13"/>
    </row>
    <row r="29" spans="2:20" s="12" customFormat="1" ht="15" customHeight="1" x14ac:dyDescent="0.25">
      <c r="B29" s="10"/>
      <c r="C29" s="169"/>
      <c r="D29" s="169"/>
      <c r="E29" s="35"/>
      <c r="F29" s="34"/>
      <c r="G29" s="36"/>
      <c r="H29" s="10"/>
      <c r="I29" s="34"/>
      <c r="J29" s="34"/>
      <c r="K29" s="37"/>
      <c r="L29" s="37"/>
      <c r="M29" s="37"/>
      <c r="N29" s="38"/>
      <c r="O29" s="38"/>
      <c r="T29" s="13"/>
    </row>
    <row r="30" spans="2:20" s="12" customFormat="1" ht="13.5" x14ac:dyDescent="0.25">
      <c r="B30" s="39"/>
      <c r="C30" s="39"/>
      <c r="D30" s="40"/>
      <c r="E30" s="41"/>
      <c r="F30" s="40"/>
      <c r="G30" s="42"/>
      <c r="H30" s="10"/>
      <c r="I30" s="40"/>
      <c r="J30" s="40"/>
      <c r="K30" s="39"/>
      <c r="L30" s="39"/>
      <c r="M30" s="39"/>
      <c r="N30" s="43"/>
      <c r="O30" s="43"/>
      <c r="T30" s="13"/>
    </row>
    <row r="31" spans="2:20" s="12" customFormat="1" ht="13.5" x14ac:dyDescent="0.25">
      <c r="B31" s="10"/>
      <c r="C31" s="10"/>
      <c r="D31" s="10"/>
      <c r="E31" s="10"/>
      <c r="F31" s="10"/>
      <c r="G31" s="10"/>
      <c r="H31" s="10"/>
      <c r="I31" s="10"/>
      <c r="J31" s="10"/>
      <c r="K31" s="10"/>
      <c r="L31" s="10"/>
      <c r="M31" s="10"/>
      <c r="N31" s="10"/>
      <c r="O31" s="10"/>
      <c r="T31" s="13"/>
    </row>
    <row r="32" spans="2:20" s="12" customFormat="1" ht="13.5" x14ac:dyDescent="0.25">
      <c r="C32" s="39"/>
      <c r="D32" s="39"/>
      <c r="E32" s="39"/>
      <c r="F32" s="39"/>
      <c r="G32" s="39"/>
      <c r="H32" s="39"/>
      <c r="I32" s="39"/>
      <c r="J32" s="39"/>
      <c r="K32" s="39"/>
      <c r="L32" s="39"/>
      <c r="M32" s="39"/>
      <c r="N32" s="39"/>
      <c r="O32" s="39"/>
      <c r="T32" s="13"/>
    </row>
    <row r="33" spans="2:20" s="12" customFormat="1" ht="14.25" thickBot="1" x14ac:dyDescent="0.3">
      <c r="B33" s="14" t="s">
        <v>26</v>
      </c>
      <c r="C33" s="14"/>
      <c r="D33" s="14"/>
      <c r="E33" s="14"/>
      <c r="F33" s="14"/>
      <c r="G33" s="14"/>
      <c r="H33" s="10"/>
      <c r="I33" s="14" t="s">
        <v>27</v>
      </c>
      <c r="J33" s="14"/>
      <c r="K33" s="14"/>
      <c r="L33" s="14"/>
      <c r="M33" s="14"/>
      <c r="N33" s="14"/>
      <c r="O33" s="14"/>
      <c r="T33" s="13"/>
    </row>
    <row r="34" spans="2:20" s="12" customFormat="1" ht="13.5" x14ac:dyDescent="0.25">
      <c r="B34" s="167" t="s">
        <v>6</v>
      </c>
      <c r="C34" s="140" t="s">
        <v>11</v>
      </c>
      <c r="D34" s="105" t="s">
        <v>28</v>
      </c>
      <c r="E34" s="140" t="s">
        <v>9</v>
      </c>
      <c r="F34" s="146" t="s">
        <v>10</v>
      </c>
      <c r="G34" s="105">
        <v>2</v>
      </c>
      <c r="H34" s="10"/>
      <c r="I34" s="167" t="s">
        <v>6</v>
      </c>
      <c r="J34" s="140" t="s">
        <v>11</v>
      </c>
      <c r="K34" s="105" t="s">
        <v>28</v>
      </c>
      <c r="L34" s="140" t="s">
        <v>9</v>
      </c>
      <c r="M34" s="102" t="s">
        <v>10</v>
      </c>
      <c r="N34" s="167" t="s">
        <v>29</v>
      </c>
      <c r="O34" s="105">
        <v>2</v>
      </c>
      <c r="T34" s="13"/>
    </row>
    <row r="35" spans="2:20" s="12" customFormat="1" ht="13.5" x14ac:dyDescent="0.25">
      <c r="B35" s="168"/>
      <c r="C35" s="141"/>
      <c r="D35" s="106" t="s">
        <v>18</v>
      </c>
      <c r="E35" s="141"/>
      <c r="F35" s="147"/>
      <c r="G35" s="106"/>
      <c r="H35" s="10"/>
      <c r="I35" s="166"/>
      <c r="J35" s="141"/>
      <c r="K35" s="106" t="s">
        <v>18</v>
      </c>
      <c r="L35" s="141"/>
      <c r="M35" s="103"/>
      <c r="N35" s="168"/>
      <c r="O35" s="106"/>
      <c r="T35" s="13"/>
    </row>
    <row r="36" spans="2:20" s="12" customFormat="1" ht="13.5" x14ac:dyDescent="0.25">
      <c r="B36" s="161" t="s">
        <v>53</v>
      </c>
      <c r="C36" s="18" t="s">
        <v>81</v>
      </c>
      <c r="D36" s="44">
        <v>3333</v>
      </c>
      <c r="E36" s="45">
        <v>0.80249999999999999</v>
      </c>
      <c r="F36" s="46">
        <v>26</v>
      </c>
      <c r="G36" s="108">
        <v>1</v>
      </c>
      <c r="H36" s="10"/>
      <c r="I36" s="162" t="s">
        <v>53</v>
      </c>
      <c r="J36" s="18" t="s">
        <v>84</v>
      </c>
      <c r="K36" s="44">
        <v>7561</v>
      </c>
      <c r="L36" s="47">
        <v>0.8</v>
      </c>
      <c r="M36" s="48">
        <v>39</v>
      </c>
      <c r="N36" s="49">
        <v>1</v>
      </c>
      <c r="O36" s="108">
        <v>1</v>
      </c>
      <c r="T36" s="13"/>
    </row>
    <row r="37" spans="2:20" s="12" customFormat="1" ht="13.5" x14ac:dyDescent="0.25">
      <c r="B37" s="161"/>
      <c r="C37" s="50" t="s">
        <v>82</v>
      </c>
      <c r="D37" s="51">
        <v>5555</v>
      </c>
      <c r="E37" s="52">
        <v>0.85199999999999998</v>
      </c>
      <c r="F37" s="53">
        <v>32</v>
      </c>
      <c r="G37" s="106"/>
      <c r="H37" s="10"/>
      <c r="I37" s="163"/>
      <c r="J37" s="20" t="s">
        <v>8</v>
      </c>
      <c r="K37" s="54">
        <v>2561</v>
      </c>
      <c r="L37" s="55">
        <v>0.8</v>
      </c>
      <c r="M37" s="56">
        <v>39</v>
      </c>
      <c r="N37" s="57">
        <v>1</v>
      </c>
      <c r="O37" s="106"/>
      <c r="T37" s="13"/>
    </row>
    <row r="38" spans="2:20" s="12" customFormat="1" ht="13.5" x14ac:dyDescent="0.25">
      <c r="B38" s="152" t="s">
        <v>54</v>
      </c>
      <c r="C38" s="18" t="s">
        <v>82</v>
      </c>
      <c r="D38" s="44">
        <v>4121</v>
      </c>
      <c r="E38" s="45">
        <v>0.80249999999999999</v>
      </c>
      <c r="F38" s="46">
        <v>26</v>
      </c>
      <c r="G38" s="109">
        <v>1</v>
      </c>
      <c r="H38" s="10"/>
      <c r="I38" s="165" t="s">
        <v>54</v>
      </c>
      <c r="J38" s="18" t="s">
        <v>84</v>
      </c>
      <c r="K38" s="44">
        <v>7561</v>
      </c>
      <c r="L38" s="47">
        <v>0.8</v>
      </c>
      <c r="M38" s="48">
        <v>39</v>
      </c>
      <c r="N38" s="49">
        <v>1</v>
      </c>
      <c r="O38" s="109">
        <v>1</v>
      </c>
      <c r="T38" s="13"/>
    </row>
    <row r="39" spans="2:20" s="12" customFormat="1" ht="13.5" x14ac:dyDescent="0.25">
      <c r="B39" s="164"/>
      <c r="C39" s="20" t="s">
        <v>30</v>
      </c>
      <c r="D39" s="54">
        <v>7894</v>
      </c>
      <c r="E39" s="58">
        <v>0.85199999999999998</v>
      </c>
      <c r="F39" s="56">
        <v>32</v>
      </c>
      <c r="G39" s="59"/>
      <c r="H39" s="10"/>
      <c r="I39" s="166"/>
      <c r="J39" s="20" t="s">
        <v>8</v>
      </c>
      <c r="K39" s="54">
        <v>2561</v>
      </c>
      <c r="L39" s="55">
        <v>0.8</v>
      </c>
      <c r="M39" s="56">
        <v>40</v>
      </c>
      <c r="N39" s="57">
        <v>1</v>
      </c>
      <c r="O39" s="59"/>
      <c r="T39" s="13"/>
    </row>
    <row r="40" spans="2:20" s="12" customFormat="1" ht="13.5" x14ac:dyDescent="0.25">
      <c r="B40" s="161" t="s">
        <v>55</v>
      </c>
      <c r="C40" s="18" t="str">
        <f>C39</f>
        <v>09h30</v>
      </c>
      <c r="D40" s="44">
        <v>4116</v>
      </c>
      <c r="E40" s="60">
        <v>0.79390000000000005</v>
      </c>
      <c r="F40" s="48">
        <v>24</v>
      </c>
      <c r="G40" s="108">
        <v>1</v>
      </c>
      <c r="H40" s="10"/>
      <c r="I40" s="162" t="s">
        <v>55</v>
      </c>
      <c r="J40" s="18" t="s">
        <v>84</v>
      </c>
      <c r="K40" s="44">
        <v>7561</v>
      </c>
      <c r="L40" s="47">
        <v>0.7581</v>
      </c>
      <c r="M40" s="48">
        <v>23</v>
      </c>
      <c r="N40" s="49">
        <v>1</v>
      </c>
      <c r="O40" s="108">
        <v>1</v>
      </c>
      <c r="T40" s="13"/>
    </row>
    <row r="41" spans="2:20" s="12" customFormat="1" ht="13.5" x14ac:dyDescent="0.25">
      <c r="B41" s="161"/>
      <c r="C41" s="20" t="s">
        <v>31</v>
      </c>
      <c r="D41" s="54">
        <v>9057</v>
      </c>
      <c r="E41" s="58">
        <v>0.79500000000000004</v>
      </c>
      <c r="F41" s="56">
        <v>34</v>
      </c>
      <c r="G41" s="106"/>
      <c r="H41" s="10"/>
      <c r="I41" s="163"/>
      <c r="J41" s="20" t="s">
        <v>8</v>
      </c>
      <c r="K41" s="54">
        <v>2561</v>
      </c>
      <c r="L41" s="55">
        <v>0.75839999999999996</v>
      </c>
      <c r="M41" s="56">
        <v>30</v>
      </c>
      <c r="N41" s="57">
        <v>1</v>
      </c>
      <c r="O41" s="106"/>
      <c r="T41" s="13"/>
    </row>
    <row r="42" spans="2:20" s="12" customFormat="1" ht="13.5" x14ac:dyDescent="0.25">
      <c r="B42" s="152" t="s">
        <v>56</v>
      </c>
      <c r="C42" s="18" t="str">
        <f>C41</f>
        <v>19h40</v>
      </c>
      <c r="D42" s="44">
        <v>3997</v>
      </c>
      <c r="E42" s="45">
        <v>0.79459999999999997</v>
      </c>
      <c r="F42" s="48">
        <v>33</v>
      </c>
      <c r="G42" s="175"/>
      <c r="H42" s="10"/>
      <c r="I42" s="165" t="s">
        <v>56</v>
      </c>
      <c r="J42" s="18" t="s">
        <v>84</v>
      </c>
      <c r="K42" s="44">
        <v>7561</v>
      </c>
      <c r="L42" s="47">
        <v>0.7581</v>
      </c>
      <c r="M42" s="48">
        <v>23</v>
      </c>
      <c r="N42" s="49">
        <v>1</v>
      </c>
      <c r="O42" s="176"/>
      <c r="T42" s="13"/>
    </row>
    <row r="43" spans="2:20" s="12" customFormat="1" ht="13.5" x14ac:dyDescent="0.25">
      <c r="B43" s="164"/>
      <c r="C43" s="20" t="s">
        <v>32</v>
      </c>
      <c r="D43" s="54">
        <v>5375</v>
      </c>
      <c r="E43" s="58">
        <v>0.79320000000000002</v>
      </c>
      <c r="F43" s="56">
        <v>31</v>
      </c>
      <c r="G43" s="168"/>
      <c r="H43" s="10"/>
      <c r="I43" s="163"/>
      <c r="J43" s="20" t="s">
        <v>8</v>
      </c>
      <c r="K43" s="54">
        <v>2561</v>
      </c>
      <c r="L43" s="55">
        <v>0.75839999999999996</v>
      </c>
      <c r="M43" s="56">
        <v>30</v>
      </c>
      <c r="N43" s="61">
        <v>1</v>
      </c>
      <c r="O43" s="141"/>
      <c r="T43" s="13"/>
    </row>
    <row r="44" spans="2:20" s="12" customFormat="1" ht="13.5" x14ac:dyDescent="0.25">
      <c r="B44" s="161" t="s">
        <v>57</v>
      </c>
      <c r="C44" s="18" t="s">
        <v>7</v>
      </c>
      <c r="D44" s="19">
        <v>2</v>
      </c>
      <c r="E44" s="62">
        <v>0</v>
      </c>
      <c r="F44" s="48">
        <v>20</v>
      </c>
      <c r="G44" s="178"/>
      <c r="H44" s="10"/>
      <c r="I44" s="162" t="s">
        <v>57</v>
      </c>
      <c r="J44" s="18" t="s">
        <v>84</v>
      </c>
      <c r="K44" s="44">
        <v>7561</v>
      </c>
      <c r="L44" s="62">
        <v>0.7581</v>
      </c>
      <c r="M44" s="48">
        <v>23</v>
      </c>
      <c r="N44" s="62">
        <v>1</v>
      </c>
      <c r="O44" s="181"/>
      <c r="T44" s="13"/>
    </row>
    <row r="45" spans="2:20" s="12" customFormat="1" ht="14.25" thickBot="1" x14ac:dyDescent="0.3">
      <c r="B45" s="177"/>
      <c r="C45" s="63" t="s">
        <v>83</v>
      </c>
      <c r="D45" s="64">
        <v>4</v>
      </c>
      <c r="E45" s="65">
        <v>0.85199999999999998</v>
      </c>
      <c r="F45" s="66">
        <v>30</v>
      </c>
      <c r="G45" s="179"/>
      <c r="H45" s="10"/>
      <c r="I45" s="180"/>
      <c r="J45" s="63" t="s">
        <v>8</v>
      </c>
      <c r="K45" s="64">
        <v>2561</v>
      </c>
      <c r="L45" s="65">
        <v>0.75839999999999996</v>
      </c>
      <c r="M45" s="66">
        <v>30</v>
      </c>
      <c r="N45" s="65">
        <v>1</v>
      </c>
      <c r="O45" s="182"/>
      <c r="T45" s="13"/>
    </row>
    <row r="46" spans="2:20" s="12" customFormat="1" ht="13.5" x14ac:dyDescent="0.25">
      <c r="B46" s="10"/>
      <c r="C46" s="10"/>
      <c r="D46" s="10"/>
      <c r="E46" s="10"/>
      <c r="F46" s="10"/>
      <c r="G46" s="10"/>
      <c r="H46" s="10"/>
      <c r="I46" s="10"/>
      <c r="J46" s="10"/>
      <c r="K46" s="10"/>
      <c r="L46" s="10"/>
      <c r="M46" s="10"/>
      <c r="N46" s="10"/>
      <c r="O46" s="10"/>
      <c r="P46" s="10"/>
      <c r="T46" s="13"/>
    </row>
    <row r="47" spans="2:20" s="12" customFormat="1" ht="13.5" x14ac:dyDescent="0.25">
      <c r="B47" s="10"/>
      <c r="C47" s="10"/>
      <c r="D47" s="10"/>
      <c r="E47" s="10"/>
      <c r="F47" s="10"/>
      <c r="G47" s="10"/>
      <c r="H47" s="10"/>
      <c r="I47" s="10"/>
      <c r="J47" s="10"/>
      <c r="K47" s="10"/>
      <c r="L47" s="10"/>
      <c r="M47" s="10"/>
      <c r="N47" s="10"/>
      <c r="O47" s="10"/>
      <c r="P47" s="10"/>
      <c r="T47" s="13"/>
    </row>
    <row r="48" spans="2:20" s="12" customFormat="1" ht="13.5" x14ac:dyDescent="0.25">
      <c r="B48" s="10"/>
      <c r="C48" s="10"/>
      <c r="D48" s="10"/>
      <c r="E48" s="10"/>
      <c r="F48" s="10"/>
      <c r="G48" s="10"/>
      <c r="H48" s="10"/>
      <c r="I48" s="8"/>
      <c r="J48" s="8"/>
      <c r="K48" s="8"/>
      <c r="L48" s="8"/>
      <c r="M48" s="8"/>
      <c r="N48" s="8"/>
      <c r="O48" s="8"/>
      <c r="P48" s="10"/>
      <c r="Q48" s="10"/>
      <c r="T48" s="13"/>
    </row>
    <row r="49" spans="2:41" s="12" customFormat="1" ht="20.100000000000001" customHeight="1" x14ac:dyDescent="0.25">
      <c r="C49" s="10"/>
      <c r="D49" s="10"/>
      <c r="E49" s="10"/>
      <c r="F49" s="10"/>
      <c r="G49" s="10"/>
      <c r="H49" s="10"/>
      <c r="I49" s="10"/>
      <c r="J49" s="10"/>
      <c r="K49" s="10"/>
      <c r="L49" s="10"/>
      <c r="M49" s="10"/>
      <c r="N49" s="10"/>
      <c r="O49" s="10"/>
      <c r="P49" s="10"/>
      <c r="Q49" s="10"/>
      <c r="T49" s="13"/>
    </row>
    <row r="50" spans="2:41" s="12" customFormat="1" ht="20.100000000000001" customHeight="1" thickBot="1" x14ac:dyDescent="0.3">
      <c r="B50" s="170" t="s">
        <v>33</v>
      </c>
      <c r="C50" s="170"/>
      <c r="D50" s="170"/>
      <c r="E50" s="170"/>
      <c r="F50" s="170"/>
      <c r="G50" s="170"/>
      <c r="H50" s="170"/>
      <c r="I50" s="170"/>
      <c r="J50" s="170"/>
      <c r="K50" s="170"/>
      <c r="L50" s="170"/>
      <c r="M50" s="170"/>
      <c r="N50" s="170"/>
      <c r="O50" s="170"/>
      <c r="P50" s="170"/>
      <c r="T50" s="13"/>
    </row>
    <row r="51" spans="2:41" s="12" customFormat="1" ht="20.100000000000001" customHeight="1" thickBot="1" x14ac:dyDescent="0.3">
      <c r="B51" s="93" t="s">
        <v>6</v>
      </c>
      <c r="C51" s="171" t="s">
        <v>34</v>
      </c>
      <c r="D51" s="172"/>
      <c r="E51" s="173" t="s">
        <v>12</v>
      </c>
      <c r="F51" s="173"/>
      <c r="G51" s="173" t="s">
        <v>35</v>
      </c>
      <c r="H51" s="173"/>
      <c r="I51" s="173" t="s">
        <v>36</v>
      </c>
      <c r="J51" s="173"/>
      <c r="K51" s="140" t="s">
        <v>67</v>
      </c>
      <c r="L51" s="140"/>
      <c r="M51" s="105" t="s">
        <v>37</v>
      </c>
      <c r="N51" s="94" t="s">
        <v>9</v>
      </c>
      <c r="O51" s="173" t="s">
        <v>38</v>
      </c>
      <c r="P51" s="174"/>
    </row>
    <row r="52" spans="2:41" s="12" customFormat="1" ht="20.100000000000001" customHeight="1" x14ac:dyDescent="0.25">
      <c r="B52" s="189" t="s">
        <v>53</v>
      </c>
      <c r="C52" s="223" t="s">
        <v>87</v>
      </c>
      <c r="D52" s="224"/>
      <c r="E52" s="67" t="s">
        <v>39</v>
      </c>
      <c r="F52" s="68">
        <v>1000</v>
      </c>
      <c r="G52" s="191" t="e">
        <f>VLOOKUP(F52,#REF!:#REF!,7,FALSE)</f>
        <v>#REF!</v>
      </c>
      <c r="H52" s="191"/>
      <c r="I52" s="192" t="e">
        <f>#REF!</f>
        <v>#REF!</v>
      </c>
      <c r="J52" s="192"/>
      <c r="K52" s="193" t="e">
        <f>G52*I52</f>
        <v>#REF!</v>
      </c>
      <c r="L52" s="193"/>
      <c r="M52" s="135">
        <v>12</v>
      </c>
      <c r="N52" s="126">
        <v>0.75</v>
      </c>
      <c r="O52" s="192" t="e">
        <f>K52*N52</f>
        <v>#REF!</v>
      </c>
      <c r="P52" s="194"/>
    </row>
    <row r="53" spans="2:41" s="12" customFormat="1" ht="20.100000000000001" customHeight="1" x14ac:dyDescent="0.25">
      <c r="B53" s="190"/>
      <c r="C53" s="225"/>
      <c r="D53" s="226"/>
      <c r="E53" s="69" t="s">
        <v>40</v>
      </c>
      <c r="F53" s="70">
        <v>1000</v>
      </c>
      <c r="G53" s="195" t="e">
        <f>VLOOKUP(F53,#REF!:#REF!,7,FALSE)</f>
        <v>#REF!</v>
      </c>
      <c r="H53" s="195"/>
      <c r="I53" s="196" t="e">
        <f>#REF!</f>
        <v>#REF!</v>
      </c>
      <c r="J53" s="196"/>
      <c r="K53" s="196" t="e">
        <f t="shared" ref="K53:K79" si="5">G53*I53</f>
        <v>#REF!</v>
      </c>
      <c r="L53" s="196"/>
      <c r="M53" s="136">
        <v>16</v>
      </c>
      <c r="N53" s="127">
        <v>0.81</v>
      </c>
      <c r="O53" s="196" t="e">
        <f>K53*N53</f>
        <v>#REF!</v>
      </c>
      <c r="P53" s="197"/>
    </row>
    <row r="54" spans="2:41" s="12" customFormat="1" ht="20.100000000000001" customHeight="1" thickBot="1" x14ac:dyDescent="0.3">
      <c r="B54" s="190"/>
      <c r="C54" s="227"/>
      <c r="D54" s="228"/>
      <c r="E54" s="71" t="s">
        <v>41</v>
      </c>
      <c r="F54" s="10"/>
      <c r="G54" s="183" t="e">
        <f>G52-G53</f>
        <v>#REF!</v>
      </c>
      <c r="H54" s="183"/>
      <c r="I54" s="184"/>
      <c r="J54" s="184"/>
      <c r="K54" s="184" t="e">
        <f>K52-K53</f>
        <v>#REF!</v>
      </c>
      <c r="L54" s="184"/>
      <c r="M54" s="72"/>
      <c r="N54" s="128"/>
      <c r="O54" s="184" t="e">
        <f>O52-O53</f>
        <v>#REF!</v>
      </c>
      <c r="P54" s="185"/>
    </row>
    <row r="55" spans="2:41" s="12" customFormat="1" ht="20.100000000000001" customHeight="1" x14ac:dyDescent="0.25">
      <c r="B55" s="190"/>
      <c r="C55" s="223" t="s">
        <v>86</v>
      </c>
      <c r="D55" s="224"/>
      <c r="E55" s="73" t="s">
        <v>39</v>
      </c>
      <c r="F55" s="74">
        <v>1000</v>
      </c>
      <c r="G55" s="186" t="e">
        <f>VLOOKUP(F55,#REF!:#REF!,7,FALSE)</f>
        <v>#REF!</v>
      </c>
      <c r="H55" s="186"/>
      <c r="I55" s="187" t="e">
        <f>#REF!</f>
        <v>#REF!</v>
      </c>
      <c r="J55" s="187"/>
      <c r="K55" s="187" t="e">
        <f t="shared" si="5"/>
        <v>#REF!</v>
      </c>
      <c r="L55" s="187"/>
      <c r="M55" s="137">
        <v>15</v>
      </c>
      <c r="N55" s="129">
        <v>0.78269999999999995</v>
      </c>
      <c r="O55" s="187" t="e">
        <f>K55*N55</f>
        <v>#REF!</v>
      </c>
      <c r="P55" s="188"/>
    </row>
    <row r="56" spans="2:41" s="12" customFormat="1" ht="20.100000000000001" customHeight="1" x14ac:dyDescent="0.25">
      <c r="B56" s="190"/>
      <c r="C56" s="225"/>
      <c r="D56" s="226"/>
      <c r="E56" s="69" t="s">
        <v>40</v>
      </c>
      <c r="F56" s="70">
        <v>1000</v>
      </c>
      <c r="G56" s="195" t="e">
        <f>VLOOKUP(F56,#REF!:#REF!,7,FALSE)</f>
        <v>#REF!</v>
      </c>
      <c r="H56" s="195"/>
      <c r="I56" s="196" t="e">
        <f>#REF!</f>
        <v>#REF!</v>
      </c>
      <c r="J56" s="196"/>
      <c r="K56" s="196" t="e">
        <f t="shared" si="5"/>
        <v>#REF!</v>
      </c>
      <c r="L56" s="196"/>
      <c r="M56" s="136">
        <v>23</v>
      </c>
      <c r="N56" s="130">
        <v>0.78610000000000002</v>
      </c>
      <c r="O56" s="196" t="e">
        <f>K56*N56</f>
        <v>#REF!</v>
      </c>
      <c r="P56" s="197"/>
    </row>
    <row r="57" spans="2:41" s="12" customFormat="1" ht="20.100000000000001" customHeight="1" thickBot="1" x14ac:dyDescent="0.3">
      <c r="B57" s="190"/>
      <c r="C57" s="227"/>
      <c r="D57" s="228"/>
      <c r="E57" s="75" t="s">
        <v>41</v>
      </c>
      <c r="F57" s="10"/>
      <c r="G57" s="183" t="e">
        <f>G55-G56</f>
        <v>#REF!</v>
      </c>
      <c r="H57" s="183"/>
      <c r="I57" s="198"/>
      <c r="J57" s="198"/>
      <c r="K57" s="198" t="e">
        <f>K55-K56</f>
        <v>#REF!</v>
      </c>
      <c r="L57" s="198"/>
      <c r="M57" s="76"/>
      <c r="N57" s="131"/>
      <c r="O57" s="198" t="e">
        <f>O55-O56</f>
        <v>#REF!</v>
      </c>
      <c r="P57" s="199"/>
    </row>
    <row r="58" spans="2:41" s="12" customFormat="1" ht="20.100000000000001" customHeight="1" x14ac:dyDescent="0.25">
      <c r="B58" s="200" t="s">
        <v>54</v>
      </c>
      <c r="C58" s="223" t="s">
        <v>87</v>
      </c>
      <c r="D58" s="224"/>
      <c r="E58" s="62" t="s">
        <v>39</v>
      </c>
      <c r="F58" s="77">
        <v>1000</v>
      </c>
      <c r="G58" s="201" t="e">
        <f>VLOOKUP(F58,(#REF!:#REF!),8,FALSE)</f>
        <v>#REF!</v>
      </c>
      <c r="H58" s="201"/>
      <c r="I58" s="193" t="e">
        <f>#REF!</f>
        <v>#REF!</v>
      </c>
      <c r="J58" s="193"/>
      <c r="K58" s="193" t="e">
        <f t="shared" si="5"/>
        <v>#REF!</v>
      </c>
      <c r="L58" s="193"/>
      <c r="M58" s="138">
        <v>65</v>
      </c>
      <c r="N58" s="132">
        <v>0.65</v>
      </c>
      <c r="O58" s="193" t="e">
        <f>K58*N58</f>
        <v>#REF!</v>
      </c>
      <c r="P58" s="202"/>
    </row>
    <row r="59" spans="2:41" s="12" customFormat="1" ht="20.100000000000001" customHeight="1" x14ac:dyDescent="0.25">
      <c r="B59" s="200"/>
      <c r="C59" s="225"/>
      <c r="D59" s="226"/>
      <c r="E59" s="69" t="s">
        <v>40</v>
      </c>
      <c r="F59" s="70">
        <v>1000</v>
      </c>
      <c r="G59" s="195" t="e">
        <f>VLOOKUP(F59,(#REF!:#REF!),8,FALSE)</f>
        <v>#REF!</v>
      </c>
      <c r="H59" s="195"/>
      <c r="I59" s="196" t="e">
        <f>#REF!</f>
        <v>#REF!</v>
      </c>
      <c r="J59" s="196"/>
      <c r="K59" s="196" t="e">
        <f t="shared" si="5"/>
        <v>#REF!</v>
      </c>
      <c r="L59" s="196"/>
      <c r="M59" s="136">
        <v>36</v>
      </c>
      <c r="N59" s="127">
        <v>0.77700000000000002</v>
      </c>
      <c r="O59" s="196" t="e">
        <f>K59*N59</f>
        <v>#REF!</v>
      </c>
      <c r="P59" s="197"/>
      <c r="AD59" s="9"/>
      <c r="AE59" s="9"/>
      <c r="AF59" s="9"/>
      <c r="AG59" s="9"/>
      <c r="AH59" s="9"/>
      <c r="AI59" s="9"/>
      <c r="AJ59" s="9"/>
      <c r="AK59" s="9"/>
      <c r="AL59" s="9"/>
      <c r="AM59" s="9"/>
      <c r="AN59" s="9"/>
      <c r="AO59" s="9"/>
    </row>
    <row r="60" spans="2:41" s="12" customFormat="1" ht="20.100000000000001" customHeight="1" thickBot="1" x14ac:dyDescent="0.3">
      <c r="B60" s="200"/>
      <c r="C60" s="227"/>
      <c r="D60" s="228"/>
      <c r="E60" s="71" t="s">
        <v>43</v>
      </c>
      <c r="F60" s="10"/>
      <c r="G60" s="183" t="e">
        <f>G58-G59</f>
        <v>#REF!</v>
      </c>
      <c r="H60" s="183"/>
      <c r="I60" s="184"/>
      <c r="J60" s="184"/>
      <c r="K60" s="184" t="e">
        <f>K58-K59</f>
        <v>#REF!</v>
      </c>
      <c r="L60" s="184"/>
      <c r="M60" s="72"/>
      <c r="N60" s="128"/>
      <c r="O60" s="184" t="e">
        <f>O58-O59</f>
        <v>#REF!</v>
      </c>
      <c r="P60" s="185"/>
      <c r="AD60" s="9"/>
      <c r="AE60" s="9"/>
      <c r="AF60" s="9"/>
      <c r="AG60" s="9"/>
      <c r="AH60" s="9"/>
      <c r="AI60" s="9"/>
      <c r="AJ60" s="9"/>
      <c r="AK60" s="9"/>
      <c r="AL60" s="9"/>
      <c r="AM60" s="9"/>
      <c r="AN60" s="9"/>
      <c r="AO60" s="9"/>
    </row>
    <row r="61" spans="2:41" s="12" customFormat="1" ht="20.100000000000001" customHeight="1" x14ac:dyDescent="0.25">
      <c r="B61" s="200"/>
      <c r="C61" s="223" t="s">
        <v>86</v>
      </c>
      <c r="D61" s="224"/>
      <c r="E61" s="73" t="s">
        <v>39</v>
      </c>
      <c r="F61" s="74">
        <v>1000</v>
      </c>
      <c r="G61" s="186" t="e">
        <f>VLOOKUP(F61,(#REF!:#REF!),8,FALSE)</f>
        <v>#REF!</v>
      </c>
      <c r="H61" s="186"/>
      <c r="I61" s="187" t="e">
        <f>#REF!</f>
        <v>#REF!</v>
      </c>
      <c r="J61" s="187"/>
      <c r="K61" s="187" t="e">
        <f>G61*I61</f>
        <v>#REF!</v>
      </c>
      <c r="L61" s="187"/>
      <c r="M61" s="138">
        <v>45</v>
      </c>
      <c r="N61" s="133">
        <v>0.98499999999999999</v>
      </c>
      <c r="O61" s="187" t="e">
        <f>K61*N61</f>
        <v>#REF!</v>
      </c>
      <c r="P61" s="188"/>
      <c r="AD61" s="9"/>
      <c r="AE61" s="9"/>
      <c r="AF61" s="9"/>
      <c r="AG61" s="9"/>
      <c r="AH61" s="9"/>
      <c r="AI61" s="9"/>
      <c r="AJ61" s="9"/>
      <c r="AK61" s="9"/>
      <c r="AL61" s="9"/>
      <c r="AM61" s="9"/>
      <c r="AN61" s="9"/>
      <c r="AO61" s="9"/>
    </row>
    <row r="62" spans="2:41" s="12" customFormat="1" ht="20.100000000000001" customHeight="1" x14ac:dyDescent="0.25">
      <c r="B62" s="200"/>
      <c r="C62" s="225"/>
      <c r="D62" s="226"/>
      <c r="E62" s="69" t="s">
        <v>40</v>
      </c>
      <c r="F62" s="70">
        <v>1000</v>
      </c>
      <c r="G62" s="195" t="e">
        <f>VLOOKUP(F62,(#REF!:#REF!),8,FALSE)</f>
        <v>#REF!</v>
      </c>
      <c r="H62" s="195"/>
      <c r="I62" s="196" t="e">
        <f>#REF!</f>
        <v>#REF!</v>
      </c>
      <c r="J62" s="196"/>
      <c r="K62" s="196" t="e">
        <f t="shared" si="5"/>
        <v>#REF!</v>
      </c>
      <c r="L62" s="196"/>
      <c r="M62" s="136">
        <v>40</v>
      </c>
      <c r="N62" s="127">
        <v>0.78</v>
      </c>
      <c r="O62" s="196" t="e">
        <f>K62*N62</f>
        <v>#REF!</v>
      </c>
      <c r="P62" s="197"/>
      <c r="AD62" s="9"/>
      <c r="AE62" s="9"/>
      <c r="AF62" s="9"/>
      <c r="AG62" s="9"/>
      <c r="AH62" s="9"/>
      <c r="AI62" s="9"/>
      <c r="AJ62" s="9"/>
      <c r="AK62" s="9"/>
      <c r="AL62" s="9"/>
      <c r="AM62" s="9"/>
      <c r="AN62" s="9"/>
      <c r="AO62" s="9"/>
    </row>
    <row r="63" spans="2:41" s="12" customFormat="1" ht="20.100000000000001" customHeight="1" thickBot="1" x14ac:dyDescent="0.3">
      <c r="B63" s="200"/>
      <c r="C63" s="227"/>
      <c r="D63" s="228"/>
      <c r="E63" s="75" t="s">
        <v>41</v>
      </c>
      <c r="F63" s="10"/>
      <c r="G63" s="183" t="e">
        <f>G61-G62</f>
        <v>#REF!</v>
      </c>
      <c r="H63" s="183"/>
      <c r="I63" s="198"/>
      <c r="J63" s="198"/>
      <c r="K63" s="198" t="e">
        <f>K61-K62</f>
        <v>#REF!</v>
      </c>
      <c r="L63" s="198"/>
      <c r="M63" s="76"/>
      <c r="N63" s="131">
        <v>0.745</v>
      </c>
      <c r="O63" s="198" t="e">
        <f>O61-O62</f>
        <v>#REF!</v>
      </c>
      <c r="P63" s="199"/>
      <c r="AD63" s="9"/>
      <c r="AE63" s="9"/>
      <c r="AF63" s="9"/>
      <c r="AG63" s="9"/>
      <c r="AH63" s="9"/>
      <c r="AI63" s="9"/>
      <c r="AJ63" s="9"/>
      <c r="AK63" s="9"/>
      <c r="AL63" s="9"/>
      <c r="AM63" s="9"/>
      <c r="AN63" s="9"/>
      <c r="AO63" s="9"/>
    </row>
    <row r="64" spans="2:41" s="12" customFormat="1" ht="20.100000000000001" customHeight="1" x14ac:dyDescent="0.25">
      <c r="B64" s="205" t="s">
        <v>55</v>
      </c>
      <c r="C64" s="223" t="s">
        <v>87</v>
      </c>
      <c r="D64" s="224"/>
      <c r="E64" s="62" t="s">
        <v>39</v>
      </c>
      <c r="F64" s="77">
        <v>1000</v>
      </c>
      <c r="G64" s="201" t="e">
        <f>VLOOKUP(F64,#REF!:#REF!,9,FALSE)</f>
        <v>#REF!</v>
      </c>
      <c r="H64" s="201"/>
      <c r="I64" s="193" t="e">
        <f>#REF!</f>
        <v>#REF!</v>
      </c>
      <c r="J64" s="193"/>
      <c r="K64" s="193" t="e">
        <f t="shared" si="5"/>
        <v>#REF!</v>
      </c>
      <c r="L64" s="193"/>
      <c r="M64" s="138">
        <v>17</v>
      </c>
      <c r="N64" s="132">
        <v>0.66900000000000004</v>
      </c>
      <c r="O64" s="193" t="e">
        <f>K64*N64</f>
        <v>#REF!</v>
      </c>
      <c r="P64" s="202"/>
      <c r="AD64" s="9"/>
      <c r="AE64" s="9"/>
      <c r="AF64" s="9"/>
      <c r="AG64" s="9"/>
      <c r="AH64" s="9"/>
      <c r="AI64" s="9"/>
      <c r="AJ64" s="9"/>
      <c r="AK64" s="9"/>
      <c r="AL64" s="9"/>
      <c r="AM64" s="9"/>
      <c r="AN64" s="9"/>
      <c r="AO64" s="9"/>
    </row>
    <row r="65" spans="2:41" s="12" customFormat="1" ht="20.100000000000001" customHeight="1" x14ac:dyDescent="0.25">
      <c r="B65" s="206"/>
      <c r="C65" s="225"/>
      <c r="D65" s="226"/>
      <c r="E65" s="69" t="s">
        <v>40</v>
      </c>
      <c r="F65" s="70">
        <v>1000</v>
      </c>
      <c r="G65" s="195" t="e">
        <f>VLOOKUP(F65,#REF!:#REF!,9,FALSE)</f>
        <v>#REF!</v>
      </c>
      <c r="H65" s="195"/>
      <c r="I65" s="196" t="e">
        <f>#REF!</f>
        <v>#REF!</v>
      </c>
      <c r="J65" s="196"/>
      <c r="K65" s="196" t="e">
        <f>G65*I65</f>
        <v>#REF!</v>
      </c>
      <c r="L65" s="196"/>
      <c r="M65" s="136">
        <v>9</v>
      </c>
      <c r="N65" s="127">
        <v>0.66800000000000004</v>
      </c>
      <c r="O65" s="196" t="e">
        <f>K65*N65</f>
        <v>#REF!</v>
      </c>
      <c r="P65" s="197"/>
      <c r="AD65" s="9"/>
      <c r="AE65" s="9"/>
      <c r="AF65" s="9"/>
      <c r="AG65" s="9"/>
      <c r="AH65" s="9"/>
      <c r="AI65" s="9"/>
      <c r="AJ65" s="9"/>
      <c r="AK65" s="9"/>
      <c r="AL65" s="9"/>
      <c r="AM65" s="9"/>
      <c r="AN65" s="9"/>
      <c r="AO65" s="9"/>
    </row>
    <row r="66" spans="2:41" s="12" customFormat="1" ht="20.100000000000001" customHeight="1" thickBot="1" x14ac:dyDescent="0.3">
      <c r="B66" s="206"/>
      <c r="C66" s="227"/>
      <c r="D66" s="228"/>
      <c r="E66" s="71" t="s">
        <v>43</v>
      </c>
      <c r="F66" s="10"/>
      <c r="G66" s="183" t="e">
        <f>G64-G65</f>
        <v>#REF!</v>
      </c>
      <c r="H66" s="183"/>
      <c r="I66" s="184"/>
      <c r="J66" s="184"/>
      <c r="K66" s="184" t="e">
        <f>K64-K65</f>
        <v>#REF!</v>
      </c>
      <c r="L66" s="184"/>
      <c r="M66" s="72"/>
      <c r="N66" s="128"/>
      <c r="O66" s="184" t="e">
        <f>O64-O65</f>
        <v>#REF!</v>
      </c>
      <c r="P66" s="185"/>
      <c r="AD66" s="9"/>
      <c r="AE66" s="9"/>
      <c r="AF66" s="9"/>
      <c r="AG66" s="9"/>
      <c r="AH66" s="9"/>
      <c r="AI66" s="9"/>
      <c r="AJ66" s="9"/>
      <c r="AK66" s="9"/>
      <c r="AL66" s="9"/>
      <c r="AM66" s="9"/>
      <c r="AN66" s="9"/>
      <c r="AO66" s="9"/>
    </row>
    <row r="67" spans="2:41" s="12" customFormat="1" ht="20.100000000000001" customHeight="1" x14ac:dyDescent="0.25">
      <c r="B67" s="206"/>
      <c r="C67" s="223" t="s">
        <v>86</v>
      </c>
      <c r="D67" s="224"/>
      <c r="E67" s="73" t="s">
        <v>39</v>
      </c>
      <c r="F67" s="74">
        <v>1000</v>
      </c>
      <c r="G67" s="186" t="e">
        <f>VLOOKUP(F67,#REF!:#REF!,9,FALSE)</f>
        <v>#REF!</v>
      </c>
      <c r="H67" s="186"/>
      <c r="I67" s="187" t="e">
        <f>#REF!</f>
        <v>#REF!</v>
      </c>
      <c r="J67" s="187"/>
      <c r="K67" s="187" t="e">
        <f t="shared" si="5"/>
        <v>#REF!</v>
      </c>
      <c r="L67" s="187"/>
      <c r="M67" s="138">
        <v>33</v>
      </c>
      <c r="N67" s="133">
        <v>0.73599999999999999</v>
      </c>
      <c r="O67" s="203" t="e">
        <f>K67*N67</f>
        <v>#REF!</v>
      </c>
      <c r="P67" s="204"/>
      <c r="AD67" s="9"/>
      <c r="AE67" s="9"/>
      <c r="AF67" s="9"/>
      <c r="AG67" s="9"/>
      <c r="AH67" s="9"/>
      <c r="AI67" s="9"/>
      <c r="AJ67" s="9"/>
      <c r="AK67" s="9"/>
      <c r="AL67" s="9"/>
      <c r="AM67" s="9"/>
      <c r="AN67" s="9"/>
      <c r="AO67" s="9"/>
    </row>
    <row r="68" spans="2:41" s="12" customFormat="1" ht="20.100000000000001" customHeight="1" x14ac:dyDescent="0.25">
      <c r="B68" s="206"/>
      <c r="C68" s="225"/>
      <c r="D68" s="226"/>
      <c r="E68" s="69" t="s">
        <v>40</v>
      </c>
      <c r="F68" s="70">
        <v>1000</v>
      </c>
      <c r="G68" s="195" t="e">
        <f>VLOOKUP(F68,#REF!:#REF!,9,FALSE)</f>
        <v>#REF!</v>
      </c>
      <c r="H68" s="195"/>
      <c r="I68" s="187" t="e">
        <f>#REF!</f>
        <v>#REF!</v>
      </c>
      <c r="J68" s="187"/>
      <c r="K68" s="196" t="e">
        <f t="shared" si="5"/>
        <v>#REF!</v>
      </c>
      <c r="L68" s="196"/>
      <c r="M68" s="136">
        <v>21</v>
      </c>
      <c r="N68" s="127">
        <v>0.79800000000000004</v>
      </c>
      <c r="O68" s="196" t="e">
        <f>K68*N68</f>
        <v>#REF!</v>
      </c>
      <c r="P68" s="197"/>
      <c r="AD68" s="9"/>
      <c r="AE68" s="9"/>
      <c r="AF68" s="9"/>
      <c r="AG68" s="9"/>
      <c r="AH68" s="9"/>
      <c r="AI68" s="9"/>
      <c r="AJ68" s="9"/>
      <c r="AK68" s="9"/>
      <c r="AL68" s="9"/>
      <c r="AM68" s="9"/>
      <c r="AN68" s="9"/>
      <c r="AO68" s="9"/>
    </row>
    <row r="69" spans="2:41" s="12" customFormat="1" ht="20.100000000000001" customHeight="1" thickBot="1" x14ac:dyDescent="0.3">
      <c r="B69" s="207"/>
      <c r="C69" s="227"/>
      <c r="D69" s="228"/>
      <c r="E69" s="75" t="s">
        <v>41</v>
      </c>
      <c r="F69" s="10"/>
      <c r="G69" s="183" t="e">
        <f>G67-G68</f>
        <v>#REF!</v>
      </c>
      <c r="H69" s="183"/>
      <c r="I69" s="198"/>
      <c r="J69" s="198"/>
      <c r="K69" s="198" t="e">
        <f>K67-K68</f>
        <v>#REF!</v>
      </c>
      <c r="L69" s="198"/>
      <c r="M69" s="76"/>
      <c r="N69" s="131"/>
      <c r="O69" s="198" t="e">
        <f>O67-O68</f>
        <v>#REF!</v>
      </c>
      <c r="P69" s="199"/>
      <c r="AD69" s="9"/>
      <c r="AE69" s="9"/>
      <c r="AF69" s="9"/>
      <c r="AG69" s="9"/>
      <c r="AH69" s="9"/>
      <c r="AI69" s="9"/>
      <c r="AJ69" s="9"/>
      <c r="AK69" s="9"/>
      <c r="AL69" s="9"/>
      <c r="AM69" s="9"/>
      <c r="AN69" s="9"/>
      <c r="AO69" s="9"/>
    </row>
    <row r="70" spans="2:41" s="12" customFormat="1" ht="20.100000000000001" customHeight="1" x14ac:dyDescent="0.25">
      <c r="B70" s="205" t="s">
        <v>56</v>
      </c>
      <c r="C70" s="223" t="s">
        <v>87</v>
      </c>
      <c r="D70" s="224"/>
      <c r="E70" s="62" t="s">
        <v>39</v>
      </c>
      <c r="F70" s="77">
        <v>1000</v>
      </c>
      <c r="G70" s="201" t="e">
        <f>VLOOKUP(F70,#REF!:#REF!,10,FALSE)</f>
        <v>#REF!</v>
      </c>
      <c r="H70" s="201"/>
      <c r="I70" s="193" t="e">
        <f>#REF!</f>
        <v>#REF!</v>
      </c>
      <c r="J70" s="193"/>
      <c r="K70" s="193" t="e">
        <f t="shared" si="5"/>
        <v>#REF!</v>
      </c>
      <c r="L70" s="193"/>
      <c r="M70" s="138">
        <v>70</v>
      </c>
      <c r="N70" s="132">
        <v>0.77700000000000002</v>
      </c>
      <c r="O70" s="210" t="e">
        <f>K70*N70</f>
        <v>#REF!</v>
      </c>
      <c r="P70" s="211"/>
      <c r="AD70" s="9"/>
      <c r="AE70" s="9"/>
      <c r="AF70" s="9"/>
      <c r="AG70" s="9"/>
      <c r="AH70" s="9"/>
      <c r="AI70" s="9"/>
      <c r="AJ70" s="9"/>
      <c r="AK70" s="9"/>
      <c r="AL70" s="9"/>
      <c r="AM70" s="9"/>
      <c r="AN70" s="9"/>
      <c r="AO70" s="9"/>
    </row>
    <row r="71" spans="2:41" s="12" customFormat="1" ht="20.100000000000001" customHeight="1" x14ac:dyDescent="0.25">
      <c r="B71" s="206"/>
      <c r="C71" s="225"/>
      <c r="D71" s="226"/>
      <c r="E71" s="69" t="s">
        <v>40</v>
      </c>
      <c r="F71" s="70">
        <v>1000</v>
      </c>
      <c r="G71" s="195" t="e">
        <f>VLOOKUP(F71,#REF!:#REF!,10,FALSE)</f>
        <v>#REF!</v>
      </c>
      <c r="H71" s="195"/>
      <c r="I71" s="196" t="e">
        <f>#REF!</f>
        <v>#REF!</v>
      </c>
      <c r="J71" s="196"/>
      <c r="K71" s="196" t="e">
        <f t="shared" si="5"/>
        <v>#REF!</v>
      </c>
      <c r="L71" s="196"/>
      <c r="M71" s="136">
        <v>90</v>
      </c>
      <c r="N71" s="127">
        <v>0.77700000000000002</v>
      </c>
      <c r="O71" s="212" t="e">
        <f>K71*N71</f>
        <v>#REF!</v>
      </c>
      <c r="P71" s="213"/>
      <c r="AD71" s="9"/>
      <c r="AE71" s="9"/>
      <c r="AF71" s="9"/>
      <c r="AG71" s="9"/>
      <c r="AH71" s="9"/>
      <c r="AI71" s="9"/>
      <c r="AJ71" s="9"/>
      <c r="AK71" s="9"/>
      <c r="AL71" s="9"/>
      <c r="AM71" s="9"/>
      <c r="AN71" s="9"/>
      <c r="AO71" s="9"/>
    </row>
    <row r="72" spans="2:41" s="12" customFormat="1" ht="20.100000000000001" customHeight="1" thickBot="1" x14ac:dyDescent="0.3">
      <c r="B72" s="206"/>
      <c r="C72" s="227"/>
      <c r="D72" s="228"/>
      <c r="E72" s="71" t="s">
        <v>41</v>
      </c>
      <c r="F72" s="10"/>
      <c r="G72" s="183" t="e">
        <f>G70-G71</f>
        <v>#REF!</v>
      </c>
      <c r="H72" s="183"/>
      <c r="I72" s="184"/>
      <c r="J72" s="184"/>
      <c r="K72" s="184" t="e">
        <f>K70-K71</f>
        <v>#REF!</v>
      </c>
      <c r="L72" s="184"/>
      <c r="M72" s="72"/>
      <c r="N72" s="128"/>
      <c r="O72" s="208" t="e">
        <f>O70-O71</f>
        <v>#REF!</v>
      </c>
      <c r="P72" s="209"/>
      <c r="AD72" s="9"/>
      <c r="AE72" s="9"/>
      <c r="AF72" s="9"/>
      <c r="AG72" s="9"/>
      <c r="AH72" s="9"/>
      <c r="AI72" s="9"/>
      <c r="AJ72" s="9"/>
      <c r="AK72" s="9"/>
      <c r="AL72" s="9"/>
      <c r="AM72" s="9"/>
      <c r="AN72" s="9"/>
      <c r="AO72" s="9"/>
    </row>
    <row r="73" spans="2:41" s="12" customFormat="1" ht="20.100000000000001" customHeight="1" x14ac:dyDescent="0.25">
      <c r="B73" s="206"/>
      <c r="C73" s="223" t="s">
        <v>86</v>
      </c>
      <c r="D73" s="224"/>
      <c r="E73" s="73" t="s">
        <v>39</v>
      </c>
      <c r="F73" s="74">
        <v>1000</v>
      </c>
      <c r="G73" s="186" t="e">
        <f>VLOOKUP(F73,#REF!:#REF!,10,FALSE)</f>
        <v>#REF!</v>
      </c>
      <c r="H73" s="186"/>
      <c r="I73" s="187" t="e">
        <f>#REF!</f>
        <v>#REF!</v>
      </c>
      <c r="J73" s="187"/>
      <c r="K73" s="187" t="e">
        <f t="shared" si="5"/>
        <v>#REF!</v>
      </c>
      <c r="L73" s="187"/>
      <c r="M73" s="138">
        <v>15</v>
      </c>
      <c r="N73" s="133">
        <v>0.98499999999999999</v>
      </c>
      <c r="O73" s="203" t="e">
        <f>K73*N73</f>
        <v>#REF!</v>
      </c>
      <c r="P73" s="204"/>
      <c r="AD73" s="9"/>
      <c r="AE73" s="9"/>
      <c r="AF73" s="9"/>
      <c r="AG73" s="9"/>
      <c r="AH73" s="9"/>
      <c r="AI73" s="9"/>
      <c r="AJ73" s="9"/>
      <c r="AK73" s="9"/>
      <c r="AL73" s="9"/>
      <c r="AM73" s="9"/>
      <c r="AN73" s="9"/>
      <c r="AO73" s="9"/>
    </row>
    <row r="74" spans="2:41" s="12" customFormat="1" ht="20.100000000000001" customHeight="1" x14ac:dyDescent="0.25">
      <c r="B74" s="206"/>
      <c r="C74" s="225"/>
      <c r="D74" s="226"/>
      <c r="E74" s="69" t="s">
        <v>40</v>
      </c>
      <c r="F74" s="70">
        <v>1000</v>
      </c>
      <c r="G74" s="195" t="e">
        <f>VLOOKUP(F74,#REF!:#REF!,10,FALSE)</f>
        <v>#REF!</v>
      </c>
      <c r="H74" s="195"/>
      <c r="I74" s="196" t="e">
        <f>#REF!</f>
        <v>#REF!</v>
      </c>
      <c r="J74" s="196"/>
      <c r="K74" s="196" t="e">
        <f t="shared" si="5"/>
        <v>#REF!</v>
      </c>
      <c r="L74" s="196"/>
      <c r="M74" s="136">
        <v>100</v>
      </c>
      <c r="N74" s="127">
        <v>0.7833</v>
      </c>
      <c r="O74" s="212" t="e">
        <f>K74*N74</f>
        <v>#REF!</v>
      </c>
      <c r="P74" s="213"/>
      <c r="AD74" s="9"/>
      <c r="AE74" s="9"/>
      <c r="AF74" s="9"/>
      <c r="AG74" s="9"/>
      <c r="AH74" s="9"/>
      <c r="AI74" s="9"/>
      <c r="AJ74" s="9"/>
      <c r="AK74" s="9"/>
      <c r="AL74" s="9"/>
      <c r="AM74" s="9"/>
      <c r="AN74" s="9"/>
      <c r="AO74" s="9"/>
    </row>
    <row r="75" spans="2:41" s="12" customFormat="1" ht="20.100000000000001" customHeight="1" thickBot="1" x14ac:dyDescent="0.3">
      <c r="B75" s="207"/>
      <c r="C75" s="227"/>
      <c r="D75" s="228"/>
      <c r="E75" s="75" t="s">
        <v>41</v>
      </c>
      <c r="F75" s="10"/>
      <c r="G75" s="183" t="e">
        <f>G73-G74</f>
        <v>#REF!</v>
      </c>
      <c r="H75" s="183"/>
      <c r="I75" s="198"/>
      <c r="J75" s="198"/>
      <c r="K75" s="198" t="e">
        <f>K73-K74</f>
        <v>#REF!</v>
      </c>
      <c r="L75" s="198"/>
      <c r="M75" s="76"/>
      <c r="N75" s="131"/>
      <c r="O75" s="214" t="e">
        <f>O73-O74</f>
        <v>#REF!</v>
      </c>
      <c r="P75" s="215"/>
      <c r="AD75" s="9"/>
      <c r="AE75" s="9"/>
      <c r="AF75" s="9"/>
      <c r="AG75" s="9"/>
      <c r="AH75" s="9"/>
      <c r="AI75" s="9"/>
      <c r="AJ75" s="9"/>
      <c r="AK75" s="9"/>
      <c r="AL75" s="9"/>
      <c r="AM75" s="9"/>
      <c r="AN75" s="9"/>
      <c r="AO75" s="9"/>
    </row>
    <row r="76" spans="2:41" s="12" customFormat="1" ht="20.100000000000001" customHeight="1" x14ac:dyDescent="0.25">
      <c r="B76" s="205" t="s">
        <v>57</v>
      </c>
      <c r="C76" s="223" t="s">
        <v>87</v>
      </c>
      <c r="D76" s="224"/>
      <c r="E76" s="62" t="s">
        <v>39</v>
      </c>
      <c r="F76" s="77">
        <v>1000</v>
      </c>
      <c r="G76" s="201" t="e">
        <f>VLOOKUP(F76,#REF!:#REF!,11,FALSE)</f>
        <v>#REF!</v>
      </c>
      <c r="H76" s="201"/>
      <c r="I76" s="193" t="e">
        <f>#REF!</f>
        <v>#REF!</v>
      </c>
      <c r="J76" s="193"/>
      <c r="K76" s="193" t="e">
        <f t="shared" si="5"/>
        <v>#REF!</v>
      </c>
      <c r="L76" s="193"/>
      <c r="M76" s="138">
        <v>88</v>
      </c>
      <c r="N76" s="132">
        <v>0.66500000000000004</v>
      </c>
      <c r="O76" s="210" t="e">
        <f>K76*N76</f>
        <v>#REF!</v>
      </c>
      <c r="P76" s="211"/>
      <c r="AD76" s="9"/>
      <c r="AE76" s="9"/>
      <c r="AF76" s="9"/>
      <c r="AG76" s="9"/>
      <c r="AH76" s="9"/>
      <c r="AI76" s="9"/>
      <c r="AJ76" s="9"/>
      <c r="AK76" s="9"/>
      <c r="AL76" s="9"/>
      <c r="AM76" s="9"/>
      <c r="AN76" s="9"/>
      <c r="AO76" s="9"/>
    </row>
    <row r="77" spans="2:41" s="12" customFormat="1" ht="20.100000000000001" customHeight="1" x14ac:dyDescent="0.25">
      <c r="B77" s="206"/>
      <c r="C77" s="225"/>
      <c r="D77" s="226"/>
      <c r="E77" s="69" t="s">
        <v>40</v>
      </c>
      <c r="F77" s="70">
        <v>1000</v>
      </c>
      <c r="G77" s="195" t="e">
        <f>VLOOKUP(F77,#REF!:#REF!,11,FALSE)</f>
        <v>#REF!</v>
      </c>
      <c r="H77" s="195"/>
      <c r="I77" s="196" t="e">
        <f>#REF!</f>
        <v>#REF!</v>
      </c>
      <c r="J77" s="196"/>
      <c r="K77" s="196" t="e">
        <f>G77*I77</f>
        <v>#REF!</v>
      </c>
      <c r="L77" s="196"/>
      <c r="M77" s="136">
        <v>16</v>
      </c>
      <c r="N77" s="127">
        <v>0.98899999999999999</v>
      </c>
      <c r="O77" s="212" t="e">
        <f>K77*N77</f>
        <v>#REF!</v>
      </c>
      <c r="P77" s="213"/>
      <c r="AD77" s="9"/>
      <c r="AE77" s="9"/>
      <c r="AF77" s="9"/>
      <c r="AG77" s="9"/>
      <c r="AH77" s="9"/>
      <c r="AI77" s="9"/>
      <c r="AJ77" s="9"/>
      <c r="AK77" s="9"/>
      <c r="AL77" s="9"/>
      <c r="AM77" s="9"/>
      <c r="AN77" s="9"/>
      <c r="AO77" s="9"/>
    </row>
    <row r="78" spans="2:41" s="12" customFormat="1" ht="20.100000000000001" customHeight="1" thickBot="1" x14ac:dyDescent="0.3">
      <c r="B78" s="206"/>
      <c r="C78" s="227"/>
      <c r="D78" s="228"/>
      <c r="E78" s="71" t="s">
        <v>41</v>
      </c>
      <c r="F78" s="10"/>
      <c r="G78" s="183" t="e">
        <f>G76-G77</f>
        <v>#REF!</v>
      </c>
      <c r="H78" s="183"/>
      <c r="I78" s="184"/>
      <c r="J78" s="184"/>
      <c r="K78" s="184" t="e">
        <f>K76-K77</f>
        <v>#REF!</v>
      </c>
      <c r="L78" s="184"/>
      <c r="M78" s="72"/>
      <c r="N78" s="128"/>
      <c r="O78" s="208" t="e">
        <f>O76-O77</f>
        <v>#REF!</v>
      </c>
      <c r="P78" s="209"/>
      <c r="AD78" s="9"/>
      <c r="AE78" s="9"/>
      <c r="AF78" s="9"/>
      <c r="AG78" s="9"/>
      <c r="AH78" s="9"/>
      <c r="AI78" s="9"/>
      <c r="AJ78" s="9"/>
      <c r="AK78" s="9"/>
      <c r="AL78" s="9"/>
      <c r="AM78" s="9"/>
      <c r="AN78" s="9"/>
      <c r="AO78" s="9"/>
    </row>
    <row r="79" spans="2:41" s="12" customFormat="1" ht="20.100000000000001" customHeight="1" x14ac:dyDescent="0.25">
      <c r="B79" s="206"/>
      <c r="C79" s="223" t="s">
        <v>86</v>
      </c>
      <c r="D79" s="224"/>
      <c r="E79" s="73" t="s">
        <v>39</v>
      </c>
      <c r="F79" s="74">
        <v>1000</v>
      </c>
      <c r="G79" s="186" t="e">
        <f>VLOOKUP(F79,#REF!:#REF!,11,FALSE)</f>
        <v>#REF!</v>
      </c>
      <c r="H79" s="186"/>
      <c r="I79" s="187" t="e">
        <f>#REF!</f>
        <v>#REF!</v>
      </c>
      <c r="J79" s="187"/>
      <c r="K79" s="187" t="e">
        <f t="shared" si="5"/>
        <v>#REF!</v>
      </c>
      <c r="L79" s="187"/>
      <c r="M79" s="138">
        <v>57</v>
      </c>
      <c r="N79" s="133">
        <v>0.78569999999999995</v>
      </c>
      <c r="O79" s="203" t="e">
        <f>K79*N79</f>
        <v>#REF!</v>
      </c>
      <c r="P79" s="204"/>
      <c r="AD79" s="9"/>
      <c r="AE79" s="9"/>
      <c r="AF79" s="9"/>
      <c r="AG79" s="9"/>
      <c r="AH79" s="9"/>
      <c r="AI79" s="9"/>
      <c r="AJ79" s="9"/>
      <c r="AK79" s="9"/>
      <c r="AL79" s="9"/>
      <c r="AM79" s="9"/>
      <c r="AN79" s="9"/>
      <c r="AO79" s="9"/>
    </row>
    <row r="80" spans="2:41" s="12" customFormat="1" ht="20.100000000000001" customHeight="1" x14ac:dyDescent="0.25">
      <c r="B80" s="206"/>
      <c r="C80" s="225"/>
      <c r="D80" s="226"/>
      <c r="E80" s="69" t="s">
        <v>40</v>
      </c>
      <c r="F80" s="70">
        <v>1000</v>
      </c>
      <c r="G80" s="195" t="e">
        <f>VLOOKUP(F80,#REF!:#REF!,11,FALSE)</f>
        <v>#REF!</v>
      </c>
      <c r="H80" s="195"/>
      <c r="I80" s="196" t="e">
        <f>#REF!</f>
        <v>#REF!</v>
      </c>
      <c r="J80" s="196"/>
      <c r="K80" s="196" t="e">
        <f>G80*I80</f>
        <v>#REF!</v>
      </c>
      <c r="L80" s="196"/>
      <c r="M80" s="136">
        <v>62</v>
      </c>
      <c r="N80" s="127">
        <v>0.78480000000000005</v>
      </c>
      <c r="O80" s="212" t="e">
        <f>K80*N80</f>
        <v>#REF!</v>
      </c>
      <c r="P80" s="213"/>
      <c r="AD80" s="9"/>
      <c r="AE80" s="9"/>
      <c r="AF80" s="9"/>
      <c r="AG80" s="9"/>
      <c r="AH80" s="9"/>
      <c r="AI80" s="9"/>
      <c r="AJ80" s="9"/>
      <c r="AK80" s="9"/>
      <c r="AL80" s="9"/>
      <c r="AM80" s="9"/>
      <c r="AN80" s="9"/>
      <c r="AO80" s="9"/>
    </row>
    <row r="81" spans="2:41" s="12" customFormat="1" ht="20.100000000000001" customHeight="1" thickBot="1" x14ac:dyDescent="0.3">
      <c r="B81" s="216"/>
      <c r="C81" s="227"/>
      <c r="D81" s="228"/>
      <c r="E81" s="65" t="s">
        <v>41</v>
      </c>
      <c r="F81" s="10"/>
      <c r="G81" s="183" t="e">
        <f>G79-G80</f>
        <v>#REF!</v>
      </c>
      <c r="H81" s="183"/>
      <c r="I81" s="220"/>
      <c r="J81" s="220"/>
      <c r="K81" s="220" t="e">
        <f>K79-K80</f>
        <v>#REF!</v>
      </c>
      <c r="L81" s="220"/>
      <c r="M81" s="78"/>
      <c r="N81" s="134"/>
      <c r="O81" s="221" t="e">
        <f>O79-O80</f>
        <v>#REF!</v>
      </c>
      <c r="P81" s="222"/>
      <c r="AD81" s="9"/>
      <c r="AE81" s="9"/>
      <c r="AF81" s="9"/>
      <c r="AG81" s="9"/>
      <c r="AH81" s="9"/>
      <c r="AI81" s="9"/>
      <c r="AJ81" s="9"/>
      <c r="AK81" s="9"/>
      <c r="AL81" s="9"/>
      <c r="AM81" s="9"/>
      <c r="AN81" s="9"/>
      <c r="AO81" s="9"/>
    </row>
    <row r="82" spans="2:41" s="12" customFormat="1" ht="20.100000000000001" customHeight="1" x14ac:dyDescent="0.25">
      <c r="B82" s="10"/>
      <c r="C82" s="10"/>
      <c r="D82" s="10"/>
      <c r="E82" s="10"/>
      <c r="F82" s="10"/>
      <c r="G82" s="10"/>
      <c r="H82" s="10"/>
      <c r="I82" s="10"/>
      <c r="J82" s="10"/>
      <c r="K82" s="10"/>
      <c r="L82" s="10"/>
      <c r="M82" s="10"/>
      <c r="N82" s="10"/>
      <c r="O82" s="10"/>
      <c r="P82" s="10"/>
      <c r="AD82" s="9"/>
      <c r="AE82" s="9"/>
      <c r="AF82" s="9"/>
      <c r="AG82" s="9"/>
      <c r="AH82" s="9"/>
      <c r="AI82" s="9"/>
      <c r="AJ82" s="9"/>
      <c r="AK82" s="9"/>
      <c r="AL82" s="9"/>
      <c r="AM82" s="9"/>
      <c r="AN82" s="9"/>
      <c r="AO82" s="9"/>
    </row>
    <row r="83" spans="2:41" s="12" customFormat="1" ht="20.100000000000001" customHeight="1" x14ac:dyDescent="0.25">
      <c r="B83" s="10"/>
      <c r="C83" s="10"/>
      <c r="D83" s="10"/>
      <c r="E83" s="10"/>
      <c r="F83" s="10"/>
      <c r="G83" s="10"/>
      <c r="H83" s="10"/>
      <c r="I83" s="10"/>
      <c r="J83" s="10"/>
      <c r="K83" s="10"/>
      <c r="L83" s="10"/>
      <c r="M83" s="10"/>
      <c r="N83" s="10"/>
      <c r="O83" s="10"/>
      <c r="P83" s="10"/>
      <c r="AD83" s="9"/>
      <c r="AE83" s="9"/>
      <c r="AF83" s="9"/>
      <c r="AG83" s="9"/>
      <c r="AH83" s="9"/>
      <c r="AI83" s="9"/>
      <c r="AJ83" s="9"/>
      <c r="AK83" s="9"/>
      <c r="AL83" s="9"/>
      <c r="AM83" s="9"/>
      <c r="AN83" s="9"/>
      <c r="AO83" s="9"/>
    </row>
    <row r="84" spans="2:41" s="12" customFormat="1" ht="20.100000000000001" customHeight="1" x14ac:dyDescent="0.25">
      <c r="B84" s="10"/>
      <c r="C84" s="10"/>
      <c r="D84" s="10"/>
      <c r="E84" s="10"/>
      <c r="F84" s="10"/>
      <c r="G84" s="10"/>
      <c r="H84" s="10"/>
      <c r="I84" s="10"/>
      <c r="J84" s="10"/>
      <c r="K84" s="10"/>
      <c r="L84" s="10"/>
      <c r="M84" s="10"/>
      <c r="N84" s="10"/>
      <c r="O84" s="10"/>
      <c r="P84" s="10"/>
      <c r="AD84" s="9"/>
      <c r="AE84" s="9"/>
      <c r="AF84" s="9"/>
      <c r="AG84" s="9"/>
      <c r="AH84" s="9"/>
      <c r="AI84" s="9"/>
      <c r="AJ84" s="9"/>
      <c r="AK84" s="9"/>
      <c r="AL84" s="9"/>
      <c r="AM84" s="9"/>
      <c r="AN84" s="9"/>
      <c r="AO84" s="9"/>
    </row>
    <row r="85" spans="2:41" s="12" customFormat="1" ht="20.100000000000001" customHeight="1" x14ac:dyDescent="0.25">
      <c r="B85" s="10"/>
      <c r="C85" s="10"/>
      <c r="D85" s="10"/>
      <c r="E85" s="10"/>
      <c r="F85" s="10"/>
      <c r="G85" s="10"/>
      <c r="H85" s="10"/>
      <c r="I85" s="10"/>
      <c r="J85" s="10"/>
      <c r="K85" s="10"/>
      <c r="L85" s="10"/>
      <c r="M85" s="10"/>
      <c r="N85" s="10"/>
      <c r="O85" s="10"/>
      <c r="P85" s="10"/>
      <c r="Q85" s="10"/>
      <c r="AD85" s="9"/>
      <c r="AE85" s="9"/>
      <c r="AF85" s="9"/>
      <c r="AG85" s="9"/>
      <c r="AH85" s="9"/>
      <c r="AI85" s="9"/>
      <c r="AJ85" s="9"/>
      <c r="AK85" s="9"/>
      <c r="AL85" s="9"/>
      <c r="AM85" s="9"/>
      <c r="AN85" s="9"/>
      <c r="AO85" s="9"/>
    </row>
    <row r="86" spans="2:41" s="12" customFormat="1" ht="20.100000000000001" customHeight="1" thickBot="1" x14ac:dyDescent="0.3">
      <c r="B86" s="217" t="s">
        <v>44</v>
      </c>
      <c r="C86" s="217"/>
      <c r="D86" s="217"/>
      <c r="E86" s="217"/>
      <c r="F86" s="217"/>
      <c r="G86" s="217"/>
      <c r="H86" s="217"/>
      <c r="I86" s="217"/>
      <c r="J86" s="217"/>
      <c r="K86" s="217"/>
      <c r="L86" s="217"/>
      <c r="M86" s="217"/>
      <c r="N86" s="217"/>
      <c r="O86" s="217"/>
      <c r="P86" s="217"/>
      <c r="AD86" s="9"/>
      <c r="AE86" s="9"/>
      <c r="AF86" s="9"/>
      <c r="AG86" s="9"/>
      <c r="AH86" s="9"/>
      <c r="AI86" s="9"/>
      <c r="AJ86" s="9"/>
      <c r="AK86" s="9"/>
      <c r="AL86" s="9"/>
      <c r="AM86" s="9"/>
      <c r="AN86" s="9"/>
      <c r="AO86" s="9"/>
    </row>
    <row r="87" spans="2:41" s="12" customFormat="1" ht="20.100000000000001" customHeight="1" x14ac:dyDescent="0.25">
      <c r="B87" s="95" t="s">
        <v>6</v>
      </c>
      <c r="C87" s="218" t="s">
        <v>45</v>
      </c>
      <c r="D87" s="218"/>
      <c r="E87" s="218" t="s">
        <v>35</v>
      </c>
      <c r="F87" s="218"/>
      <c r="G87" s="110" t="s">
        <v>37</v>
      </c>
      <c r="H87" s="218" t="s">
        <v>46</v>
      </c>
      <c r="I87" s="218"/>
      <c r="J87" s="218" t="s">
        <v>68</v>
      </c>
      <c r="K87" s="218"/>
      <c r="L87" s="218" t="s">
        <v>9</v>
      </c>
      <c r="M87" s="218"/>
      <c r="N87" s="218"/>
      <c r="O87" s="218" t="s">
        <v>38</v>
      </c>
      <c r="P87" s="219"/>
    </row>
    <row r="88" spans="2:41" s="12" customFormat="1" ht="20.100000000000001" customHeight="1" x14ac:dyDescent="0.25">
      <c r="B88" s="96" t="s">
        <v>58</v>
      </c>
      <c r="C88" s="229">
        <f>E19</f>
        <v>0</v>
      </c>
      <c r="D88" s="229"/>
      <c r="E88" s="230" t="e">
        <f>VLOOKUP(C88,#REF!:#REF!,2,FALSE)</f>
        <v>#REF!</v>
      </c>
      <c r="F88" s="230"/>
      <c r="G88" s="79">
        <f t="shared" ref="G88:G94" si="6">G19</f>
        <v>0.85209999999999997</v>
      </c>
      <c r="H88" s="231" t="e">
        <f>#REF!</f>
        <v>#REF!</v>
      </c>
      <c r="I88" s="231"/>
      <c r="J88" s="231" t="e">
        <f t="shared" ref="J88:J97" si="7">E88*H88</f>
        <v>#REF!</v>
      </c>
      <c r="K88" s="231"/>
      <c r="L88" s="232">
        <f t="shared" ref="L88:L97" si="8">F19</f>
        <v>0</v>
      </c>
      <c r="M88" s="232"/>
      <c r="N88" s="233"/>
      <c r="O88" s="232" t="e">
        <f t="shared" ref="O88:O97" si="9">J88*L88</f>
        <v>#REF!</v>
      </c>
      <c r="P88" s="234"/>
    </row>
    <row r="89" spans="2:41" s="12" customFormat="1" ht="20.100000000000001" customHeight="1" x14ac:dyDescent="0.25">
      <c r="B89" s="96" t="s">
        <v>51</v>
      </c>
      <c r="C89" s="229">
        <f>E20</f>
        <v>2000</v>
      </c>
      <c r="D89" s="229"/>
      <c r="E89" s="230" t="e">
        <f>VLOOKUP(C89,#REF!:#REF!,3,FALSE)</f>
        <v>#REF!</v>
      </c>
      <c r="F89" s="230"/>
      <c r="G89" s="79" t="str">
        <f t="shared" si="6"/>
        <v>32,75</v>
      </c>
      <c r="H89" s="231" t="e">
        <f>#REF!</f>
        <v>#REF!</v>
      </c>
      <c r="I89" s="231"/>
      <c r="J89" s="231" t="e">
        <f t="shared" si="7"/>
        <v>#REF!</v>
      </c>
      <c r="K89" s="231"/>
      <c r="L89" s="232" t="str">
        <f t="shared" si="8"/>
        <v>0,7933</v>
      </c>
      <c r="M89" s="232"/>
      <c r="N89" s="233"/>
      <c r="O89" s="232" t="e">
        <f t="shared" si="9"/>
        <v>#REF!</v>
      </c>
      <c r="P89" s="234"/>
    </row>
    <row r="90" spans="2:41" s="12" customFormat="1" ht="20.100000000000001" customHeight="1" x14ac:dyDescent="0.25">
      <c r="B90" s="96" t="s">
        <v>52</v>
      </c>
      <c r="C90" s="229">
        <f t="shared" ref="C90:C97" si="10">E21</f>
        <v>3000</v>
      </c>
      <c r="D90" s="229"/>
      <c r="E90" s="230" t="e">
        <f>VLOOKUP(C90,#REF!:#REF!,4,FALSE)</f>
        <v>#REF!</v>
      </c>
      <c r="F90" s="230"/>
      <c r="G90" s="79" t="str">
        <f t="shared" si="6"/>
        <v>32,75</v>
      </c>
      <c r="H90" s="231" t="e">
        <f>#REF!</f>
        <v>#REF!</v>
      </c>
      <c r="I90" s="231"/>
      <c r="J90" s="231" t="e">
        <f t="shared" si="7"/>
        <v>#REF!</v>
      </c>
      <c r="K90" s="231"/>
      <c r="L90" s="232" t="str">
        <f t="shared" si="8"/>
        <v>0,7933</v>
      </c>
      <c r="M90" s="232"/>
      <c r="N90" s="233"/>
      <c r="O90" s="232" t="e">
        <f t="shared" si="9"/>
        <v>#REF!</v>
      </c>
      <c r="P90" s="234"/>
    </row>
    <row r="91" spans="2:41" s="12" customFormat="1" ht="20.100000000000001" customHeight="1" x14ac:dyDescent="0.25">
      <c r="B91" s="96" t="s">
        <v>59</v>
      </c>
      <c r="C91" s="229">
        <f t="shared" si="10"/>
        <v>4000</v>
      </c>
      <c r="D91" s="229"/>
      <c r="E91" s="230" t="e">
        <f>VLOOKUP(C91,#REF!:#REF!,5,FALSE)</f>
        <v>#REF!</v>
      </c>
      <c r="F91" s="230"/>
      <c r="G91" s="79" t="str">
        <f t="shared" si="6"/>
        <v>32,75</v>
      </c>
      <c r="H91" s="231" t="e">
        <f>#REF!</f>
        <v>#REF!</v>
      </c>
      <c r="I91" s="231"/>
      <c r="J91" s="231" t="e">
        <f t="shared" si="7"/>
        <v>#REF!</v>
      </c>
      <c r="K91" s="231"/>
      <c r="L91" s="232" t="str">
        <f t="shared" si="8"/>
        <v>0,7933</v>
      </c>
      <c r="M91" s="232"/>
      <c r="N91" s="233"/>
      <c r="O91" s="232" t="e">
        <f t="shared" si="9"/>
        <v>#REF!</v>
      </c>
      <c r="P91" s="234"/>
    </row>
    <row r="92" spans="2:41" s="12" customFormat="1" ht="20.100000000000001" customHeight="1" thickBot="1" x14ac:dyDescent="0.3">
      <c r="B92" s="107" t="s">
        <v>60</v>
      </c>
      <c r="C92" s="229">
        <f t="shared" si="10"/>
        <v>5000</v>
      </c>
      <c r="D92" s="229"/>
      <c r="E92" s="240" t="e">
        <f>VLOOKUP(C92,#REF!:#REF!,6,FALSE)</f>
        <v>#REF!</v>
      </c>
      <c r="F92" s="240"/>
      <c r="G92" s="79" t="str">
        <f t="shared" si="6"/>
        <v>32,75</v>
      </c>
      <c r="H92" s="231" t="e">
        <f>#REF!</f>
        <v>#REF!</v>
      </c>
      <c r="I92" s="231"/>
      <c r="J92" s="241" t="e">
        <f t="shared" si="7"/>
        <v>#REF!</v>
      </c>
      <c r="K92" s="241"/>
      <c r="L92" s="242" t="str">
        <f t="shared" si="8"/>
        <v>0,7933</v>
      </c>
      <c r="M92" s="242"/>
      <c r="N92" s="243"/>
      <c r="O92" s="242" t="e">
        <f t="shared" si="9"/>
        <v>#REF!</v>
      </c>
      <c r="P92" s="244"/>
    </row>
    <row r="93" spans="2:41" s="12" customFormat="1" ht="20.100000000000001" customHeight="1" x14ac:dyDescent="0.25">
      <c r="B93" s="95" t="s">
        <v>53</v>
      </c>
      <c r="C93" s="229">
        <f t="shared" si="10"/>
        <v>2000</v>
      </c>
      <c r="D93" s="229"/>
      <c r="E93" s="235" t="e">
        <f>VLOOKUP(C93,#REF!:#REF!,7,FALSE)</f>
        <v>#REF!</v>
      </c>
      <c r="F93" s="235"/>
      <c r="G93" s="80">
        <v>14</v>
      </c>
      <c r="H93" s="231" t="e">
        <f>#REF!</f>
        <v>#REF!</v>
      </c>
      <c r="I93" s="231"/>
      <c r="J93" s="236" t="e">
        <f t="shared" si="7"/>
        <v>#REF!</v>
      </c>
      <c r="K93" s="236"/>
      <c r="L93" s="237">
        <v>0.78</v>
      </c>
      <c r="M93" s="237"/>
      <c r="N93" s="238"/>
      <c r="O93" s="237" t="e">
        <f>J93*L93</f>
        <v>#REF!</v>
      </c>
      <c r="P93" s="239"/>
    </row>
    <row r="94" spans="2:41" s="12" customFormat="1" ht="20.100000000000001" customHeight="1" x14ac:dyDescent="0.25">
      <c r="B94" s="96" t="s">
        <v>54</v>
      </c>
      <c r="C94" s="229">
        <f t="shared" si="10"/>
        <v>2000</v>
      </c>
      <c r="D94" s="229"/>
      <c r="E94" s="230" t="e">
        <f>VLOOKUP(C94,(#REF!:#REF!),8,FALSE)</f>
        <v>#REF!</v>
      </c>
      <c r="F94" s="230"/>
      <c r="G94" s="79">
        <f t="shared" si="6"/>
        <v>32</v>
      </c>
      <c r="H94" s="231" t="e">
        <f>#REF!</f>
        <v>#REF!</v>
      </c>
      <c r="I94" s="231"/>
      <c r="J94" s="231" t="e">
        <f t="shared" si="7"/>
        <v>#REF!</v>
      </c>
      <c r="K94" s="231"/>
      <c r="L94" s="232">
        <f t="shared" si="8"/>
        <v>0.79300000000000004</v>
      </c>
      <c r="M94" s="232"/>
      <c r="N94" s="233"/>
      <c r="O94" s="232" t="e">
        <f t="shared" si="9"/>
        <v>#REF!</v>
      </c>
      <c r="P94" s="234"/>
    </row>
    <row r="95" spans="2:41" s="12" customFormat="1" ht="20.100000000000001" customHeight="1" x14ac:dyDescent="0.25">
      <c r="B95" s="96" t="s">
        <v>55</v>
      </c>
      <c r="C95" s="229">
        <f t="shared" si="10"/>
        <v>2000</v>
      </c>
      <c r="D95" s="229"/>
      <c r="E95" s="230" t="e">
        <f>VLOOKUP(C95,#REF!:#REF!,9,FALSE)</f>
        <v>#REF!</v>
      </c>
      <c r="F95" s="230"/>
      <c r="G95" s="79">
        <v>18</v>
      </c>
      <c r="H95" s="231" t="e">
        <f>#REF!</f>
        <v>#REF!</v>
      </c>
      <c r="I95" s="231"/>
      <c r="J95" s="231" t="e">
        <f t="shared" si="7"/>
        <v>#REF!</v>
      </c>
      <c r="K95" s="231"/>
      <c r="L95" s="232">
        <f t="shared" si="8"/>
        <v>0.79200000000000004</v>
      </c>
      <c r="M95" s="232"/>
      <c r="N95" s="233"/>
      <c r="O95" s="232" t="e">
        <f t="shared" si="9"/>
        <v>#REF!</v>
      </c>
      <c r="P95" s="234"/>
    </row>
    <row r="96" spans="2:41" s="12" customFormat="1" ht="20.100000000000001" customHeight="1" x14ac:dyDescent="0.25">
      <c r="B96" s="96" t="s">
        <v>56</v>
      </c>
      <c r="C96" s="229">
        <f t="shared" si="10"/>
        <v>2000</v>
      </c>
      <c r="D96" s="229"/>
      <c r="E96" s="230" t="e">
        <f>VLOOKUP(C96,#REF!:#REF!,10,FALSE)</f>
        <v>#REF!</v>
      </c>
      <c r="F96" s="230"/>
      <c r="G96" s="79">
        <f>G27</f>
        <v>34</v>
      </c>
      <c r="H96" s="231" t="e">
        <f>#REF!</f>
        <v>#REF!</v>
      </c>
      <c r="I96" s="231"/>
      <c r="J96" s="231" t="e">
        <f t="shared" si="7"/>
        <v>#REF!</v>
      </c>
      <c r="K96" s="231"/>
      <c r="L96" s="232">
        <f t="shared" si="8"/>
        <v>0.79500000000000004</v>
      </c>
      <c r="M96" s="232"/>
      <c r="N96" s="233"/>
      <c r="O96" s="232" t="e">
        <f t="shared" si="9"/>
        <v>#REF!</v>
      </c>
      <c r="P96" s="234"/>
    </row>
    <row r="97" spans="1:16" s="12" customFormat="1" ht="13.5" x14ac:dyDescent="0.25">
      <c r="B97" s="96" t="s">
        <v>57</v>
      </c>
      <c r="C97" s="229">
        <f t="shared" si="10"/>
        <v>2000</v>
      </c>
      <c r="D97" s="229"/>
      <c r="E97" s="230" t="e">
        <f>VLOOKUP(C97,#REF!:#REF!,11,FALSE)</f>
        <v>#REF!</v>
      </c>
      <c r="F97" s="230"/>
      <c r="G97" s="79">
        <f>G28</f>
        <v>31</v>
      </c>
      <c r="H97" s="231" t="e">
        <f>#REF!</f>
        <v>#REF!</v>
      </c>
      <c r="I97" s="231"/>
      <c r="J97" s="231" t="e">
        <f t="shared" si="7"/>
        <v>#REF!</v>
      </c>
      <c r="K97" s="231"/>
      <c r="L97" s="232">
        <f t="shared" si="8"/>
        <v>0.79320000000000002</v>
      </c>
      <c r="M97" s="232"/>
      <c r="N97" s="233"/>
      <c r="O97" s="232" t="e">
        <f t="shared" si="9"/>
        <v>#REF!</v>
      </c>
      <c r="P97" s="234"/>
    </row>
    <row r="98" spans="1:16" s="12" customFormat="1" ht="13.5" x14ac:dyDescent="0.25">
      <c r="B98" s="245" t="s">
        <v>47</v>
      </c>
      <c r="C98" s="246"/>
      <c r="D98" s="246"/>
      <c r="E98" s="246"/>
      <c r="F98" s="246"/>
      <c r="G98" s="246"/>
      <c r="H98" s="246"/>
      <c r="I98" s="247"/>
      <c r="J98" s="232" t="e">
        <f>SUM(J88:J97)</f>
        <v>#REF!</v>
      </c>
      <c r="K98" s="232"/>
      <c r="L98" s="248"/>
      <c r="M98" s="248"/>
      <c r="N98" s="248"/>
      <c r="O98" s="232" t="e">
        <f>SUM(O88:O97)</f>
        <v>#REF!</v>
      </c>
      <c r="P98" s="234"/>
    </row>
    <row r="99" spans="1:16" s="12" customFormat="1" ht="14.25" thickBot="1" x14ac:dyDescent="0.3">
      <c r="B99" s="249" t="s">
        <v>48</v>
      </c>
      <c r="C99" s="250"/>
      <c r="D99" s="251"/>
      <c r="E99" s="252">
        <v>822</v>
      </c>
      <c r="F99" s="252"/>
      <c r="G99" s="116">
        <v>107</v>
      </c>
      <c r="H99" s="253">
        <v>1</v>
      </c>
      <c r="I99" s="253"/>
      <c r="J99" s="254">
        <f>E99*H99</f>
        <v>822</v>
      </c>
      <c r="K99" s="254"/>
      <c r="L99" s="255">
        <v>0.89900000000000002</v>
      </c>
      <c r="M99" s="255"/>
      <c r="N99" s="255"/>
      <c r="O99" s="256">
        <f>J99*L99</f>
        <v>738.97800000000007</v>
      </c>
      <c r="P99" s="257"/>
    </row>
    <row r="100" spans="1:16" s="12" customFormat="1" ht="13.5" x14ac:dyDescent="0.25">
      <c r="B100" s="81"/>
      <c r="C100" s="39"/>
      <c r="D100" s="39"/>
      <c r="E100" s="39"/>
      <c r="F100" s="39"/>
      <c r="G100" s="39"/>
      <c r="H100" s="43"/>
      <c r="I100" s="43"/>
      <c r="J100" s="39"/>
      <c r="K100" s="39"/>
      <c r="L100" s="39"/>
      <c r="M100" s="39"/>
      <c r="N100" s="39"/>
      <c r="O100" s="43"/>
      <c r="P100" s="43"/>
    </row>
    <row r="101" spans="1:16" s="12" customFormat="1" ht="13.5" x14ac:dyDescent="0.25">
      <c r="B101" s="81"/>
      <c r="C101" s="39"/>
      <c r="D101" s="39"/>
      <c r="E101" s="39"/>
      <c r="F101" s="39"/>
      <c r="G101" s="39"/>
      <c r="H101" s="43"/>
      <c r="I101" s="43"/>
      <c r="J101" s="39"/>
      <c r="K101" s="39"/>
      <c r="L101" s="39"/>
      <c r="M101" s="39"/>
      <c r="N101" s="39"/>
      <c r="O101" s="43"/>
      <c r="P101" s="43"/>
    </row>
    <row r="102" spans="1:16" s="12" customFormat="1" ht="13.5" x14ac:dyDescent="0.25">
      <c r="B102" s="10"/>
      <c r="C102" s="10"/>
      <c r="D102" s="10"/>
      <c r="E102" s="10"/>
      <c r="F102" s="85" t="s">
        <v>66</v>
      </c>
      <c r="G102" s="86"/>
      <c r="H102" s="10"/>
      <c r="I102" s="10"/>
      <c r="J102" s="10"/>
      <c r="K102" s="10"/>
      <c r="L102" s="85"/>
      <c r="M102" s="10"/>
      <c r="N102" s="39"/>
      <c r="O102" s="39"/>
      <c r="P102" s="10"/>
    </row>
    <row r="103" spans="1:16" s="12" customFormat="1" ht="13.5" x14ac:dyDescent="0.25">
      <c r="B103" s="82"/>
      <c r="C103" s="82"/>
      <c r="D103" s="83"/>
      <c r="E103" s="84"/>
      <c r="F103" s="264" t="s">
        <v>49</v>
      </c>
      <c r="G103" s="247"/>
      <c r="H103" s="264" t="s">
        <v>38</v>
      </c>
      <c r="I103" s="247"/>
      <c r="J103" s="10"/>
    </row>
    <row r="104" spans="1:16" s="12" customFormat="1" ht="13.5" x14ac:dyDescent="0.25">
      <c r="A104" s="13">
        <v>1</v>
      </c>
      <c r="B104" s="97" t="s">
        <v>69</v>
      </c>
      <c r="C104" s="98"/>
      <c r="D104" s="98"/>
      <c r="E104" s="99"/>
      <c r="F104" s="265" t="e">
        <f>#REF!</f>
        <v>#REF!</v>
      </c>
      <c r="G104" s="266"/>
      <c r="H104" s="265" t="e">
        <f>#REF!</f>
        <v>#REF!</v>
      </c>
      <c r="I104" s="266"/>
      <c r="J104" s="10"/>
    </row>
    <row r="105" spans="1:16" s="12" customFormat="1" ht="13.5" x14ac:dyDescent="0.25">
      <c r="A105" s="13">
        <v>2</v>
      </c>
      <c r="B105" s="97" t="s">
        <v>70</v>
      </c>
      <c r="C105" s="100"/>
      <c r="D105" s="100"/>
      <c r="E105" s="101"/>
      <c r="F105" s="260" t="e">
        <f>J98</f>
        <v>#REF!</v>
      </c>
      <c r="G105" s="261"/>
      <c r="H105" s="260" t="e">
        <f>O98</f>
        <v>#REF!</v>
      </c>
      <c r="I105" s="261"/>
      <c r="J105" s="10"/>
    </row>
    <row r="106" spans="1:16" s="12" customFormat="1" ht="13.5" x14ac:dyDescent="0.25">
      <c r="A106" s="13">
        <v>3</v>
      </c>
      <c r="B106" s="97" t="s">
        <v>71</v>
      </c>
      <c r="C106" s="100"/>
      <c r="D106" s="100"/>
      <c r="E106" s="101"/>
      <c r="F106" s="258" t="e">
        <f>K54+K60+K72+K78</f>
        <v>#REF!</v>
      </c>
      <c r="G106" s="259"/>
      <c r="H106" s="258" t="e">
        <f>O54+O60+O72+O78</f>
        <v>#REF!</v>
      </c>
      <c r="I106" s="259"/>
      <c r="J106" s="10"/>
    </row>
    <row r="107" spans="1:16" s="12" customFormat="1" ht="13.5" x14ac:dyDescent="0.25">
      <c r="A107" s="13">
        <v>4</v>
      </c>
      <c r="B107" s="97" t="s">
        <v>72</v>
      </c>
      <c r="C107" s="100"/>
      <c r="D107" s="100"/>
      <c r="E107" s="101"/>
      <c r="F107" s="260" t="e">
        <f>K57+K63+K66+K69+K75+K81</f>
        <v>#REF!</v>
      </c>
      <c r="G107" s="261"/>
      <c r="H107" s="260" t="e">
        <f>O57+O63+O66+O69+O75+O81</f>
        <v>#REF!</v>
      </c>
      <c r="I107" s="261"/>
      <c r="J107" s="10"/>
    </row>
    <row r="108" spans="1:16" s="12" customFormat="1" ht="13.5" x14ac:dyDescent="0.25">
      <c r="A108" s="13">
        <v>5</v>
      </c>
      <c r="B108" s="97" t="s">
        <v>48</v>
      </c>
      <c r="C108" s="100"/>
      <c r="D108" s="100"/>
      <c r="E108" s="101"/>
      <c r="F108" s="262">
        <f>J99</f>
        <v>822</v>
      </c>
      <c r="G108" s="263"/>
      <c r="H108" s="260">
        <f>O99</f>
        <v>738.97800000000007</v>
      </c>
      <c r="I108" s="261"/>
      <c r="J108" s="10"/>
    </row>
    <row r="109" spans="1:16" s="12" customFormat="1" ht="13.5" x14ac:dyDescent="0.25">
      <c r="A109" s="13">
        <v>6</v>
      </c>
      <c r="B109" s="97" t="s">
        <v>73</v>
      </c>
      <c r="C109" s="100"/>
      <c r="D109" s="100"/>
      <c r="E109" s="101"/>
      <c r="F109" s="262" t="e">
        <f>F106-F108</f>
        <v>#REF!</v>
      </c>
      <c r="G109" s="263"/>
      <c r="H109" s="260" t="e">
        <f>H106-H108</f>
        <v>#REF!</v>
      </c>
      <c r="I109" s="261"/>
      <c r="J109" s="10"/>
    </row>
    <row r="110" spans="1:16" s="12" customFormat="1" ht="13.5" x14ac:dyDescent="0.25">
      <c r="A110" s="13">
        <v>7</v>
      </c>
      <c r="B110" s="97" t="s">
        <v>74</v>
      </c>
      <c r="C110" s="100"/>
      <c r="D110" s="100"/>
      <c r="E110" s="101"/>
      <c r="F110" s="258">
        <f>F115*0.25</f>
        <v>198.25</v>
      </c>
      <c r="G110" s="259"/>
      <c r="H110" s="258">
        <f>F110*0.65</f>
        <v>128.86250000000001</v>
      </c>
      <c r="I110" s="259"/>
      <c r="J110" s="10"/>
    </row>
    <row r="111" spans="1:16" s="12" customFormat="1" ht="13.5" x14ac:dyDescent="0.25">
      <c r="A111" s="13">
        <v>8</v>
      </c>
      <c r="B111" s="97" t="s">
        <v>75</v>
      </c>
      <c r="C111" s="100"/>
      <c r="D111" s="100"/>
      <c r="E111" s="101"/>
      <c r="F111" s="258" t="e">
        <f>F113-F112</f>
        <v>#REF!</v>
      </c>
      <c r="G111" s="259"/>
      <c r="H111" s="258" t="e">
        <f>H113-H112</f>
        <v>#REF!</v>
      </c>
      <c r="I111" s="259"/>
      <c r="J111" s="10"/>
    </row>
    <row r="112" spans="1:16" s="12" customFormat="1" ht="13.5" x14ac:dyDescent="0.25">
      <c r="A112" s="13">
        <v>9</v>
      </c>
      <c r="B112" s="97" t="s">
        <v>76</v>
      </c>
      <c r="C112" s="100"/>
      <c r="D112" s="100"/>
      <c r="E112" s="101"/>
      <c r="F112" s="269" t="e">
        <f>O19</f>
        <v>#REF!</v>
      </c>
      <c r="G112" s="270"/>
      <c r="H112" s="269" t="e">
        <f>O19</f>
        <v>#REF!</v>
      </c>
      <c r="I112" s="270"/>
      <c r="J112" s="10"/>
    </row>
    <row r="113" spans="1:10" s="12" customFormat="1" ht="13.5" x14ac:dyDescent="0.25">
      <c r="A113" s="13">
        <v>10</v>
      </c>
      <c r="B113" s="97" t="s">
        <v>77</v>
      </c>
      <c r="C113" s="100"/>
      <c r="D113" s="100"/>
      <c r="E113" s="101"/>
      <c r="F113" s="260" t="e">
        <f>F107+F109+F112+(F105-F104)</f>
        <v>#REF!</v>
      </c>
      <c r="G113" s="261"/>
      <c r="H113" s="260" t="e">
        <f>H107+H109+H112+(H105-H104)</f>
        <v>#REF!</v>
      </c>
      <c r="I113" s="261"/>
      <c r="J113" s="10"/>
    </row>
    <row r="114" spans="1:10" s="12" customFormat="1" ht="13.5" x14ac:dyDescent="0.25">
      <c r="A114" s="13">
        <v>11</v>
      </c>
      <c r="B114" s="97" t="s">
        <v>78</v>
      </c>
      <c r="C114" s="100"/>
      <c r="D114" s="100"/>
      <c r="E114" s="101"/>
      <c r="F114" s="260" t="e">
        <f>F113-F112</f>
        <v>#REF!</v>
      </c>
      <c r="G114" s="261"/>
      <c r="H114" s="260" t="e">
        <f>H113-H112</f>
        <v>#REF!</v>
      </c>
      <c r="I114" s="261"/>
      <c r="J114" s="10"/>
    </row>
    <row r="115" spans="1:10" s="12" customFormat="1" ht="13.5" x14ac:dyDescent="0.25">
      <c r="B115" s="97" t="s">
        <v>50</v>
      </c>
      <c r="C115" s="100"/>
      <c r="D115" s="100"/>
      <c r="E115" s="101"/>
      <c r="F115" s="267">
        <v>793</v>
      </c>
      <c r="G115" s="268"/>
      <c r="H115" s="264" t="s">
        <v>42</v>
      </c>
      <c r="I115" s="247"/>
      <c r="J115" s="10"/>
    </row>
    <row r="116" spans="1:10" s="12" customFormat="1" ht="13.5" x14ac:dyDescent="0.25"/>
    <row r="117" spans="1:10" s="12" customFormat="1" ht="13.5" x14ac:dyDescent="0.25"/>
  </sheetData>
  <sheetProtection selectLockedCells="1"/>
  <mergeCells count="287">
    <mergeCell ref="C52:D54"/>
    <mergeCell ref="C55:D57"/>
    <mergeCell ref="C58:D60"/>
    <mergeCell ref="C61:D63"/>
    <mergeCell ref="C64:D66"/>
    <mergeCell ref="C67:D69"/>
    <mergeCell ref="C70:D72"/>
    <mergeCell ref="C73:D75"/>
    <mergeCell ref="C76:D78"/>
    <mergeCell ref="F115:G115"/>
    <mergeCell ref="H115:I115"/>
    <mergeCell ref="F112:G112"/>
    <mergeCell ref="H112:I112"/>
    <mergeCell ref="F113:G113"/>
    <mergeCell ref="H113:I113"/>
    <mergeCell ref="F114:G114"/>
    <mergeCell ref="H114:I114"/>
    <mergeCell ref="F109:G109"/>
    <mergeCell ref="H109:I109"/>
    <mergeCell ref="F110:G110"/>
    <mergeCell ref="H110:I110"/>
    <mergeCell ref="F111:G111"/>
    <mergeCell ref="H111:I111"/>
    <mergeCell ref="F106:G106"/>
    <mergeCell ref="H106:I106"/>
    <mergeCell ref="F107:G107"/>
    <mergeCell ref="H107:I107"/>
    <mergeCell ref="F108:G108"/>
    <mergeCell ref="H108:I108"/>
    <mergeCell ref="F103:G103"/>
    <mergeCell ref="H103:I103"/>
    <mergeCell ref="F104:G104"/>
    <mergeCell ref="H104:I104"/>
    <mergeCell ref="F105:G105"/>
    <mergeCell ref="H105:I105"/>
    <mergeCell ref="B98:I98"/>
    <mergeCell ref="J98:K98"/>
    <mergeCell ref="L98:N98"/>
    <mergeCell ref="O98:P98"/>
    <mergeCell ref="B99:D99"/>
    <mergeCell ref="E99:F99"/>
    <mergeCell ref="H99:I99"/>
    <mergeCell ref="J99:K99"/>
    <mergeCell ref="L99:N99"/>
    <mergeCell ref="O99:P99"/>
    <mergeCell ref="C97:D97"/>
    <mergeCell ref="E97:F97"/>
    <mergeCell ref="H97:I97"/>
    <mergeCell ref="J97:K97"/>
    <mergeCell ref="L97:N97"/>
    <mergeCell ref="O97:P97"/>
    <mergeCell ref="C96:D96"/>
    <mergeCell ref="E96:F96"/>
    <mergeCell ref="H96:I96"/>
    <mergeCell ref="J96:K96"/>
    <mergeCell ref="L96:N96"/>
    <mergeCell ref="O96:P96"/>
    <mergeCell ref="C95:D95"/>
    <mergeCell ref="E95:F95"/>
    <mergeCell ref="H95:I95"/>
    <mergeCell ref="J95:K95"/>
    <mergeCell ref="L95:N95"/>
    <mergeCell ref="O95:P95"/>
    <mergeCell ref="C94:D94"/>
    <mergeCell ref="E94:F94"/>
    <mergeCell ref="H94:I94"/>
    <mergeCell ref="J94:K94"/>
    <mergeCell ref="L94:N94"/>
    <mergeCell ref="O94:P94"/>
    <mergeCell ref="C93:D93"/>
    <mergeCell ref="E93:F93"/>
    <mergeCell ref="H93:I93"/>
    <mergeCell ref="J93:K93"/>
    <mergeCell ref="L93:N93"/>
    <mergeCell ref="O93:P93"/>
    <mergeCell ref="C92:D92"/>
    <mergeCell ref="E92:F92"/>
    <mergeCell ref="H92:I92"/>
    <mergeCell ref="J92:K92"/>
    <mergeCell ref="L92:N92"/>
    <mergeCell ref="O92:P92"/>
    <mergeCell ref="C91:D91"/>
    <mergeCell ref="E91:F91"/>
    <mergeCell ref="H91:I91"/>
    <mergeCell ref="J91:K91"/>
    <mergeCell ref="L91:N91"/>
    <mergeCell ref="O91:P91"/>
    <mergeCell ref="C90:D90"/>
    <mergeCell ref="E90:F90"/>
    <mergeCell ref="H90:I90"/>
    <mergeCell ref="J90:K90"/>
    <mergeCell ref="L90:N90"/>
    <mergeCell ref="O90:P90"/>
    <mergeCell ref="C89:D89"/>
    <mergeCell ref="E89:F89"/>
    <mergeCell ref="H89:I89"/>
    <mergeCell ref="J89:K89"/>
    <mergeCell ref="L89:N89"/>
    <mergeCell ref="O89:P89"/>
    <mergeCell ref="C88:D88"/>
    <mergeCell ref="E88:F88"/>
    <mergeCell ref="H88:I88"/>
    <mergeCell ref="J88:K88"/>
    <mergeCell ref="L88:N88"/>
    <mergeCell ref="O88:P88"/>
    <mergeCell ref="B86:P86"/>
    <mergeCell ref="C87:D87"/>
    <mergeCell ref="E87:F87"/>
    <mergeCell ref="H87:I87"/>
    <mergeCell ref="J87:K87"/>
    <mergeCell ref="L87:N87"/>
    <mergeCell ref="O87:P87"/>
    <mergeCell ref="G80:H80"/>
    <mergeCell ref="I80:J80"/>
    <mergeCell ref="K80:L80"/>
    <mergeCell ref="O80:P80"/>
    <mergeCell ref="G81:H81"/>
    <mergeCell ref="I81:J81"/>
    <mergeCell ref="K81:L81"/>
    <mergeCell ref="O81:P81"/>
    <mergeCell ref="C79:D81"/>
    <mergeCell ref="G78:H78"/>
    <mergeCell ref="I78:J78"/>
    <mergeCell ref="K78:L78"/>
    <mergeCell ref="O78:P78"/>
    <mergeCell ref="G79:H79"/>
    <mergeCell ref="I79:J79"/>
    <mergeCell ref="K79:L79"/>
    <mergeCell ref="O79:P79"/>
    <mergeCell ref="B76:B81"/>
    <mergeCell ref="G76:H76"/>
    <mergeCell ref="I76:J76"/>
    <mergeCell ref="K76:L76"/>
    <mergeCell ref="O76:P76"/>
    <mergeCell ref="G77:H77"/>
    <mergeCell ref="I77:J77"/>
    <mergeCell ref="K77:L77"/>
    <mergeCell ref="O77:P77"/>
    <mergeCell ref="B70:B75"/>
    <mergeCell ref="G70:H70"/>
    <mergeCell ref="I70:J70"/>
    <mergeCell ref="K70:L70"/>
    <mergeCell ref="O70:P70"/>
    <mergeCell ref="G71:H71"/>
    <mergeCell ref="I71:J71"/>
    <mergeCell ref="K71:L71"/>
    <mergeCell ref="O71:P71"/>
    <mergeCell ref="G74:H74"/>
    <mergeCell ref="I74:J74"/>
    <mergeCell ref="K74:L74"/>
    <mergeCell ref="O74:P74"/>
    <mergeCell ref="G75:H75"/>
    <mergeCell ref="I75:J75"/>
    <mergeCell ref="K75:L75"/>
    <mergeCell ref="O75:P75"/>
    <mergeCell ref="O69:P69"/>
    <mergeCell ref="G72:H72"/>
    <mergeCell ref="I72:J72"/>
    <mergeCell ref="K72:L72"/>
    <mergeCell ref="O72:P72"/>
    <mergeCell ref="G73:H73"/>
    <mergeCell ref="I73:J73"/>
    <mergeCell ref="K73:L73"/>
    <mergeCell ref="O73:P73"/>
    <mergeCell ref="G66:H66"/>
    <mergeCell ref="I66:J66"/>
    <mergeCell ref="K66:L66"/>
    <mergeCell ref="O66:P66"/>
    <mergeCell ref="G67:H67"/>
    <mergeCell ref="I67:J67"/>
    <mergeCell ref="K67:L67"/>
    <mergeCell ref="O67:P67"/>
    <mergeCell ref="B64:B69"/>
    <mergeCell ref="G64:H64"/>
    <mergeCell ref="I64:J64"/>
    <mergeCell ref="K64:L64"/>
    <mergeCell ref="O64:P64"/>
    <mergeCell ref="G65:H65"/>
    <mergeCell ref="I65:J65"/>
    <mergeCell ref="K65:L65"/>
    <mergeCell ref="O65:P65"/>
    <mergeCell ref="G68:H68"/>
    <mergeCell ref="I68:J68"/>
    <mergeCell ref="K68:L68"/>
    <mergeCell ref="O68:P68"/>
    <mergeCell ref="G69:H69"/>
    <mergeCell ref="I69:J69"/>
    <mergeCell ref="K69:L69"/>
    <mergeCell ref="B58:B63"/>
    <mergeCell ref="G58:H58"/>
    <mergeCell ref="I58:J58"/>
    <mergeCell ref="K58:L58"/>
    <mergeCell ref="O58:P58"/>
    <mergeCell ref="G59:H59"/>
    <mergeCell ref="I59:J59"/>
    <mergeCell ref="K59:L59"/>
    <mergeCell ref="O59:P59"/>
    <mergeCell ref="G62:H62"/>
    <mergeCell ref="I62:J62"/>
    <mergeCell ref="K62:L62"/>
    <mergeCell ref="O62:P62"/>
    <mergeCell ref="G63:H63"/>
    <mergeCell ref="I63:J63"/>
    <mergeCell ref="K63:L63"/>
    <mergeCell ref="O63:P63"/>
    <mergeCell ref="O57:P57"/>
    <mergeCell ref="G60:H60"/>
    <mergeCell ref="I60:J60"/>
    <mergeCell ref="K60:L60"/>
    <mergeCell ref="O60:P60"/>
    <mergeCell ref="G61:H61"/>
    <mergeCell ref="I61:J61"/>
    <mergeCell ref="K61:L61"/>
    <mergeCell ref="O61:P61"/>
    <mergeCell ref="G54:H54"/>
    <mergeCell ref="I54:J54"/>
    <mergeCell ref="K54:L54"/>
    <mergeCell ref="O54:P54"/>
    <mergeCell ref="G55:H55"/>
    <mergeCell ref="I55:J55"/>
    <mergeCell ref="K55:L55"/>
    <mergeCell ref="O55:P55"/>
    <mergeCell ref="B52:B57"/>
    <mergeCell ref="G52:H52"/>
    <mergeCell ref="I52:J52"/>
    <mergeCell ref="K52:L52"/>
    <mergeCell ref="O52:P52"/>
    <mergeCell ref="G53:H53"/>
    <mergeCell ref="I53:J53"/>
    <mergeCell ref="K53:L53"/>
    <mergeCell ref="O53:P53"/>
    <mergeCell ref="G56:H56"/>
    <mergeCell ref="I56:J56"/>
    <mergeCell ref="K56:L56"/>
    <mergeCell ref="O56:P56"/>
    <mergeCell ref="G57:H57"/>
    <mergeCell ref="I57:J57"/>
    <mergeCell ref="K57:L57"/>
    <mergeCell ref="B50:P50"/>
    <mergeCell ref="C51:D51"/>
    <mergeCell ref="E51:F51"/>
    <mergeCell ref="G51:H51"/>
    <mergeCell ref="I51:J51"/>
    <mergeCell ref="K51:L51"/>
    <mergeCell ref="O51:P51"/>
    <mergeCell ref="B42:B43"/>
    <mergeCell ref="G42:G43"/>
    <mergeCell ref="I42:I43"/>
    <mergeCell ref="O42:O43"/>
    <mergeCell ref="B44:B45"/>
    <mergeCell ref="G44:G45"/>
    <mergeCell ref="I44:I45"/>
    <mergeCell ref="O44:O45"/>
    <mergeCell ref="B36:B37"/>
    <mergeCell ref="I36:I37"/>
    <mergeCell ref="B38:B39"/>
    <mergeCell ref="I38:I39"/>
    <mergeCell ref="B40:B41"/>
    <mergeCell ref="I40:I41"/>
    <mergeCell ref="N27:N28"/>
    <mergeCell ref="B34:B35"/>
    <mergeCell ref="C34:C35"/>
    <mergeCell ref="E34:E35"/>
    <mergeCell ref="F34:F35"/>
    <mergeCell ref="I34:I35"/>
    <mergeCell ref="J34:J35"/>
    <mergeCell ref="L34:L35"/>
    <mergeCell ref="N34:N35"/>
    <mergeCell ref="C29:D29"/>
    <mergeCell ref="F17:F18"/>
    <mergeCell ref="R3:U3"/>
    <mergeCell ref="R4:U4"/>
    <mergeCell ref="R5:U5"/>
    <mergeCell ref="M13:N13"/>
    <mergeCell ref="G17:G18"/>
    <mergeCell ref="I17:J18"/>
    <mergeCell ref="K17:K18"/>
    <mergeCell ref="I19:J20"/>
    <mergeCell ref="N19:N20"/>
    <mergeCell ref="O19:O28"/>
    <mergeCell ref="I21:J22"/>
    <mergeCell ref="N21:N22"/>
    <mergeCell ref="I23:J24"/>
    <mergeCell ref="N23:N24"/>
    <mergeCell ref="I25:J26"/>
    <mergeCell ref="N25:N26"/>
    <mergeCell ref="I27:J28"/>
  </mergeCells>
  <dataValidations disablePrompts="1" count="5">
    <dataValidation type="decimal" errorStyle="information" allowBlank="1" showInputMessage="1" showErrorMessage="1" sqref="L19:L20">
      <formula1>0</formula1>
      <formula2>14263</formula2>
    </dataValidation>
    <dataValidation type="decimal" errorStyle="information" allowBlank="1" showInputMessage="1" showErrorMessage="1" sqref="L21:L22">
      <formula1>0</formula1>
      <formula2>14443</formula2>
    </dataValidation>
    <dataValidation type="decimal" errorStyle="information" allowBlank="1" showInputMessage="1" showErrorMessage="1" sqref="L23:L24">
      <formula1>0</formula1>
      <formula2>14343</formula2>
    </dataValidation>
    <dataValidation type="decimal" errorStyle="information" allowBlank="1" showInputMessage="1" showErrorMessage="1" sqref="L25:L26">
      <formula1>0</formula1>
      <formula2>14543</formula2>
    </dataValidation>
    <dataValidation type="decimal" errorStyle="information" allowBlank="1" showInputMessage="1" showErrorMessage="1" sqref="L27:L28">
      <formula1>0</formula1>
      <formula2>14653</formula2>
    </dataValidation>
  </dataValidations>
  <hyperlinks>
    <hyperlink ref="Q7" r:id="rId1"/>
  </hyperlinks>
  <pageMargins left="0.7" right="0.7" top="0.75" bottom="0.75" header="0.3" footer="0.3"/>
  <pageSetup paperSize="9" orientation="portrait" r:id="rId2"/>
  <drawing r:id="rId3"/>
  <legacyDrawing r:id="rId4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60" r:id="rId5" name="Button 12">
              <controlPr defaultSize="0" print="0" autoFill="0" autoPict="0" macro="[0]!Module1.Menu">
                <anchor moveWithCells="1" sizeWithCells="1">
                  <from>
                    <xdr:col>10</xdr:col>
                    <xdr:colOff>876300</xdr:colOff>
                    <xdr:row>6</xdr:row>
                    <xdr:rowOff>66675</xdr:rowOff>
                  </from>
                  <to>
                    <xdr:col>12</xdr:col>
                    <xdr:colOff>400050</xdr:colOff>
                    <xdr:row>9</xdr:row>
                    <xdr:rowOff>85725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7</vt:i4>
      </vt:variant>
    </vt:vector>
  </HeadingPairs>
  <TitlesOfParts>
    <vt:vector size="8" baseType="lpstr">
      <vt:lpstr>Feuil1</vt:lpstr>
      <vt:lpstr>calctrs</vt:lpstr>
      <vt:lpstr>purgers</vt:lpstr>
      <vt:lpstr>remprs</vt:lpstr>
      <vt:lpstr>rs</vt:lpstr>
      <vt:lpstr>stockrd</vt:lpstr>
      <vt:lpstr>stockrs</vt:lpstr>
      <vt:lpstr>vidrs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</dc:creator>
  <cp:lastModifiedBy>Michel</cp:lastModifiedBy>
  <dcterms:created xsi:type="dcterms:W3CDTF">2014-07-28T15:44:19Z</dcterms:created>
  <dcterms:modified xsi:type="dcterms:W3CDTF">2014-08-05T14:59:10Z</dcterms:modified>
</cp:coreProperties>
</file>