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8395" windowHeight="15075" activeTab="2"/>
  </bookViews>
  <sheets>
    <sheet name="Menu" sheetId="10" r:id="rId1"/>
    <sheet name="Nouveau" sheetId="5" r:id="rId2"/>
    <sheet name="Cartothèque" sheetId="1" r:id="rId3"/>
    <sheet name="consultations" sheetId="6" r:id="rId4"/>
    <sheet name="BD" sheetId="2" r:id="rId5"/>
    <sheet name="Paramètres_BD" sheetId="8" r:id="rId6"/>
    <sheet name="Données de trie" sheetId="3" r:id="rId7"/>
    <sheet name="Formulaire de saisie original" sheetId="7" r:id="rId8"/>
  </sheets>
  <definedNames>
    <definedName name="Achat">OFFSET(BD!$I$1,1,0,COUNTA(BD!$A:$A)-1,1)</definedName>
    <definedName name="Catégorie">OFFSET(BD!$C$1,1,0,COUNTA(BD!$A:$A)-1,1)</definedName>
    <definedName name="Collage_détailes">OFFSET(BD!$O$1,1,0,COUNTA(BD!$A:$A)-1,1)</definedName>
    <definedName name="détection_roue">OFFSET(BD!$S$1,1,0,COUNTA(BD!$A:$A)-1,1)</definedName>
    <definedName name="Ecartement">OFFSET(BD!$B$1,1,0,COUNTA(BD!$A:$A)-1,1)</definedName>
    <definedName name="Eclairage_module_cdm">OFFSET(BD!$P$1,1,0,COUNTA(BD!$A:$A)-1,1)</definedName>
    <definedName name="Entretien">OFFSET(BD!$J$1,1,0,COUNTA(BD!$A:$A)-1,1)</definedName>
    <definedName name="Frais_supplémentaire">OFFSET(BD!$M$1,1,0,COUNTA(BD!$A:$A)-1,1)</definedName>
    <definedName name="Marque">OFFSET(BD!$D$1,1,0,COUNTA(BD!$A:$A)-1,1)</definedName>
    <definedName name="N°_inventaire_CFI">OFFSET(BD!$X$1,1,0,COUNTA(BD!$A:$A)-1,1)</definedName>
    <definedName name="N°_régulateur_loco.">OFFSET(BD!$N$1,1,0,COUNTA(BD!$A:$A)-1,1)</definedName>
    <definedName name="nb_enregistrement_bd">Paramètres_BD!$C$11</definedName>
    <definedName name="numero_machine">OFFSET(BD!$G$1,1,0,COUNTA(BD!$A:$A)-1,1)</definedName>
    <definedName name="param_num_ligne">Paramètres_BD!$C$10</definedName>
    <definedName name="Personnages">OFFSET(BD!$Q$1,1,0,COUNTA(BD!$A:$A)-1,1)</definedName>
    <definedName name="photo">OFFSET(BD!$U$1,1,0,COUNTA(BD!$A:$A)-1,1)</definedName>
    <definedName name="Prix">OFFSET(BD!$L$1,1,0,COUNTA(BD!$A:$A)-1,1)</definedName>
    <definedName name="Référance">OFFSET(BD!$H$1,1,0,COUNTA(BD!$A:$A)-1,1)</definedName>
    <definedName name="remarque">OFFSET(BD!$T$1,1,0,COUNTA(BD!$A:$A)-1,1)</definedName>
    <definedName name="Réparation_Transformation">OFFSET(BD!$K$1,1,0,COUNTA(BD!$A:$A)-1,1)</definedName>
    <definedName name="Serie">OFFSET(BD!$F$1,1,0,COUNTA(BD!$A:$A)-1,1)</definedName>
    <definedName name="Type">OFFSET(BD!$E$1,1,0,COUNTA(BD!$A:$A)-1,1)</definedName>
    <definedName name="veillissement">OFFSET(BD!$R$1,1,0,COUNTA(BD!$A:$A)-1,1)</definedName>
    <definedName name="_xlnm.Print_Area" localSheetId="3">consultations!$A$1:$K$32</definedName>
    <definedName name="_xlnm.Print_Area" localSheetId="0">Menu!$A$1:$I$33</definedName>
  </definedNames>
  <calcPr calcId="114210" fullCalcOnLoad="1"/>
</workbook>
</file>

<file path=xl/calcChain.xml><?xml version="1.0" encoding="utf-8"?>
<calcChain xmlns="http://schemas.openxmlformats.org/spreadsheetml/2006/main">
  <c r="A2" i="1"/>
  <c r="C33" i="5"/>
  <c r="B13" i="1"/>
  <c r="B25"/>
  <c r="B24"/>
  <c r="B23"/>
  <c r="B22"/>
  <c r="B21"/>
  <c r="B20"/>
  <c r="B19"/>
  <c r="B18"/>
  <c r="B17"/>
  <c r="B16"/>
  <c r="B15"/>
  <c r="B14"/>
  <c r="B12"/>
  <c r="B11"/>
  <c r="B10"/>
  <c r="B9"/>
  <c r="B8"/>
  <c r="B7"/>
  <c r="B6"/>
  <c r="B12" i="5"/>
  <c r="B5"/>
  <c r="C5"/>
  <c r="B6"/>
  <c r="B7"/>
  <c r="B8"/>
  <c r="D2"/>
  <c r="V2"/>
  <c r="B9"/>
  <c r="E2"/>
  <c r="B10"/>
  <c r="B11"/>
  <c r="G2"/>
  <c r="B13"/>
  <c r="I2"/>
  <c r="B14"/>
  <c r="B15"/>
  <c r="B16"/>
  <c r="L2"/>
  <c r="B17"/>
  <c r="B18"/>
  <c r="N2"/>
  <c r="B19"/>
  <c r="O2"/>
  <c r="B20"/>
  <c r="B21"/>
  <c r="Q2"/>
  <c r="B22"/>
  <c r="B23"/>
  <c r="S2"/>
  <c r="B24"/>
  <c r="B25"/>
  <c r="U2"/>
  <c r="P2"/>
  <c r="C2"/>
  <c r="W2"/>
  <c r="T2"/>
  <c r="J2"/>
  <c r="M2"/>
  <c r="R2"/>
  <c r="H2"/>
  <c r="K2"/>
  <c r="F2"/>
  <c r="B2"/>
  <c r="C11" i="8"/>
  <c r="C20" i="1"/>
  <c r="P2"/>
  <c r="C17"/>
  <c r="M2"/>
  <c r="C24"/>
  <c r="T2"/>
  <c r="C14"/>
  <c r="J2"/>
  <c r="C13"/>
  <c r="I2"/>
  <c r="C9"/>
  <c r="E2"/>
  <c r="C19"/>
  <c r="O2"/>
  <c r="C12"/>
  <c r="H2"/>
  <c r="C21"/>
  <c r="Q2"/>
  <c r="C22"/>
  <c r="R2"/>
  <c r="C11"/>
  <c r="G2"/>
  <c r="C7"/>
  <c r="C2"/>
  <c r="W2"/>
  <c r="C25"/>
  <c r="U2"/>
  <c r="C18"/>
  <c r="N2"/>
  <c r="C6"/>
  <c r="B2"/>
  <c r="C8"/>
  <c r="D2"/>
  <c r="V2"/>
  <c r="X2"/>
  <c r="C10"/>
  <c r="F2"/>
  <c r="C16"/>
  <c r="L2"/>
  <c r="C15"/>
  <c r="K2"/>
  <c r="A2" i="5"/>
  <c r="X2"/>
  <c r="C23" i="1"/>
  <c r="S2"/>
</calcChain>
</file>

<file path=xl/sharedStrings.xml><?xml version="1.0" encoding="utf-8"?>
<sst xmlns="http://schemas.openxmlformats.org/spreadsheetml/2006/main" count="818" uniqueCount="157">
  <si>
    <t>Catégorie</t>
  </si>
  <si>
    <t>Photos</t>
  </si>
  <si>
    <t>Marque</t>
  </si>
  <si>
    <t>Type</t>
  </si>
  <si>
    <t>Référance</t>
  </si>
  <si>
    <t>Achat</t>
  </si>
  <si>
    <t>Prix</t>
  </si>
  <si>
    <t>Electrique</t>
  </si>
  <si>
    <t>Serie</t>
  </si>
  <si>
    <t>numero machine</t>
  </si>
  <si>
    <t>numéro interne</t>
  </si>
  <si>
    <t>Veillissement</t>
  </si>
  <si>
    <t>Détection roue pour Gahler</t>
  </si>
  <si>
    <t>Remarques</t>
  </si>
  <si>
    <t>N° régulateur loco. Gahler</t>
  </si>
  <si>
    <t>oui</t>
  </si>
  <si>
    <t>Eclairage module cdm</t>
  </si>
  <si>
    <t>non</t>
  </si>
  <si>
    <t>Collage détailes</t>
  </si>
  <si>
    <t>Entretien</t>
  </si>
  <si>
    <t>Frais supplémentaire</t>
  </si>
  <si>
    <t>Vapeur</t>
  </si>
  <si>
    <t>Diesel</t>
  </si>
  <si>
    <t>Automotrice</t>
  </si>
  <si>
    <t>Rame</t>
  </si>
  <si>
    <t>Wagon voyageurs</t>
  </si>
  <si>
    <t>Wagon marchandise</t>
  </si>
  <si>
    <t>Wagon de service</t>
  </si>
  <si>
    <t>Ecartement</t>
  </si>
  <si>
    <t>HO</t>
  </si>
  <si>
    <t>Ecartment</t>
  </si>
  <si>
    <t>HOm</t>
  </si>
  <si>
    <t>aku</t>
  </si>
  <si>
    <t>BEMO</t>
  </si>
  <si>
    <t>BRAWA</t>
  </si>
  <si>
    <t>Electrotren</t>
  </si>
  <si>
    <t>Fleischmann</t>
  </si>
  <si>
    <t>Fulgurex</t>
  </si>
  <si>
    <t>HAG</t>
  </si>
  <si>
    <t>Jouef</t>
  </si>
  <si>
    <t>L.S.Models</t>
  </si>
  <si>
    <t>Lilipute</t>
  </si>
  <si>
    <t>LGB</t>
  </si>
  <si>
    <t>Lima</t>
  </si>
  <si>
    <t>Märklin</t>
  </si>
  <si>
    <t>PIKO</t>
  </si>
  <si>
    <t>Rivarossi</t>
  </si>
  <si>
    <t>ROCO</t>
  </si>
  <si>
    <t>TRIX</t>
  </si>
  <si>
    <t>Kleinbahn</t>
  </si>
  <si>
    <t>Tram</t>
  </si>
  <si>
    <t>Trolleybus</t>
  </si>
  <si>
    <t>Réparation / Transformation</t>
  </si>
  <si>
    <t/>
  </si>
  <si>
    <t>Formulaire de saisi du matèrielle roulant CFI.</t>
  </si>
  <si>
    <t>Personnages</t>
  </si>
  <si>
    <t>Zone de saisie</t>
  </si>
  <si>
    <t>Renseignement sur le modèle</t>
  </si>
  <si>
    <t>Prix d'achat</t>
  </si>
  <si>
    <t>IIm</t>
  </si>
  <si>
    <t>Mehano</t>
  </si>
  <si>
    <t>ddddddddd</t>
  </si>
  <si>
    <t>choix multiple</t>
  </si>
  <si>
    <t>ACME</t>
  </si>
  <si>
    <t>N° inventaire marque</t>
  </si>
  <si>
    <t>N° inventaire catégorie</t>
  </si>
  <si>
    <t>N° inventaire CFI</t>
  </si>
  <si>
    <t>Numéro d'inventaire CFI</t>
  </si>
  <si>
    <t>"ne pas oublier de le noter sur le modèle pour des recherches future".</t>
  </si>
  <si>
    <t>Pour retrouver les informations de la base de donnée plus facilement, j'ai mis dans ce formulaire toute les cellule qui sont en rapport avec des commande automatique ou de macro.</t>
  </si>
  <si>
    <t>De cette façon les pages de la BD, ne contienne pas de cellule avec un nombre ou une fonction perdu dans un coin de la page. Mais ce retoruve ici.</t>
  </si>
  <si>
    <t>Pour plus de clareté j'ai volontairement laissé dela place entre chaque référance pouur introduire du texte ou des infos.</t>
  </si>
  <si>
    <t>Pour la page Cartothèque:</t>
  </si>
  <si>
    <t>il y as une cellule qui sert de valeur de base à l'emsemble des champs de la fiche.
Cette valeur est introduite ici</t>
  </si>
  <si>
    <t>céllule liée:</t>
  </si>
  <si>
    <r>
      <t>Cette base de donnée à étais construite avec l'aide de ce fichier :</t>
    </r>
    <r>
      <rPr>
        <b/>
        <sz val="11"/>
        <color indexed="8"/>
        <rFont val="Calibri"/>
        <family val="2"/>
      </rPr>
      <t xml:space="preserve"> http://www.polykromy.com/blog/excel-base-de-donnees.htm</t>
    </r>
  </si>
  <si>
    <t>Nombre d'enregistrement dans la BD</t>
  </si>
  <si>
    <t>Lors de la création du format de contrôle de la cellule il y as un champs:</t>
  </si>
  <si>
    <t>Formulaire de consultation, suppression &amp; modification du matèrielle roulant CFI.</t>
  </si>
  <si>
    <t>Numéro attribuer par la base de donnée à l'article introduit précédemment.</t>
  </si>
  <si>
    <t>rr</t>
  </si>
  <si>
    <t>f</t>
  </si>
  <si>
    <t>g</t>
  </si>
  <si>
    <t>numéro d'inventaire</t>
  </si>
  <si>
    <t>N° d'inventaire</t>
  </si>
  <si>
    <t>Ecl. module cdm / Wagon</t>
  </si>
  <si>
    <t>Date d'achat</t>
  </si>
  <si>
    <t>Date d'entretien</t>
  </si>
  <si>
    <t>Date révision</t>
  </si>
  <si>
    <t>N° Gahler</t>
  </si>
  <si>
    <t>N° Marque</t>
  </si>
  <si>
    <t>N° modèle</t>
  </si>
  <si>
    <t>Collage des détailes:</t>
  </si>
  <si>
    <t>Personnage :</t>
  </si>
  <si>
    <t>Veillisement:</t>
  </si>
  <si>
    <t xml:space="preserve">Détéction pour Ghaler: </t>
  </si>
  <si>
    <t xml:space="preserve">Eclairage du modèle: </t>
  </si>
  <si>
    <t>Remarques:</t>
  </si>
  <si>
    <t>Réparations / Transformations:</t>
  </si>
  <si>
    <t>N° d'article</t>
  </si>
  <si>
    <t>N°  d'immatriculation</t>
  </si>
  <si>
    <t>Collage détailles</t>
  </si>
  <si>
    <t>Vieillissement</t>
  </si>
  <si>
    <t>Série / Couleurs</t>
  </si>
  <si>
    <t>Photo du modèle:</t>
  </si>
  <si>
    <t>345</t>
  </si>
  <si>
    <t>.jpg</t>
  </si>
  <si>
    <t>aa</t>
  </si>
  <si>
    <t>Ram 4/12</t>
  </si>
  <si>
    <t>Flirt</t>
  </si>
  <si>
    <t xml:space="preserve">Pantographe changer par un unijambiste pour la gestion de la prise de courent, j'ecrit n'importe quoi c'est juste pour remplire la cellule de connerie. ddddddddddddddddddddddddddddddddddddffffffffffffffffffffffffffffffffffffffffffffffffffffffffffffffffffffffffffffffffffffffffffff </t>
  </si>
  <si>
    <t>comme pour en dessus j'ecrite des conerie kkkkkkkklkkkkkkkkkkkkkkkkkkkkkkkkkkkkkkkkkkkkkkkkkkkkkkkkkkkkkkkkkkkkkkkkkkkkkkkkkkkkkkkkkkkkkkkkkkkkkkkkkkkkkkkkkkkkkkkkkkkkkkkkkkkkkkkkkkkkkkkkkkkkkkkkkkkkkkkkkkkkkkkkkkkkkkkkkkkkkkkk</t>
  </si>
  <si>
    <t>45678</t>
  </si>
  <si>
    <t>1335</t>
  </si>
  <si>
    <t>1234</t>
  </si>
  <si>
    <t>39906</t>
  </si>
  <si>
    <t>40728</t>
  </si>
  <si>
    <t>=DECALER(BD!$I$1;1;0;NBVAL(BD!$A:$A)-1;1)</t>
  </si>
  <si>
    <t>=DECALER(BD!$C$1;1;0;NBVAL(BD!$A:$A)-1;1)</t>
  </si>
  <si>
    <t>Collage_détailes</t>
  </si>
  <si>
    <t>=DECALER(BD!$O$1;1;0;NBVAL(BD!$A:$A)-1;1)</t>
  </si>
  <si>
    <t>détection_roue</t>
  </si>
  <si>
    <t>=DECALER(BD!$S$1;1;0;NBVAL(BD!$A:$A)-1;1)</t>
  </si>
  <si>
    <t>=DECALER(BD!$B$1;1;0;NBVAL(BD!$A:$A)-1;1)</t>
  </si>
  <si>
    <t>Eclairage_module_cdm</t>
  </si>
  <si>
    <t>=DECALER(BD!$P$1;1;0;NBVAL(BD!$A:$A)-1;1)</t>
  </si>
  <si>
    <t>=DECALER(BD!$J$1;1;0;NBVAL(BD!$A:$A)-1;1)</t>
  </si>
  <si>
    <t>Frais_supplémentaire</t>
  </si>
  <si>
    <t>=DECALER(BD!$M$1;1;0;NBVAL(BD!$A:$A)-1;1)</t>
  </si>
  <si>
    <t>=DECALER(BD!$D$1;1;0;NBVAL(BD!$A:$A)-1;1)</t>
  </si>
  <si>
    <t>N°_inventaire_CFI</t>
  </si>
  <si>
    <t>=DECALER(BD!$X$1;1;0;NBVAL(BD!$A:$A)-1;1)</t>
  </si>
  <si>
    <t>N°_régulateur_loco.</t>
  </si>
  <si>
    <t>=DECALER(BD!$N$1;1;0;NBVAL(BD!$A:$A)-1;1)</t>
  </si>
  <si>
    <t>nb_enregistrement_bd</t>
  </si>
  <si>
    <t>=Paramètres_BD!$C$11</t>
  </si>
  <si>
    <t>numero_machine</t>
  </si>
  <si>
    <t>=DECALER(BD!$G$1;1;0;NBVAL(BD!$A:$A)-1;1)</t>
  </si>
  <si>
    <t>param_num_ligne</t>
  </si>
  <si>
    <t>=Paramètres_BD!$C$10</t>
  </si>
  <si>
    <t>=DECALER(BD!$Q$1;1;0;NBVAL(BD!$A:$A)-1;1)</t>
  </si>
  <si>
    <t>photo</t>
  </si>
  <si>
    <t>=DECALER(BD!$U$1;1;0;NBVAL(BD!$A:$A)-1;1)</t>
  </si>
  <si>
    <t>=DECALER(BD!$L$1;1;0;NBVAL(BD!$A:$A)-1;1)</t>
  </si>
  <si>
    <t>=DECALER(BD!$H$1;1;0;NBVAL(BD!$A:$A)-1;1)</t>
  </si>
  <si>
    <t>remarque</t>
  </si>
  <si>
    <t>=DECALER(BD!$T$1;1;0;NBVAL(BD!$A:$A)-1;1)</t>
  </si>
  <si>
    <t>Réparation_Transformation</t>
  </si>
  <si>
    <t>=DECALER(BD!$K$1;1;0;NBVAL(BD!$A:$A)-1;1)</t>
  </si>
  <si>
    <t>=DECALER(BD!$F$1;1;0;NBVAL(BD!$A:$A)-1;1)</t>
  </si>
  <si>
    <t>=DECALER(BD!$E$1;1;0;NBVAL(BD!$A:$A)-1;1)</t>
  </si>
  <si>
    <t>veillissement</t>
  </si>
  <si>
    <t>=DECALER(BD!$R$1;1;0;NBVAL(BD!$A:$A)-1;1)</t>
  </si>
  <si>
    <t>http://forum.excel-pratique.com/excel/incertion-image-dans-un-fichier-t23000.html?sid=f1c62041ffb42ae2911906f067f57d73</t>
  </si>
  <si>
    <t>Loco 1.jpeg</t>
  </si>
  <si>
    <t>Voiture.jpeg</t>
  </si>
  <si>
    <t>Vapeur.jpeg</t>
  </si>
</sst>
</file>

<file path=xl/styles.xml><?xml version="1.0" encoding="utf-8"?>
<styleSheet xmlns="http://schemas.openxmlformats.org/spreadsheetml/2006/main">
  <numFmts count="3">
    <numFmt numFmtId="164" formatCode="&quot;SFr.&quot;\ #,##0.00"/>
    <numFmt numFmtId="165" formatCode="_ [$SFr.-100C]\ * #,##0.00_ ;_ [$SFr.-100C]\ * \-#,##0.00_ ;_ [$SFr.-100C]\ * &quot;-&quot;??_ ;_ @_ "/>
    <numFmt numFmtId="166" formatCode="\I\Im"/>
  </numFmts>
  <fonts count="16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8"/>
      <color indexed="8"/>
      <name val="Calibri"/>
      <family val="2"/>
    </font>
    <font>
      <sz val="18"/>
      <color indexed="8"/>
      <name val="Calibri"/>
      <family val="2"/>
    </font>
    <font>
      <b/>
      <sz val="12"/>
      <name val="Arial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2.1"/>
      <color indexed="12"/>
      <name val="Calibri"/>
      <family val="2"/>
    </font>
    <font>
      <sz val="8"/>
      <name val="Calibri"/>
      <family val="2"/>
    </font>
    <font>
      <b/>
      <sz val="16"/>
      <color indexed="8"/>
      <name val="Calibri"/>
      <family val="2"/>
    </font>
    <font>
      <b/>
      <sz val="16"/>
      <name val="Calibri"/>
      <family val="2"/>
    </font>
    <font>
      <sz val="11"/>
      <color indexed="8"/>
      <name val="Calibri"/>
      <family val="2"/>
    </font>
    <font>
      <b/>
      <sz val="11"/>
      <color indexed="39"/>
      <name val="Calibri"/>
      <family val="2"/>
    </font>
    <font>
      <b/>
      <sz val="11"/>
      <color indexed="10"/>
      <name val="Calibri"/>
      <family val="2"/>
    </font>
    <font>
      <b/>
      <sz val="11"/>
      <color indexed="17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2" xfId="0" applyBorder="1"/>
    <xf numFmtId="0" fontId="0" fillId="0" borderId="0" xfId="0" applyFill="1"/>
    <xf numFmtId="165" fontId="0" fillId="0" borderId="0" xfId="0" applyNumberFormat="1"/>
    <xf numFmtId="0" fontId="1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right"/>
    </xf>
    <xf numFmtId="0" fontId="0" fillId="3" borderId="6" xfId="0" applyFill="1" applyBorder="1" applyAlignment="1">
      <alignment horizontal="center"/>
    </xf>
    <xf numFmtId="14" fontId="0" fillId="3" borderId="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166" fontId="0" fillId="0" borderId="0" xfId="0" applyNumberFormat="1"/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/>
    </xf>
    <xf numFmtId="0" fontId="0" fillId="0" borderId="0" xfId="0" quotePrefix="1" applyFill="1" applyBorder="1"/>
    <xf numFmtId="0" fontId="0" fillId="0" borderId="0" xfId="0" applyAlignment="1">
      <alignment horizontal="left"/>
    </xf>
    <xf numFmtId="0" fontId="0" fillId="0" borderId="0" xfId="0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right"/>
    </xf>
    <xf numFmtId="0" fontId="0" fillId="3" borderId="14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4" fillId="0" borderId="0" xfId="0" applyFont="1" applyFill="1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7" fillId="0" borderId="24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0" xfId="0" applyFont="1" applyBorder="1"/>
    <xf numFmtId="0" fontId="7" fillId="0" borderId="21" xfId="0" applyFont="1" applyBorder="1"/>
    <xf numFmtId="0" fontId="7" fillId="0" borderId="20" xfId="0" applyFont="1" applyBorder="1"/>
    <xf numFmtId="0" fontId="7" fillId="0" borderId="25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3" borderId="6" xfId="0" applyNumberFormat="1" applyFill="1" applyBorder="1" applyAlignment="1">
      <alignment horizontal="center" wrapText="1"/>
    </xf>
    <xf numFmtId="0" fontId="0" fillId="3" borderId="6" xfId="0" applyNumberFormat="1" applyFill="1" applyBorder="1" applyAlignment="1">
      <alignment horizontal="center" shrinkToFit="1"/>
    </xf>
    <xf numFmtId="0" fontId="0" fillId="3" borderId="6" xfId="0" applyFill="1" applyBorder="1" applyAlignment="1">
      <alignment horizontal="center" shrinkToFit="1"/>
    </xf>
    <xf numFmtId="0" fontId="0" fillId="0" borderId="0" xfId="0" applyNumberFormat="1"/>
    <xf numFmtId="0" fontId="8" fillId="0" borderId="0" xfId="1" applyAlignment="1" applyProtection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27" xfId="0" applyFont="1" applyFill="1" applyBorder="1" applyAlignment="1">
      <alignment horizontal="center"/>
    </xf>
    <xf numFmtId="0" fontId="6" fillId="4" borderId="28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6" fillId="4" borderId="29" xfId="0" applyFont="1" applyFill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17" xfId="0" applyBorder="1"/>
    <xf numFmtId="0" fontId="0" fillId="0" borderId="35" xfId="0" applyBorder="1"/>
    <xf numFmtId="0" fontId="0" fillId="0" borderId="36" xfId="0" applyBorder="1"/>
    <xf numFmtId="0" fontId="0" fillId="0" borderId="18" xfId="0" applyBorder="1"/>
    <xf numFmtId="0" fontId="7" fillId="0" borderId="34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/>
    <xf numFmtId="0" fontId="0" fillId="0" borderId="30" xfId="0" applyBorder="1"/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left" vertical="top" wrapText="1"/>
    </xf>
    <xf numFmtId="0" fontId="0" fillId="0" borderId="0" xfId="0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0" fillId="0" borderId="2" xfId="0" applyBorder="1"/>
    <xf numFmtId="0" fontId="0" fillId="0" borderId="26" xfId="0" applyBorder="1"/>
    <xf numFmtId="14" fontId="0" fillId="0" borderId="31" xfId="0" applyNumberFormat="1" applyBorder="1" applyAlignment="1">
      <alignment horizontal="center" vertical="center"/>
    </xf>
    <xf numFmtId="14" fontId="0" fillId="0" borderId="31" xfId="0" applyNumberFormat="1" applyBorder="1"/>
    <xf numFmtId="14" fontId="0" fillId="0" borderId="32" xfId="0" applyNumberFormat="1" applyBorder="1"/>
    <xf numFmtId="14" fontId="0" fillId="0" borderId="35" xfId="0" applyNumberFormat="1" applyBorder="1" applyAlignment="1">
      <alignment horizontal="center" vertical="center"/>
    </xf>
    <xf numFmtId="14" fontId="0" fillId="0" borderId="17" xfId="0" applyNumberFormat="1" applyBorder="1"/>
    <xf numFmtId="14" fontId="0" fillId="0" borderId="35" xfId="0" applyNumberFormat="1" applyBorder="1"/>
    <xf numFmtId="14" fontId="0" fillId="0" borderId="36" xfId="0" applyNumberFormat="1" applyBorder="1"/>
    <xf numFmtId="14" fontId="0" fillId="0" borderId="18" xfId="0" applyNumberFormat="1" applyBorder="1"/>
    <xf numFmtId="0" fontId="7" fillId="0" borderId="15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0" xfId="0" applyAlignment="1"/>
    <xf numFmtId="0" fontId="6" fillId="0" borderId="0" xfId="0" applyFont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</xdr:row>
      <xdr:rowOff>28574</xdr:rowOff>
    </xdr:from>
    <xdr:to>
      <xdr:col>7</xdr:col>
      <xdr:colOff>333375</xdr:colOff>
      <xdr:row>31</xdr:row>
      <xdr:rowOff>19049</xdr:rowOff>
    </xdr:to>
    <xdr:sp macro="" textlink="">
      <xdr:nvSpPr>
        <xdr:cNvPr id="4" name="Rectangle à coins arrondis 3"/>
        <xdr:cNvSpPr/>
      </xdr:nvSpPr>
      <xdr:spPr>
        <a:xfrm>
          <a:off x="28575" y="1743074"/>
          <a:ext cx="4876800" cy="5514975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266699</xdr:colOff>
      <xdr:row>4</xdr:row>
      <xdr:rowOff>152400</xdr:rowOff>
    </xdr:from>
    <xdr:to>
      <xdr:col>7</xdr:col>
      <xdr:colOff>85725</xdr:colOff>
      <xdr:row>8</xdr:row>
      <xdr:rowOff>133350</xdr:rowOff>
    </xdr:to>
    <xdr:sp macro="" textlink="">
      <xdr:nvSpPr>
        <xdr:cNvPr id="7" name="ZoneTexte 6"/>
        <xdr:cNvSpPr txBox="1"/>
      </xdr:nvSpPr>
      <xdr:spPr>
        <a:xfrm>
          <a:off x="266699" y="2247900"/>
          <a:ext cx="4391026" cy="7429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CH" sz="2000" b="1">
              <a:solidFill>
                <a:srgbClr val="FFFF00"/>
              </a:solidFill>
            </a:rPr>
            <a:t>Création et géstion matérielle roulent CFI</a:t>
          </a:r>
        </a:p>
      </xdr:txBody>
    </xdr:sp>
    <xdr:clientData/>
  </xdr:twoCellAnchor>
  <xdr:twoCellAnchor>
    <xdr:from>
      <xdr:col>1</xdr:col>
      <xdr:colOff>266700</xdr:colOff>
      <xdr:row>22</xdr:row>
      <xdr:rowOff>161925</xdr:rowOff>
    </xdr:from>
    <xdr:to>
      <xdr:col>7</xdr:col>
      <xdr:colOff>85726</xdr:colOff>
      <xdr:row>27</xdr:row>
      <xdr:rowOff>104775</xdr:rowOff>
    </xdr:to>
    <xdr:sp macro="" textlink="">
      <xdr:nvSpPr>
        <xdr:cNvPr id="8" name="ZoneTexte 7"/>
        <xdr:cNvSpPr txBox="1"/>
      </xdr:nvSpPr>
      <xdr:spPr>
        <a:xfrm>
          <a:off x="266700" y="5686425"/>
          <a:ext cx="4391026" cy="8953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CH" sz="2000" b="1">
              <a:solidFill>
                <a:srgbClr val="FFFF00"/>
              </a:solidFill>
            </a:rPr>
            <a:t>Gestion</a:t>
          </a:r>
          <a:r>
            <a:rPr lang="fr-CH" sz="2000" b="1" baseline="0">
              <a:solidFill>
                <a:srgbClr val="FFFF00"/>
              </a:solidFill>
            </a:rPr>
            <a:t> du matériel roulent pour le suivi de l'entretion et des frais </a:t>
          </a:r>
          <a:endParaRPr lang="fr-CH" sz="20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17589</xdr:colOff>
      <xdr:row>26</xdr:row>
      <xdr:rowOff>113568</xdr:rowOff>
    </xdr:from>
    <xdr:to>
      <xdr:col>4</xdr:col>
      <xdr:colOff>14651</xdr:colOff>
      <xdr:row>34</xdr:row>
      <xdr:rowOff>189768</xdr:rowOff>
    </xdr:to>
    <xdr:sp macro="" textlink="">
      <xdr:nvSpPr>
        <xdr:cNvPr id="5" name="Rectangle à coins arrondis 4"/>
        <xdr:cNvSpPr/>
      </xdr:nvSpPr>
      <xdr:spPr>
        <a:xfrm>
          <a:off x="779589" y="5646727"/>
          <a:ext cx="6543335" cy="1600200"/>
        </a:xfrm>
        <a:prstGeom prst="roundRect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2042753</xdr:colOff>
      <xdr:row>32</xdr:row>
      <xdr:rowOff>5129</xdr:rowOff>
    </xdr:from>
    <xdr:to>
      <xdr:col>2</xdr:col>
      <xdr:colOff>320760</xdr:colOff>
      <xdr:row>33</xdr:row>
      <xdr:rowOff>128954</xdr:rowOff>
    </xdr:to>
    <xdr:sp macro="[0]!aller_a_enreg_precedent" textlink="">
      <xdr:nvSpPr>
        <xdr:cNvPr id="2" name="Flèche gauche 1"/>
        <xdr:cNvSpPr/>
      </xdr:nvSpPr>
      <xdr:spPr>
        <a:xfrm>
          <a:off x="2804753" y="6291629"/>
          <a:ext cx="461430" cy="3143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555384</xdr:colOff>
      <xdr:row>32</xdr:row>
      <xdr:rowOff>5126</xdr:rowOff>
    </xdr:from>
    <xdr:to>
      <xdr:col>2</xdr:col>
      <xdr:colOff>1016814</xdr:colOff>
      <xdr:row>33</xdr:row>
      <xdr:rowOff>128951</xdr:rowOff>
    </xdr:to>
    <xdr:sp macro="[0]!aller_a_enreg_suivant" textlink="">
      <xdr:nvSpPr>
        <xdr:cNvPr id="3" name="Flèche gauche 2"/>
        <xdr:cNvSpPr/>
      </xdr:nvSpPr>
      <xdr:spPr>
        <a:xfrm rot="10800000">
          <a:off x="3500807" y="6291626"/>
          <a:ext cx="461430" cy="3143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oneCellAnchor>
    <xdr:from>
      <xdr:col>0</xdr:col>
      <xdr:colOff>733430</xdr:colOff>
      <xdr:row>27</xdr:row>
      <xdr:rowOff>100378</xdr:rowOff>
    </xdr:from>
    <xdr:ext cx="6570757" cy="311496"/>
    <xdr:sp macro="" textlink="">
      <xdr:nvSpPr>
        <xdr:cNvPr id="6" name="ZoneTexte 5"/>
        <xdr:cNvSpPr txBox="1"/>
      </xdr:nvSpPr>
      <xdr:spPr>
        <a:xfrm>
          <a:off x="733430" y="5434378"/>
          <a:ext cx="6570757" cy="311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>
          <a:noAutofit/>
        </a:bodyPr>
        <a:lstStyle/>
        <a:p>
          <a:pPr algn="ctr"/>
          <a:r>
            <a:rPr lang="fr-CH" sz="1400" b="1"/>
            <a:t>Pour chercher un modèle de la liste introduire le numéro d'inventaire:</a:t>
          </a:r>
        </a:p>
      </xdr:txBody>
    </xdr:sp>
    <xdr:clientData/>
  </xdr:oneCellAnchor>
  <xdr:twoCellAnchor>
    <xdr:from>
      <xdr:col>5</xdr:col>
      <xdr:colOff>180975</xdr:colOff>
      <xdr:row>16</xdr:row>
      <xdr:rowOff>180975</xdr:rowOff>
    </xdr:from>
    <xdr:to>
      <xdr:col>9</xdr:col>
      <xdr:colOff>676275</xdr:colOff>
      <xdr:row>31</xdr:row>
      <xdr:rowOff>104775</xdr:rowOff>
    </xdr:to>
    <xdr:sp macro="" textlink="">
      <xdr:nvSpPr>
        <xdr:cNvPr id="4126" name="Text Box 30"/>
        <xdr:cNvSpPr txBox="1">
          <a:spLocks noChangeArrowheads="1"/>
        </xdr:cNvSpPr>
      </xdr:nvSpPr>
      <xdr:spPr bwMode="auto">
        <a:xfrm>
          <a:off x="8248650" y="3724275"/>
          <a:ext cx="4486275" cy="2886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Juste "Imprimer la fiche"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BD il faut juste le nom de fichier image (extension comprise)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38100</xdr:colOff>
      <xdr:row>3</xdr:row>
      <xdr:rowOff>171450</xdr:rowOff>
    </xdr:from>
    <xdr:to>
      <xdr:col>22</xdr:col>
      <xdr:colOff>714375</xdr:colOff>
      <xdr:row>12</xdr:row>
      <xdr:rowOff>9525</xdr:rowOff>
    </xdr:to>
    <xdr:pic>
      <xdr:nvPicPr>
        <xdr:cNvPr id="9217" name="Image 1" descr="RE44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35225" y="742950"/>
          <a:ext cx="2962275" cy="1552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10</xdr:col>
      <xdr:colOff>0</xdr:colOff>
      <xdr:row>6</xdr:row>
      <xdr:rowOff>180975</xdr:rowOff>
    </xdr:to>
    <xdr:pic>
      <xdr:nvPicPr>
        <xdr:cNvPr id="9218" name="Picture 12" descr="Voi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53125" y="571500"/>
          <a:ext cx="22860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incertion-image-dans-un-fichier-t23000.html?sid=f1c62041ffb42ae2911906f067f57d73" TargetMode="Externa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rgb="FF00B050"/>
  </sheetPr>
  <dimension ref="C6:R18"/>
  <sheetViews>
    <sheetView showGridLines="0" workbookViewId="0"/>
  </sheetViews>
  <sheetFormatPr baseColWidth="10" defaultRowHeight="15"/>
  <cols>
    <col min="1" max="1" width="9.42578125" customWidth="1"/>
    <col min="8" max="8" width="5.140625" customWidth="1"/>
  </cols>
  <sheetData>
    <row r="6" spans="3:6">
      <c r="C6" s="65"/>
      <c r="D6" s="65"/>
      <c r="E6" s="65"/>
      <c r="F6" s="65"/>
    </row>
    <row r="17" spans="15:18">
      <c r="O17" s="65"/>
      <c r="P17" s="65"/>
      <c r="Q17" s="65"/>
      <c r="R17" s="65"/>
    </row>
    <row r="18" spans="15:18">
      <c r="O18" s="65"/>
      <c r="P18" s="65"/>
      <c r="Q18" s="65"/>
      <c r="R18" s="65"/>
    </row>
  </sheetData>
  <mergeCells count="3">
    <mergeCell ref="C6:F6"/>
    <mergeCell ref="O17:R17"/>
    <mergeCell ref="O18:R18"/>
  </mergeCells>
  <phoneticPr fontId="9" type="noConversion"/>
  <pageMargins left="0.32" right="0.3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X37"/>
  <sheetViews>
    <sheetView topLeftCell="A4" workbookViewId="0">
      <selection activeCell="G19" sqref="G19"/>
    </sheetView>
  </sheetViews>
  <sheetFormatPr baseColWidth="10" defaultRowHeight="15"/>
  <cols>
    <col min="1" max="1" width="15.7109375" customWidth="1"/>
    <col min="2" max="3" width="32.7109375" customWidth="1"/>
    <col min="4" max="4" width="7.7109375" customWidth="1"/>
    <col min="5" max="5" width="5.7109375" customWidth="1"/>
    <col min="6" max="6" width="3.7109375" customWidth="1"/>
    <col min="7" max="7" width="16.5703125" bestFit="1" customWidth="1"/>
    <col min="8" max="8" width="10.28515625" bestFit="1" customWidth="1"/>
    <col min="9" max="10" width="10.140625" bestFit="1" customWidth="1"/>
    <col min="11" max="11" width="26.85546875" bestFit="1" customWidth="1"/>
    <col min="12" max="12" width="14.85546875" customWidth="1"/>
    <col min="13" max="13" width="20.42578125" bestFit="1" customWidth="1"/>
    <col min="14" max="14" width="25" bestFit="1" customWidth="1"/>
    <col min="15" max="15" width="15.7109375" bestFit="1" customWidth="1"/>
    <col min="16" max="16" width="21.7109375" bestFit="1" customWidth="1"/>
    <col min="17" max="17" width="13.42578125" bestFit="1" customWidth="1"/>
    <col min="18" max="18" width="13.140625" bestFit="1" customWidth="1"/>
    <col min="19" max="19" width="26" bestFit="1" customWidth="1"/>
    <col min="22" max="22" width="20.42578125" bestFit="1" customWidth="1"/>
    <col min="23" max="23" width="22.140625" bestFit="1" customWidth="1"/>
    <col min="24" max="24" width="16.42578125" bestFit="1" customWidth="1"/>
  </cols>
  <sheetData>
    <row r="1" spans="1:24" hidden="1">
      <c r="A1" s="1" t="s">
        <v>10</v>
      </c>
      <c r="B1" s="1" t="s">
        <v>28</v>
      </c>
      <c r="C1" s="1" t="s">
        <v>0</v>
      </c>
      <c r="D1" s="1" t="s">
        <v>2</v>
      </c>
      <c r="E1" s="1" t="s">
        <v>3</v>
      </c>
      <c r="F1" s="1" t="s">
        <v>8</v>
      </c>
      <c r="G1" s="1" t="s">
        <v>9</v>
      </c>
      <c r="H1" s="1" t="s">
        <v>4</v>
      </c>
      <c r="I1" s="1" t="s">
        <v>5</v>
      </c>
      <c r="J1" s="1" t="s">
        <v>19</v>
      </c>
      <c r="K1" s="1" t="s">
        <v>52</v>
      </c>
      <c r="L1" s="1" t="s">
        <v>6</v>
      </c>
      <c r="M1" s="1" t="s">
        <v>20</v>
      </c>
      <c r="N1" s="1" t="s">
        <v>14</v>
      </c>
      <c r="O1" s="1" t="s">
        <v>18</v>
      </c>
      <c r="P1" s="1" t="s">
        <v>16</v>
      </c>
      <c r="Q1" s="1" t="s">
        <v>55</v>
      </c>
      <c r="R1" s="1" t="s">
        <v>11</v>
      </c>
      <c r="S1" s="1" t="s">
        <v>12</v>
      </c>
      <c r="T1" s="1" t="s">
        <v>13</v>
      </c>
      <c r="U1" s="1" t="s">
        <v>1</v>
      </c>
      <c r="V1" s="30" t="s">
        <v>64</v>
      </c>
      <c r="W1" s="30" t="s">
        <v>65</v>
      </c>
      <c r="X1" s="30" t="s">
        <v>66</v>
      </c>
    </row>
    <row r="2" spans="1:24" hidden="1">
      <c r="A2">
        <f ca="1">MAX(BD!A:A)+1</f>
        <v>8</v>
      </c>
      <c r="B2" t="str">
        <f>C6&amp;""</f>
        <v/>
      </c>
      <c r="C2" t="str">
        <f>C7&amp;""</f>
        <v/>
      </c>
      <c r="D2" t="str">
        <f>C8&amp;""</f>
        <v/>
      </c>
      <c r="E2" t="str">
        <f>C9&amp;""</f>
        <v/>
      </c>
      <c r="F2" t="str">
        <f>C10&amp;""</f>
        <v/>
      </c>
      <c r="G2">
        <f>C11</f>
        <v>0</v>
      </c>
      <c r="H2" t="str">
        <f>C12&amp;""</f>
        <v/>
      </c>
      <c r="I2" s="2">
        <f>C13</f>
        <v>0</v>
      </c>
      <c r="J2" s="2">
        <f>C14</f>
        <v>0</v>
      </c>
      <c r="K2" t="str">
        <f>C15&amp;""</f>
        <v/>
      </c>
      <c r="L2" s="9">
        <f>C16</f>
        <v>0</v>
      </c>
      <c r="M2" s="9">
        <f>C17</f>
        <v>0</v>
      </c>
      <c r="N2">
        <f>C18</f>
        <v>0</v>
      </c>
      <c r="O2" t="str">
        <f>C19&amp;""</f>
        <v/>
      </c>
      <c r="P2" t="str">
        <f>C20&amp;""</f>
        <v/>
      </c>
      <c r="Q2" t="str">
        <f>C21&amp;""</f>
        <v/>
      </c>
      <c r="R2" t="str">
        <f>C22&amp;""</f>
        <v/>
      </c>
      <c r="S2" t="str">
        <f>C23&amp;""</f>
        <v/>
      </c>
      <c r="T2" t="str">
        <f>C24&amp;""</f>
        <v/>
      </c>
      <c r="U2">
        <f>C25</f>
        <v>0</v>
      </c>
      <c r="V2" t="e">
        <f>#VALUE!</f>
        <v>#VALUE!</v>
      </c>
      <c r="W2" t="e">
        <f>#VALUE!</f>
        <v>#VALUE!</v>
      </c>
      <c r="X2" t="e">
        <f>V2&amp;W2&amp;A2</f>
        <v>#VALUE!</v>
      </c>
    </row>
    <row r="3" spans="1:24" hidden="1"/>
    <row r="4" spans="1:24" ht="34.5" customHeight="1" thickBot="1">
      <c r="A4" s="66" t="s">
        <v>54</v>
      </c>
      <c r="B4" s="67"/>
      <c r="C4" s="67"/>
      <c r="D4" s="67"/>
      <c r="E4" s="67"/>
      <c r="F4" s="67"/>
    </row>
    <row r="5" spans="1:24" ht="32.25" customHeight="1" thickTop="1" thickBot="1">
      <c r="B5" s="18" t="str">
        <f ca="1">'Formulaire de saisie original'!B2</f>
        <v>Renseignement sur le modèle</v>
      </c>
      <c r="C5" s="17" t="str">
        <f ca="1">'Formulaire de saisie original'!C2</f>
        <v>Zone de saisie</v>
      </c>
    </row>
    <row r="6" spans="1:24" ht="16.5" thickTop="1">
      <c r="B6" s="11" t="str">
        <f ca="1">'Formulaire de saisie original'!B3</f>
        <v>Ecartement</v>
      </c>
      <c r="C6" s="22"/>
    </row>
    <row r="7" spans="1:24" ht="15.75">
      <c r="B7" s="12" t="str">
        <f ca="1">'Formulaire de saisie original'!B4</f>
        <v>Catégorie</v>
      </c>
      <c r="C7" s="14"/>
    </row>
    <row r="8" spans="1:24" ht="15.75">
      <c r="B8" s="12" t="str">
        <f ca="1">'Formulaire de saisie original'!B5</f>
        <v>Marque</v>
      </c>
      <c r="C8" s="23"/>
    </row>
    <row r="9" spans="1:24" ht="15.75">
      <c r="B9" s="12" t="str">
        <f ca="1">'Formulaire de saisie original'!B6</f>
        <v>Type</v>
      </c>
      <c r="C9" s="14"/>
    </row>
    <row r="10" spans="1:24" ht="15.75">
      <c r="B10" s="12" t="str">
        <f ca="1">'Formulaire de saisie original'!B7</f>
        <v>Série / Couleurs</v>
      </c>
      <c r="C10" s="14"/>
    </row>
    <row r="11" spans="1:24" ht="15.75">
      <c r="B11" s="12" t="str">
        <f ca="1">'Formulaire de saisie original'!B8</f>
        <v>N°  d'immatriculation</v>
      </c>
      <c r="C11" s="14"/>
    </row>
    <row r="12" spans="1:24" ht="15.75">
      <c r="B12" s="12" t="str">
        <f ca="1">'Formulaire de saisie original'!B9</f>
        <v>N° d'article</v>
      </c>
      <c r="C12" s="14"/>
    </row>
    <row r="13" spans="1:24" ht="15.75">
      <c r="B13" s="12" t="str">
        <f ca="1">'Formulaire de saisie original'!B10</f>
        <v>Date d'achat</v>
      </c>
      <c r="C13" s="15"/>
      <c r="H13" s="2"/>
    </row>
    <row r="14" spans="1:24" ht="15.75">
      <c r="B14" s="12" t="str">
        <f ca="1">'Formulaire de saisie original'!B11</f>
        <v>Date d'entretien</v>
      </c>
      <c r="C14" s="15"/>
      <c r="H14" s="2"/>
    </row>
    <row r="15" spans="1:24" ht="15.75">
      <c r="B15" s="12" t="str">
        <f ca="1">'Formulaire de saisie original'!B12</f>
        <v>Réparation / Transformation</v>
      </c>
      <c r="C15" s="20"/>
    </row>
    <row r="16" spans="1:24" ht="15.75">
      <c r="B16" s="12" t="str">
        <f ca="1">'Formulaire de saisie original'!B13</f>
        <v>Prix d'achat</v>
      </c>
      <c r="C16" s="19"/>
    </row>
    <row r="17" spans="2:13" ht="15.75">
      <c r="B17" s="12" t="str">
        <f ca="1">'Formulaire de saisie original'!B14</f>
        <v>Frais supplémentaire</v>
      </c>
      <c r="C17" s="19"/>
    </row>
    <row r="18" spans="2:13" ht="15.75">
      <c r="B18" s="12" t="str">
        <f ca="1">'Formulaire de saisie original'!B15</f>
        <v>N° régulateur loco. Gahler</v>
      </c>
      <c r="C18" s="14"/>
    </row>
    <row r="19" spans="2:13" ht="15.75">
      <c r="B19" s="12" t="str">
        <f ca="1">'Formulaire de saisie original'!B16</f>
        <v>Collage détailles</v>
      </c>
      <c r="C19" s="23"/>
    </row>
    <row r="20" spans="2:13" ht="15.75">
      <c r="B20" s="12" t="str">
        <f ca="1">'Formulaire de saisie original'!B17</f>
        <v>Ecl. module cdm / Wagon</v>
      </c>
      <c r="C20" s="23"/>
    </row>
    <row r="21" spans="2:13" ht="15.75">
      <c r="B21" s="12" t="str">
        <f ca="1">'Formulaire de saisie original'!B18</f>
        <v>Personnages</v>
      </c>
      <c r="C21" s="23"/>
    </row>
    <row r="22" spans="2:13" ht="15.75">
      <c r="B22" s="12" t="str">
        <f ca="1">'Formulaire de saisie original'!B19</f>
        <v>Vieillissement</v>
      </c>
      <c r="C22" s="23"/>
    </row>
    <row r="23" spans="2:13" ht="15.75">
      <c r="B23" s="12" t="str">
        <f ca="1">'Formulaire de saisie original'!B20</f>
        <v>Détection roue pour Gahler</v>
      </c>
      <c r="C23" s="23"/>
    </row>
    <row r="24" spans="2:13" ht="15.75">
      <c r="B24" s="12" t="str">
        <f ca="1">'Formulaire de saisie original'!B21</f>
        <v>Remarques</v>
      </c>
      <c r="C24" s="14"/>
    </row>
    <row r="25" spans="2:13" ht="16.5" thickBot="1">
      <c r="B25" s="13" t="str">
        <f ca="1">'Formulaire de saisie original'!B22</f>
        <v>Photos</v>
      </c>
      <c r="C25" s="16"/>
    </row>
    <row r="26" spans="2:13" ht="15.75" thickTop="1"/>
    <row r="29" spans="2:13">
      <c r="I29" s="2"/>
      <c r="J29" s="2"/>
      <c r="L29" s="9"/>
      <c r="M29" s="9"/>
    </row>
    <row r="32" spans="2:13" ht="15.75" thickBot="1">
      <c r="C32" s="3"/>
      <c r="D32" s="3"/>
      <c r="E32" s="5"/>
    </row>
    <row r="33" spans="2:3" ht="15.75" thickBot="1">
      <c r="B33" s="31" t="s">
        <v>67</v>
      </c>
      <c r="C33" s="32">
        <f ca="1">BD!$X$2</f>
        <v>2235</v>
      </c>
    </row>
    <row r="34" spans="2:3" ht="15.75" thickBot="1"/>
    <row r="35" spans="2:3" ht="15.75" thickTop="1">
      <c r="B35" s="70" t="s">
        <v>79</v>
      </c>
      <c r="C35" s="71"/>
    </row>
    <row r="36" spans="2:3" ht="15.75" thickBot="1">
      <c r="B36" s="68" t="s">
        <v>68</v>
      </c>
      <c r="C36" s="69"/>
    </row>
    <row r="37" spans="2:3" ht="15.75" thickTop="1"/>
  </sheetData>
  <sheetCalcPr fullCalcOnLoad="1"/>
  <mergeCells count="3">
    <mergeCell ref="A4:F4"/>
    <mergeCell ref="B36:C36"/>
    <mergeCell ref="B35:C35"/>
  </mergeCells>
  <phoneticPr fontId="9" type="noConversion"/>
  <dataValidations count="4">
    <dataValidation type="list" allowBlank="1" showInputMessage="1" showErrorMessage="1" sqref="C19:C23">
      <formula1>'Données de trie'!$E2:$E3</formula1>
    </dataValidation>
    <dataValidation type="list" errorStyle="information" allowBlank="1" showInputMessage="1" showErrorMessage="1" errorTitle="Attention !" error="La catégorie tapé n'appartient pas à la liste dés catégorie, pour ajouter une nouvelle valeur aller sur la page &quot;Données de trie&quot;" sqref="C7">
      <formula1>'Données de trie'!$C2:$C11</formula1>
    </dataValidation>
    <dataValidation type="list" errorStyle="information" allowBlank="1" showInputMessage="1" showErrorMessage="1" errorTitle="Attention !" error="L'échelle tapé n'appartient pas à la liste dés écartements, pour ajouter une nouvelle valeur aller sur la page &quot;Données de trie&quot;" sqref="C6">
      <formula1>'Données de trie'!$B2:$B4</formula1>
    </dataValidation>
    <dataValidation type="list" errorStyle="information" allowBlank="1" showInputMessage="1" showErrorMessage="1" errorTitle="Attention !" error="La marque tapé n'appartient pas à la liste des marques, pour ajouter une nouvelle valeur aller sur la page &quot;Données de trie&quot;" sqref="C8">
      <formula1>'Données de trie'!$D2:$D21</formula1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X43"/>
  <sheetViews>
    <sheetView showGridLines="0" tabSelected="1" zoomScale="110" zoomScaleNormal="110" workbookViewId="0">
      <selection activeCell="A28" sqref="A28"/>
    </sheetView>
  </sheetViews>
  <sheetFormatPr baseColWidth="10" defaultRowHeight="15"/>
  <cols>
    <col min="2" max="4" width="32.7109375" customWidth="1"/>
    <col min="7" max="7" width="25.5703125" bestFit="1" customWidth="1"/>
    <col min="22" max="22" width="20.5703125" bestFit="1" customWidth="1"/>
    <col min="23" max="23" width="22.42578125" bestFit="1" customWidth="1"/>
  </cols>
  <sheetData>
    <row r="1" spans="1:24">
      <c r="A1" s="1" t="s">
        <v>10</v>
      </c>
      <c r="B1" s="1" t="s">
        <v>28</v>
      </c>
      <c r="C1" s="1" t="s">
        <v>0</v>
      </c>
      <c r="D1" s="1" t="s">
        <v>2</v>
      </c>
      <c r="E1" s="1" t="s">
        <v>3</v>
      </c>
      <c r="F1" s="1" t="s">
        <v>8</v>
      </c>
      <c r="G1" s="1" t="s">
        <v>9</v>
      </c>
      <c r="H1" s="1" t="s">
        <v>4</v>
      </c>
      <c r="I1" s="1" t="s">
        <v>5</v>
      </c>
      <c r="J1" s="1" t="s">
        <v>19</v>
      </c>
      <c r="K1" s="1" t="s">
        <v>52</v>
      </c>
      <c r="L1" s="1" t="s">
        <v>6</v>
      </c>
      <c r="M1" s="1" t="s">
        <v>20</v>
      </c>
      <c r="N1" s="1" t="s">
        <v>14</v>
      </c>
      <c r="O1" s="1" t="s">
        <v>18</v>
      </c>
      <c r="P1" s="1" t="s">
        <v>16</v>
      </c>
      <c r="Q1" s="1" t="s">
        <v>55</v>
      </c>
      <c r="R1" s="1" t="s">
        <v>11</v>
      </c>
      <c r="S1" s="1" t="s">
        <v>12</v>
      </c>
      <c r="T1" s="1" t="s">
        <v>13</v>
      </c>
      <c r="U1" s="1" t="s">
        <v>1</v>
      </c>
      <c r="V1" s="30" t="s">
        <v>64</v>
      </c>
      <c r="W1" s="30" t="s">
        <v>65</v>
      </c>
      <c r="X1" s="30" t="s">
        <v>66</v>
      </c>
    </row>
    <row r="2" spans="1:24">
      <c r="A2">
        <f ca="1">INDEX(BD!A:A,param_num_ligne+1)</f>
        <v>4</v>
      </c>
      <c r="B2" t="str">
        <f ca="1">IF(D6="",C6&amp;"",D6&amp;"")</f>
        <v>HO</v>
      </c>
      <c r="C2" t="str">
        <f ca="1">IF(D7="",C7&amp;"",D7&amp;"")</f>
        <v>Vapeur</v>
      </c>
      <c r="D2" t="str">
        <f ca="1">IF(D8="",C8&amp;"",D8&amp;"")</f>
        <v>aku</v>
      </c>
      <c r="E2" t="str">
        <f ca="1">IF(D9="",C9&amp;"",D9&amp;"")</f>
        <v>aa</v>
      </c>
      <c r="F2" t="str">
        <f ca="1">IF(D10="",C10&amp;"",D10&amp;"")</f>
        <v>1</v>
      </c>
      <c r="G2" t="str">
        <f ca="1">IF(D11="",C11&amp;"",D11&amp;"")</f>
        <v>2</v>
      </c>
      <c r="H2" t="str">
        <f ca="1">IF(D12="",C12&amp;"",D12&amp;"")</f>
        <v>3</v>
      </c>
      <c r="I2" s="2" t="str">
        <f ca="1">IF(D13="",C13&amp;"",D13&amp;"")</f>
        <v>4</v>
      </c>
      <c r="J2" s="2" t="str">
        <f ca="1">IF(D14="",C14&amp;"",D14&amp;"")</f>
        <v>5</v>
      </c>
      <c r="K2" t="str">
        <f ca="1">IF(D15="",C15&amp;"",D15&amp;"")</f>
        <v/>
      </c>
      <c r="L2" s="9" t="str">
        <f ca="1">IF(D16="",C16&amp;"",D16&amp;"")</f>
        <v>0</v>
      </c>
      <c r="M2" s="9" t="str">
        <f ca="1">IF(D17="",C17&amp;"",D17&amp;"")</f>
        <v>0</v>
      </c>
      <c r="N2" t="str">
        <f ca="1">IF(D18="",C18&amp;"",D18&amp;"")</f>
        <v>0</v>
      </c>
      <c r="O2" t="str">
        <f ca="1">IF(D19="",C19&amp;"",D19&amp;"")</f>
        <v/>
      </c>
      <c r="P2" t="str">
        <f ca="1">IF(D20="",C20&amp;"",D20&amp;"")</f>
        <v/>
      </c>
      <c r="Q2" t="str">
        <f ca="1">IF(D21="",C21&amp;"",D21&amp;"")</f>
        <v/>
      </c>
      <c r="R2" t="str">
        <f ca="1">IF(D22="",C22&amp;"",D22&amp;"")</f>
        <v/>
      </c>
      <c r="S2" t="str">
        <f ca="1">IF(D23="",C23&amp;"",D23&amp;"")</f>
        <v/>
      </c>
      <c r="T2" t="str">
        <f ca="1">IF(D24="",C24&amp;"",D24&amp;"")</f>
        <v/>
      </c>
      <c r="U2" t="str">
        <f ca="1">IF(D25="",C25&amp;"",D25&amp;"")</f>
        <v>Voiture.jpeg</v>
      </c>
      <c r="V2" t="e">
        <f>#VALUE!</f>
        <v>#VALUE!</v>
      </c>
      <c r="W2" t="e">
        <f>#VALUE!</f>
        <v>#VALUE!</v>
      </c>
      <c r="X2" t="e">
        <f>V2&amp;W2&amp;A2</f>
        <v>#VALUE!</v>
      </c>
    </row>
    <row r="3" spans="1:24" ht="33.75" customHeight="1">
      <c r="A3" s="66" t="s">
        <v>78</v>
      </c>
      <c r="B3" s="67"/>
      <c r="C3" s="67"/>
      <c r="D3" s="67"/>
      <c r="E3" s="67"/>
      <c r="F3" s="67"/>
    </row>
    <row r="4" spans="1:24" ht="24" thickBot="1">
      <c r="A4" s="33"/>
      <c r="B4" s="34"/>
      <c r="C4" s="34"/>
      <c r="D4" s="34"/>
      <c r="E4" s="34"/>
      <c r="F4" s="34"/>
      <c r="G4" s="64" t="s">
        <v>153</v>
      </c>
    </row>
    <row r="5" spans="1:24" ht="17.25" thickTop="1" thickBot="1">
      <c r="B5" s="18" t="s">
        <v>57</v>
      </c>
      <c r="C5" s="17" t="s">
        <v>56</v>
      </c>
      <c r="D5" s="17"/>
    </row>
    <row r="6" spans="1:24" ht="16.5" thickTop="1">
      <c r="B6" s="11" t="str">
        <f ca="1">'Formulaire de saisie original'!B3</f>
        <v>Ecartement</v>
      </c>
      <c r="C6" s="22" t="str">
        <f ca="1">IF(param_num_ligne=0,"",INDEX(Ecartement,param_num_ligne))</f>
        <v>HO</v>
      </c>
      <c r="D6" s="22"/>
      <c r="G6" s="63" t="s">
        <v>5</v>
      </c>
      <c r="H6" s="63" t="s">
        <v>117</v>
      </c>
    </row>
    <row r="7" spans="1:24" ht="15.75">
      <c r="B7" s="12" t="str">
        <f ca="1">'Formulaire de saisie original'!B4</f>
        <v>Catégorie</v>
      </c>
      <c r="C7" s="14" t="str">
        <f ca="1">IF(param_num_ligne=0,"",INDEX(Catégorie,param_num_ligne))</f>
        <v>Vapeur</v>
      </c>
      <c r="D7" s="14"/>
      <c r="G7" s="63" t="s">
        <v>0</v>
      </c>
      <c r="H7" s="63" t="s">
        <v>118</v>
      </c>
    </row>
    <row r="8" spans="1:24" ht="15.75">
      <c r="B8" s="12" t="str">
        <f ca="1">'Formulaire de saisie original'!B5</f>
        <v>Marque</v>
      </c>
      <c r="C8" s="23" t="str">
        <f ca="1">IF(param_num_ligne=0,"",INDEX(Marque,param_num_ligne))</f>
        <v>aku</v>
      </c>
      <c r="D8" s="23"/>
      <c r="G8" s="63" t="s">
        <v>119</v>
      </c>
      <c r="H8" s="63" t="s">
        <v>120</v>
      </c>
    </row>
    <row r="9" spans="1:24" ht="15.75">
      <c r="B9" s="12" t="str">
        <f ca="1">'Formulaire de saisie original'!B6</f>
        <v>Type</v>
      </c>
      <c r="C9" s="14" t="str">
        <f ca="1">IF(param_num_ligne=0,"",INDEX(Type,param_num_ligne))</f>
        <v>aa</v>
      </c>
      <c r="D9" s="14"/>
      <c r="G9" s="63" t="s">
        <v>121</v>
      </c>
      <c r="H9" s="63" t="s">
        <v>122</v>
      </c>
    </row>
    <row r="10" spans="1:24" ht="15.75">
      <c r="B10" s="12" t="str">
        <f ca="1">'Formulaire de saisie original'!B7</f>
        <v>Série / Couleurs</v>
      </c>
      <c r="C10" s="14">
        <f ca="1">IF(param_num_ligne=0,"",INDEX(Serie,param_num_ligne))</f>
        <v>1</v>
      </c>
      <c r="D10" s="14"/>
      <c r="G10" s="63" t="s">
        <v>28</v>
      </c>
      <c r="H10" s="63" t="s">
        <v>123</v>
      </c>
    </row>
    <row r="11" spans="1:24" ht="15.75">
      <c r="B11" s="12" t="str">
        <f ca="1">'Formulaire de saisie original'!B8</f>
        <v>N°  d'immatriculation</v>
      </c>
      <c r="C11" s="14">
        <f ca="1">IF(param_num_ligne=0,"",INDEX(numero_machine,param_num_ligne))</f>
        <v>2</v>
      </c>
      <c r="D11" s="14"/>
      <c r="G11" s="63" t="s">
        <v>124</v>
      </c>
      <c r="H11" s="63" t="s">
        <v>125</v>
      </c>
    </row>
    <row r="12" spans="1:24" ht="15.75">
      <c r="B12" s="12" t="str">
        <f ca="1">'Formulaire de saisie original'!B9</f>
        <v>N° d'article</v>
      </c>
      <c r="C12" s="14">
        <f ca="1">IF(param_num_ligne=0,"",INDEX(Référance,param_num_ligne))</f>
        <v>3</v>
      </c>
      <c r="D12" s="14"/>
      <c r="G12" s="63" t="s">
        <v>19</v>
      </c>
      <c r="H12" s="63" t="s">
        <v>126</v>
      </c>
    </row>
    <row r="13" spans="1:24" ht="15.75">
      <c r="B13" s="12" t="str">
        <f ca="1">'Formulaire de saisie original'!B10</f>
        <v>Date d'achat</v>
      </c>
      <c r="C13" s="15">
        <f ca="1">IF(param_num_ligne=0,"",INDEX(Achat,param_num_ligne))</f>
        <v>4</v>
      </c>
      <c r="D13" s="15"/>
      <c r="G13" s="63" t="s">
        <v>127</v>
      </c>
      <c r="H13" s="63" t="s">
        <v>128</v>
      </c>
    </row>
    <row r="14" spans="1:24" ht="15.75">
      <c r="B14" s="12" t="str">
        <f ca="1">'Formulaire de saisie original'!B11</f>
        <v>Date d'entretien</v>
      </c>
      <c r="C14" s="15">
        <f ca="1">IF(param_num_ligne=0,"",INDEX(Entretien,param_num_ligne))</f>
        <v>5</v>
      </c>
      <c r="D14" s="15"/>
      <c r="G14" s="63" t="s">
        <v>2</v>
      </c>
      <c r="H14" s="63" t="s">
        <v>129</v>
      </c>
    </row>
    <row r="15" spans="1:24" ht="15.75">
      <c r="B15" s="12" t="str">
        <f ca="1">'Formulaire de saisie original'!B12</f>
        <v>Réparation / Transformation</v>
      </c>
      <c r="C15" s="61" t="str">
        <f ca="1">IF(param_num_ligne=0,"",INDEX(Réparation_Transformation,param_num_ligne))</f>
        <v/>
      </c>
      <c r="D15" s="20"/>
      <c r="G15" s="63" t="s">
        <v>130</v>
      </c>
      <c r="H15" s="63" t="s">
        <v>131</v>
      </c>
    </row>
    <row r="16" spans="1:24" ht="15.75">
      <c r="B16" s="12" t="str">
        <f ca="1">'Formulaire de saisie original'!B13</f>
        <v>Prix d'achat</v>
      </c>
      <c r="C16" s="19">
        <f ca="1">IF(param_num_ligne=0,"",INDEX(Prix,param_num_ligne))</f>
        <v>0</v>
      </c>
      <c r="D16" s="19"/>
      <c r="G16" s="63" t="s">
        <v>132</v>
      </c>
      <c r="H16" s="63" t="s">
        <v>133</v>
      </c>
    </row>
    <row r="17" spans="2:8" ht="15.75">
      <c r="B17" s="12" t="str">
        <f ca="1">'Formulaire de saisie original'!B14</f>
        <v>Frais supplémentaire</v>
      </c>
      <c r="C17" s="19">
        <f ca="1">IF(param_num_ligne=0,"",INDEX(Frais_supplémentaire,param_num_ligne))</f>
        <v>0</v>
      </c>
      <c r="D17" s="19"/>
      <c r="G17" s="63" t="s">
        <v>134</v>
      </c>
      <c r="H17" s="63" t="s">
        <v>135</v>
      </c>
    </row>
    <row r="18" spans="2:8" ht="15.75">
      <c r="B18" s="12" t="str">
        <f ca="1">'Formulaire de saisie original'!B15</f>
        <v>N° régulateur loco. Gahler</v>
      </c>
      <c r="C18" s="14">
        <f ca="1">IF(param_num_ligne=0,"",INDEX(N°_régulateur_loco.,param_num_ligne))</f>
        <v>0</v>
      </c>
      <c r="D18" s="14"/>
      <c r="G18" s="63" t="s">
        <v>136</v>
      </c>
      <c r="H18" s="63" t="s">
        <v>137</v>
      </c>
    </row>
    <row r="19" spans="2:8" ht="15.75">
      <c r="B19" s="12" t="str">
        <f ca="1">'Formulaire de saisie original'!B16</f>
        <v>Collage détailles</v>
      </c>
      <c r="C19" s="23" t="str">
        <f ca="1">IF(param_num_ligne=0,"",INDEX(Collage_détailes,param_num_ligne))</f>
        <v/>
      </c>
      <c r="D19" s="23"/>
      <c r="G19" s="63" t="s">
        <v>138</v>
      </c>
      <c r="H19" s="63" t="s">
        <v>139</v>
      </c>
    </row>
    <row r="20" spans="2:8" ht="15.75">
      <c r="B20" s="12" t="str">
        <f ca="1">'Formulaire de saisie original'!B17</f>
        <v>Ecl. module cdm / Wagon</v>
      </c>
      <c r="C20" s="23" t="str">
        <f ca="1">IF(param_num_ligne=0,"",INDEX(Eclairage_module_cdm,param_num_ligne))</f>
        <v/>
      </c>
      <c r="D20" s="23"/>
      <c r="G20" s="63" t="s">
        <v>55</v>
      </c>
      <c r="H20" s="63" t="s">
        <v>140</v>
      </c>
    </row>
    <row r="21" spans="2:8" ht="15.75">
      <c r="B21" s="12" t="str">
        <f ca="1">'Formulaire de saisie original'!B18</f>
        <v>Personnages</v>
      </c>
      <c r="C21" s="23" t="str">
        <f ca="1">IF(param_num_ligne=0,"",INDEX(Personnages,param_num_ligne))</f>
        <v/>
      </c>
      <c r="D21" s="23"/>
      <c r="G21" s="63" t="s">
        <v>141</v>
      </c>
      <c r="H21" s="63" t="s">
        <v>142</v>
      </c>
    </row>
    <row r="22" spans="2:8" ht="15.75">
      <c r="B22" s="12" t="str">
        <f ca="1">'Formulaire de saisie original'!B19</f>
        <v>Vieillissement</v>
      </c>
      <c r="C22" s="23" t="str">
        <f ca="1">IF(param_num_ligne=0,"",INDEX(veillissement,param_num_ligne))</f>
        <v/>
      </c>
      <c r="D22" s="23"/>
      <c r="G22" s="63" t="s">
        <v>6</v>
      </c>
      <c r="H22" s="63" t="s">
        <v>143</v>
      </c>
    </row>
    <row r="23" spans="2:8" ht="15.75">
      <c r="B23" s="12" t="str">
        <f ca="1">'Formulaire de saisie original'!B20</f>
        <v>Détection roue pour Gahler</v>
      </c>
      <c r="C23" s="23" t="str">
        <f ca="1">IF(param_num_ligne=0,"",INDEX(détection_roue,param_num_ligne))</f>
        <v/>
      </c>
      <c r="D23" s="23"/>
      <c r="G23" s="63" t="s">
        <v>4</v>
      </c>
      <c r="H23" s="63" t="s">
        <v>144</v>
      </c>
    </row>
    <row r="24" spans="2:8" ht="15.75">
      <c r="B24" s="12" t="str">
        <f ca="1">'Formulaire de saisie original'!B21</f>
        <v>Remarques</v>
      </c>
      <c r="C24" s="62" t="str">
        <f ca="1">IF(param_num_ligne=0,"",INDEX(remarque,param_num_ligne))</f>
        <v/>
      </c>
      <c r="D24" s="14"/>
      <c r="G24" s="63" t="s">
        <v>145</v>
      </c>
      <c r="H24" s="63" t="s">
        <v>146</v>
      </c>
    </row>
    <row r="25" spans="2:8" ht="16.5" thickBot="1">
      <c r="B25" s="13" t="str">
        <f ca="1">'Formulaire de saisie original'!B22</f>
        <v>Photos</v>
      </c>
      <c r="C25" s="16" t="str">
        <f ca="1">IF(param_num_ligne=0,"",INDEX(photo,param_num_ligne))</f>
        <v>Voiture.jpeg</v>
      </c>
      <c r="D25" s="16"/>
      <c r="G25" s="63" t="s">
        <v>147</v>
      </c>
      <c r="H25" s="63" t="s">
        <v>148</v>
      </c>
    </row>
    <row r="26" spans="2:8" ht="15.75" thickTop="1">
      <c r="G26" s="63" t="s">
        <v>8</v>
      </c>
      <c r="H26" s="63" t="s">
        <v>149</v>
      </c>
    </row>
    <row r="27" spans="2:8">
      <c r="G27" s="63" t="s">
        <v>3</v>
      </c>
      <c r="H27" s="63" t="s">
        <v>150</v>
      </c>
    </row>
    <row r="28" spans="2:8">
      <c r="G28" s="63" t="s">
        <v>151</v>
      </c>
      <c r="H28" s="63" t="s">
        <v>152</v>
      </c>
    </row>
    <row r="29" spans="2:8">
      <c r="B29" s="65"/>
      <c r="C29" s="65"/>
    </row>
    <row r="30" spans="2:8">
      <c r="B30" s="35"/>
      <c r="C30" s="35"/>
    </row>
    <row r="31" spans="2:8">
      <c r="B31" s="35"/>
      <c r="C31" s="35"/>
    </row>
    <row r="42" spans="3:3">
      <c r="C42" s="37" t="s">
        <v>83</v>
      </c>
    </row>
    <row r="43" spans="3:3">
      <c r="C43" s="37">
        <v>1</v>
      </c>
    </row>
  </sheetData>
  <sheetCalcPr fullCalcOnLoad="1"/>
  <mergeCells count="2">
    <mergeCell ref="B29:C29"/>
    <mergeCell ref="A3:F3"/>
  </mergeCells>
  <phoneticPr fontId="9" type="noConversion"/>
  <dataValidations count="7">
    <dataValidation type="list" allowBlank="1" showInputMessage="1" showErrorMessage="1" sqref="C19:D23">
      <formula1>'Données de trie'!$E2:$E3</formula1>
    </dataValidation>
    <dataValidation type="list" allowBlank="1" showInputMessage="1" showErrorMessage="1" sqref="C7">
      <formula1>'Données de trie'!$C2:$C11</formula1>
    </dataValidation>
    <dataValidation type="list" allowBlank="1" showInputMessage="1" showErrorMessage="1" sqref="C6">
      <formula1>'Données de trie'!$B2:$B4</formula1>
    </dataValidation>
    <dataValidation type="list" allowBlank="1" showInputMessage="1" showErrorMessage="1" sqref="C8">
      <formula1>'Données de trie'!$D2:$D21</formula1>
    </dataValidation>
    <dataValidation type="list" errorStyle="warning" allowBlank="1" showInputMessage="1" showErrorMessage="1" errorTitle="Attention !" error="L'échelle tapé n'appartient pas à la liste dés écartements, pour ajouter une nouvelle valeur aller sur la page &quot;Données de trie&quot;" sqref="D6">
      <formula1>'Données de trie'!$B2:$B4</formula1>
    </dataValidation>
    <dataValidation type="list" errorStyle="information" allowBlank="1" showInputMessage="1" showErrorMessage="1" errorTitle="Attention !" error="La catégorie tapé n'appartient pas à la liste dés catégorie, pour ajouter une nouvelle valeur aller sur la page &quot;Données de trie&quot;" sqref="D7">
      <formula1>'Données de trie'!$C2:$C11</formula1>
    </dataValidation>
    <dataValidation type="list" errorStyle="information" allowBlank="1" showInputMessage="1" showErrorMessage="1" errorTitle="Attention !" error="La marque tapé n'appartient pas à la liste des marques, pour ajouter une nouvelle valeur aller sur la page &quot;Données de trie&quot;" sqref="D8">
      <formula1>'Données de trie'!$D2:$D21</formula1>
    </dataValidation>
  </dataValidations>
  <hyperlinks>
    <hyperlink ref="G4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W52"/>
  <sheetViews>
    <sheetView showGridLines="0" zoomScaleNormal="100" workbookViewId="0">
      <selection activeCell="H2" sqref="H2:K16"/>
    </sheetView>
  </sheetViews>
  <sheetFormatPr baseColWidth="10" defaultRowHeight="15"/>
  <cols>
    <col min="1" max="1" width="17.7109375" customWidth="1"/>
    <col min="2" max="4" width="9.140625" customWidth="1"/>
    <col min="5" max="5" width="8.7109375" customWidth="1"/>
    <col min="6" max="7" width="17.7109375" customWidth="1"/>
  </cols>
  <sheetData>
    <row r="1" spans="1:23" ht="15" customHeight="1" thickTop="1">
      <c r="A1" s="56" t="s">
        <v>84</v>
      </c>
      <c r="B1" s="72" t="s">
        <v>0</v>
      </c>
      <c r="C1" s="106"/>
      <c r="D1" s="72" t="s">
        <v>2</v>
      </c>
      <c r="E1" s="73"/>
      <c r="F1" s="51" t="s">
        <v>3</v>
      </c>
      <c r="G1" s="50" t="s">
        <v>28</v>
      </c>
      <c r="H1" s="79" t="s">
        <v>104</v>
      </c>
      <c r="I1" s="80"/>
      <c r="J1" s="80"/>
      <c r="K1" s="81"/>
      <c r="M1" s="56" t="s">
        <v>84</v>
      </c>
      <c r="N1" s="72" t="s">
        <v>0</v>
      </c>
      <c r="O1" s="106"/>
      <c r="P1" s="72" t="s">
        <v>2</v>
      </c>
      <c r="Q1" s="73"/>
      <c r="R1" s="51" t="s">
        <v>3</v>
      </c>
      <c r="S1" s="50" t="s">
        <v>28</v>
      </c>
      <c r="T1" s="79" t="s">
        <v>104</v>
      </c>
      <c r="U1" s="80"/>
      <c r="V1" s="80"/>
      <c r="W1" s="81"/>
    </row>
    <row r="2" spans="1:23">
      <c r="A2" s="115" t="e">
        <v>#VALUE!</v>
      </c>
      <c r="B2" s="74" t="s">
        <v>21</v>
      </c>
      <c r="C2" s="75" t="s">
        <v>21</v>
      </c>
      <c r="D2" s="74" t="s">
        <v>32</v>
      </c>
      <c r="E2" s="75" t="s">
        <v>32</v>
      </c>
      <c r="F2" s="82" t="s">
        <v>107</v>
      </c>
      <c r="G2" s="82" t="s">
        <v>29</v>
      </c>
      <c r="H2" s="85" t="s">
        <v>155</v>
      </c>
      <c r="I2" s="86" t="s">
        <v>155</v>
      </c>
      <c r="J2" s="86" t="s">
        <v>155</v>
      </c>
      <c r="K2" s="87" t="s">
        <v>155</v>
      </c>
      <c r="L2" s="38"/>
      <c r="M2" s="115" t="s">
        <v>113</v>
      </c>
      <c r="N2" s="74" t="s">
        <v>7</v>
      </c>
      <c r="O2" s="75" t="s">
        <v>7</v>
      </c>
      <c r="P2" s="74" t="s">
        <v>41</v>
      </c>
      <c r="Q2" s="75" t="s">
        <v>41</v>
      </c>
      <c r="R2" s="82" t="s">
        <v>108</v>
      </c>
      <c r="S2" s="82" t="s">
        <v>29</v>
      </c>
      <c r="T2" s="85" t="s">
        <v>106</v>
      </c>
      <c r="U2" s="86" t="s">
        <v>106</v>
      </c>
      <c r="V2" s="86" t="s">
        <v>106</v>
      </c>
      <c r="W2" s="87" t="s">
        <v>106</v>
      </c>
    </row>
    <row r="3" spans="1:23">
      <c r="A3" s="116" t="e">
        <v>#VALUE!</v>
      </c>
      <c r="B3" s="76" t="s">
        <v>21</v>
      </c>
      <c r="C3" s="75" t="s">
        <v>21</v>
      </c>
      <c r="D3" s="76" t="s">
        <v>32</v>
      </c>
      <c r="E3" s="75" t="s">
        <v>32</v>
      </c>
      <c r="F3" s="83" t="s">
        <v>107</v>
      </c>
      <c r="G3" s="83" t="s">
        <v>29</v>
      </c>
      <c r="H3" s="74" t="s">
        <v>155</v>
      </c>
      <c r="I3" s="86" t="s">
        <v>155</v>
      </c>
      <c r="J3" s="86" t="s">
        <v>155</v>
      </c>
      <c r="K3" s="87" t="s">
        <v>155</v>
      </c>
      <c r="M3" s="116" t="s">
        <v>113</v>
      </c>
      <c r="N3" s="76" t="s">
        <v>7</v>
      </c>
      <c r="O3" s="75" t="s">
        <v>7</v>
      </c>
      <c r="P3" s="76" t="s">
        <v>41</v>
      </c>
      <c r="Q3" s="75" t="s">
        <v>41</v>
      </c>
      <c r="R3" s="83" t="s">
        <v>108</v>
      </c>
      <c r="S3" s="83" t="s">
        <v>29</v>
      </c>
      <c r="T3" s="74" t="s">
        <v>106</v>
      </c>
      <c r="U3" s="86" t="s">
        <v>106</v>
      </c>
      <c r="V3" s="86" t="s">
        <v>106</v>
      </c>
      <c r="W3" s="87" t="s">
        <v>106</v>
      </c>
    </row>
    <row r="4" spans="1:23">
      <c r="A4" s="117" t="e">
        <v>#VALUE!</v>
      </c>
      <c r="B4" s="77" t="s">
        <v>21</v>
      </c>
      <c r="C4" s="78" t="s">
        <v>21</v>
      </c>
      <c r="D4" s="77" t="s">
        <v>32</v>
      </c>
      <c r="E4" s="78" t="s">
        <v>32</v>
      </c>
      <c r="F4" s="84" t="s">
        <v>107</v>
      </c>
      <c r="G4" s="84" t="s">
        <v>29</v>
      </c>
      <c r="H4" s="74" t="s">
        <v>155</v>
      </c>
      <c r="I4" s="86" t="s">
        <v>155</v>
      </c>
      <c r="J4" s="86" t="s">
        <v>155</v>
      </c>
      <c r="K4" s="87" t="s">
        <v>155</v>
      </c>
      <c r="M4" s="117" t="s">
        <v>113</v>
      </c>
      <c r="N4" s="77" t="s">
        <v>7</v>
      </c>
      <c r="O4" s="78" t="s">
        <v>7</v>
      </c>
      <c r="P4" s="77" t="s">
        <v>41</v>
      </c>
      <c r="Q4" s="78" t="s">
        <v>41</v>
      </c>
      <c r="R4" s="84" t="s">
        <v>108</v>
      </c>
      <c r="S4" s="84" t="s">
        <v>29</v>
      </c>
      <c r="T4" s="74" t="s">
        <v>106</v>
      </c>
      <c r="U4" s="86" t="s">
        <v>106</v>
      </c>
      <c r="V4" s="86" t="s">
        <v>106</v>
      </c>
      <c r="W4" s="87" t="s">
        <v>106</v>
      </c>
    </row>
    <row r="5" spans="1:23">
      <c r="A5" s="57" t="s">
        <v>86</v>
      </c>
      <c r="B5" s="72" t="s">
        <v>88</v>
      </c>
      <c r="C5" s="106"/>
      <c r="D5" s="72" t="s">
        <v>91</v>
      </c>
      <c r="E5" s="73"/>
      <c r="F5" s="51" t="s">
        <v>90</v>
      </c>
      <c r="G5" s="52" t="s">
        <v>89</v>
      </c>
      <c r="H5" s="74" t="s">
        <v>155</v>
      </c>
      <c r="I5" s="86" t="s">
        <v>155</v>
      </c>
      <c r="J5" s="86" t="s">
        <v>155</v>
      </c>
      <c r="K5" s="87" t="s">
        <v>155</v>
      </c>
      <c r="M5" s="57" t="s">
        <v>86</v>
      </c>
      <c r="N5" s="72" t="s">
        <v>88</v>
      </c>
      <c r="O5" s="106"/>
      <c r="P5" s="72" t="s">
        <v>91</v>
      </c>
      <c r="Q5" s="73"/>
      <c r="R5" s="51" t="s">
        <v>90</v>
      </c>
      <c r="S5" s="52" t="s">
        <v>89</v>
      </c>
      <c r="T5" s="74" t="s">
        <v>106</v>
      </c>
      <c r="U5" s="86" t="s">
        <v>106</v>
      </c>
      <c r="V5" s="86" t="s">
        <v>106</v>
      </c>
      <c r="W5" s="87" t="s">
        <v>106</v>
      </c>
    </row>
    <row r="6" spans="1:23">
      <c r="A6" s="98">
        <v>4</v>
      </c>
      <c r="B6" s="101">
        <v>5</v>
      </c>
      <c r="C6" s="102">
        <v>5</v>
      </c>
      <c r="D6" s="74">
        <v>2</v>
      </c>
      <c r="E6" s="75">
        <v>2</v>
      </c>
      <c r="F6" s="82">
        <v>3</v>
      </c>
      <c r="G6" s="82">
        <v>0</v>
      </c>
      <c r="H6" s="74" t="s">
        <v>155</v>
      </c>
      <c r="I6" s="86" t="s">
        <v>155</v>
      </c>
      <c r="J6" s="86" t="s">
        <v>155</v>
      </c>
      <c r="K6" s="87" t="s">
        <v>155</v>
      </c>
      <c r="M6" s="98" t="s">
        <v>115</v>
      </c>
      <c r="N6" s="101" t="s">
        <v>116</v>
      </c>
      <c r="O6" s="102" t="s">
        <v>116</v>
      </c>
      <c r="P6" s="74" t="s">
        <v>114</v>
      </c>
      <c r="Q6" s="75" t="s">
        <v>114</v>
      </c>
      <c r="R6" s="82" t="s">
        <v>112</v>
      </c>
      <c r="S6" s="82" t="s">
        <v>105</v>
      </c>
      <c r="T6" s="74" t="s">
        <v>106</v>
      </c>
      <c r="U6" s="86" t="s">
        <v>106</v>
      </c>
      <c r="V6" s="86" t="s">
        <v>106</v>
      </c>
      <c r="W6" s="87" t="s">
        <v>106</v>
      </c>
    </row>
    <row r="7" spans="1:23">
      <c r="A7" s="99">
        <v>4</v>
      </c>
      <c r="B7" s="103">
        <v>5</v>
      </c>
      <c r="C7" s="102">
        <v>5</v>
      </c>
      <c r="D7" s="76">
        <v>2</v>
      </c>
      <c r="E7" s="75">
        <v>2</v>
      </c>
      <c r="F7" s="83">
        <v>3</v>
      </c>
      <c r="G7" s="83">
        <v>0</v>
      </c>
      <c r="H7" s="74" t="s">
        <v>155</v>
      </c>
      <c r="I7" s="86" t="s">
        <v>155</v>
      </c>
      <c r="J7" s="86" t="s">
        <v>155</v>
      </c>
      <c r="K7" s="87" t="s">
        <v>155</v>
      </c>
      <c r="M7" s="99" t="s">
        <v>115</v>
      </c>
      <c r="N7" s="103" t="s">
        <v>116</v>
      </c>
      <c r="O7" s="102" t="s">
        <v>116</v>
      </c>
      <c r="P7" s="76" t="s">
        <v>114</v>
      </c>
      <c r="Q7" s="75" t="s">
        <v>114</v>
      </c>
      <c r="R7" s="83" t="s">
        <v>112</v>
      </c>
      <c r="S7" s="83" t="s">
        <v>105</v>
      </c>
      <c r="T7" s="74" t="s">
        <v>106</v>
      </c>
      <c r="U7" s="86" t="s">
        <v>106</v>
      </c>
      <c r="V7" s="86" t="s">
        <v>106</v>
      </c>
      <c r="W7" s="87" t="s">
        <v>106</v>
      </c>
    </row>
    <row r="8" spans="1:23">
      <c r="A8" s="100">
        <v>4</v>
      </c>
      <c r="B8" s="104">
        <v>5</v>
      </c>
      <c r="C8" s="105">
        <v>5</v>
      </c>
      <c r="D8" s="77">
        <v>2</v>
      </c>
      <c r="E8" s="78">
        <v>2</v>
      </c>
      <c r="F8" s="84">
        <v>3</v>
      </c>
      <c r="G8" s="84">
        <v>0</v>
      </c>
      <c r="H8" s="74" t="s">
        <v>155</v>
      </c>
      <c r="I8" s="86" t="s">
        <v>155</v>
      </c>
      <c r="J8" s="86" t="s">
        <v>155</v>
      </c>
      <c r="K8" s="87" t="s">
        <v>155</v>
      </c>
      <c r="M8" s="100" t="s">
        <v>115</v>
      </c>
      <c r="N8" s="104" t="s">
        <v>116</v>
      </c>
      <c r="O8" s="105" t="s">
        <v>116</v>
      </c>
      <c r="P8" s="77" t="s">
        <v>114</v>
      </c>
      <c r="Q8" s="78" t="s">
        <v>114</v>
      </c>
      <c r="R8" s="84" t="s">
        <v>112</v>
      </c>
      <c r="S8" s="84" t="s">
        <v>105</v>
      </c>
      <c r="T8" s="74" t="s">
        <v>106</v>
      </c>
      <c r="U8" s="86" t="s">
        <v>106</v>
      </c>
      <c r="V8" s="86" t="s">
        <v>106</v>
      </c>
      <c r="W8" s="87" t="s">
        <v>106</v>
      </c>
    </row>
    <row r="9" spans="1:23">
      <c r="A9" s="46"/>
      <c r="B9" s="40"/>
      <c r="C9" s="40"/>
      <c r="D9" s="40"/>
      <c r="E9" s="40"/>
      <c r="F9" s="40"/>
      <c r="G9" s="41"/>
      <c r="H9" s="74" t="s">
        <v>155</v>
      </c>
      <c r="I9" s="86" t="s">
        <v>155</v>
      </c>
      <c r="J9" s="86" t="s">
        <v>155</v>
      </c>
      <c r="K9" s="87" t="s">
        <v>155</v>
      </c>
      <c r="M9" s="46"/>
      <c r="N9" s="40"/>
      <c r="O9" s="40"/>
      <c r="P9" s="40"/>
      <c r="Q9" s="40"/>
      <c r="R9" s="40"/>
      <c r="S9" s="41"/>
      <c r="T9" s="74" t="s">
        <v>106</v>
      </c>
      <c r="U9" s="86" t="s">
        <v>106</v>
      </c>
      <c r="V9" s="86" t="s">
        <v>106</v>
      </c>
      <c r="W9" s="87" t="s">
        <v>106</v>
      </c>
    </row>
    <row r="10" spans="1:23">
      <c r="A10" s="112" t="s">
        <v>92</v>
      </c>
      <c r="B10" s="113"/>
      <c r="C10" s="58" t="s">
        <v>53</v>
      </c>
      <c r="D10" s="39"/>
      <c r="E10" s="113" t="s">
        <v>96</v>
      </c>
      <c r="F10" s="113"/>
      <c r="G10" s="59" t="s">
        <v>53</v>
      </c>
      <c r="H10" s="74" t="s">
        <v>155</v>
      </c>
      <c r="I10" s="86" t="s">
        <v>155</v>
      </c>
      <c r="J10" s="86" t="s">
        <v>155</v>
      </c>
      <c r="K10" s="87" t="s">
        <v>155</v>
      </c>
      <c r="M10" s="112" t="s">
        <v>92</v>
      </c>
      <c r="N10" s="113"/>
      <c r="O10" s="58" t="s">
        <v>17</v>
      </c>
      <c r="P10" s="39"/>
      <c r="Q10" s="113" t="s">
        <v>96</v>
      </c>
      <c r="R10" s="113"/>
      <c r="S10" s="59" t="s">
        <v>17</v>
      </c>
      <c r="T10" s="74" t="s">
        <v>106</v>
      </c>
      <c r="U10" s="86" t="s">
        <v>106</v>
      </c>
      <c r="V10" s="86" t="s">
        <v>106</v>
      </c>
      <c r="W10" s="87" t="s">
        <v>106</v>
      </c>
    </row>
    <row r="11" spans="1:23">
      <c r="A11" s="47"/>
      <c r="B11" s="39"/>
      <c r="C11" s="39"/>
      <c r="D11" s="39"/>
      <c r="E11" s="39"/>
      <c r="F11" s="53"/>
      <c r="G11" s="42"/>
      <c r="H11" s="74" t="s">
        <v>155</v>
      </c>
      <c r="I11" s="86" t="s">
        <v>155</v>
      </c>
      <c r="J11" s="86" t="s">
        <v>155</v>
      </c>
      <c r="K11" s="87" t="s">
        <v>155</v>
      </c>
      <c r="M11" s="47"/>
      <c r="N11" s="39"/>
      <c r="O11" s="39"/>
      <c r="P11" s="39"/>
      <c r="Q11" s="39"/>
      <c r="R11" s="53"/>
      <c r="S11" s="42"/>
      <c r="T11" s="74" t="s">
        <v>106</v>
      </c>
      <c r="U11" s="86" t="s">
        <v>106</v>
      </c>
      <c r="V11" s="86" t="s">
        <v>106</v>
      </c>
      <c r="W11" s="87" t="s">
        <v>106</v>
      </c>
    </row>
    <row r="12" spans="1:23">
      <c r="A12" s="112" t="s">
        <v>93</v>
      </c>
      <c r="B12" s="113"/>
      <c r="C12" s="58" t="s">
        <v>53</v>
      </c>
      <c r="D12" s="39"/>
      <c r="E12" s="113" t="s">
        <v>94</v>
      </c>
      <c r="F12" s="113"/>
      <c r="G12" s="59" t="s">
        <v>53</v>
      </c>
      <c r="H12" s="74" t="s">
        <v>155</v>
      </c>
      <c r="I12" s="86" t="s">
        <v>155</v>
      </c>
      <c r="J12" s="86" t="s">
        <v>155</v>
      </c>
      <c r="K12" s="87" t="s">
        <v>155</v>
      </c>
      <c r="M12" s="112" t="s">
        <v>93</v>
      </c>
      <c r="N12" s="113"/>
      <c r="O12" s="58" t="s">
        <v>17</v>
      </c>
      <c r="P12" s="39"/>
      <c r="Q12" s="113" t="s">
        <v>94</v>
      </c>
      <c r="R12" s="113"/>
      <c r="S12" s="59" t="s">
        <v>17</v>
      </c>
      <c r="T12" s="74" t="s">
        <v>106</v>
      </c>
      <c r="U12" s="86" t="s">
        <v>106</v>
      </c>
      <c r="V12" s="86" t="s">
        <v>106</v>
      </c>
      <c r="W12" s="87" t="s">
        <v>106</v>
      </c>
    </row>
    <row r="13" spans="1:23">
      <c r="A13" s="47"/>
      <c r="B13" s="39"/>
      <c r="C13" s="39"/>
      <c r="D13" s="39"/>
      <c r="E13" s="39"/>
      <c r="F13" s="53"/>
      <c r="G13" s="42"/>
      <c r="H13" s="74" t="s">
        <v>155</v>
      </c>
      <c r="I13" s="86" t="s">
        <v>155</v>
      </c>
      <c r="J13" s="86" t="s">
        <v>155</v>
      </c>
      <c r="K13" s="87" t="s">
        <v>155</v>
      </c>
      <c r="M13" s="47"/>
      <c r="N13" s="39"/>
      <c r="O13" s="39"/>
      <c r="P13" s="39"/>
      <c r="Q13" s="39"/>
      <c r="R13" s="53"/>
      <c r="S13" s="42"/>
      <c r="T13" s="74" t="s">
        <v>106</v>
      </c>
      <c r="U13" s="86" t="s">
        <v>106</v>
      </c>
      <c r="V13" s="86" t="s">
        <v>106</v>
      </c>
      <c r="W13" s="87" t="s">
        <v>106</v>
      </c>
    </row>
    <row r="14" spans="1:23">
      <c r="A14" s="112" t="s">
        <v>95</v>
      </c>
      <c r="B14" s="113"/>
      <c r="C14" s="58" t="s">
        <v>53</v>
      </c>
      <c r="D14" s="39"/>
      <c r="E14" s="114"/>
      <c r="F14" s="114"/>
      <c r="G14" s="42"/>
      <c r="H14" s="74" t="s">
        <v>155</v>
      </c>
      <c r="I14" s="86" t="s">
        <v>155</v>
      </c>
      <c r="J14" s="86" t="s">
        <v>155</v>
      </c>
      <c r="K14" s="87" t="s">
        <v>155</v>
      </c>
      <c r="M14" s="112" t="s">
        <v>95</v>
      </c>
      <c r="N14" s="113"/>
      <c r="O14" s="58" t="s">
        <v>17</v>
      </c>
      <c r="P14" s="39"/>
      <c r="Q14" s="114"/>
      <c r="R14" s="114"/>
      <c r="S14" s="42"/>
      <c r="T14" s="74" t="s">
        <v>106</v>
      </c>
      <c r="U14" s="86" t="s">
        <v>106</v>
      </c>
      <c r="V14" s="86" t="s">
        <v>106</v>
      </c>
      <c r="W14" s="87" t="s">
        <v>106</v>
      </c>
    </row>
    <row r="15" spans="1:23">
      <c r="A15" s="47"/>
      <c r="B15" s="39"/>
      <c r="C15" s="39"/>
      <c r="D15" s="39"/>
      <c r="E15" s="39"/>
      <c r="F15" s="39"/>
      <c r="G15" s="42"/>
      <c r="H15" s="74" t="s">
        <v>155</v>
      </c>
      <c r="I15" s="86" t="s">
        <v>155</v>
      </c>
      <c r="J15" s="86" t="s">
        <v>155</v>
      </c>
      <c r="K15" s="87" t="s">
        <v>155</v>
      </c>
      <c r="M15" s="47"/>
      <c r="N15" s="39"/>
      <c r="O15" s="39"/>
      <c r="P15" s="39"/>
      <c r="Q15" s="39"/>
      <c r="R15" s="39"/>
      <c r="S15" s="42"/>
      <c r="T15" s="74" t="s">
        <v>106</v>
      </c>
      <c r="U15" s="86" t="s">
        <v>106</v>
      </c>
      <c r="V15" s="86" t="s">
        <v>106</v>
      </c>
      <c r="W15" s="87" t="s">
        <v>106</v>
      </c>
    </row>
    <row r="16" spans="1:23">
      <c r="A16" s="48"/>
      <c r="B16" s="7"/>
      <c r="C16" s="7"/>
      <c r="D16" s="7"/>
      <c r="E16" s="7"/>
      <c r="F16" s="7"/>
      <c r="G16" s="43"/>
      <c r="H16" s="88" t="s">
        <v>155</v>
      </c>
      <c r="I16" s="89" t="s">
        <v>155</v>
      </c>
      <c r="J16" s="89" t="s">
        <v>155</v>
      </c>
      <c r="K16" s="90" t="s">
        <v>155</v>
      </c>
      <c r="M16" s="48"/>
      <c r="N16" s="7"/>
      <c r="O16" s="7"/>
      <c r="P16" s="7"/>
      <c r="Q16" s="7"/>
      <c r="R16" s="7"/>
      <c r="S16" s="43"/>
      <c r="T16" s="88" t="s">
        <v>106</v>
      </c>
      <c r="U16" s="89" t="s">
        <v>106</v>
      </c>
      <c r="V16" s="89" t="s">
        <v>106</v>
      </c>
      <c r="W16" s="90" t="s">
        <v>106</v>
      </c>
    </row>
    <row r="17" spans="1:23">
      <c r="A17" s="54" t="s">
        <v>97</v>
      </c>
      <c r="B17" s="39"/>
      <c r="C17" s="39"/>
      <c r="D17" s="39"/>
      <c r="E17" s="39"/>
      <c r="F17" s="39"/>
      <c r="G17" s="40"/>
      <c r="H17" s="39"/>
      <c r="I17" s="39"/>
      <c r="J17" s="39"/>
      <c r="K17" s="45"/>
      <c r="M17" s="54" t="s">
        <v>97</v>
      </c>
      <c r="N17" s="39"/>
      <c r="O17" s="39"/>
      <c r="P17" s="39"/>
      <c r="Q17" s="39"/>
      <c r="R17" s="39"/>
      <c r="S17" s="40"/>
      <c r="T17" s="39"/>
      <c r="U17" s="39"/>
      <c r="V17" s="39"/>
      <c r="W17" s="45"/>
    </row>
    <row r="18" spans="1:23">
      <c r="A18" s="91" t="s">
        <v>53</v>
      </c>
      <c r="B18" s="92" t="s">
        <v>53</v>
      </c>
      <c r="C18" s="92" t="s">
        <v>53</v>
      </c>
      <c r="D18" s="92" t="s">
        <v>53</v>
      </c>
      <c r="E18" s="92" t="s">
        <v>53</v>
      </c>
      <c r="F18" s="92" t="s">
        <v>53</v>
      </c>
      <c r="G18" s="92" t="s">
        <v>53</v>
      </c>
      <c r="H18" s="92" t="s">
        <v>53</v>
      </c>
      <c r="I18" s="92" t="s">
        <v>53</v>
      </c>
      <c r="J18" s="92" t="s">
        <v>53</v>
      </c>
      <c r="K18" s="93" t="s">
        <v>53</v>
      </c>
      <c r="M18" s="91" t="s">
        <v>111</v>
      </c>
      <c r="N18" s="92" t="s">
        <v>111</v>
      </c>
      <c r="O18" s="92" t="s">
        <v>111</v>
      </c>
      <c r="P18" s="92" t="s">
        <v>111</v>
      </c>
      <c r="Q18" s="92" t="s">
        <v>111</v>
      </c>
      <c r="R18" s="92" t="s">
        <v>111</v>
      </c>
      <c r="S18" s="92" t="s">
        <v>111</v>
      </c>
      <c r="T18" s="92" t="s">
        <v>111</v>
      </c>
      <c r="U18" s="92" t="s">
        <v>111</v>
      </c>
      <c r="V18" s="92" t="s">
        <v>111</v>
      </c>
      <c r="W18" s="93" t="s">
        <v>111</v>
      </c>
    </row>
    <row r="19" spans="1:23">
      <c r="A19" s="94" t="s">
        <v>53</v>
      </c>
      <c r="B19" s="92" t="s">
        <v>53</v>
      </c>
      <c r="C19" s="92" t="s">
        <v>53</v>
      </c>
      <c r="D19" s="92" t="s">
        <v>53</v>
      </c>
      <c r="E19" s="92" t="s">
        <v>53</v>
      </c>
      <c r="F19" s="92" t="s">
        <v>53</v>
      </c>
      <c r="G19" s="92" t="s">
        <v>53</v>
      </c>
      <c r="H19" s="92" t="s">
        <v>53</v>
      </c>
      <c r="I19" s="92" t="s">
        <v>53</v>
      </c>
      <c r="J19" s="92" t="s">
        <v>53</v>
      </c>
      <c r="K19" s="93" t="s">
        <v>53</v>
      </c>
      <c r="M19" s="94" t="s">
        <v>111</v>
      </c>
      <c r="N19" s="92" t="s">
        <v>111</v>
      </c>
      <c r="O19" s="92" t="s">
        <v>111</v>
      </c>
      <c r="P19" s="92" t="s">
        <v>111</v>
      </c>
      <c r="Q19" s="92" t="s">
        <v>111</v>
      </c>
      <c r="R19" s="92" t="s">
        <v>111</v>
      </c>
      <c r="S19" s="92" t="s">
        <v>111</v>
      </c>
      <c r="T19" s="92" t="s">
        <v>111</v>
      </c>
      <c r="U19" s="92" t="s">
        <v>111</v>
      </c>
      <c r="V19" s="92" t="s">
        <v>111</v>
      </c>
      <c r="W19" s="93" t="s">
        <v>111</v>
      </c>
    </row>
    <row r="20" spans="1:23">
      <c r="A20" s="94" t="s">
        <v>53</v>
      </c>
      <c r="B20" s="92" t="s">
        <v>53</v>
      </c>
      <c r="C20" s="92" t="s">
        <v>53</v>
      </c>
      <c r="D20" s="92" t="s">
        <v>53</v>
      </c>
      <c r="E20" s="92" t="s">
        <v>53</v>
      </c>
      <c r="F20" s="92" t="s">
        <v>53</v>
      </c>
      <c r="G20" s="92" t="s">
        <v>53</v>
      </c>
      <c r="H20" s="92" t="s">
        <v>53</v>
      </c>
      <c r="I20" s="92" t="s">
        <v>53</v>
      </c>
      <c r="J20" s="92" t="s">
        <v>53</v>
      </c>
      <c r="K20" s="93" t="s">
        <v>53</v>
      </c>
      <c r="M20" s="94" t="s">
        <v>111</v>
      </c>
      <c r="N20" s="92" t="s">
        <v>111</v>
      </c>
      <c r="O20" s="92" t="s">
        <v>111</v>
      </c>
      <c r="P20" s="92" t="s">
        <v>111</v>
      </c>
      <c r="Q20" s="92" t="s">
        <v>111</v>
      </c>
      <c r="R20" s="92" t="s">
        <v>111</v>
      </c>
      <c r="S20" s="92" t="s">
        <v>111</v>
      </c>
      <c r="T20" s="92" t="s">
        <v>111</v>
      </c>
      <c r="U20" s="92" t="s">
        <v>111</v>
      </c>
      <c r="V20" s="92" t="s">
        <v>111</v>
      </c>
      <c r="W20" s="93" t="s">
        <v>111</v>
      </c>
    </row>
    <row r="21" spans="1:23">
      <c r="A21" s="94" t="s">
        <v>53</v>
      </c>
      <c r="B21" s="92" t="s">
        <v>53</v>
      </c>
      <c r="C21" s="92" t="s">
        <v>53</v>
      </c>
      <c r="D21" s="92" t="s">
        <v>53</v>
      </c>
      <c r="E21" s="92" t="s">
        <v>53</v>
      </c>
      <c r="F21" s="92" t="s">
        <v>53</v>
      </c>
      <c r="G21" s="92" t="s">
        <v>53</v>
      </c>
      <c r="H21" s="92" t="s">
        <v>53</v>
      </c>
      <c r="I21" s="92" t="s">
        <v>53</v>
      </c>
      <c r="J21" s="92" t="s">
        <v>53</v>
      </c>
      <c r="K21" s="93" t="s">
        <v>53</v>
      </c>
      <c r="M21" s="94" t="s">
        <v>111</v>
      </c>
      <c r="N21" s="92" t="s">
        <v>111</v>
      </c>
      <c r="O21" s="92" t="s">
        <v>111</v>
      </c>
      <c r="P21" s="92" t="s">
        <v>111</v>
      </c>
      <c r="Q21" s="92" t="s">
        <v>111</v>
      </c>
      <c r="R21" s="92" t="s">
        <v>111</v>
      </c>
      <c r="S21" s="92" t="s">
        <v>111</v>
      </c>
      <c r="T21" s="92" t="s">
        <v>111</v>
      </c>
      <c r="U21" s="92" t="s">
        <v>111</v>
      </c>
      <c r="V21" s="92" t="s">
        <v>111</v>
      </c>
      <c r="W21" s="93" t="s">
        <v>111</v>
      </c>
    </row>
    <row r="22" spans="1:23">
      <c r="A22" s="94" t="s">
        <v>53</v>
      </c>
      <c r="B22" s="92" t="s">
        <v>53</v>
      </c>
      <c r="C22" s="92" t="s">
        <v>53</v>
      </c>
      <c r="D22" s="92" t="s">
        <v>53</v>
      </c>
      <c r="E22" s="92" t="s">
        <v>53</v>
      </c>
      <c r="F22" s="92" t="s">
        <v>53</v>
      </c>
      <c r="G22" s="92" t="s">
        <v>53</v>
      </c>
      <c r="H22" s="92" t="s">
        <v>53</v>
      </c>
      <c r="I22" s="92" t="s">
        <v>53</v>
      </c>
      <c r="J22" s="92" t="s">
        <v>53</v>
      </c>
      <c r="K22" s="93" t="s">
        <v>53</v>
      </c>
      <c r="M22" s="94" t="s">
        <v>111</v>
      </c>
      <c r="N22" s="92" t="s">
        <v>111</v>
      </c>
      <c r="O22" s="92" t="s">
        <v>111</v>
      </c>
      <c r="P22" s="92" t="s">
        <v>111</v>
      </c>
      <c r="Q22" s="92" t="s">
        <v>111</v>
      </c>
      <c r="R22" s="92" t="s">
        <v>111</v>
      </c>
      <c r="S22" s="92" t="s">
        <v>111</v>
      </c>
      <c r="T22" s="92" t="s">
        <v>111</v>
      </c>
      <c r="U22" s="92" t="s">
        <v>111</v>
      </c>
      <c r="V22" s="92" t="s">
        <v>111</v>
      </c>
      <c r="W22" s="93" t="s">
        <v>111</v>
      </c>
    </row>
    <row r="23" spans="1:23">
      <c r="A23" s="94" t="s">
        <v>53</v>
      </c>
      <c r="B23" s="92" t="s">
        <v>53</v>
      </c>
      <c r="C23" s="92" t="s">
        <v>53</v>
      </c>
      <c r="D23" s="92" t="s">
        <v>53</v>
      </c>
      <c r="E23" s="92" t="s">
        <v>53</v>
      </c>
      <c r="F23" s="92" t="s">
        <v>53</v>
      </c>
      <c r="G23" s="92" t="s">
        <v>53</v>
      </c>
      <c r="H23" s="92" t="s">
        <v>53</v>
      </c>
      <c r="I23" s="92" t="s">
        <v>53</v>
      </c>
      <c r="J23" s="92" t="s">
        <v>53</v>
      </c>
      <c r="K23" s="93" t="s">
        <v>53</v>
      </c>
      <c r="M23" s="94" t="s">
        <v>111</v>
      </c>
      <c r="N23" s="92" t="s">
        <v>111</v>
      </c>
      <c r="O23" s="92" t="s">
        <v>111</v>
      </c>
      <c r="P23" s="92" t="s">
        <v>111</v>
      </c>
      <c r="Q23" s="92" t="s">
        <v>111</v>
      </c>
      <c r="R23" s="92" t="s">
        <v>111</v>
      </c>
      <c r="S23" s="92" t="s">
        <v>111</v>
      </c>
      <c r="T23" s="92" t="s">
        <v>111</v>
      </c>
      <c r="U23" s="92" t="s">
        <v>111</v>
      </c>
      <c r="V23" s="92" t="s">
        <v>111</v>
      </c>
      <c r="W23" s="93" t="s">
        <v>111</v>
      </c>
    </row>
    <row r="24" spans="1:23">
      <c r="A24" s="95" t="s">
        <v>53</v>
      </c>
      <c r="B24" s="96" t="s">
        <v>53</v>
      </c>
      <c r="C24" s="96" t="s">
        <v>53</v>
      </c>
      <c r="D24" s="96" t="s">
        <v>53</v>
      </c>
      <c r="E24" s="96" t="s">
        <v>53</v>
      </c>
      <c r="F24" s="96" t="s">
        <v>53</v>
      </c>
      <c r="G24" s="96" t="s">
        <v>53</v>
      </c>
      <c r="H24" s="96" t="s">
        <v>53</v>
      </c>
      <c r="I24" s="96" t="s">
        <v>53</v>
      </c>
      <c r="J24" s="96" t="s">
        <v>53</v>
      </c>
      <c r="K24" s="97" t="s">
        <v>53</v>
      </c>
      <c r="M24" s="95" t="s">
        <v>111</v>
      </c>
      <c r="N24" s="96" t="s">
        <v>111</v>
      </c>
      <c r="O24" s="96" t="s">
        <v>111</v>
      </c>
      <c r="P24" s="96" t="s">
        <v>111</v>
      </c>
      <c r="Q24" s="96" t="s">
        <v>111</v>
      </c>
      <c r="R24" s="96" t="s">
        <v>111</v>
      </c>
      <c r="S24" s="96" t="s">
        <v>111</v>
      </c>
      <c r="T24" s="96" t="s">
        <v>111</v>
      </c>
      <c r="U24" s="96" t="s">
        <v>111</v>
      </c>
      <c r="V24" s="96" t="s">
        <v>111</v>
      </c>
      <c r="W24" s="97" t="s">
        <v>111</v>
      </c>
    </row>
    <row r="25" spans="1:23">
      <c r="A25" s="55" t="s">
        <v>98</v>
      </c>
      <c r="B25" s="40"/>
      <c r="C25" s="40"/>
      <c r="D25" s="40"/>
      <c r="E25" s="40"/>
      <c r="F25" s="40"/>
      <c r="G25" s="40"/>
      <c r="H25" s="40"/>
      <c r="I25" s="40"/>
      <c r="J25" s="40"/>
      <c r="K25" s="49"/>
      <c r="M25" s="55" t="s">
        <v>98</v>
      </c>
      <c r="N25" s="40"/>
      <c r="O25" s="40"/>
      <c r="P25" s="40"/>
      <c r="Q25" s="40"/>
      <c r="R25" s="40"/>
      <c r="S25" s="40"/>
      <c r="T25" s="40"/>
      <c r="U25" s="40"/>
      <c r="V25" s="40"/>
      <c r="W25" s="49"/>
    </row>
    <row r="26" spans="1:23">
      <c r="A26" s="91" t="s">
        <v>53</v>
      </c>
      <c r="B26" s="107" t="s">
        <v>53</v>
      </c>
      <c r="C26" s="107" t="s">
        <v>53</v>
      </c>
      <c r="D26" s="107" t="s">
        <v>53</v>
      </c>
      <c r="E26" s="107" t="s">
        <v>53</v>
      </c>
      <c r="F26" s="107" t="s">
        <v>53</v>
      </c>
      <c r="G26" s="107" t="s">
        <v>53</v>
      </c>
      <c r="H26" s="107" t="s">
        <v>53</v>
      </c>
      <c r="I26" s="107" t="s">
        <v>53</v>
      </c>
      <c r="J26" s="107" t="s">
        <v>53</v>
      </c>
      <c r="K26" s="108" t="s">
        <v>53</v>
      </c>
      <c r="M26" s="91" t="s">
        <v>110</v>
      </c>
      <c r="N26" s="107" t="s">
        <v>110</v>
      </c>
      <c r="O26" s="107" t="s">
        <v>110</v>
      </c>
      <c r="P26" s="107" t="s">
        <v>110</v>
      </c>
      <c r="Q26" s="107" t="s">
        <v>110</v>
      </c>
      <c r="R26" s="107" t="s">
        <v>110</v>
      </c>
      <c r="S26" s="107" t="s">
        <v>110</v>
      </c>
      <c r="T26" s="107" t="s">
        <v>110</v>
      </c>
      <c r="U26" s="107" t="s">
        <v>110</v>
      </c>
      <c r="V26" s="107" t="s">
        <v>110</v>
      </c>
      <c r="W26" s="108" t="s">
        <v>110</v>
      </c>
    </row>
    <row r="27" spans="1:23">
      <c r="A27" s="91" t="s">
        <v>53</v>
      </c>
      <c r="B27" s="107" t="s">
        <v>53</v>
      </c>
      <c r="C27" s="107" t="s">
        <v>53</v>
      </c>
      <c r="D27" s="107" t="s">
        <v>53</v>
      </c>
      <c r="E27" s="107" t="s">
        <v>53</v>
      </c>
      <c r="F27" s="107" t="s">
        <v>53</v>
      </c>
      <c r="G27" s="107" t="s">
        <v>53</v>
      </c>
      <c r="H27" s="107" t="s">
        <v>53</v>
      </c>
      <c r="I27" s="107" t="s">
        <v>53</v>
      </c>
      <c r="J27" s="107" t="s">
        <v>53</v>
      </c>
      <c r="K27" s="108" t="s">
        <v>53</v>
      </c>
      <c r="M27" s="91" t="s">
        <v>110</v>
      </c>
      <c r="N27" s="107" t="s">
        <v>110</v>
      </c>
      <c r="O27" s="107" t="s">
        <v>110</v>
      </c>
      <c r="P27" s="107" t="s">
        <v>110</v>
      </c>
      <c r="Q27" s="107" t="s">
        <v>110</v>
      </c>
      <c r="R27" s="107" t="s">
        <v>110</v>
      </c>
      <c r="S27" s="107" t="s">
        <v>110</v>
      </c>
      <c r="T27" s="107" t="s">
        <v>110</v>
      </c>
      <c r="U27" s="107" t="s">
        <v>110</v>
      </c>
      <c r="V27" s="107" t="s">
        <v>110</v>
      </c>
      <c r="W27" s="108" t="s">
        <v>110</v>
      </c>
    </row>
    <row r="28" spans="1:23">
      <c r="A28" s="91" t="s">
        <v>53</v>
      </c>
      <c r="B28" s="107" t="s">
        <v>53</v>
      </c>
      <c r="C28" s="107" t="s">
        <v>53</v>
      </c>
      <c r="D28" s="107" t="s">
        <v>53</v>
      </c>
      <c r="E28" s="107" t="s">
        <v>53</v>
      </c>
      <c r="F28" s="107" t="s">
        <v>53</v>
      </c>
      <c r="G28" s="107" t="s">
        <v>53</v>
      </c>
      <c r="H28" s="107" t="s">
        <v>53</v>
      </c>
      <c r="I28" s="107" t="s">
        <v>53</v>
      </c>
      <c r="J28" s="107" t="s">
        <v>53</v>
      </c>
      <c r="K28" s="108" t="s">
        <v>53</v>
      </c>
      <c r="M28" s="91" t="s">
        <v>110</v>
      </c>
      <c r="N28" s="107" t="s">
        <v>110</v>
      </c>
      <c r="O28" s="107" t="s">
        <v>110</v>
      </c>
      <c r="P28" s="107" t="s">
        <v>110</v>
      </c>
      <c r="Q28" s="107" t="s">
        <v>110</v>
      </c>
      <c r="R28" s="107" t="s">
        <v>110</v>
      </c>
      <c r="S28" s="107" t="s">
        <v>110</v>
      </c>
      <c r="T28" s="107" t="s">
        <v>110</v>
      </c>
      <c r="U28" s="107" t="s">
        <v>110</v>
      </c>
      <c r="V28" s="107" t="s">
        <v>110</v>
      </c>
      <c r="W28" s="108" t="s">
        <v>110</v>
      </c>
    </row>
    <row r="29" spans="1:23">
      <c r="A29" s="91" t="s">
        <v>53</v>
      </c>
      <c r="B29" s="107" t="s">
        <v>53</v>
      </c>
      <c r="C29" s="107" t="s">
        <v>53</v>
      </c>
      <c r="D29" s="107" t="s">
        <v>53</v>
      </c>
      <c r="E29" s="107" t="s">
        <v>53</v>
      </c>
      <c r="F29" s="107" t="s">
        <v>53</v>
      </c>
      <c r="G29" s="107" t="s">
        <v>53</v>
      </c>
      <c r="H29" s="107" t="s">
        <v>53</v>
      </c>
      <c r="I29" s="107" t="s">
        <v>53</v>
      </c>
      <c r="J29" s="107" t="s">
        <v>53</v>
      </c>
      <c r="K29" s="108" t="s">
        <v>53</v>
      </c>
      <c r="M29" s="91" t="s">
        <v>110</v>
      </c>
      <c r="N29" s="107" t="s">
        <v>110</v>
      </c>
      <c r="O29" s="107" t="s">
        <v>110</v>
      </c>
      <c r="P29" s="107" t="s">
        <v>110</v>
      </c>
      <c r="Q29" s="107" t="s">
        <v>110</v>
      </c>
      <c r="R29" s="107" t="s">
        <v>110</v>
      </c>
      <c r="S29" s="107" t="s">
        <v>110</v>
      </c>
      <c r="T29" s="107" t="s">
        <v>110</v>
      </c>
      <c r="U29" s="107" t="s">
        <v>110</v>
      </c>
      <c r="V29" s="107" t="s">
        <v>110</v>
      </c>
      <c r="W29" s="108" t="s">
        <v>110</v>
      </c>
    </row>
    <row r="30" spans="1:23">
      <c r="A30" s="91" t="s">
        <v>53</v>
      </c>
      <c r="B30" s="107" t="s">
        <v>53</v>
      </c>
      <c r="C30" s="107" t="s">
        <v>53</v>
      </c>
      <c r="D30" s="107" t="s">
        <v>53</v>
      </c>
      <c r="E30" s="107" t="s">
        <v>53</v>
      </c>
      <c r="F30" s="107" t="s">
        <v>53</v>
      </c>
      <c r="G30" s="107" t="s">
        <v>53</v>
      </c>
      <c r="H30" s="107" t="s">
        <v>53</v>
      </c>
      <c r="I30" s="107" t="s">
        <v>53</v>
      </c>
      <c r="J30" s="107" t="s">
        <v>53</v>
      </c>
      <c r="K30" s="108" t="s">
        <v>53</v>
      </c>
      <c r="M30" s="91" t="s">
        <v>110</v>
      </c>
      <c r="N30" s="107" t="s">
        <v>110</v>
      </c>
      <c r="O30" s="107" t="s">
        <v>110</v>
      </c>
      <c r="P30" s="107" t="s">
        <v>110</v>
      </c>
      <c r="Q30" s="107" t="s">
        <v>110</v>
      </c>
      <c r="R30" s="107" t="s">
        <v>110</v>
      </c>
      <c r="S30" s="107" t="s">
        <v>110</v>
      </c>
      <c r="T30" s="107" t="s">
        <v>110</v>
      </c>
      <c r="U30" s="107" t="s">
        <v>110</v>
      </c>
      <c r="V30" s="107" t="s">
        <v>110</v>
      </c>
      <c r="W30" s="108" t="s">
        <v>110</v>
      </c>
    </row>
    <row r="31" spans="1:23">
      <c r="A31" s="91" t="s">
        <v>53</v>
      </c>
      <c r="B31" s="107" t="s">
        <v>53</v>
      </c>
      <c r="C31" s="107" t="s">
        <v>53</v>
      </c>
      <c r="D31" s="107" t="s">
        <v>53</v>
      </c>
      <c r="E31" s="107" t="s">
        <v>53</v>
      </c>
      <c r="F31" s="107" t="s">
        <v>53</v>
      </c>
      <c r="G31" s="107" t="s">
        <v>53</v>
      </c>
      <c r="H31" s="107" t="s">
        <v>53</v>
      </c>
      <c r="I31" s="107" t="s">
        <v>53</v>
      </c>
      <c r="J31" s="107" t="s">
        <v>53</v>
      </c>
      <c r="K31" s="108" t="s">
        <v>53</v>
      </c>
      <c r="M31" s="91" t="s">
        <v>110</v>
      </c>
      <c r="N31" s="107" t="s">
        <v>110</v>
      </c>
      <c r="O31" s="107" t="s">
        <v>110</v>
      </c>
      <c r="P31" s="107" t="s">
        <v>110</v>
      </c>
      <c r="Q31" s="107" t="s">
        <v>110</v>
      </c>
      <c r="R31" s="107" t="s">
        <v>110</v>
      </c>
      <c r="S31" s="107" t="s">
        <v>110</v>
      </c>
      <c r="T31" s="107" t="s">
        <v>110</v>
      </c>
      <c r="U31" s="107" t="s">
        <v>110</v>
      </c>
      <c r="V31" s="107" t="s">
        <v>110</v>
      </c>
      <c r="W31" s="108" t="s">
        <v>110</v>
      </c>
    </row>
    <row r="32" spans="1:23">
      <c r="A32" s="109" t="s">
        <v>53</v>
      </c>
      <c r="B32" s="110" t="s">
        <v>53</v>
      </c>
      <c r="C32" s="110" t="s">
        <v>53</v>
      </c>
      <c r="D32" s="110" t="s">
        <v>53</v>
      </c>
      <c r="E32" s="110" t="s">
        <v>53</v>
      </c>
      <c r="F32" s="110" t="s">
        <v>53</v>
      </c>
      <c r="G32" s="110" t="s">
        <v>53</v>
      </c>
      <c r="H32" s="110" t="s">
        <v>53</v>
      </c>
      <c r="I32" s="110" t="s">
        <v>53</v>
      </c>
      <c r="J32" s="110" t="s">
        <v>53</v>
      </c>
      <c r="K32" s="111" t="s">
        <v>53</v>
      </c>
      <c r="M32" s="109" t="s">
        <v>110</v>
      </c>
      <c r="N32" s="110" t="s">
        <v>110</v>
      </c>
      <c r="O32" s="110" t="s">
        <v>110</v>
      </c>
      <c r="P32" s="110" t="s">
        <v>110</v>
      </c>
      <c r="Q32" s="110" t="s">
        <v>110</v>
      </c>
      <c r="R32" s="110" t="s">
        <v>110</v>
      </c>
      <c r="S32" s="110" t="s">
        <v>110</v>
      </c>
      <c r="T32" s="110" t="s">
        <v>110</v>
      </c>
      <c r="U32" s="110" t="s">
        <v>110</v>
      </c>
      <c r="V32" s="110" t="s">
        <v>110</v>
      </c>
      <c r="W32" s="111" t="s">
        <v>110</v>
      </c>
    </row>
    <row r="33" spans="1:17" ht="15.75">
      <c r="A33" s="39"/>
      <c r="B33" s="39"/>
      <c r="C33" s="39"/>
      <c r="D33" s="39"/>
      <c r="E33" s="44"/>
      <c r="F33" s="39"/>
      <c r="G33" s="39"/>
      <c r="H33" s="39"/>
      <c r="I33" s="39"/>
      <c r="J33" s="39"/>
      <c r="K33" s="39"/>
    </row>
    <row r="34" spans="1:17" ht="15.75">
      <c r="A34" s="24"/>
      <c r="B34" s="24"/>
      <c r="C34" s="24"/>
      <c r="D34" s="24"/>
      <c r="E34" s="44"/>
      <c r="F34" s="24"/>
      <c r="G34" s="39"/>
      <c r="H34" s="39"/>
      <c r="I34" s="39"/>
      <c r="J34" s="39"/>
      <c r="K34" s="39"/>
      <c r="N34" s="39"/>
      <c r="O34" s="39"/>
      <c r="P34" s="39"/>
      <c r="Q34" s="39"/>
    </row>
    <row r="35" spans="1:17" ht="15.75">
      <c r="A35" s="24"/>
      <c r="B35" s="24"/>
      <c r="C35" s="24"/>
      <c r="D35" s="24"/>
      <c r="E35" s="44"/>
      <c r="F35" s="24"/>
      <c r="G35" s="39"/>
      <c r="H35" s="39"/>
      <c r="I35" s="39"/>
      <c r="J35" s="39"/>
      <c r="K35" s="39"/>
      <c r="N35" s="39"/>
      <c r="O35" s="39"/>
      <c r="P35" s="39"/>
      <c r="Q35" s="39"/>
    </row>
    <row r="36" spans="1:17" ht="15.75">
      <c r="A36" s="24"/>
      <c r="B36" s="24"/>
      <c r="C36" s="24"/>
      <c r="D36" s="24"/>
      <c r="E36" s="44"/>
      <c r="F36" s="24"/>
      <c r="G36" s="39"/>
      <c r="H36" s="39"/>
      <c r="I36" s="39"/>
      <c r="J36" s="39"/>
      <c r="K36" s="39"/>
      <c r="N36" s="39"/>
      <c r="O36" s="39"/>
      <c r="P36" s="39"/>
      <c r="Q36" s="39"/>
    </row>
    <row r="37" spans="1:17" ht="15.75">
      <c r="A37" s="24"/>
      <c r="B37" s="24"/>
      <c r="C37" s="24"/>
      <c r="D37" s="24"/>
      <c r="E37" s="44"/>
      <c r="F37" s="24"/>
      <c r="G37" s="39"/>
      <c r="H37" s="39"/>
      <c r="I37" s="39"/>
      <c r="J37" s="39"/>
      <c r="K37" s="39"/>
      <c r="N37" s="39"/>
      <c r="O37" s="39"/>
      <c r="P37" s="39"/>
      <c r="Q37" s="39"/>
    </row>
    <row r="38" spans="1:17" ht="15.75">
      <c r="A38" s="24"/>
      <c r="B38" s="24"/>
      <c r="C38" s="24"/>
      <c r="D38" s="24"/>
      <c r="E38" s="44"/>
      <c r="F38" s="24"/>
      <c r="G38" s="39"/>
      <c r="H38" s="39"/>
      <c r="I38" s="39"/>
      <c r="J38" s="39"/>
      <c r="K38" s="39"/>
      <c r="N38" s="39"/>
      <c r="O38" s="39"/>
      <c r="P38" s="39"/>
      <c r="Q38" s="39"/>
    </row>
    <row r="39" spans="1:17" ht="15.75">
      <c r="A39" s="24"/>
      <c r="B39" s="24"/>
      <c r="C39" s="24"/>
      <c r="D39" s="24"/>
      <c r="E39" s="44"/>
      <c r="F39" s="24"/>
      <c r="G39" s="39"/>
      <c r="H39" s="39"/>
      <c r="I39" s="39"/>
      <c r="J39" s="39"/>
      <c r="K39" s="39"/>
      <c r="N39" s="39"/>
      <c r="O39" s="39"/>
      <c r="P39" s="39"/>
      <c r="Q39" s="39"/>
    </row>
    <row r="40" spans="1:17" ht="15.75">
      <c r="A40" s="24"/>
      <c r="B40" s="24"/>
      <c r="C40" s="24"/>
      <c r="D40" s="24"/>
      <c r="E40" s="44"/>
      <c r="F40" s="24"/>
      <c r="G40" s="39"/>
      <c r="H40" s="39"/>
      <c r="I40" s="39"/>
      <c r="J40" s="39"/>
      <c r="K40" s="39"/>
      <c r="N40" s="39"/>
      <c r="O40" s="39"/>
      <c r="P40" s="39"/>
      <c r="Q40" s="39"/>
    </row>
    <row r="41" spans="1:17" ht="15.75">
      <c r="A41" s="8"/>
      <c r="B41" s="8"/>
      <c r="C41" s="8"/>
      <c r="D41" s="8"/>
      <c r="E41" s="44"/>
      <c r="F41" s="8"/>
      <c r="N41" s="39"/>
      <c r="O41" s="39"/>
      <c r="P41" s="39"/>
      <c r="Q41" s="39"/>
    </row>
    <row r="42" spans="1:17" ht="15.75">
      <c r="A42" s="8"/>
      <c r="B42" s="8"/>
      <c r="C42" s="8"/>
      <c r="D42" s="8"/>
      <c r="E42" s="44"/>
      <c r="F42" s="8"/>
      <c r="N42" s="39"/>
      <c r="O42" s="39"/>
      <c r="P42" s="39"/>
      <c r="Q42" s="39"/>
    </row>
    <row r="43" spans="1:17" ht="15.75">
      <c r="A43" s="8"/>
      <c r="B43" s="8"/>
      <c r="C43" s="8"/>
      <c r="D43" s="8"/>
      <c r="E43" s="44"/>
      <c r="F43" s="8"/>
      <c r="N43" s="39"/>
      <c r="O43" s="39"/>
      <c r="P43" s="39"/>
      <c r="Q43" s="39"/>
    </row>
    <row r="44" spans="1:17" ht="15.75">
      <c r="A44" s="8"/>
      <c r="B44" s="8"/>
      <c r="C44" s="8"/>
      <c r="D44" s="8"/>
      <c r="E44" s="44"/>
      <c r="F44" s="8"/>
      <c r="N44" s="39"/>
      <c r="O44" s="39"/>
      <c r="P44" s="39"/>
      <c r="Q44" s="39"/>
    </row>
    <row r="45" spans="1:17" ht="15.75">
      <c r="A45" s="8"/>
      <c r="B45" s="8"/>
      <c r="C45" s="8"/>
      <c r="D45" s="8"/>
      <c r="E45" s="44"/>
      <c r="F45" s="8"/>
      <c r="N45" s="39"/>
      <c r="O45" s="39"/>
      <c r="P45" s="39"/>
      <c r="Q45" s="39"/>
    </row>
    <row r="46" spans="1:17" ht="15.75">
      <c r="A46" s="8"/>
      <c r="B46" s="8"/>
      <c r="C46" s="8"/>
      <c r="D46" s="8"/>
      <c r="E46" s="44"/>
      <c r="F46" s="8"/>
    </row>
    <row r="47" spans="1:17" ht="15.75">
      <c r="A47" s="8"/>
      <c r="B47" s="8"/>
      <c r="C47" s="8"/>
      <c r="D47" s="8"/>
      <c r="E47" s="44"/>
      <c r="F47" s="8"/>
    </row>
    <row r="48" spans="1:17" ht="15.75">
      <c r="A48" s="8"/>
      <c r="B48" s="8"/>
      <c r="C48" s="8"/>
      <c r="D48" s="8"/>
      <c r="E48" s="44"/>
      <c r="F48" s="8"/>
    </row>
    <row r="49" spans="1:6" ht="15.75">
      <c r="A49" s="8"/>
      <c r="B49" s="8"/>
      <c r="C49" s="8"/>
      <c r="D49" s="8"/>
      <c r="E49" s="44"/>
      <c r="F49" s="8"/>
    </row>
    <row r="50" spans="1:6" ht="15.75">
      <c r="A50" s="8"/>
      <c r="B50" s="8"/>
      <c r="C50" s="8"/>
      <c r="D50" s="8"/>
      <c r="E50" s="44"/>
      <c r="F50" s="8"/>
    </row>
    <row r="51" spans="1:6" ht="15.75">
      <c r="A51" s="8"/>
      <c r="B51" s="8"/>
      <c r="C51" s="8"/>
      <c r="D51" s="8"/>
      <c r="E51" s="44"/>
      <c r="F51" s="8"/>
    </row>
    <row r="52" spans="1:6">
      <c r="A52" s="8"/>
      <c r="B52" s="8"/>
      <c r="C52" s="8"/>
      <c r="D52" s="8"/>
      <c r="E52" s="8"/>
      <c r="F52" s="8"/>
    </row>
  </sheetData>
  <mergeCells count="48">
    <mergeCell ref="S6:S8"/>
    <mergeCell ref="M18:W24"/>
    <mergeCell ref="M26:W32"/>
    <mergeCell ref="M12:N12"/>
    <mergeCell ref="Q12:R12"/>
    <mergeCell ref="M14:N14"/>
    <mergeCell ref="Q14:R14"/>
    <mergeCell ref="R6:R8"/>
    <mergeCell ref="M10:N10"/>
    <mergeCell ref="Q10:R10"/>
    <mergeCell ref="A2:A4"/>
    <mergeCell ref="B5:C5"/>
    <mergeCell ref="T1:W1"/>
    <mergeCell ref="M2:M4"/>
    <mergeCell ref="N2:O4"/>
    <mergeCell ref="P2:Q4"/>
    <mergeCell ref="R2:R4"/>
    <mergeCell ref="S2:S4"/>
    <mergeCell ref="T2:W16"/>
    <mergeCell ref="N5:O5"/>
    <mergeCell ref="P5:Q5"/>
    <mergeCell ref="M6:M8"/>
    <mergeCell ref="N1:O1"/>
    <mergeCell ref="P1:Q1"/>
    <mergeCell ref="N6:O8"/>
    <mergeCell ref="P6:Q8"/>
    <mergeCell ref="B2:C4"/>
    <mergeCell ref="B1:C1"/>
    <mergeCell ref="D1:E1"/>
    <mergeCell ref="A26:K32"/>
    <mergeCell ref="A10:B10"/>
    <mergeCell ref="A12:B12"/>
    <mergeCell ref="A14:B14"/>
    <mergeCell ref="E10:F10"/>
    <mergeCell ref="E12:F12"/>
    <mergeCell ref="E14:F14"/>
    <mergeCell ref="A18:K24"/>
    <mergeCell ref="A6:A8"/>
    <mergeCell ref="F6:F8"/>
    <mergeCell ref="G6:G8"/>
    <mergeCell ref="B6:C8"/>
    <mergeCell ref="D6:E8"/>
    <mergeCell ref="D5:E5"/>
    <mergeCell ref="D2:E4"/>
    <mergeCell ref="H1:K1"/>
    <mergeCell ref="F2:F4"/>
    <mergeCell ref="G2:G4"/>
    <mergeCell ref="H2:K16"/>
  </mergeCells>
  <phoneticPr fontId="9" type="noConversion"/>
  <pageMargins left="0.56999999999999995" right="0.51181102362204722" top="1.19" bottom="0.49" header="0.39370078740157483" footer="0.22"/>
  <pageSetup paperSize="9" orientation="landscape" horizontalDpi="0" verticalDpi="0" r:id="rId1"/>
  <headerFooter>
    <oddHeader>&amp;C&amp;"-,Gras"&amp;36&amp;EFiche d'information du modéle CFI.</oddHeader>
    <oddFooter>&amp;L&amp;D&amp;R&amp;F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IV72"/>
  <sheetViews>
    <sheetView topLeftCell="O1" zoomScale="110" zoomScaleNormal="110" workbookViewId="0">
      <selection activeCell="P32" sqref="P32"/>
    </sheetView>
  </sheetViews>
  <sheetFormatPr baseColWidth="10" defaultRowHeight="15"/>
  <cols>
    <col min="1" max="1" width="17.42578125" bestFit="1" customWidth="1"/>
    <col min="2" max="2" width="13.5703125" bestFit="1" customWidth="1"/>
    <col min="3" max="3" width="12" bestFit="1" customWidth="1"/>
    <col min="4" max="4" width="9.5703125" bestFit="1" customWidth="1"/>
    <col min="5" max="5" width="9.140625" bestFit="1" customWidth="1"/>
    <col min="6" max="6" width="7.140625" bestFit="1" customWidth="1"/>
    <col min="7" max="7" width="18.85546875" bestFit="1" customWidth="1"/>
    <col min="8" max="8" width="11.28515625" customWidth="1"/>
    <col min="9" max="10" width="11.140625" bestFit="1" customWidth="1"/>
    <col min="11" max="11" width="32" bestFit="1" customWidth="1"/>
    <col min="12" max="12" width="11.140625" bestFit="1" customWidth="1"/>
    <col min="13" max="13" width="23.85546875" bestFit="1" customWidth="1"/>
    <col min="14" max="14" width="28.85546875" bestFit="1" customWidth="1"/>
    <col min="15" max="15" width="18.7109375" bestFit="1" customWidth="1"/>
    <col min="16" max="16" width="24.85546875" bestFit="1" customWidth="1"/>
    <col min="17" max="17" width="15.42578125" bestFit="1" customWidth="1"/>
    <col min="18" max="18" width="17" customWidth="1"/>
    <col min="19" max="19" width="30.5703125" bestFit="1" customWidth="1"/>
    <col min="20" max="20" width="13.42578125" bestFit="1" customWidth="1"/>
    <col min="21" max="21" width="12.140625" bestFit="1" customWidth="1"/>
    <col min="22" max="22" width="24.140625" style="24" bestFit="1" customWidth="1"/>
    <col min="23" max="23" width="27" style="24" bestFit="1" customWidth="1"/>
    <col min="24" max="24" width="20.42578125" style="24" bestFit="1" customWidth="1"/>
    <col min="25" max="25" width="3.5703125" style="24" customWidth="1"/>
    <col min="26" max="250" width="11.42578125" style="24"/>
  </cols>
  <sheetData>
    <row r="1" spans="1:256">
      <c r="A1" s="1" t="s">
        <v>10</v>
      </c>
      <c r="B1" s="1" t="s">
        <v>28</v>
      </c>
      <c r="C1" s="1" t="s">
        <v>0</v>
      </c>
      <c r="D1" s="1" t="s">
        <v>2</v>
      </c>
      <c r="E1" s="1" t="s">
        <v>3</v>
      </c>
      <c r="F1" s="1" t="s">
        <v>8</v>
      </c>
      <c r="G1" s="1" t="s">
        <v>9</v>
      </c>
      <c r="H1" s="1" t="s">
        <v>4</v>
      </c>
      <c r="I1" s="1" t="s">
        <v>5</v>
      </c>
      <c r="J1" s="1" t="s">
        <v>19</v>
      </c>
      <c r="K1" s="1" t="s">
        <v>52</v>
      </c>
      <c r="L1" s="1" t="s">
        <v>6</v>
      </c>
      <c r="M1" s="1" t="s">
        <v>20</v>
      </c>
      <c r="N1" s="1" t="s">
        <v>14</v>
      </c>
      <c r="O1" s="1" t="s">
        <v>18</v>
      </c>
      <c r="P1" s="1" t="s">
        <v>16</v>
      </c>
      <c r="Q1" s="1" t="s">
        <v>55</v>
      </c>
      <c r="R1" s="1" t="s">
        <v>11</v>
      </c>
      <c r="S1" s="1" t="s">
        <v>12</v>
      </c>
      <c r="T1" s="1" t="s">
        <v>13</v>
      </c>
      <c r="U1" s="1" t="s">
        <v>1</v>
      </c>
      <c r="V1" s="30" t="s">
        <v>64</v>
      </c>
      <c r="W1" s="30" t="s">
        <v>65</v>
      </c>
      <c r="X1" s="30" t="s">
        <v>66</v>
      </c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</row>
    <row r="2" spans="1:256">
      <c r="A2">
        <v>7</v>
      </c>
      <c r="B2" t="s">
        <v>53</v>
      </c>
      <c r="C2" t="s">
        <v>53</v>
      </c>
      <c r="D2" t="s">
        <v>53</v>
      </c>
      <c r="E2" t="s">
        <v>53</v>
      </c>
      <c r="F2" t="s">
        <v>53</v>
      </c>
      <c r="G2">
        <v>0</v>
      </c>
      <c r="H2" t="s">
        <v>53</v>
      </c>
      <c r="I2" s="2">
        <v>0</v>
      </c>
      <c r="J2" s="2">
        <v>0</v>
      </c>
      <c r="K2" t="s">
        <v>53</v>
      </c>
      <c r="L2" s="9">
        <v>0</v>
      </c>
      <c r="M2" s="9">
        <v>0</v>
      </c>
      <c r="N2">
        <v>0</v>
      </c>
      <c r="O2" t="s">
        <v>53</v>
      </c>
      <c r="P2" t="s">
        <v>53</v>
      </c>
      <c r="Q2" t="s">
        <v>53</v>
      </c>
      <c r="R2" t="s">
        <v>53</v>
      </c>
      <c r="S2" t="s">
        <v>53</v>
      </c>
      <c r="T2" t="s">
        <v>53</v>
      </c>
      <c r="U2">
        <v>0</v>
      </c>
      <c r="V2">
        <v>22</v>
      </c>
      <c r="W2">
        <v>3</v>
      </c>
      <c r="X2">
        <v>2235</v>
      </c>
      <c r="Y2"/>
      <c r="Z2">
        <v>1</v>
      </c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</row>
    <row r="3" spans="1:256">
      <c r="A3">
        <v>6</v>
      </c>
      <c r="B3" t="s">
        <v>29</v>
      </c>
      <c r="C3" t="s">
        <v>22</v>
      </c>
      <c r="D3" t="s">
        <v>34</v>
      </c>
      <c r="E3">
        <v>1</v>
      </c>
      <c r="F3">
        <v>2</v>
      </c>
      <c r="G3">
        <v>3</v>
      </c>
      <c r="H3">
        <v>4</v>
      </c>
      <c r="I3">
        <v>5</v>
      </c>
      <c r="J3">
        <v>6</v>
      </c>
      <c r="K3">
        <v>7</v>
      </c>
      <c r="L3">
        <v>8</v>
      </c>
      <c r="M3">
        <v>9</v>
      </c>
      <c r="N3">
        <v>123</v>
      </c>
      <c r="O3" t="s">
        <v>15</v>
      </c>
      <c r="P3" t="s">
        <v>15</v>
      </c>
      <c r="Q3" t="s">
        <v>15</v>
      </c>
      <c r="R3" t="s">
        <v>17</v>
      </c>
      <c r="S3" t="s">
        <v>15</v>
      </c>
      <c r="T3">
        <v>2</v>
      </c>
      <c r="U3" t="s">
        <v>156</v>
      </c>
      <c r="V3">
        <v>4</v>
      </c>
      <c r="W3">
        <v>2</v>
      </c>
      <c r="X3">
        <v>426</v>
      </c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</row>
    <row r="4" spans="1:256">
      <c r="A4">
        <v>5</v>
      </c>
      <c r="B4" t="s">
        <v>29</v>
      </c>
      <c r="C4" t="s">
        <v>7</v>
      </c>
      <c r="D4" t="s">
        <v>41</v>
      </c>
      <c r="E4" t="s">
        <v>108</v>
      </c>
      <c r="F4" t="s">
        <v>109</v>
      </c>
      <c r="G4">
        <v>1234</v>
      </c>
      <c r="H4">
        <v>45678</v>
      </c>
      <c r="I4">
        <v>39906</v>
      </c>
      <c r="J4">
        <v>40728</v>
      </c>
      <c r="K4" t="s">
        <v>110</v>
      </c>
      <c r="L4">
        <v>390</v>
      </c>
      <c r="M4">
        <v>30</v>
      </c>
      <c r="N4">
        <v>345</v>
      </c>
      <c r="O4" t="s">
        <v>17</v>
      </c>
      <c r="P4" t="s">
        <v>17</v>
      </c>
      <c r="Q4" t="s">
        <v>17</v>
      </c>
      <c r="R4" t="s">
        <v>17</v>
      </c>
      <c r="S4" t="s">
        <v>17</v>
      </c>
      <c r="T4" t="s">
        <v>111</v>
      </c>
      <c r="U4" t="s">
        <v>154</v>
      </c>
      <c r="V4">
        <v>13</v>
      </c>
      <c r="W4">
        <v>3</v>
      </c>
      <c r="X4">
        <v>1335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</row>
    <row r="5" spans="1:256">
      <c r="A5">
        <v>4</v>
      </c>
      <c r="B5" t="s">
        <v>29</v>
      </c>
      <c r="C5" t="s">
        <v>21</v>
      </c>
      <c r="D5" t="s">
        <v>32</v>
      </c>
      <c r="E5" t="s">
        <v>107</v>
      </c>
      <c r="F5">
        <v>1</v>
      </c>
      <c r="G5">
        <v>2</v>
      </c>
      <c r="H5">
        <v>3</v>
      </c>
      <c r="I5">
        <v>4</v>
      </c>
      <c r="J5">
        <v>5</v>
      </c>
      <c r="K5" t="s">
        <v>53</v>
      </c>
      <c r="L5">
        <v>0</v>
      </c>
      <c r="M5">
        <v>0</v>
      </c>
      <c r="N5">
        <v>0</v>
      </c>
      <c r="O5" t="s">
        <v>53</v>
      </c>
      <c r="P5" t="s">
        <v>53</v>
      </c>
      <c r="Q5" t="s">
        <v>53</v>
      </c>
      <c r="R5" t="s">
        <v>53</v>
      </c>
      <c r="S5" t="s">
        <v>53</v>
      </c>
      <c r="T5" t="s">
        <v>53</v>
      </c>
      <c r="U5" t="s">
        <v>155</v>
      </c>
      <c r="V5">
        <v>14</v>
      </c>
      <c r="W5">
        <v>4</v>
      </c>
      <c r="X5">
        <v>1445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</row>
    <row r="6" spans="1:256">
      <c r="A6">
        <v>2</v>
      </c>
      <c r="B6" t="s">
        <v>29</v>
      </c>
      <c r="C6" t="s">
        <v>21</v>
      </c>
      <c r="D6" t="s">
        <v>32</v>
      </c>
      <c r="E6" t="s">
        <v>80</v>
      </c>
      <c r="F6" t="s">
        <v>80</v>
      </c>
      <c r="G6" t="s">
        <v>82</v>
      </c>
      <c r="H6" t="s">
        <v>80</v>
      </c>
      <c r="I6" s="2" t="s">
        <v>81</v>
      </c>
      <c r="J6" s="2" t="s">
        <v>80</v>
      </c>
      <c r="K6" t="s">
        <v>80</v>
      </c>
      <c r="L6" s="9" t="s">
        <v>80</v>
      </c>
      <c r="M6" s="9" t="s">
        <v>80</v>
      </c>
      <c r="N6">
        <v>0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>
        <v>0</v>
      </c>
      <c r="V6">
        <v>2</v>
      </c>
      <c r="W6">
        <v>1</v>
      </c>
      <c r="X6">
        <v>212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</row>
    <row r="7" spans="1:256">
      <c r="A7">
        <v>1</v>
      </c>
      <c r="B7" t="s">
        <v>59</v>
      </c>
      <c r="C7" t="s">
        <v>21</v>
      </c>
      <c r="D7" t="s">
        <v>33</v>
      </c>
      <c r="E7" t="s">
        <v>80</v>
      </c>
      <c r="F7" t="s">
        <v>80</v>
      </c>
      <c r="G7" t="s">
        <v>80</v>
      </c>
      <c r="H7" t="s">
        <v>80</v>
      </c>
      <c r="I7">
        <v>0</v>
      </c>
      <c r="J7">
        <v>0</v>
      </c>
      <c r="K7" t="s">
        <v>53</v>
      </c>
      <c r="L7">
        <v>0</v>
      </c>
      <c r="M7">
        <v>0</v>
      </c>
      <c r="N7">
        <v>0</v>
      </c>
      <c r="O7" t="s">
        <v>53</v>
      </c>
      <c r="P7" t="s">
        <v>53</v>
      </c>
      <c r="Q7" t="s">
        <v>53</v>
      </c>
      <c r="R7" t="s">
        <v>53</v>
      </c>
      <c r="S7" t="s">
        <v>53</v>
      </c>
      <c r="T7" t="s">
        <v>53</v>
      </c>
      <c r="U7">
        <v>0</v>
      </c>
      <c r="V7">
        <v>3</v>
      </c>
      <c r="W7">
        <v>1</v>
      </c>
      <c r="X7">
        <v>311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</row>
    <row r="8" spans="1:256" s="8" customFormat="1">
      <c r="A8"/>
      <c r="B8"/>
      <c r="C8"/>
      <c r="D8"/>
      <c r="E8"/>
      <c r="F8"/>
      <c r="G8"/>
      <c r="H8"/>
      <c r="I8" s="2"/>
      <c r="J8" s="2"/>
      <c r="K8"/>
      <c r="L8" s="9"/>
      <c r="M8" s="9"/>
      <c r="N8"/>
      <c r="O8"/>
      <c r="P8"/>
      <c r="Q8"/>
      <c r="R8"/>
      <c r="S8"/>
      <c r="T8"/>
      <c r="U8"/>
      <c r="V8"/>
      <c r="W8"/>
      <c r="X8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</row>
    <row r="9" spans="1:256" s="8" customFormat="1">
      <c r="A9"/>
      <c r="B9"/>
      <c r="C9"/>
      <c r="D9"/>
      <c r="E9"/>
      <c r="F9"/>
      <c r="G9"/>
      <c r="H9"/>
      <c r="I9" s="2"/>
      <c r="J9" s="2"/>
      <c r="K9"/>
      <c r="L9" s="9"/>
      <c r="M9" s="9"/>
      <c r="N9"/>
      <c r="O9"/>
      <c r="P9"/>
      <c r="Q9"/>
      <c r="R9"/>
      <c r="S9"/>
      <c r="T9"/>
      <c r="U9"/>
      <c r="V9"/>
      <c r="W9"/>
      <c r="X9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</row>
    <row r="10" spans="1:256" s="8" customFormat="1">
      <c r="A10"/>
      <c r="B10"/>
      <c r="C10"/>
      <c r="D10"/>
      <c r="E10"/>
      <c r="F10"/>
      <c r="G10"/>
      <c r="H10"/>
      <c r="I10" s="2"/>
      <c r="J10" s="2"/>
      <c r="K10"/>
      <c r="L10" s="9"/>
      <c r="M10" s="9"/>
      <c r="N10"/>
      <c r="O10"/>
      <c r="P10"/>
      <c r="Q10"/>
      <c r="R10"/>
      <c r="S10"/>
      <c r="T10"/>
      <c r="U10"/>
      <c r="V10"/>
      <c r="W10"/>
      <c r="X10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</row>
    <row r="11" spans="1:256" s="8" customFormat="1">
      <c r="A11"/>
      <c r="B11"/>
      <c r="C11"/>
      <c r="D11"/>
      <c r="E11"/>
      <c r="F11"/>
      <c r="G11"/>
      <c r="H11"/>
      <c r="I11" s="2"/>
      <c r="J11" s="2"/>
      <c r="K11"/>
      <c r="L11" s="9"/>
      <c r="M11" s="9"/>
      <c r="N11"/>
      <c r="O11"/>
      <c r="P11"/>
      <c r="Q11"/>
      <c r="R11"/>
      <c r="S11"/>
      <c r="T11"/>
      <c r="U11"/>
      <c r="V11"/>
      <c r="W11"/>
      <c r="X11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</row>
    <row r="12" spans="1:256" s="8" customFormat="1">
      <c r="A12"/>
      <c r="B12"/>
      <c r="C12"/>
      <c r="D12"/>
      <c r="E12"/>
      <c r="F12"/>
      <c r="G12"/>
      <c r="H12"/>
      <c r="I12" s="2"/>
      <c r="J12" s="2"/>
      <c r="K12"/>
      <c r="L12" s="9"/>
      <c r="M12" s="9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8" customFormat="1">
      <c r="A13"/>
      <c r="B13"/>
      <c r="C13"/>
      <c r="D13"/>
      <c r="E13"/>
      <c r="F13"/>
      <c r="G13"/>
      <c r="H13"/>
      <c r="I13" s="2"/>
      <c r="J13" s="2"/>
      <c r="K13"/>
      <c r="L13" s="9"/>
      <c r="M13" s="9"/>
      <c r="N13"/>
      <c r="O13"/>
      <c r="P13"/>
      <c r="Q13"/>
      <c r="R13"/>
      <c r="S13"/>
      <c r="T13"/>
      <c r="U13"/>
      <c r="V13"/>
      <c r="W13"/>
      <c r="X13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</row>
    <row r="14" spans="1:256" s="8" customFormat="1">
      <c r="A14"/>
      <c r="B14"/>
      <c r="C14"/>
      <c r="D14"/>
      <c r="E14"/>
      <c r="F14"/>
      <c r="G14"/>
      <c r="H14"/>
      <c r="I14" s="2"/>
      <c r="J14" s="2"/>
      <c r="K14"/>
      <c r="L14" s="9"/>
      <c r="M14" s="9"/>
      <c r="N14"/>
      <c r="O14"/>
      <c r="P14"/>
      <c r="Q14"/>
      <c r="R14"/>
      <c r="S14"/>
      <c r="T14"/>
      <c r="U14"/>
      <c r="V14"/>
      <c r="W14"/>
      <c r="X1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</row>
    <row r="15" spans="1:256" s="8" customFormat="1">
      <c r="A15"/>
      <c r="B15"/>
      <c r="C15"/>
      <c r="D15"/>
      <c r="E15"/>
      <c r="F15"/>
      <c r="G15"/>
      <c r="H15"/>
      <c r="I15" s="2"/>
      <c r="J15" s="2"/>
      <c r="K15"/>
      <c r="L15" s="9"/>
      <c r="M15" s="9"/>
      <c r="N15"/>
      <c r="O15"/>
      <c r="P15"/>
      <c r="Q15"/>
      <c r="R15"/>
      <c r="S15"/>
      <c r="T15"/>
      <c r="U15"/>
      <c r="V15"/>
      <c r="W15"/>
      <c r="X15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</row>
    <row r="16" spans="1:256" s="8" customFormat="1">
      <c r="A16"/>
      <c r="B16"/>
      <c r="C16"/>
      <c r="D16"/>
      <c r="E16"/>
      <c r="F16"/>
      <c r="G16"/>
      <c r="H16"/>
      <c r="I16" s="2"/>
      <c r="J16" s="2"/>
      <c r="K16"/>
      <c r="L16" s="9"/>
      <c r="M16" s="9"/>
      <c r="N16"/>
      <c r="O16"/>
      <c r="P16"/>
      <c r="Q16"/>
      <c r="R16"/>
      <c r="S16"/>
      <c r="T16"/>
      <c r="U16"/>
      <c r="V16"/>
      <c r="W16"/>
      <c r="X16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</row>
    <row r="17" spans="1:256" s="8" customFormat="1">
      <c r="A17"/>
      <c r="B17"/>
      <c r="C17"/>
      <c r="D17"/>
      <c r="E17"/>
      <c r="F17"/>
      <c r="G17"/>
      <c r="H17"/>
      <c r="I17" s="2"/>
      <c r="J17" s="2"/>
      <c r="K17"/>
      <c r="L17" s="9"/>
      <c r="M17" s="9"/>
      <c r="N17"/>
      <c r="O17"/>
      <c r="P17"/>
      <c r="Q17"/>
      <c r="R17"/>
      <c r="S17"/>
      <c r="T17"/>
      <c r="U17"/>
      <c r="V17"/>
      <c r="W17"/>
      <c r="X17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</row>
    <row r="18" spans="1:256" s="8" customFormat="1">
      <c r="A18"/>
      <c r="B18"/>
      <c r="C18"/>
      <c r="D18"/>
      <c r="E18"/>
      <c r="F18"/>
      <c r="G18"/>
      <c r="H18"/>
      <c r="I18" s="2"/>
      <c r="J18" s="2"/>
      <c r="K18"/>
      <c r="L18" s="9"/>
      <c r="M18" s="9"/>
      <c r="N18"/>
      <c r="O18"/>
      <c r="P18"/>
      <c r="Q18"/>
      <c r="R18"/>
      <c r="S18"/>
      <c r="T18"/>
      <c r="U18"/>
      <c r="V18"/>
      <c r="W18"/>
      <c r="X18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4"/>
      <c r="EI18" s="24"/>
      <c r="EJ18" s="24"/>
      <c r="EK18" s="24"/>
      <c r="EL18" s="24"/>
      <c r="EM18" s="24"/>
      <c r="EN18" s="24"/>
      <c r="EO18" s="24"/>
      <c r="EP18" s="24"/>
      <c r="EQ18" s="24"/>
      <c r="ER18" s="24"/>
      <c r="ES18" s="24"/>
      <c r="ET18" s="24"/>
      <c r="EU18" s="24"/>
      <c r="EV18" s="24"/>
      <c r="EW18" s="24"/>
      <c r="EX18" s="24"/>
      <c r="EY18" s="24"/>
      <c r="EZ18" s="24"/>
      <c r="FA18" s="24"/>
      <c r="FB18" s="24"/>
      <c r="FC18" s="24"/>
      <c r="FD18" s="24"/>
      <c r="FE18" s="24"/>
      <c r="FF18" s="24"/>
      <c r="FG18" s="24"/>
      <c r="FH18" s="24"/>
      <c r="FI18" s="24"/>
      <c r="FJ18" s="24"/>
      <c r="FK18" s="24"/>
      <c r="FL18" s="24"/>
      <c r="FM18" s="24"/>
      <c r="FN18" s="24"/>
      <c r="FO18" s="24"/>
      <c r="FP18" s="24"/>
      <c r="FQ18" s="24"/>
      <c r="FR18" s="24"/>
      <c r="FS18" s="24"/>
      <c r="FT18" s="24"/>
      <c r="FU18" s="24"/>
      <c r="FV18" s="24"/>
      <c r="FW18" s="24"/>
      <c r="FX18" s="24"/>
      <c r="FY18" s="24"/>
      <c r="FZ18" s="24"/>
      <c r="GA18" s="24"/>
      <c r="GB18" s="24"/>
      <c r="GC18" s="24"/>
      <c r="GD18" s="24"/>
      <c r="GE18" s="24"/>
      <c r="GF18" s="24"/>
      <c r="GG18" s="24"/>
      <c r="GH18" s="24"/>
      <c r="GI18" s="24"/>
      <c r="GJ18" s="24"/>
      <c r="GK18" s="24"/>
      <c r="GL18" s="24"/>
      <c r="GM18" s="24"/>
      <c r="GN18" s="24"/>
      <c r="GO18" s="24"/>
      <c r="GP18" s="24"/>
      <c r="GQ18" s="24"/>
      <c r="GR18" s="24"/>
      <c r="GS18" s="24"/>
      <c r="GT18" s="24"/>
      <c r="GU18" s="24"/>
      <c r="GV18" s="24"/>
      <c r="GW18" s="24"/>
      <c r="GX18" s="24"/>
      <c r="GY18" s="24"/>
      <c r="GZ18" s="24"/>
      <c r="HA18" s="24"/>
      <c r="HB18" s="24"/>
      <c r="HC18" s="24"/>
      <c r="HD18" s="24"/>
      <c r="HE18" s="24"/>
      <c r="HF18" s="24"/>
      <c r="HG18" s="24"/>
      <c r="HH18" s="24"/>
      <c r="HI18" s="24"/>
      <c r="HJ18" s="24"/>
      <c r="HK18" s="24"/>
      <c r="HL18" s="24"/>
      <c r="HM18" s="24"/>
      <c r="HN18" s="24"/>
      <c r="HO18" s="24"/>
      <c r="HP18" s="24"/>
      <c r="HQ18" s="24"/>
      <c r="HR18" s="24"/>
      <c r="HS18" s="24"/>
      <c r="HT18" s="24"/>
      <c r="HU18" s="24"/>
      <c r="HV18" s="24"/>
      <c r="HW18" s="24"/>
      <c r="HX18" s="24"/>
      <c r="HY18" s="24"/>
      <c r="HZ18" s="24"/>
      <c r="IA18" s="24"/>
      <c r="IB18" s="24"/>
      <c r="IC18" s="24"/>
      <c r="ID18" s="24"/>
      <c r="IE18" s="24"/>
      <c r="IF18" s="24"/>
      <c r="IG18" s="24"/>
      <c r="IH18" s="24"/>
      <c r="II18" s="24"/>
      <c r="IJ18" s="24"/>
      <c r="IK18" s="24"/>
      <c r="IL18" s="24"/>
      <c r="IM18" s="24"/>
      <c r="IN18" s="24"/>
      <c r="IO18" s="24"/>
      <c r="IP18" s="24"/>
    </row>
    <row r="19" spans="1:256" s="8" customFormat="1">
      <c r="A19"/>
      <c r="B19"/>
      <c r="C19"/>
      <c r="D19"/>
      <c r="E19"/>
      <c r="F19"/>
      <c r="G19"/>
      <c r="H19"/>
      <c r="I19" s="2"/>
      <c r="J19" s="2"/>
      <c r="K19"/>
      <c r="L19" s="9"/>
      <c r="M19" s="9"/>
      <c r="N19"/>
      <c r="O19"/>
      <c r="P19"/>
      <c r="Q19"/>
      <c r="R19"/>
      <c r="S19"/>
      <c r="T19"/>
      <c r="U19"/>
      <c r="V19"/>
      <c r="W19"/>
      <c r="X19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</row>
    <row r="20" spans="1:256" s="8" customFormat="1">
      <c r="A20"/>
      <c r="B20"/>
      <c r="C20"/>
      <c r="D20"/>
      <c r="E20"/>
      <c r="F20"/>
      <c r="G20"/>
      <c r="H20"/>
      <c r="I20" s="2"/>
      <c r="J20" s="2"/>
      <c r="K20"/>
      <c r="L20" s="9"/>
      <c r="M20" s="9"/>
      <c r="N20"/>
      <c r="O20"/>
      <c r="P20"/>
      <c r="Q20"/>
      <c r="R20"/>
      <c r="S20"/>
      <c r="T20"/>
      <c r="U20"/>
      <c r="V20"/>
      <c r="W20"/>
      <c r="X20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</row>
    <row r="21" spans="1:256" s="8" customFormat="1">
      <c r="A21"/>
      <c r="B21"/>
      <c r="C21"/>
      <c r="D21"/>
      <c r="E21"/>
      <c r="F21"/>
      <c r="G21"/>
      <c r="H21"/>
      <c r="I21" s="2"/>
      <c r="J21" s="2"/>
      <c r="K21"/>
      <c r="L21" s="9"/>
      <c r="M21" s="9"/>
      <c r="N21"/>
      <c r="O21"/>
      <c r="P21"/>
      <c r="Q21"/>
      <c r="R21"/>
      <c r="S21"/>
      <c r="T21"/>
      <c r="U21"/>
      <c r="V21"/>
      <c r="W21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</row>
    <row r="22" spans="1:256" s="8" customFormat="1">
      <c r="A22"/>
      <c r="B22"/>
      <c r="C22"/>
      <c r="D22"/>
      <c r="E22"/>
      <c r="F22"/>
      <c r="G22"/>
      <c r="H22"/>
      <c r="I22" s="2"/>
      <c r="J22" s="2"/>
      <c r="K22"/>
      <c r="L22" s="9"/>
      <c r="M22" s="9"/>
      <c r="N22"/>
      <c r="O22"/>
      <c r="P22"/>
      <c r="Q22"/>
      <c r="R22"/>
      <c r="S22"/>
      <c r="T22"/>
      <c r="U22"/>
      <c r="V22"/>
      <c r="W22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</row>
    <row r="23" spans="1:256" s="8" customFormat="1" ht="13.5" customHeight="1">
      <c r="A23"/>
      <c r="B23"/>
      <c r="C23"/>
      <c r="D23"/>
      <c r="E23"/>
      <c r="F23"/>
      <c r="G23"/>
      <c r="H23"/>
      <c r="I23" s="2"/>
      <c r="J23" s="2"/>
      <c r="K23"/>
      <c r="L23" s="9"/>
      <c r="M23" s="9"/>
      <c r="N23"/>
      <c r="O23"/>
      <c r="P23"/>
      <c r="Q23"/>
      <c r="R23"/>
      <c r="S23"/>
      <c r="T23"/>
      <c r="U23"/>
      <c r="V23"/>
      <c r="W23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</row>
    <row r="24" spans="1:256" s="8" customFormat="1">
      <c r="A24"/>
      <c r="B24"/>
      <c r="C24"/>
      <c r="D24"/>
      <c r="E24"/>
      <c r="F24"/>
      <c r="G24"/>
      <c r="H24"/>
      <c r="I24" s="2"/>
      <c r="J24" s="2"/>
      <c r="K24"/>
      <c r="L24" s="9"/>
      <c r="M24" s="9"/>
      <c r="N24"/>
      <c r="O24"/>
      <c r="P24"/>
      <c r="Q24"/>
      <c r="R24"/>
      <c r="S24"/>
      <c r="T24"/>
      <c r="U24"/>
      <c r="V24"/>
      <c r="W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</row>
    <row r="25" spans="1:256" s="8" customFormat="1">
      <c r="A25"/>
      <c r="B25"/>
      <c r="C25"/>
      <c r="D25"/>
      <c r="E25"/>
      <c r="F25"/>
      <c r="G25"/>
      <c r="H25"/>
      <c r="I25" s="2"/>
      <c r="J25" s="2"/>
      <c r="K25"/>
      <c r="L25" s="9"/>
      <c r="M25" s="9"/>
      <c r="N25"/>
      <c r="O25"/>
      <c r="P25"/>
      <c r="Q25"/>
      <c r="R25"/>
      <c r="S25"/>
      <c r="T25"/>
      <c r="U25"/>
      <c r="V25"/>
      <c r="W25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</row>
    <row r="26" spans="1:256" s="8" customFormat="1">
      <c r="A26"/>
      <c r="B26"/>
      <c r="C26"/>
      <c r="D26"/>
      <c r="E26"/>
      <c r="F26"/>
      <c r="G26"/>
      <c r="H26"/>
      <c r="I26" s="2"/>
      <c r="J26" s="2"/>
      <c r="K26"/>
      <c r="L26" s="9"/>
      <c r="M26" s="9"/>
      <c r="N26"/>
      <c r="O26"/>
      <c r="P26"/>
      <c r="Q26"/>
      <c r="R26"/>
      <c r="S26"/>
      <c r="T26"/>
      <c r="U26"/>
      <c r="V26"/>
      <c r="W26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</row>
    <row r="27" spans="1:256" s="8" customFormat="1">
      <c r="A27"/>
      <c r="B27"/>
      <c r="C27"/>
      <c r="D27"/>
      <c r="E27"/>
      <c r="F27"/>
      <c r="G27"/>
      <c r="H27"/>
      <c r="I27" s="2"/>
      <c r="J27" s="2"/>
      <c r="K27"/>
      <c r="L27" s="9"/>
      <c r="M27" s="9"/>
      <c r="N27"/>
      <c r="O27"/>
      <c r="P27"/>
      <c r="Q27"/>
      <c r="R27"/>
      <c r="S27"/>
      <c r="T27"/>
      <c r="U27"/>
      <c r="V27"/>
      <c r="W27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</row>
    <row r="28" spans="1:256" s="8" customFormat="1">
      <c r="A28"/>
      <c r="B28"/>
      <c r="C28"/>
      <c r="D28"/>
      <c r="E28"/>
      <c r="F28"/>
      <c r="G28"/>
      <c r="H28"/>
      <c r="I28" s="2"/>
      <c r="J28" s="2"/>
      <c r="K28"/>
      <c r="L28" s="9"/>
      <c r="M28" s="9"/>
      <c r="N28"/>
      <c r="O28"/>
      <c r="P28"/>
      <c r="Q28"/>
      <c r="R28"/>
      <c r="S28"/>
      <c r="T28"/>
      <c r="U28"/>
      <c r="V28"/>
      <c r="W28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</row>
    <row r="29" spans="1:256" s="8" customFormat="1">
      <c r="A29"/>
      <c r="B29"/>
      <c r="C29"/>
      <c r="D29"/>
      <c r="E29"/>
      <c r="F29"/>
      <c r="G29"/>
      <c r="H29"/>
      <c r="I29" s="2"/>
      <c r="J29" s="2"/>
      <c r="K29"/>
      <c r="L29" s="9"/>
      <c r="M29" s="9"/>
      <c r="N29"/>
      <c r="O29"/>
      <c r="P29"/>
      <c r="Q29"/>
      <c r="R29"/>
      <c r="S29"/>
      <c r="T29"/>
      <c r="U29"/>
      <c r="V29" s="24"/>
      <c r="W29" s="24"/>
      <c r="X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</row>
    <row r="30" spans="1:256" s="8" customFormat="1">
      <c r="A30"/>
      <c r="B30"/>
      <c r="C30"/>
      <c r="D30"/>
      <c r="E30"/>
      <c r="F30"/>
      <c r="G30"/>
      <c r="H30"/>
      <c r="I30" s="2"/>
      <c r="J30" s="2"/>
      <c r="K30"/>
      <c r="L30" s="9"/>
      <c r="M30" s="9"/>
      <c r="N30"/>
      <c r="O30"/>
      <c r="P30"/>
      <c r="Q30"/>
      <c r="R30"/>
      <c r="S30"/>
      <c r="T30"/>
      <c r="U30"/>
      <c r="V30" s="24"/>
      <c r="W30" s="24"/>
      <c r="X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</row>
    <row r="31" spans="1:256" s="8" customFormat="1">
      <c r="A31"/>
      <c r="B31"/>
      <c r="C31"/>
      <c r="D31"/>
      <c r="E31"/>
      <c r="F31"/>
      <c r="G31"/>
      <c r="H31"/>
      <c r="I31" s="2"/>
      <c r="J31" s="2"/>
      <c r="K31"/>
      <c r="L31" s="9"/>
      <c r="M31" s="9"/>
      <c r="N31"/>
      <c r="O31"/>
      <c r="P31"/>
      <c r="Q31"/>
      <c r="R31"/>
      <c r="S31"/>
      <c r="T31"/>
      <c r="U31"/>
      <c r="V31" s="24"/>
      <c r="W31" s="24"/>
      <c r="X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4"/>
      <c r="EV31" s="24"/>
      <c r="EW31" s="24"/>
      <c r="EX31" s="24"/>
      <c r="EY31" s="24"/>
      <c r="EZ31" s="24"/>
      <c r="FA31" s="24"/>
      <c r="FB31" s="24"/>
      <c r="FC31" s="24"/>
      <c r="FD31" s="24"/>
      <c r="FE31" s="24"/>
      <c r="FF31" s="24"/>
      <c r="FG31" s="24"/>
      <c r="FH31" s="24"/>
      <c r="FI31" s="24"/>
      <c r="FJ31" s="24"/>
      <c r="FK31" s="24"/>
      <c r="FL31" s="24"/>
      <c r="FM31" s="24"/>
      <c r="FN31" s="24"/>
      <c r="FO31" s="24"/>
      <c r="FP31" s="24"/>
      <c r="FQ31" s="24"/>
      <c r="FR31" s="24"/>
      <c r="FS31" s="24"/>
      <c r="FT31" s="24"/>
      <c r="FU31" s="24"/>
      <c r="FV31" s="24"/>
      <c r="FW31" s="24"/>
      <c r="FX31" s="24"/>
      <c r="FY31" s="24"/>
      <c r="FZ31" s="24"/>
      <c r="GA31" s="24"/>
      <c r="GB31" s="24"/>
      <c r="GC31" s="24"/>
      <c r="GD31" s="24"/>
      <c r="GE31" s="24"/>
      <c r="GF31" s="24"/>
      <c r="GG31" s="24"/>
      <c r="GH31" s="24"/>
      <c r="GI31" s="24"/>
      <c r="GJ31" s="24"/>
      <c r="GK31" s="24"/>
      <c r="GL31" s="24"/>
      <c r="GM31" s="24"/>
      <c r="GN31" s="24"/>
      <c r="GO31" s="24"/>
      <c r="GP31" s="24"/>
      <c r="GQ31" s="24"/>
      <c r="GR31" s="24"/>
      <c r="GS31" s="24"/>
      <c r="GT31" s="24"/>
      <c r="GU31" s="24"/>
      <c r="GV31" s="24"/>
      <c r="GW31" s="24"/>
      <c r="GX31" s="24"/>
      <c r="GY31" s="24"/>
      <c r="GZ31" s="24"/>
      <c r="HA31" s="24"/>
      <c r="HB31" s="24"/>
      <c r="HC31" s="24"/>
      <c r="HD31" s="24"/>
      <c r="HE31" s="24"/>
      <c r="HF31" s="24"/>
      <c r="HG31" s="24"/>
      <c r="HH31" s="24"/>
      <c r="HI31" s="24"/>
      <c r="HJ31" s="24"/>
      <c r="HK31" s="24"/>
      <c r="HL31" s="24"/>
      <c r="HM31" s="24"/>
      <c r="HN31" s="24"/>
      <c r="HO31" s="24"/>
      <c r="HP31" s="24"/>
      <c r="HQ31" s="24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</row>
    <row r="32" spans="1:256" s="24" customFormat="1" ht="15.75">
      <c r="A32"/>
      <c r="B32"/>
      <c r="C32"/>
      <c r="D32"/>
      <c r="E32"/>
      <c r="F32"/>
      <c r="G32"/>
      <c r="H32"/>
      <c r="I32" s="2"/>
      <c r="J32" s="2"/>
      <c r="K32"/>
      <c r="L32" s="9"/>
      <c r="M32" s="9"/>
      <c r="N32"/>
      <c r="O32"/>
      <c r="P32"/>
      <c r="Q32"/>
      <c r="R32"/>
      <c r="S32"/>
      <c r="T32"/>
      <c r="U32"/>
      <c r="V32" s="26"/>
      <c r="X32" s="26"/>
      <c r="Y32" s="8"/>
      <c r="Z32" s="8"/>
      <c r="AA32" s="8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</row>
    <row r="33" spans="1:250" s="8" customFormat="1">
      <c r="A33"/>
      <c r="B33"/>
      <c r="C33"/>
      <c r="D33"/>
      <c r="E33"/>
      <c r="F33"/>
      <c r="G33"/>
      <c r="H33"/>
      <c r="I33" s="2"/>
      <c r="J33" s="2"/>
      <c r="K33"/>
      <c r="L33" s="9"/>
      <c r="M33" s="9"/>
      <c r="N33"/>
      <c r="O33"/>
      <c r="P33"/>
      <c r="Q33"/>
      <c r="R33"/>
      <c r="S33"/>
      <c r="T33"/>
      <c r="U33"/>
      <c r="V33" s="24"/>
      <c r="W33" s="24"/>
      <c r="X33" s="24"/>
      <c r="Y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</row>
    <row r="34" spans="1:250" s="8" customFormat="1">
      <c r="A34"/>
      <c r="B34"/>
      <c r="C34"/>
      <c r="D34"/>
      <c r="E34"/>
      <c r="F34"/>
      <c r="G34"/>
      <c r="H34"/>
      <c r="I34" s="2"/>
      <c r="J34" s="2"/>
      <c r="K34"/>
      <c r="L34" s="9"/>
      <c r="M34" s="9"/>
      <c r="N34"/>
      <c r="O34"/>
      <c r="P34"/>
      <c r="Q34"/>
      <c r="R34"/>
      <c r="S34"/>
      <c r="T34"/>
      <c r="U34"/>
      <c r="V34" s="24"/>
      <c r="W34" s="24"/>
      <c r="X34" s="24"/>
      <c r="Y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  <c r="DP34" s="24"/>
      <c r="DQ34" s="24"/>
      <c r="DR34" s="24"/>
      <c r="DS34" s="24"/>
      <c r="DT34" s="24"/>
      <c r="DU34" s="24"/>
      <c r="DV34" s="24"/>
      <c r="DW34" s="24"/>
      <c r="DX34" s="24"/>
      <c r="DY34" s="24"/>
      <c r="DZ34" s="24"/>
      <c r="EA34" s="24"/>
      <c r="EB34" s="24"/>
      <c r="EC34" s="24"/>
      <c r="ED34" s="24"/>
      <c r="EE34" s="24"/>
      <c r="EF34" s="24"/>
      <c r="EG34" s="24"/>
      <c r="EH34" s="24"/>
      <c r="EI34" s="24"/>
      <c r="EJ34" s="24"/>
      <c r="EK34" s="24"/>
      <c r="EL34" s="24"/>
      <c r="EM34" s="24"/>
      <c r="EN34" s="24"/>
      <c r="EO34" s="24"/>
      <c r="EP34" s="24"/>
      <c r="EQ34" s="24"/>
      <c r="ER34" s="24"/>
      <c r="ES34" s="24"/>
      <c r="ET34" s="24"/>
      <c r="EU34" s="24"/>
      <c r="EV34" s="24"/>
      <c r="EW34" s="24"/>
      <c r="EX34" s="24"/>
      <c r="EY34" s="24"/>
      <c r="EZ34" s="24"/>
      <c r="FA34" s="24"/>
      <c r="FB34" s="24"/>
      <c r="FC34" s="24"/>
      <c r="FD34" s="24"/>
      <c r="FE34" s="24"/>
      <c r="FF34" s="24"/>
      <c r="FG34" s="24"/>
      <c r="FH34" s="24"/>
      <c r="FI34" s="24"/>
      <c r="FJ34" s="24"/>
      <c r="FK34" s="24"/>
      <c r="FL34" s="24"/>
      <c r="FM34" s="24"/>
      <c r="FN34" s="24"/>
      <c r="FO34" s="24"/>
      <c r="FP34" s="24"/>
      <c r="FQ34" s="24"/>
      <c r="FR34" s="24"/>
      <c r="FS34" s="24"/>
      <c r="FT34" s="24"/>
      <c r="FU34" s="24"/>
      <c r="FV34" s="24"/>
      <c r="FW34" s="24"/>
      <c r="FX34" s="24"/>
      <c r="FY34" s="24"/>
      <c r="FZ34" s="24"/>
      <c r="GA34" s="24"/>
      <c r="GB34" s="24"/>
      <c r="GC34" s="24"/>
      <c r="GD34" s="24"/>
      <c r="GE34" s="24"/>
      <c r="GF34" s="24"/>
      <c r="GG34" s="24"/>
      <c r="GH34" s="24"/>
      <c r="GI34" s="24"/>
      <c r="GJ34" s="24"/>
      <c r="GK34" s="24"/>
      <c r="GL34" s="24"/>
      <c r="GM34" s="24"/>
      <c r="GN34" s="24"/>
      <c r="GO34" s="24"/>
      <c r="GP34" s="24"/>
      <c r="GQ34" s="24"/>
      <c r="GR34" s="24"/>
      <c r="GS34" s="24"/>
      <c r="GT34" s="24"/>
      <c r="GU34" s="24"/>
      <c r="GV34" s="24"/>
      <c r="GW34" s="24"/>
      <c r="GX34" s="24"/>
      <c r="GY34" s="24"/>
      <c r="GZ34" s="24"/>
      <c r="HA34" s="24"/>
      <c r="HB34" s="24"/>
      <c r="HC34" s="24"/>
      <c r="HD34" s="24"/>
      <c r="HE34" s="24"/>
      <c r="HF34" s="24"/>
      <c r="HG34" s="24"/>
      <c r="HH34" s="24"/>
      <c r="HI34" s="24"/>
      <c r="HJ34" s="24"/>
      <c r="HK34" s="24"/>
      <c r="HL34" s="24"/>
      <c r="HM34" s="24"/>
      <c r="HN34" s="24"/>
      <c r="HO34" s="24"/>
      <c r="HP34" s="24"/>
      <c r="HQ34" s="24"/>
      <c r="HR34" s="24"/>
      <c r="HS34" s="24"/>
      <c r="HT34" s="24"/>
      <c r="HU34" s="24"/>
      <c r="HV34" s="24"/>
      <c r="HW34" s="24"/>
      <c r="HX34" s="24"/>
      <c r="HY34" s="24"/>
      <c r="HZ34" s="24"/>
      <c r="IA34" s="24"/>
      <c r="IB34" s="24"/>
      <c r="IC34" s="24"/>
      <c r="ID34" s="24"/>
      <c r="IE34" s="24"/>
      <c r="IF34" s="24"/>
      <c r="IG34" s="24"/>
      <c r="IH34" s="24"/>
      <c r="II34" s="24"/>
      <c r="IJ34" s="24"/>
      <c r="IK34" s="24"/>
      <c r="IL34" s="24"/>
      <c r="IM34" s="24"/>
      <c r="IN34" s="24"/>
      <c r="IO34" s="24"/>
      <c r="IP34" s="24"/>
    </row>
    <row r="35" spans="1:250" s="8" customFormat="1">
      <c r="A35"/>
      <c r="B35"/>
      <c r="C35"/>
      <c r="D35"/>
      <c r="E35"/>
      <c r="F35"/>
      <c r="G35"/>
      <c r="H35"/>
      <c r="I35" s="2"/>
      <c r="J35" s="2"/>
      <c r="K35"/>
      <c r="L35" s="9"/>
      <c r="M35" s="9"/>
      <c r="N35"/>
      <c r="O35"/>
      <c r="P35"/>
      <c r="Q35"/>
      <c r="R35"/>
      <c r="S35"/>
      <c r="T35"/>
      <c r="U35"/>
      <c r="V35" s="24"/>
      <c r="W35" s="24"/>
      <c r="X35" s="24"/>
      <c r="Y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  <c r="EU35" s="24"/>
      <c r="EV35" s="24"/>
      <c r="EW35" s="24"/>
      <c r="EX35" s="24"/>
      <c r="EY35" s="24"/>
      <c r="EZ35" s="24"/>
      <c r="FA35" s="24"/>
      <c r="FB35" s="24"/>
      <c r="FC35" s="24"/>
      <c r="FD35" s="24"/>
      <c r="FE35" s="24"/>
      <c r="FF35" s="24"/>
      <c r="FG35" s="24"/>
      <c r="FH35" s="24"/>
      <c r="FI35" s="24"/>
      <c r="FJ35" s="24"/>
      <c r="FK35" s="24"/>
      <c r="FL35" s="24"/>
      <c r="FM35" s="24"/>
      <c r="FN35" s="24"/>
      <c r="FO35" s="24"/>
      <c r="FP35" s="24"/>
      <c r="FQ35" s="24"/>
      <c r="FR35" s="24"/>
      <c r="FS35" s="24"/>
      <c r="FT35" s="24"/>
      <c r="FU35" s="24"/>
      <c r="FV35" s="24"/>
      <c r="FW35" s="24"/>
      <c r="FX35" s="24"/>
      <c r="FY35" s="24"/>
      <c r="FZ35" s="24"/>
      <c r="GA35" s="24"/>
      <c r="GB35" s="24"/>
      <c r="GC35" s="24"/>
      <c r="GD35" s="24"/>
      <c r="GE35" s="24"/>
      <c r="GF35" s="24"/>
      <c r="GG35" s="24"/>
      <c r="GH35" s="24"/>
      <c r="GI35" s="24"/>
      <c r="GJ35" s="24"/>
      <c r="GK35" s="24"/>
      <c r="GL35" s="24"/>
      <c r="GM35" s="24"/>
      <c r="GN35" s="24"/>
      <c r="GO35" s="24"/>
      <c r="GP35" s="24"/>
      <c r="GQ35" s="24"/>
      <c r="GR35" s="24"/>
      <c r="GS35" s="24"/>
      <c r="GT35" s="24"/>
      <c r="GU35" s="24"/>
      <c r="GV35" s="24"/>
      <c r="GW35" s="24"/>
      <c r="GX35" s="24"/>
      <c r="GY35" s="24"/>
      <c r="GZ35" s="24"/>
      <c r="HA35" s="24"/>
      <c r="HB35" s="24"/>
      <c r="HC35" s="24"/>
      <c r="HD35" s="24"/>
      <c r="HE35" s="24"/>
      <c r="HF35" s="24"/>
      <c r="HG35" s="24"/>
      <c r="HH35" s="24"/>
      <c r="HI35" s="24"/>
      <c r="HJ35" s="24"/>
      <c r="HK35" s="24"/>
      <c r="HL35" s="24"/>
      <c r="HM35" s="24"/>
      <c r="HN35" s="24"/>
      <c r="HO35" s="24"/>
      <c r="HP35" s="24"/>
      <c r="HQ35" s="24"/>
      <c r="HR35" s="24"/>
      <c r="HS35" s="24"/>
      <c r="HT35" s="24"/>
      <c r="HU35" s="24"/>
      <c r="HV35" s="24"/>
      <c r="HW35" s="24"/>
      <c r="HX35" s="24"/>
      <c r="HY35" s="24"/>
      <c r="HZ35" s="24"/>
      <c r="IA35" s="24"/>
      <c r="IB35" s="24"/>
      <c r="IC35" s="24"/>
      <c r="ID35" s="24"/>
      <c r="IE35" s="24"/>
      <c r="IF35" s="24"/>
      <c r="IG35" s="24"/>
      <c r="IH35" s="24"/>
      <c r="II35" s="24"/>
      <c r="IJ35" s="24"/>
      <c r="IK35" s="24"/>
      <c r="IL35" s="24"/>
      <c r="IM35" s="24"/>
      <c r="IN35" s="24"/>
      <c r="IO35" s="24"/>
      <c r="IP35" s="24"/>
    </row>
    <row r="36" spans="1:250" s="8" customFormat="1">
      <c r="A36"/>
      <c r="B36"/>
      <c r="C36"/>
      <c r="D36"/>
      <c r="E36"/>
      <c r="F36"/>
      <c r="G36"/>
      <c r="H36"/>
      <c r="I36" s="2"/>
      <c r="J36" s="2"/>
      <c r="K36"/>
      <c r="L36" s="9"/>
      <c r="M36" s="9"/>
      <c r="N36"/>
      <c r="O36"/>
      <c r="P36"/>
      <c r="Q36"/>
      <c r="R36"/>
      <c r="S36"/>
      <c r="T36"/>
      <c r="U36"/>
      <c r="V36" s="24"/>
      <c r="W36" s="24"/>
      <c r="X36" s="24"/>
      <c r="Y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4"/>
      <c r="EV36" s="24"/>
      <c r="EW36" s="24"/>
      <c r="EX36" s="24"/>
      <c r="EY36" s="24"/>
      <c r="EZ36" s="24"/>
      <c r="FA36" s="24"/>
      <c r="FB36" s="24"/>
      <c r="FC36" s="24"/>
      <c r="FD36" s="24"/>
      <c r="FE36" s="24"/>
      <c r="FF36" s="24"/>
      <c r="FG36" s="24"/>
      <c r="FH36" s="24"/>
      <c r="FI36" s="24"/>
      <c r="FJ36" s="24"/>
      <c r="FK36" s="24"/>
      <c r="FL36" s="24"/>
      <c r="FM36" s="24"/>
      <c r="FN36" s="24"/>
      <c r="FO36" s="24"/>
      <c r="FP36" s="24"/>
      <c r="FQ36" s="24"/>
      <c r="FR36" s="24"/>
      <c r="FS36" s="24"/>
      <c r="FT36" s="24"/>
      <c r="FU36" s="24"/>
      <c r="FV36" s="24"/>
      <c r="FW36" s="24"/>
      <c r="FX36" s="24"/>
      <c r="FY36" s="24"/>
      <c r="FZ36" s="24"/>
      <c r="GA36" s="24"/>
      <c r="GB36" s="24"/>
      <c r="GC36" s="24"/>
      <c r="GD36" s="24"/>
      <c r="GE36" s="24"/>
      <c r="GF36" s="24"/>
      <c r="GG36" s="24"/>
      <c r="GH36" s="24"/>
      <c r="GI36" s="24"/>
      <c r="GJ36" s="24"/>
      <c r="GK36" s="24"/>
      <c r="GL36" s="24"/>
      <c r="GM36" s="24"/>
      <c r="GN36" s="24"/>
      <c r="GO36" s="24"/>
      <c r="GP36" s="24"/>
      <c r="GQ36" s="24"/>
      <c r="GR36" s="24"/>
      <c r="GS36" s="24"/>
      <c r="GT36" s="24"/>
      <c r="GU36" s="24"/>
      <c r="GV36" s="24"/>
      <c r="GW36" s="24"/>
      <c r="GX36" s="24"/>
      <c r="GY36" s="24"/>
      <c r="GZ36" s="24"/>
      <c r="HA36" s="24"/>
      <c r="HB36" s="24"/>
      <c r="HC36" s="24"/>
      <c r="HD36" s="24"/>
      <c r="HE36" s="24"/>
      <c r="HF36" s="24"/>
      <c r="HG36" s="24"/>
      <c r="HH36" s="24"/>
      <c r="HI36" s="24"/>
      <c r="HJ36" s="24"/>
      <c r="HK36" s="24"/>
      <c r="HL36" s="24"/>
      <c r="HM36" s="24"/>
      <c r="HN36" s="24"/>
      <c r="HO36" s="24"/>
      <c r="HP36" s="24"/>
      <c r="HQ36" s="24"/>
      <c r="HR36" s="24"/>
      <c r="HS36" s="24"/>
      <c r="HT36" s="24"/>
      <c r="HU36" s="24"/>
      <c r="HV36" s="24"/>
      <c r="HW36" s="24"/>
      <c r="HX36" s="24"/>
      <c r="HY36" s="24"/>
      <c r="HZ36" s="24"/>
      <c r="IA36" s="24"/>
      <c r="IB36" s="24"/>
      <c r="IC36" s="24"/>
      <c r="ID36" s="24"/>
      <c r="IE36" s="24"/>
      <c r="IF36" s="24"/>
      <c r="IG36" s="24"/>
      <c r="IH36" s="24"/>
      <c r="II36" s="24"/>
      <c r="IJ36" s="24"/>
      <c r="IK36" s="24"/>
      <c r="IL36" s="24"/>
      <c r="IM36" s="24"/>
      <c r="IN36" s="24"/>
      <c r="IO36" s="24"/>
      <c r="IP36" s="24"/>
    </row>
    <row r="37" spans="1:250" s="8" customFormat="1">
      <c r="A37"/>
      <c r="B37"/>
      <c r="C37"/>
      <c r="D37"/>
      <c r="E37"/>
      <c r="F37"/>
      <c r="G37"/>
      <c r="H37"/>
      <c r="I37" s="2"/>
      <c r="J37" s="2"/>
      <c r="K37"/>
      <c r="L37" s="9"/>
      <c r="M37" s="9"/>
      <c r="N37"/>
      <c r="O37"/>
      <c r="P37"/>
      <c r="Q37"/>
      <c r="R37"/>
      <c r="S37"/>
      <c r="T37"/>
      <c r="U37"/>
      <c r="V37" s="24"/>
      <c r="W37" s="24"/>
      <c r="X37" s="24"/>
      <c r="Y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  <c r="DP37" s="24"/>
      <c r="DQ37" s="24"/>
      <c r="DR37" s="24"/>
      <c r="DS37" s="24"/>
      <c r="DT37" s="24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4"/>
      <c r="EI37" s="24"/>
      <c r="EJ37" s="24"/>
      <c r="EK37" s="24"/>
      <c r="EL37" s="24"/>
      <c r="EM37" s="24"/>
      <c r="EN37" s="24"/>
      <c r="EO37" s="24"/>
      <c r="EP37" s="24"/>
      <c r="EQ37" s="24"/>
      <c r="ER37" s="24"/>
      <c r="ES37" s="24"/>
      <c r="ET37" s="24"/>
      <c r="EU37" s="24"/>
      <c r="EV37" s="24"/>
      <c r="EW37" s="24"/>
      <c r="EX37" s="24"/>
      <c r="EY37" s="24"/>
      <c r="EZ37" s="24"/>
      <c r="FA37" s="24"/>
      <c r="FB37" s="24"/>
      <c r="FC37" s="24"/>
      <c r="FD37" s="24"/>
      <c r="FE37" s="24"/>
      <c r="FF37" s="24"/>
      <c r="FG37" s="24"/>
      <c r="FH37" s="24"/>
      <c r="FI37" s="24"/>
      <c r="FJ37" s="24"/>
      <c r="FK37" s="24"/>
      <c r="FL37" s="24"/>
      <c r="FM37" s="24"/>
      <c r="FN37" s="24"/>
      <c r="FO37" s="24"/>
      <c r="FP37" s="24"/>
      <c r="FQ37" s="24"/>
      <c r="FR37" s="24"/>
      <c r="FS37" s="24"/>
      <c r="FT37" s="24"/>
      <c r="FU37" s="24"/>
      <c r="FV37" s="24"/>
      <c r="FW37" s="24"/>
      <c r="FX37" s="24"/>
      <c r="FY37" s="24"/>
      <c r="FZ37" s="24"/>
      <c r="GA37" s="24"/>
      <c r="GB37" s="24"/>
      <c r="GC37" s="24"/>
      <c r="GD37" s="24"/>
      <c r="GE37" s="24"/>
      <c r="GF37" s="24"/>
      <c r="GG37" s="24"/>
      <c r="GH37" s="24"/>
      <c r="GI37" s="24"/>
      <c r="GJ37" s="24"/>
      <c r="GK37" s="24"/>
      <c r="GL37" s="24"/>
      <c r="GM37" s="24"/>
      <c r="GN37" s="24"/>
      <c r="GO37" s="24"/>
      <c r="GP37" s="24"/>
      <c r="GQ37" s="24"/>
      <c r="GR37" s="24"/>
      <c r="GS37" s="24"/>
      <c r="GT37" s="24"/>
      <c r="GU37" s="24"/>
      <c r="GV37" s="24"/>
      <c r="GW37" s="24"/>
      <c r="GX37" s="24"/>
      <c r="GY37" s="24"/>
      <c r="GZ37" s="24"/>
      <c r="HA37" s="24"/>
      <c r="HB37" s="24"/>
      <c r="HC37" s="24"/>
      <c r="HD37" s="24"/>
      <c r="HE37" s="24"/>
      <c r="HF37" s="24"/>
      <c r="HG37" s="24"/>
      <c r="HH37" s="24"/>
      <c r="HI37" s="24"/>
      <c r="HJ37" s="24"/>
      <c r="HK37" s="24"/>
      <c r="HL37" s="24"/>
      <c r="HM37" s="24"/>
      <c r="HN37" s="24"/>
      <c r="HO37" s="24"/>
      <c r="HP37" s="24"/>
      <c r="HQ37" s="24"/>
      <c r="HR37" s="24"/>
      <c r="HS37" s="24"/>
      <c r="HT37" s="24"/>
      <c r="HU37" s="24"/>
      <c r="HV37" s="24"/>
      <c r="HW37" s="24"/>
      <c r="HX37" s="24"/>
      <c r="HY37" s="24"/>
      <c r="HZ37" s="24"/>
      <c r="IA37" s="24"/>
      <c r="IB37" s="24"/>
      <c r="IC37" s="24"/>
      <c r="ID37" s="24"/>
      <c r="IE37" s="24"/>
      <c r="IF37" s="24"/>
      <c r="IG37" s="24"/>
      <c r="IH37" s="24"/>
      <c r="II37" s="24"/>
      <c r="IJ37" s="24"/>
      <c r="IK37" s="24"/>
      <c r="IL37" s="24"/>
      <c r="IM37" s="24"/>
      <c r="IN37" s="24"/>
      <c r="IO37" s="24"/>
      <c r="IP37" s="24"/>
    </row>
    <row r="38" spans="1:250" s="8" customFormat="1">
      <c r="A38"/>
      <c r="B38"/>
      <c r="C38"/>
      <c r="D38"/>
      <c r="E38"/>
      <c r="F38"/>
      <c r="G38"/>
      <c r="H38"/>
      <c r="I38" s="2"/>
      <c r="J38" s="2"/>
      <c r="K38"/>
      <c r="L38" s="9"/>
      <c r="M38" s="9"/>
      <c r="N38"/>
      <c r="O38"/>
      <c r="P38"/>
      <c r="Q38"/>
      <c r="R38"/>
      <c r="S38"/>
      <c r="T38"/>
      <c r="U38"/>
      <c r="V38" s="24"/>
      <c r="W38" s="24"/>
      <c r="X38" s="24"/>
      <c r="Y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  <c r="DP38" s="24"/>
      <c r="DQ38" s="24"/>
      <c r="DR38" s="24"/>
      <c r="DS38" s="24"/>
      <c r="DT38" s="24"/>
      <c r="DU38" s="24"/>
      <c r="DV38" s="24"/>
      <c r="DW38" s="24"/>
      <c r="DX38" s="24"/>
      <c r="DY38" s="24"/>
      <c r="DZ38" s="24"/>
      <c r="EA38" s="24"/>
      <c r="EB38" s="24"/>
      <c r="EC38" s="24"/>
      <c r="ED38" s="24"/>
      <c r="EE38" s="24"/>
      <c r="EF38" s="24"/>
      <c r="EG38" s="24"/>
      <c r="EH38" s="24"/>
      <c r="EI38" s="24"/>
      <c r="EJ38" s="24"/>
      <c r="EK38" s="24"/>
      <c r="EL38" s="24"/>
      <c r="EM38" s="24"/>
      <c r="EN38" s="24"/>
      <c r="EO38" s="24"/>
      <c r="EP38" s="24"/>
      <c r="EQ38" s="24"/>
      <c r="ER38" s="24"/>
      <c r="ES38" s="24"/>
      <c r="ET38" s="24"/>
      <c r="EU38" s="24"/>
      <c r="EV38" s="24"/>
      <c r="EW38" s="24"/>
      <c r="EX38" s="24"/>
      <c r="EY38" s="24"/>
      <c r="EZ38" s="24"/>
      <c r="FA38" s="24"/>
      <c r="FB38" s="24"/>
      <c r="FC38" s="24"/>
      <c r="FD38" s="24"/>
      <c r="FE38" s="24"/>
      <c r="FF38" s="24"/>
      <c r="FG38" s="24"/>
      <c r="FH38" s="24"/>
      <c r="FI38" s="24"/>
      <c r="FJ38" s="24"/>
      <c r="FK38" s="24"/>
      <c r="FL38" s="24"/>
      <c r="FM38" s="24"/>
      <c r="FN38" s="24"/>
      <c r="FO38" s="24"/>
      <c r="FP38" s="24"/>
      <c r="FQ38" s="24"/>
      <c r="FR38" s="24"/>
      <c r="FS38" s="24"/>
      <c r="FT38" s="24"/>
      <c r="FU38" s="24"/>
      <c r="FV38" s="24"/>
      <c r="FW38" s="24"/>
      <c r="FX38" s="24"/>
      <c r="FY38" s="24"/>
      <c r="FZ38" s="24"/>
      <c r="GA38" s="24"/>
      <c r="GB38" s="24"/>
      <c r="GC38" s="24"/>
      <c r="GD38" s="24"/>
      <c r="GE38" s="24"/>
      <c r="GF38" s="24"/>
      <c r="GG38" s="24"/>
      <c r="GH38" s="24"/>
      <c r="GI38" s="24"/>
      <c r="GJ38" s="24"/>
      <c r="GK38" s="24"/>
      <c r="GL38" s="24"/>
      <c r="GM38" s="24"/>
      <c r="GN38" s="24"/>
      <c r="GO38" s="24"/>
      <c r="GP38" s="24"/>
      <c r="GQ38" s="24"/>
      <c r="GR38" s="24"/>
      <c r="GS38" s="24"/>
      <c r="GT38" s="24"/>
      <c r="GU38" s="24"/>
      <c r="GV38" s="24"/>
      <c r="GW38" s="24"/>
      <c r="GX38" s="24"/>
      <c r="GY38" s="24"/>
      <c r="GZ38" s="24"/>
      <c r="HA38" s="24"/>
      <c r="HB38" s="24"/>
      <c r="HC38" s="24"/>
      <c r="HD38" s="24"/>
      <c r="HE38" s="24"/>
      <c r="HF38" s="24"/>
      <c r="HG38" s="24"/>
      <c r="HH38" s="24"/>
      <c r="HI38" s="24"/>
      <c r="HJ38" s="24"/>
      <c r="HK38" s="24"/>
      <c r="HL38" s="24"/>
      <c r="HM38" s="24"/>
      <c r="HN38" s="24"/>
      <c r="HO38" s="24"/>
      <c r="HP38" s="24"/>
      <c r="HQ38" s="24"/>
      <c r="HR38" s="24"/>
      <c r="HS38" s="24"/>
      <c r="HT38" s="24"/>
      <c r="HU38" s="24"/>
      <c r="HV38" s="24"/>
      <c r="HW38" s="24"/>
      <c r="HX38" s="24"/>
      <c r="HY38" s="24"/>
      <c r="HZ38" s="24"/>
      <c r="IA38" s="24"/>
      <c r="IB38" s="24"/>
      <c r="IC38" s="24"/>
      <c r="ID38" s="24"/>
      <c r="IE38" s="24"/>
      <c r="IF38" s="24"/>
      <c r="IG38" s="24"/>
      <c r="IH38" s="24"/>
      <c r="II38" s="24"/>
      <c r="IJ38" s="24"/>
      <c r="IK38" s="24"/>
      <c r="IL38" s="24"/>
      <c r="IM38" s="24"/>
      <c r="IN38" s="24"/>
      <c r="IO38" s="24"/>
      <c r="IP38" s="24"/>
    </row>
    <row r="39" spans="1:250" s="8" customFormat="1">
      <c r="A39"/>
      <c r="B39"/>
      <c r="C39"/>
      <c r="D39"/>
      <c r="E39"/>
      <c r="F39"/>
      <c r="G39"/>
      <c r="H39"/>
      <c r="I39" s="2"/>
      <c r="J39" s="2"/>
      <c r="K39"/>
      <c r="L39" s="9"/>
      <c r="M39" s="9"/>
      <c r="N39"/>
      <c r="O39"/>
      <c r="P39"/>
      <c r="Q39"/>
      <c r="R39"/>
      <c r="S39"/>
      <c r="T39"/>
      <c r="U39"/>
      <c r="V39" s="24"/>
      <c r="W39" s="24"/>
      <c r="X39" s="24"/>
      <c r="Y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  <c r="EU39" s="24"/>
      <c r="EV39" s="24"/>
      <c r="EW39" s="24"/>
      <c r="EX39" s="24"/>
      <c r="EY39" s="24"/>
      <c r="EZ39" s="24"/>
      <c r="FA39" s="24"/>
      <c r="FB39" s="24"/>
      <c r="FC39" s="24"/>
      <c r="FD39" s="24"/>
      <c r="FE39" s="24"/>
      <c r="FF39" s="24"/>
      <c r="FG39" s="24"/>
      <c r="FH39" s="24"/>
      <c r="FI39" s="24"/>
      <c r="FJ39" s="24"/>
      <c r="FK39" s="24"/>
      <c r="FL39" s="24"/>
      <c r="FM39" s="24"/>
      <c r="FN39" s="24"/>
      <c r="FO39" s="24"/>
      <c r="FP39" s="24"/>
      <c r="FQ39" s="24"/>
      <c r="FR39" s="24"/>
      <c r="FS39" s="24"/>
      <c r="FT39" s="24"/>
      <c r="FU39" s="24"/>
      <c r="FV39" s="24"/>
      <c r="FW39" s="24"/>
      <c r="FX39" s="24"/>
      <c r="FY39" s="24"/>
      <c r="FZ39" s="24"/>
      <c r="GA39" s="24"/>
      <c r="GB39" s="24"/>
      <c r="GC39" s="24"/>
      <c r="GD39" s="24"/>
      <c r="GE39" s="24"/>
      <c r="GF39" s="24"/>
      <c r="GG39" s="24"/>
      <c r="GH39" s="24"/>
      <c r="GI39" s="24"/>
      <c r="GJ39" s="24"/>
      <c r="GK39" s="24"/>
      <c r="GL39" s="24"/>
      <c r="GM39" s="24"/>
      <c r="GN39" s="24"/>
      <c r="GO39" s="24"/>
      <c r="GP39" s="24"/>
      <c r="GQ39" s="24"/>
      <c r="GR39" s="24"/>
      <c r="GS39" s="24"/>
      <c r="GT39" s="24"/>
      <c r="GU39" s="24"/>
      <c r="GV39" s="24"/>
      <c r="GW39" s="24"/>
      <c r="GX39" s="24"/>
      <c r="GY39" s="24"/>
      <c r="GZ39" s="24"/>
      <c r="HA39" s="24"/>
      <c r="HB39" s="24"/>
      <c r="HC39" s="24"/>
      <c r="HD39" s="24"/>
      <c r="HE39" s="24"/>
      <c r="HF39" s="24"/>
      <c r="HG39" s="24"/>
      <c r="HH39" s="24"/>
      <c r="HI39" s="24"/>
      <c r="HJ39" s="24"/>
      <c r="HK39" s="24"/>
      <c r="HL39" s="24"/>
      <c r="HM39" s="24"/>
      <c r="HN39" s="24"/>
      <c r="HO39" s="24"/>
      <c r="HP39" s="24"/>
      <c r="HQ39" s="24"/>
      <c r="HR39" s="24"/>
      <c r="HS39" s="24"/>
      <c r="HT39" s="24"/>
      <c r="HU39" s="24"/>
      <c r="HV39" s="24"/>
      <c r="HW39" s="24"/>
      <c r="HX39" s="24"/>
      <c r="HY39" s="24"/>
      <c r="HZ39" s="24"/>
      <c r="IA39" s="24"/>
      <c r="IB39" s="24"/>
      <c r="IC39" s="24"/>
      <c r="ID39" s="24"/>
      <c r="IE39" s="24"/>
      <c r="IF39" s="24"/>
      <c r="IG39" s="24"/>
      <c r="IH39" s="24"/>
      <c r="II39" s="24"/>
      <c r="IJ39" s="24"/>
      <c r="IK39" s="24"/>
      <c r="IL39" s="24"/>
      <c r="IM39" s="24"/>
      <c r="IN39" s="24"/>
      <c r="IO39" s="24"/>
      <c r="IP39" s="24"/>
    </row>
    <row r="40" spans="1:250" s="8" customFormat="1">
      <c r="A40"/>
      <c r="B40"/>
      <c r="C40"/>
      <c r="D40"/>
      <c r="E40"/>
      <c r="F40"/>
      <c r="G40"/>
      <c r="H40"/>
      <c r="I40" s="2"/>
      <c r="J40" s="2"/>
      <c r="K40"/>
      <c r="L40" s="9"/>
      <c r="M40" s="9"/>
      <c r="N40"/>
      <c r="O40"/>
      <c r="P40"/>
      <c r="Q40"/>
      <c r="R40"/>
      <c r="S40"/>
      <c r="T40"/>
      <c r="U40"/>
      <c r="V40" s="24"/>
      <c r="W40" s="24"/>
      <c r="X40" s="24"/>
      <c r="Y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  <c r="FH40" s="24"/>
      <c r="FI40" s="24"/>
      <c r="FJ40" s="24"/>
      <c r="FK40" s="24"/>
      <c r="FL40" s="24"/>
      <c r="FM40" s="24"/>
      <c r="FN40" s="24"/>
      <c r="FO40" s="24"/>
      <c r="FP40" s="24"/>
      <c r="FQ40" s="24"/>
      <c r="FR40" s="24"/>
      <c r="FS40" s="24"/>
      <c r="FT40" s="24"/>
      <c r="FU40" s="24"/>
      <c r="FV40" s="24"/>
      <c r="FW40" s="24"/>
      <c r="FX40" s="24"/>
      <c r="FY40" s="24"/>
      <c r="FZ40" s="24"/>
      <c r="GA40" s="24"/>
      <c r="GB40" s="24"/>
      <c r="GC40" s="24"/>
      <c r="GD40" s="24"/>
      <c r="GE40" s="24"/>
      <c r="GF40" s="24"/>
      <c r="GG40" s="24"/>
      <c r="GH40" s="24"/>
      <c r="GI40" s="24"/>
      <c r="GJ40" s="24"/>
      <c r="GK40" s="24"/>
      <c r="GL40" s="24"/>
      <c r="GM40" s="24"/>
      <c r="GN40" s="24"/>
      <c r="GO40" s="24"/>
      <c r="GP40" s="24"/>
      <c r="GQ40" s="24"/>
      <c r="GR40" s="24"/>
      <c r="GS40" s="24"/>
      <c r="GT40" s="24"/>
      <c r="GU40" s="24"/>
      <c r="GV40" s="24"/>
      <c r="GW40" s="24"/>
      <c r="GX40" s="24"/>
      <c r="GY40" s="24"/>
      <c r="GZ40" s="24"/>
      <c r="HA40" s="24"/>
      <c r="HB40" s="24"/>
      <c r="HC40" s="24"/>
      <c r="HD40" s="24"/>
      <c r="HE40" s="24"/>
      <c r="HF40" s="24"/>
      <c r="HG40" s="24"/>
      <c r="HH40" s="24"/>
      <c r="HI40" s="24"/>
      <c r="HJ40" s="24"/>
      <c r="HK40" s="24"/>
      <c r="HL40" s="24"/>
      <c r="HM40" s="24"/>
      <c r="HN40" s="24"/>
      <c r="HO40" s="24"/>
      <c r="HP40" s="24"/>
      <c r="HQ40" s="24"/>
      <c r="HR40" s="24"/>
      <c r="HS40" s="24"/>
      <c r="HT40" s="24"/>
      <c r="HU40" s="24"/>
      <c r="HV40" s="24"/>
      <c r="HW40" s="24"/>
      <c r="HX40" s="24"/>
      <c r="HY40" s="24"/>
      <c r="HZ40" s="24"/>
      <c r="IA40" s="24"/>
      <c r="IB40" s="24"/>
      <c r="IC40" s="24"/>
      <c r="ID40" s="24"/>
      <c r="IE40" s="24"/>
      <c r="IF40" s="24"/>
      <c r="IG40" s="24"/>
      <c r="IH40" s="24"/>
      <c r="II40" s="24"/>
      <c r="IJ40" s="24"/>
      <c r="IK40" s="24"/>
      <c r="IL40" s="24"/>
      <c r="IM40" s="24"/>
      <c r="IN40" s="24"/>
      <c r="IO40" s="24"/>
      <c r="IP40" s="24"/>
    </row>
    <row r="41" spans="1:250" s="8" customFormat="1">
      <c r="A41"/>
      <c r="B41"/>
      <c r="C41"/>
      <c r="D41"/>
      <c r="E41"/>
      <c r="F41"/>
      <c r="G41"/>
      <c r="H41"/>
      <c r="I41" s="2"/>
      <c r="J41" s="2"/>
      <c r="K41"/>
      <c r="L41" s="9"/>
      <c r="M41" s="9"/>
      <c r="N41"/>
      <c r="O41"/>
      <c r="P41"/>
      <c r="Q41"/>
      <c r="R41"/>
      <c r="S41"/>
      <c r="T41"/>
      <c r="U41"/>
      <c r="V41" s="24"/>
      <c r="W41" s="24"/>
      <c r="X41" s="24"/>
      <c r="Y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  <c r="FI41" s="24"/>
      <c r="FJ41" s="24"/>
      <c r="FK41" s="24"/>
      <c r="FL41" s="24"/>
      <c r="FM41" s="24"/>
      <c r="FN41" s="24"/>
      <c r="FO41" s="24"/>
      <c r="FP41" s="24"/>
      <c r="FQ41" s="24"/>
      <c r="FR41" s="24"/>
      <c r="FS41" s="24"/>
      <c r="FT41" s="24"/>
      <c r="FU41" s="24"/>
      <c r="FV41" s="24"/>
      <c r="FW41" s="24"/>
      <c r="FX41" s="24"/>
      <c r="FY41" s="24"/>
      <c r="FZ41" s="24"/>
      <c r="GA41" s="24"/>
      <c r="GB41" s="24"/>
      <c r="GC41" s="24"/>
      <c r="GD41" s="24"/>
      <c r="GE41" s="24"/>
      <c r="GF41" s="24"/>
      <c r="GG41" s="24"/>
      <c r="GH41" s="24"/>
      <c r="GI41" s="24"/>
      <c r="GJ41" s="24"/>
      <c r="GK41" s="24"/>
      <c r="GL41" s="24"/>
      <c r="GM41" s="24"/>
      <c r="GN41" s="24"/>
      <c r="GO41" s="24"/>
      <c r="GP41" s="24"/>
      <c r="GQ41" s="24"/>
      <c r="GR41" s="24"/>
      <c r="GS41" s="24"/>
      <c r="GT41" s="24"/>
      <c r="GU41" s="24"/>
      <c r="GV41" s="24"/>
      <c r="GW41" s="24"/>
      <c r="GX41" s="24"/>
      <c r="GY41" s="24"/>
      <c r="GZ41" s="24"/>
      <c r="HA41" s="24"/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4"/>
      <c r="HM41" s="24"/>
      <c r="HN41" s="24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4"/>
      <c r="IL41" s="24"/>
      <c r="IM41" s="24"/>
      <c r="IN41" s="24"/>
      <c r="IO41" s="24"/>
      <c r="IP41" s="24"/>
    </row>
    <row r="42" spans="1:250" s="8" customFormat="1">
      <c r="A42"/>
      <c r="B4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24"/>
      <c r="W42" s="24"/>
      <c r="X42" s="24"/>
      <c r="Y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  <c r="DP42" s="24"/>
      <c r="DQ42" s="24"/>
      <c r="DR42" s="24"/>
      <c r="DS42" s="24"/>
      <c r="DT42" s="24"/>
      <c r="DU42" s="24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  <c r="FH42" s="24"/>
      <c r="FI42" s="24"/>
      <c r="FJ42" s="24"/>
      <c r="FK42" s="24"/>
      <c r="FL42" s="24"/>
      <c r="FM42" s="24"/>
      <c r="FN42" s="24"/>
      <c r="FO42" s="24"/>
      <c r="FP42" s="24"/>
      <c r="FQ42" s="24"/>
      <c r="FR42" s="24"/>
      <c r="FS42" s="24"/>
      <c r="FT42" s="24"/>
      <c r="FU42" s="24"/>
      <c r="FV42" s="24"/>
      <c r="FW42" s="24"/>
      <c r="FX42" s="24"/>
      <c r="FY42" s="24"/>
      <c r="FZ42" s="24"/>
      <c r="GA42" s="24"/>
      <c r="GB42" s="24"/>
      <c r="GC42" s="24"/>
      <c r="GD42" s="24"/>
      <c r="GE42" s="24"/>
      <c r="GF42" s="24"/>
      <c r="GG42" s="24"/>
      <c r="GH42" s="24"/>
      <c r="GI42" s="24"/>
      <c r="GJ42" s="24"/>
      <c r="GK42" s="24"/>
      <c r="GL42" s="24"/>
      <c r="GM42" s="24"/>
      <c r="GN42" s="24"/>
      <c r="GO42" s="24"/>
      <c r="GP42" s="24"/>
      <c r="GQ42" s="24"/>
      <c r="GR42" s="24"/>
      <c r="GS42" s="24"/>
      <c r="GT42" s="24"/>
      <c r="GU42" s="24"/>
      <c r="GV42" s="24"/>
      <c r="GW42" s="24"/>
      <c r="GX42" s="24"/>
      <c r="GY42" s="24"/>
      <c r="GZ42" s="24"/>
      <c r="HA42" s="24"/>
      <c r="HB42" s="24"/>
      <c r="HC42" s="24"/>
      <c r="HD42" s="24"/>
      <c r="HE42" s="24"/>
      <c r="HF42" s="24"/>
      <c r="HG42" s="24"/>
      <c r="HH42" s="24"/>
      <c r="HI42" s="24"/>
      <c r="HJ42" s="24"/>
      <c r="HK42" s="24"/>
      <c r="HL42" s="24"/>
      <c r="HM42" s="24"/>
      <c r="HN42" s="24"/>
      <c r="HO42" s="24"/>
      <c r="HP42" s="24"/>
      <c r="HQ42" s="24"/>
      <c r="HR42" s="24"/>
      <c r="HS42" s="24"/>
      <c r="HT42" s="24"/>
      <c r="HU42" s="24"/>
      <c r="HV42" s="24"/>
      <c r="HW42" s="24"/>
      <c r="HX42" s="24"/>
      <c r="HY42" s="24"/>
      <c r="HZ42" s="24"/>
      <c r="IA42" s="24"/>
      <c r="IB42" s="24"/>
      <c r="IC42" s="24"/>
      <c r="ID42" s="24"/>
      <c r="IE42" s="24"/>
      <c r="IF42" s="24"/>
      <c r="IG42" s="24"/>
      <c r="IH42" s="24"/>
      <c r="II42" s="24"/>
      <c r="IJ42" s="24"/>
      <c r="IK42" s="24"/>
      <c r="IL42" s="24"/>
      <c r="IM42" s="24"/>
      <c r="IN42" s="24"/>
      <c r="IO42" s="24"/>
      <c r="IP42" s="24"/>
    </row>
    <row r="43" spans="1:250">
      <c r="I43" s="2"/>
      <c r="J43" s="2"/>
      <c r="L43" s="9"/>
      <c r="M43" s="9"/>
      <c r="Z43" s="8"/>
    </row>
    <row r="44" spans="1:250">
      <c r="B44" s="10"/>
      <c r="I44" s="2"/>
      <c r="J44" s="2"/>
      <c r="L44" s="9"/>
      <c r="M44" s="9"/>
      <c r="Z44" s="8"/>
    </row>
    <row r="45" spans="1:250">
      <c r="A45" s="10"/>
      <c r="I45" s="2"/>
      <c r="J45" s="2"/>
      <c r="L45" s="9"/>
      <c r="M45" s="9"/>
      <c r="Z45" s="8"/>
    </row>
    <row r="46" spans="1:250">
      <c r="I46" s="2"/>
      <c r="J46" s="2"/>
      <c r="L46" s="9"/>
      <c r="M46" s="9"/>
      <c r="V46" s="27"/>
      <c r="Z46" s="8"/>
    </row>
    <row r="47" spans="1:250">
      <c r="I47" s="2"/>
      <c r="J47" s="2"/>
      <c r="L47" s="9"/>
      <c r="M47" s="9"/>
      <c r="Z47" s="8"/>
    </row>
    <row r="48" spans="1:250">
      <c r="I48" s="2"/>
      <c r="J48" s="2"/>
      <c r="L48" s="9"/>
      <c r="M48" s="9"/>
      <c r="Z48" s="8"/>
    </row>
    <row r="49" spans="1:250">
      <c r="I49" s="2"/>
      <c r="J49" s="2"/>
      <c r="L49" s="9"/>
      <c r="M49" s="9"/>
    </row>
    <row r="50" spans="1:250">
      <c r="I50" s="2"/>
      <c r="J50" s="2"/>
      <c r="L50" s="9"/>
      <c r="M50" s="9"/>
    </row>
    <row r="51" spans="1:250" s="8" customFormat="1">
      <c r="A51"/>
      <c r="B51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24"/>
      <c r="W51" s="24"/>
      <c r="X51" s="24"/>
      <c r="Y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  <c r="ID51" s="24"/>
      <c r="IE51" s="24"/>
      <c r="IF51" s="24"/>
      <c r="IG51" s="24"/>
      <c r="IH51" s="24"/>
      <c r="II51" s="24"/>
      <c r="IJ51" s="24"/>
      <c r="IK51" s="24"/>
      <c r="IL51" s="24"/>
      <c r="IM51" s="24"/>
      <c r="IN51" s="24"/>
      <c r="IO51" s="24"/>
      <c r="IP51" s="24"/>
    </row>
    <row r="52" spans="1:250">
      <c r="Z52" s="8"/>
    </row>
    <row r="53" spans="1:250" s="8" customFormat="1">
      <c r="A53"/>
      <c r="B53" s="10"/>
      <c r="C53"/>
      <c r="D53"/>
      <c r="E53"/>
      <c r="F53"/>
      <c r="G53"/>
      <c r="H53"/>
      <c r="I53"/>
      <c r="J53"/>
      <c r="K53"/>
      <c r="L53" s="9"/>
      <c r="M53" s="9"/>
      <c r="N53"/>
      <c r="O53"/>
      <c r="P53"/>
      <c r="Q53"/>
      <c r="R53"/>
      <c r="S53"/>
      <c r="T53"/>
      <c r="U53"/>
      <c r="V53" s="24"/>
      <c r="W53" s="24"/>
      <c r="X53" s="24"/>
      <c r="Y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  <c r="GB53" s="24"/>
      <c r="GC53" s="24"/>
      <c r="GD53" s="24"/>
      <c r="GE53" s="24"/>
      <c r="GF53" s="24"/>
      <c r="GG53" s="24"/>
      <c r="GH53" s="24"/>
      <c r="GI53" s="24"/>
      <c r="GJ53" s="24"/>
      <c r="GK53" s="24"/>
      <c r="GL53" s="24"/>
      <c r="GM53" s="24"/>
      <c r="GN53" s="24"/>
      <c r="GO53" s="24"/>
      <c r="GP53" s="24"/>
      <c r="GQ53" s="24"/>
      <c r="GR53" s="24"/>
      <c r="GS53" s="24"/>
      <c r="GT53" s="24"/>
      <c r="GU53" s="24"/>
      <c r="GV53" s="24"/>
      <c r="GW53" s="24"/>
      <c r="GX53" s="24"/>
      <c r="GY53" s="24"/>
      <c r="GZ53" s="24"/>
      <c r="HA53" s="24"/>
      <c r="HB53" s="24"/>
      <c r="HC53" s="24"/>
      <c r="HD53" s="24"/>
      <c r="HE53" s="24"/>
      <c r="HF53" s="24"/>
      <c r="HG53" s="24"/>
      <c r="HH53" s="24"/>
      <c r="HI53" s="24"/>
      <c r="HJ53" s="24"/>
      <c r="HK53" s="24"/>
      <c r="HL53" s="24"/>
      <c r="HM53" s="24"/>
      <c r="HN53" s="24"/>
      <c r="HO53" s="24"/>
      <c r="HP53" s="24"/>
      <c r="HQ53" s="24"/>
      <c r="HR53" s="24"/>
      <c r="HS53" s="24"/>
      <c r="HT53" s="24"/>
      <c r="HU53" s="24"/>
      <c r="HV53" s="24"/>
      <c r="HW53" s="24"/>
      <c r="HX53" s="24"/>
      <c r="HY53" s="24"/>
      <c r="HZ53" s="24"/>
      <c r="IA53" s="24"/>
      <c r="IB53" s="24"/>
      <c r="IC53" s="24"/>
      <c r="ID53" s="24"/>
      <c r="IE53" s="24"/>
      <c r="IF53" s="24"/>
      <c r="IG53" s="24"/>
      <c r="IH53" s="24"/>
      <c r="II53" s="24"/>
      <c r="IJ53" s="24"/>
      <c r="IK53" s="24"/>
      <c r="IL53" s="24"/>
      <c r="IM53" s="24"/>
      <c r="IN53" s="24"/>
      <c r="IO53" s="24"/>
      <c r="IP53" s="24"/>
    </row>
    <row r="54" spans="1:250">
      <c r="A54" s="10"/>
      <c r="C54" s="3"/>
      <c r="D54" s="3"/>
      <c r="E54" s="3"/>
      <c r="F54" s="3"/>
      <c r="G54" s="3"/>
      <c r="H54" s="3"/>
      <c r="I54" s="4"/>
      <c r="J54" s="4"/>
      <c r="K54" s="4"/>
      <c r="L54" s="5"/>
      <c r="M54" s="5"/>
      <c r="N54" s="6"/>
      <c r="O54" s="3"/>
      <c r="P54" s="3"/>
      <c r="Q54" s="3"/>
      <c r="R54" s="3"/>
      <c r="S54" s="3"/>
      <c r="T54" s="3"/>
      <c r="U54" s="3"/>
      <c r="Z54" s="8"/>
    </row>
    <row r="55" spans="1:250">
      <c r="Z55" s="8"/>
    </row>
    <row r="56" spans="1:250">
      <c r="B56" s="3"/>
      <c r="Z56" s="8"/>
    </row>
    <row r="57" spans="1:250">
      <c r="A57" s="3"/>
      <c r="Z57" s="8"/>
    </row>
    <row r="58" spans="1:250">
      <c r="Z58" s="8"/>
    </row>
    <row r="59" spans="1:250">
      <c r="Y59" s="29"/>
      <c r="Z59" s="8"/>
    </row>
    <row r="60" spans="1:250">
      <c r="Y60" s="3"/>
      <c r="Z60"/>
    </row>
    <row r="61" spans="1:250">
      <c r="Y61" s="3"/>
      <c r="Z61"/>
    </row>
    <row r="62" spans="1:250">
      <c r="Y62" s="3"/>
      <c r="Z62"/>
    </row>
    <row r="63" spans="1:250">
      <c r="Y63" s="3"/>
      <c r="Z63"/>
    </row>
    <row r="64" spans="1:250">
      <c r="Z64"/>
    </row>
    <row r="65" spans="25:26">
      <c r="Y65" s="28"/>
      <c r="Z65"/>
    </row>
    <row r="66" spans="25:26">
      <c r="Y66" s="28"/>
      <c r="Z66"/>
    </row>
    <row r="67" spans="25:26">
      <c r="Y67" s="3"/>
      <c r="Z67"/>
    </row>
    <row r="68" spans="25:26">
      <c r="Y68" s="3"/>
      <c r="Z68"/>
    </row>
    <row r="69" spans="25:26">
      <c r="Y69" s="3"/>
      <c r="Z69"/>
    </row>
    <row r="70" spans="25:26">
      <c r="Y70" s="3"/>
      <c r="Z70"/>
    </row>
    <row r="71" spans="25:26">
      <c r="Y71" s="3"/>
      <c r="Z71"/>
    </row>
    <row r="72" spans="25:26">
      <c r="Y72" s="3"/>
    </row>
  </sheetData>
  <phoneticPr fontId="9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N11"/>
  <sheetViews>
    <sheetView workbookViewId="0">
      <selection activeCell="A17" sqref="A17"/>
    </sheetView>
  </sheetViews>
  <sheetFormatPr baseColWidth="10" defaultRowHeight="15"/>
  <cols>
    <col min="1" max="1" width="74.140625" bestFit="1" customWidth="1"/>
  </cols>
  <sheetData>
    <row r="1" spans="1:14">
      <c r="A1" s="118" t="s">
        <v>69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14">
      <c r="A2" s="118" t="s">
        <v>70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</row>
    <row r="3" spans="1:14">
      <c r="A3" s="118" t="s">
        <v>71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1:14">
      <c r="A4" s="118" t="s">
        <v>75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7" spans="1:14">
      <c r="A7" s="119" t="s">
        <v>72</v>
      </c>
      <c r="B7" s="119"/>
      <c r="C7" s="119"/>
    </row>
    <row r="8" spans="1:14" ht="27.75" customHeight="1">
      <c r="A8" s="36" t="s">
        <v>73</v>
      </c>
    </row>
    <row r="10" spans="1:14">
      <c r="A10" t="s">
        <v>77</v>
      </c>
      <c r="B10" t="s">
        <v>74</v>
      </c>
      <c r="C10">
        <v>4</v>
      </c>
    </row>
    <row r="11" spans="1:14">
      <c r="A11" t="s">
        <v>76</v>
      </c>
      <c r="C11">
        <f ca="1">COUNTA(BD!A:A)-1</f>
        <v>6</v>
      </c>
    </row>
  </sheetData>
  <sheetCalcPr fullCalcOnLoad="1"/>
  <mergeCells count="5">
    <mergeCell ref="A1:N1"/>
    <mergeCell ref="A2:N2"/>
    <mergeCell ref="A3:N3"/>
    <mergeCell ref="A7:C7"/>
    <mergeCell ref="A4:N4"/>
  </mergeCells>
  <phoneticPr fontId="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Y31"/>
  <sheetViews>
    <sheetView workbookViewId="0">
      <selection activeCell="B2" sqref="B2"/>
    </sheetView>
  </sheetViews>
  <sheetFormatPr baseColWidth="10" defaultRowHeight="15"/>
  <cols>
    <col min="1" max="1" width="3" style="3" bestFit="1" customWidth="1"/>
    <col min="3" max="3" width="22.28515625" customWidth="1"/>
    <col min="4" max="4" width="19" customWidth="1"/>
    <col min="5" max="5" width="15.42578125" customWidth="1"/>
    <col min="6" max="24" width="1.7109375" customWidth="1"/>
    <col min="25" max="25" width="3" bestFit="1" customWidth="1"/>
  </cols>
  <sheetData>
    <row r="1" spans="1:25">
      <c r="B1" s="7" t="s">
        <v>30</v>
      </c>
      <c r="C1" s="7" t="s">
        <v>0</v>
      </c>
      <c r="D1" s="7" t="s">
        <v>2</v>
      </c>
      <c r="E1" s="25" t="s">
        <v>62</v>
      </c>
    </row>
    <row r="2" spans="1:25">
      <c r="A2" s="3">
        <v>1</v>
      </c>
      <c r="B2" t="s">
        <v>29</v>
      </c>
      <c r="C2" t="s">
        <v>21</v>
      </c>
      <c r="D2" t="s">
        <v>63</v>
      </c>
      <c r="E2" t="s">
        <v>15</v>
      </c>
      <c r="Y2" s="3"/>
    </row>
    <row r="3" spans="1:25">
      <c r="A3" s="3">
        <v>2</v>
      </c>
      <c r="B3" t="s">
        <v>31</v>
      </c>
      <c r="C3" t="s">
        <v>22</v>
      </c>
      <c r="D3" t="s">
        <v>32</v>
      </c>
      <c r="E3" t="s">
        <v>17</v>
      </c>
      <c r="Y3" s="3"/>
    </row>
    <row r="4" spans="1:25">
      <c r="A4" s="3">
        <v>3</v>
      </c>
      <c r="B4" s="21" t="s">
        <v>59</v>
      </c>
      <c r="C4" t="s">
        <v>7</v>
      </c>
      <c r="D4" t="s">
        <v>33</v>
      </c>
      <c r="Y4" s="3"/>
    </row>
    <row r="5" spans="1:25">
      <c r="A5" s="3">
        <v>4</v>
      </c>
      <c r="C5" t="s">
        <v>50</v>
      </c>
      <c r="D5" t="s">
        <v>34</v>
      </c>
      <c r="Y5" s="3"/>
    </row>
    <row r="6" spans="1:25">
      <c r="A6" s="3">
        <v>5</v>
      </c>
      <c r="C6" t="s">
        <v>23</v>
      </c>
      <c r="D6" t="s">
        <v>35</v>
      </c>
      <c r="Y6" s="3"/>
    </row>
    <row r="7" spans="1:25">
      <c r="A7" s="3">
        <v>6</v>
      </c>
      <c r="C7" t="s">
        <v>24</v>
      </c>
      <c r="D7" t="s">
        <v>36</v>
      </c>
      <c r="Y7" s="3"/>
    </row>
    <row r="8" spans="1:25">
      <c r="A8" s="3">
        <v>7</v>
      </c>
      <c r="C8" t="s">
        <v>25</v>
      </c>
      <c r="D8" t="s">
        <v>37</v>
      </c>
      <c r="Y8" s="3"/>
    </row>
    <row r="9" spans="1:25">
      <c r="A9" s="3">
        <v>8</v>
      </c>
      <c r="C9" t="s">
        <v>26</v>
      </c>
      <c r="D9" t="s">
        <v>38</v>
      </c>
      <c r="Y9" s="3"/>
    </row>
    <row r="10" spans="1:25">
      <c r="A10" s="3">
        <v>9</v>
      </c>
      <c r="C10" t="s">
        <v>27</v>
      </c>
      <c r="D10" t="s">
        <v>39</v>
      </c>
      <c r="Y10" s="3"/>
    </row>
    <row r="11" spans="1:25">
      <c r="A11" s="3">
        <v>10</v>
      </c>
      <c r="C11" t="s">
        <v>51</v>
      </c>
      <c r="D11" t="s">
        <v>49</v>
      </c>
      <c r="Y11" s="3"/>
    </row>
    <row r="12" spans="1:25">
      <c r="A12" s="3">
        <v>11</v>
      </c>
      <c r="D12" t="s">
        <v>40</v>
      </c>
      <c r="Y12" s="3"/>
    </row>
    <row r="13" spans="1:25">
      <c r="A13" s="3">
        <v>12</v>
      </c>
      <c r="D13" t="s">
        <v>42</v>
      </c>
      <c r="Y13" s="3"/>
    </row>
    <row r="14" spans="1:25">
      <c r="A14" s="3">
        <v>13</v>
      </c>
      <c r="D14" t="s">
        <v>41</v>
      </c>
      <c r="Y14" s="3"/>
    </row>
    <row r="15" spans="1:25">
      <c r="A15" s="3">
        <v>14</v>
      </c>
      <c r="D15" t="s">
        <v>43</v>
      </c>
      <c r="Y15" s="3"/>
    </row>
    <row r="16" spans="1:25">
      <c r="A16" s="3">
        <v>15</v>
      </c>
      <c r="D16" t="s">
        <v>44</v>
      </c>
      <c r="Y16" s="3"/>
    </row>
    <row r="17" spans="1:25">
      <c r="A17" s="3">
        <v>16</v>
      </c>
      <c r="D17" t="s">
        <v>60</v>
      </c>
      <c r="Y17" s="3"/>
    </row>
    <row r="18" spans="1:25">
      <c r="A18" s="3">
        <v>17</v>
      </c>
      <c r="D18" t="s">
        <v>45</v>
      </c>
      <c r="Y18" s="3"/>
    </row>
    <row r="19" spans="1:25">
      <c r="A19" s="3">
        <v>18</v>
      </c>
      <c r="D19" t="s">
        <v>46</v>
      </c>
      <c r="Y19" s="3"/>
    </row>
    <row r="20" spans="1:25">
      <c r="A20" s="3">
        <v>19</v>
      </c>
      <c r="D20" t="s">
        <v>47</v>
      </c>
      <c r="Y20" s="3"/>
    </row>
    <row r="21" spans="1:25">
      <c r="A21" s="3">
        <v>20</v>
      </c>
      <c r="D21" t="s">
        <v>48</v>
      </c>
      <c r="Y21" s="3"/>
    </row>
    <row r="22" spans="1:25">
      <c r="A22" s="3">
        <v>21</v>
      </c>
      <c r="Y22" s="3"/>
    </row>
    <row r="23" spans="1:25">
      <c r="A23" s="3">
        <v>22</v>
      </c>
      <c r="Y23" s="3"/>
    </row>
    <row r="24" spans="1:25">
      <c r="A24" s="3">
        <v>23</v>
      </c>
      <c r="Y24" s="3"/>
    </row>
    <row r="25" spans="1:25">
      <c r="A25" s="3">
        <v>24</v>
      </c>
      <c r="Y25" s="3"/>
    </row>
    <row r="26" spans="1:25">
      <c r="A26" s="3">
        <v>25</v>
      </c>
      <c r="Y26" s="3"/>
    </row>
    <row r="27" spans="1:25">
      <c r="A27" s="3">
        <v>26</v>
      </c>
      <c r="Y27" s="3"/>
    </row>
    <row r="28" spans="1:25">
      <c r="A28" s="3">
        <v>27</v>
      </c>
      <c r="Y28" s="3"/>
    </row>
    <row r="29" spans="1:25">
      <c r="A29" s="3">
        <v>28</v>
      </c>
      <c r="Y29" s="3"/>
    </row>
    <row r="30" spans="1:25">
      <c r="A30" s="3">
        <v>29</v>
      </c>
      <c r="Y30" s="3"/>
    </row>
    <row r="31" spans="1:25">
      <c r="A31" s="3">
        <v>30</v>
      </c>
      <c r="Y31" s="3"/>
    </row>
  </sheetData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B1:C23"/>
  <sheetViews>
    <sheetView workbookViewId="0">
      <selection activeCell="C21" sqref="C21"/>
    </sheetView>
  </sheetViews>
  <sheetFormatPr baseColWidth="10" defaultRowHeight="15"/>
  <cols>
    <col min="2" max="3" width="32.7109375" customWidth="1"/>
  </cols>
  <sheetData>
    <row r="1" spans="2:3" ht="15.75" thickBot="1"/>
    <row r="2" spans="2:3" ht="17.25" thickTop="1" thickBot="1">
      <c r="B2" s="18" t="s">
        <v>57</v>
      </c>
      <c r="C2" s="17" t="s">
        <v>56</v>
      </c>
    </row>
    <row r="3" spans="2:3" ht="16.5" thickTop="1">
      <c r="B3" s="11" t="s">
        <v>28</v>
      </c>
      <c r="C3" s="22" t="s">
        <v>29</v>
      </c>
    </row>
    <row r="4" spans="2:3" ht="15.75">
      <c r="B4" s="12" t="s">
        <v>0</v>
      </c>
      <c r="C4" s="14" t="s">
        <v>21</v>
      </c>
    </row>
    <row r="5" spans="2:3" ht="15.75">
      <c r="B5" s="12" t="s">
        <v>2</v>
      </c>
      <c r="C5" s="23" t="s">
        <v>61</v>
      </c>
    </row>
    <row r="6" spans="2:3" ht="15.75">
      <c r="B6" s="12" t="s">
        <v>3</v>
      </c>
      <c r="C6" s="14"/>
    </row>
    <row r="7" spans="2:3" ht="15.75">
      <c r="B7" s="12" t="s">
        <v>103</v>
      </c>
      <c r="C7" s="14"/>
    </row>
    <row r="8" spans="2:3" ht="15.75">
      <c r="B8" s="12" t="s">
        <v>100</v>
      </c>
      <c r="C8" s="14"/>
    </row>
    <row r="9" spans="2:3" ht="15.75">
      <c r="B9" s="12" t="s">
        <v>99</v>
      </c>
      <c r="C9" s="14"/>
    </row>
    <row r="10" spans="2:3" ht="15.75">
      <c r="B10" s="12" t="s">
        <v>86</v>
      </c>
      <c r="C10" s="15"/>
    </row>
    <row r="11" spans="2:3" ht="15.75">
      <c r="B11" s="12" t="s">
        <v>87</v>
      </c>
      <c r="C11" s="15"/>
    </row>
    <row r="12" spans="2:3" ht="15.75">
      <c r="B12" s="12" t="s">
        <v>52</v>
      </c>
      <c r="C12" s="60"/>
    </row>
    <row r="13" spans="2:3" ht="15.75">
      <c r="B13" s="12" t="s">
        <v>58</v>
      </c>
      <c r="C13" s="19"/>
    </row>
    <row r="14" spans="2:3" ht="15.75">
      <c r="B14" s="12" t="s">
        <v>20</v>
      </c>
      <c r="C14" s="19"/>
    </row>
    <row r="15" spans="2:3" ht="15.75">
      <c r="B15" s="12" t="s">
        <v>14</v>
      </c>
      <c r="C15" s="14"/>
    </row>
    <row r="16" spans="2:3" ht="15.75">
      <c r="B16" s="12" t="s">
        <v>101</v>
      </c>
      <c r="C16" s="23" t="s">
        <v>17</v>
      </c>
    </row>
    <row r="17" spans="2:3" ht="15.75">
      <c r="B17" s="12" t="s">
        <v>85</v>
      </c>
      <c r="C17" s="23" t="s">
        <v>15</v>
      </c>
    </row>
    <row r="18" spans="2:3" ht="15.75">
      <c r="B18" s="12" t="s">
        <v>55</v>
      </c>
      <c r="C18" s="23" t="s">
        <v>17</v>
      </c>
    </row>
    <row r="19" spans="2:3" ht="15.75">
      <c r="B19" s="12" t="s">
        <v>102</v>
      </c>
      <c r="C19" s="23" t="s">
        <v>17</v>
      </c>
    </row>
    <row r="20" spans="2:3" ht="15.75">
      <c r="B20" s="12" t="s">
        <v>12</v>
      </c>
      <c r="C20" s="23" t="s">
        <v>17</v>
      </c>
    </row>
    <row r="21" spans="2:3" ht="15.75">
      <c r="B21" s="12" t="s">
        <v>13</v>
      </c>
      <c r="C21" s="14"/>
    </row>
    <row r="22" spans="2:3" ht="16.5" thickBot="1">
      <c r="B22" s="13" t="s">
        <v>1</v>
      </c>
      <c r="C22" s="16"/>
    </row>
    <row r="23" spans="2:3" ht="15.75" thickTop="1"/>
  </sheetData>
  <phoneticPr fontId="9" type="noConversion"/>
  <dataValidations count="4">
    <dataValidation type="list" allowBlank="1" showInputMessage="1" showErrorMessage="1" sqref="C5">
      <formula1>'Données de trie'!$D2:$D21</formula1>
    </dataValidation>
    <dataValidation type="list" allowBlank="1" showInputMessage="1" showErrorMessage="1" sqref="C3">
      <formula1>'Données de trie'!$B2:$B4</formula1>
    </dataValidation>
    <dataValidation type="list" allowBlank="1" showInputMessage="1" showErrorMessage="1" sqref="C4">
      <formula1>'Données de trie'!$C2:$C11</formula1>
    </dataValidation>
    <dataValidation type="list" allowBlank="1" showInputMessage="1" showErrorMessage="1" sqref="C16:C20">
      <formula1>'Données de trie'!$E2:$E3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Menu</vt:lpstr>
      <vt:lpstr>Nouveau</vt:lpstr>
      <vt:lpstr>Cartothèque</vt:lpstr>
      <vt:lpstr>consultations</vt:lpstr>
      <vt:lpstr>BD</vt:lpstr>
      <vt:lpstr>Paramètres_BD</vt:lpstr>
      <vt:lpstr>Données de trie</vt:lpstr>
      <vt:lpstr>Formulaire de saisie original</vt:lpstr>
      <vt:lpstr>nb_enregistrement_bd</vt:lpstr>
      <vt:lpstr>param_num_ligne</vt:lpstr>
      <vt:lpstr>consultations!Zone_d_impression</vt:lpstr>
      <vt:lpstr>Menu!Zone_d_impression</vt:lpstr>
    </vt:vector>
  </TitlesOfParts>
  <Company>SBB LSS-CH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Pasche Alain</dc:creator>
  <cp:lastModifiedBy>Zombai</cp:lastModifiedBy>
  <cp:lastPrinted>2011-03-04T14:55:19Z</cp:lastPrinted>
  <dcterms:created xsi:type="dcterms:W3CDTF">2011-03-02T09:21:19Z</dcterms:created>
  <dcterms:modified xsi:type="dcterms:W3CDTF">2011-04-30T22:05:24Z</dcterms:modified>
</cp:coreProperties>
</file>