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8C4F1C90-05EB-6A55-5F09-09C24B55AC0B}"/>
  <workbookPr codeName="ThisWorkbook" defaultThemeVersion="124226"/>
  <bookViews>
    <workbookView xWindow="120" yWindow="120" windowWidth="28515" windowHeight="12585" activeTab="1"/>
  </bookViews>
  <sheets>
    <sheet name="Feuil1" sheetId="1" r:id="rId1"/>
    <sheet name="Feuil2" sheetId="2" r:id="rId2"/>
    <sheet name="Feuil3" sheetId="3" r:id="rId3"/>
  </sheets>
  <definedNames>
    <definedName name="Catégorie">Feuil1!$B$2:$B$12</definedName>
    <definedName name="Date">Feuil1!$E$2:$E$12</definedName>
    <definedName name="KM">Feuil1!$D$2:$D$12</definedName>
    <definedName name="Pmois">Feuil1!$G$2:$G$12</definedName>
    <definedName name="Primes">Feuil1!$F$2:$F$12</definedName>
    <definedName name="Titre">Feuil1!$A$2:$A$12</definedName>
    <definedName name="Valeur">Feuil1!$C$2:$C$12</definedName>
  </definedNames>
  <calcPr calcId="114210"/>
</workbook>
</file>

<file path=xl/calcChain.xml><?xml version="1.0" encoding="utf-8"?>
<calcChain xmlns="http://schemas.openxmlformats.org/spreadsheetml/2006/main">
  <c r="F12" i="1"/>
  <c r="G12"/>
  <c r="F11"/>
  <c r="G11"/>
  <c r="F10"/>
  <c r="G10"/>
  <c r="F9"/>
  <c r="G9"/>
  <c r="F8"/>
  <c r="G8"/>
  <c r="F7"/>
  <c r="G7"/>
  <c r="F6"/>
  <c r="G6"/>
  <c r="F5"/>
  <c r="G5"/>
  <c r="F4"/>
  <c r="G4"/>
  <c r="F3"/>
  <c r="G3"/>
  <c r="F2"/>
  <c r="F15"/>
  <c r="F13"/>
  <c r="G2"/>
  <c r="G15"/>
  <c r="F14"/>
  <c r="D15"/>
  <c r="C15"/>
  <c r="D14"/>
  <c r="C14"/>
  <c r="D13"/>
  <c r="C13"/>
  <c r="G14"/>
  <c r="G13"/>
</calcChain>
</file>

<file path=xl/sharedStrings.xml><?xml version="1.0" encoding="utf-8"?>
<sst xmlns="http://schemas.openxmlformats.org/spreadsheetml/2006/main" count="66" uniqueCount="41">
  <si>
    <t>Titre</t>
  </si>
  <si>
    <t>Catégorie</t>
  </si>
  <si>
    <t>Valeur</t>
  </si>
  <si>
    <t>Km (en millier)</t>
  </si>
  <si>
    <t>Date</t>
  </si>
  <si>
    <t>Jeep Grand Cherokee</t>
  </si>
  <si>
    <t>VUS</t>
  </si>
  <si>
    <t>Buick century 1993</t>
  </si>
  <si>
    <t>compacte</t>
  </si>
  <si>
    <t>Dodge dakota club</t>
  </si>
  <si>
    <t>camionnette</t>
  </si>
  <si>
    <t>neon 95</t>
  </si>
  <si>
    <t>sous-compacte</t>
  </si>
  <si>
    <t>TOYOTA TERCEL CE 1999</t>
  </si>
  <si>
    <t>240sk</t>
  </si>
  <si>
    <t>2-portes</t>
  </si>
  <si>
    <t>honda accord</t>
  </si>
  <si>
    <t>rabbit 1978</t>
  </si>
  <si>
    <t>toyota tercel</t>
  </si>
  <si>
    <t>rabbit diesel</t>
  </si>
  <si>
    <t>vw scirroco 1986</t>
  </si>
  <si>
    <t>Primes</t>
  </si>
  <si>
    <t>P/mois</t>
  </si>
  <si>
    <t>À Convertir</t>
  </si>
  <si>
    <t>Unité</t>
  </si>
  <si>
    <t>Converti</t>
  </si>
  <si>
    <t>Km-&gt;Mile</t>
  </si>
  <si>
    <t>Mile-&gt;km</t>
  </si>
  <si>
    <t>Pied-&gt;Mètre</t>
  </si>
  <si>
    <t>Mètre-&gt;Pied</t>
  </si>
  <si>
    <t>Cm-&gt;Pouce</t>
  </si>
  <si>
    <t>Pouce-&gt;Cm</t>
  </si>
  <si>
    <t>Kg-&gt;Livre</t>
  </si>
  <si>
    <t>Livre-&gt;Kg</t>
  </si>
  <si>
    <t>Litre-&gt;Gallon</t>
  </si>
  <si>
    <t>Gallon-&gt;Litre</t>
  </si>
  <si>
    <t>Celsius-&gt;Kelvin</t>
  </si>
  <si>
    <t>Kelvin-&gt;Celsius</t>
  </si>
  <si>
    <t>Mètre carré-&gt;Pied carré</t>
  </si>
  <si>
    <t>Pied carré-&gt;Mètre carré</t>
  </si>
  <si>
    <t>http://forum.excel-pratique.com/excel/monter-un-petit-programme-de-conversion-t33594.html</t>
  </si>
</sst>
</file>

<file path=xl/styles.xml><?xml version="1.0" encoding="utf-8"?>
<styleSheet xmlns="http://schemas.openxmlformats.org/spreadsheetml/2006/main">
  <numFmts count="2">
    <numFmt numFmtId="164" formatCode="#,##0.00\ &quot;$&quot;"/>
    <numFmt numFmtId="165" formatCode="yyyy/mm/dd;@"/>
  </numFmts>
  <fonts count="6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4"/>
      <color indexed="63"/>
      <name val="Arial"/>
      <family val="2"/>
    </font>
    <font>
      <b/>
      <sz val="14"/>
      <color indexed="8"/>
      <name val="Arial"/>
      <family val="2"/>
    </font>
    <font>
      <sz val="8"/>
      <name val="Calibri"/>
      <family val="2"/>
    </font>
    <font>
      <u/>
      <sz val="11"/>
      <color indexed="12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7">
    <xf numFmtId="0" fontId="0" fillId="0" borderId="0" xfId="0"/>
    <xf numFmtId="164" fontId="0" fillId="0" borderId="0" xfId="0" applyNumberFormat="1"/>
    <xf numFmtId="165" fontId="0" fillId="0" borderId="0" xfId="0" applyNumberFormat="1"/>
    <xf numFmtId="0" fontId="0" fillId="0" borderId="0" xfId="0" applyNumberFormat="1"/>
    <xf numFmtId="0" fontId="2" fillId="0" borderId="0" xfId="0" applyFont="1"/>
    <xf numFmtId="0" fontId="3" fillId="0" borderId="0" xfId="0" applyFont="1"/>
    <xf numFmtId="0" fontId="5" fillId="0" borderId="0" xfId="1" applyAlignment="1" applyProtection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381000</xdr:colOff>
      <xdr:row>21</xdr:row>
      <xdr:rowOff>85725</xdr:rowOff>
    </xdr:from>
    <xdr:to>
      <xdr:col>12</xdr:col>
      <xdr:colOff>609600</xdr:colOff>
      <xdr:row>30</xdr:row>
      <xdr:rowOff>9525</xdr:rowOff>
    </xdr:to>
    <xdr:sp macro="" textlink="">
      <xdr:nvSpPr>
        <xdr:cNvPr id="2053" name="Text Box 5"/>
        <xdr:cNvSpPr txBox="1">
          <a:spLocks noChangeArrowheads="1"/>
        </xdr:cNvSpPr>
      </xdr:nvSpPr>
      <xdr:spPr bwMode="auto">
        <a:xfrm>
          <a:off x="6429375" y="4086225"/>
          <a:ext cx="4038600" cy="16383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Le tableau de conversion est dans la page Feuil1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forum.excel-pratique.com/excel/monter-un-petit-programme-de-conversion-t33594.html" TargetMode="Externa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C36"/>
  <sheetViews>
    <sheetView workbookViewId="0">
      <selection activeCell="H24" sqref="H24"/>
    </sheetView>
  </sheetViews>
  <sheetFormatPr baseColWidth="10" defaultRowHeight="15"/>
  <cols>
    <col min="1" max="1" width="21.5703125" customWidth="1"/>
    <col min="2" max="2" width="13.5703125" customWidth="1"/>
    <col min="4" max="4" width="15.140625" customWidth="1"/>
    <col min="8" max="8" width="22.140625" bestFit="1" customWidth="1"/>
    <col min="27" max="27" width="12.7109375" customWidth="1"/>
    <col min="28" max="28" width="15.85546875" customWidth="1"/>
    <col min="29" max="29" width="14.85546875" customWidth="1"/>
  </cols>
  <sheetData>
    <row r="1" spans="1:2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21</v>
      </c>
      <c r="G1" t="s">
        <v>22</v>
      </c>
      <c r="Y1" t="s">
        <v>6</v>
      </c>
      <c r="Z1" t="s">
        <v>8</v>
      </c>
      <c r="AA1" t="s">
        <v>10</v>
      </c>
      <c r="AB1" t="s">
        <v>12</v>
      </c>
      <c r="AC1" t="s">
        <v>15</v>
      </c>
    </row>
    <row r="2" spans="1:29" ht="18">
      <c r="A2" t="s">
        <v>5</v>
      </c>
      <c r="B2" t="s">
        <v>6</v>
      </c>
      <c r="C2" s="1">
        <v>9450</v>
      </c>
      <c r="D2">
        <v>102</v>
      </c>
      <c r="E2" s="2">
        <v>39704</v>
      </c>
      <c r="F2" s="1">
        <f ca="1">IF((((198+(0.052*Valeur)))-(IF((KM&gt;=95),(10*(INT((KM-95)/15))),0)))-(IF(KM&gt;=155,(17*(INT((KM-155)/15))),0))+(((HLOOKUP(Catégorie,Y1:AC2,2,FALSE))))*(((198+(0.052*Valeur)))-(IF((KM&gt;=95),(10*(INT((KM-95)/15))),0))-(IF(KM&gt;=155,(17*(INT((KM-155)/15))),0)))=0,"nonassurable",(((198+(0.052*Valeur)))-(IF((KM&gt;=95),(10*(INT((KM-95)/15))),0)))-(IF(KM&gt;=155,(17*(INT((KM-155)/15))),0))+(((HLOOKUP(Catégorie,Y1:AC2,2,FALSE))))*(((198+(0.052*Valeur)))-(IF((KM&gt;=95),(10*(INT((KM-95)/15))),0))-(IF(KM&gt;=155,(17*(INT((KM-155)/15))),0))))</f>
        <v>696.29399999999998</v>
      </c>
      <c r="G2" s="1">
        <f t="shared" ref="G2:G12" ca="1" si="0">(Primes/12)+(IF(Primes&gt;399,0.01*(Primes/12),0))</f>
        <v>58.604744999999994</v>
      </c>
      <c r="H2" t="s">
        <v>27</v>
      </c>
      <c r="I2" s="4">
        <v>1.6093440000000001</v>
      </c>
      <c r="Y2">
        <v>0.01</v>
      </c>
      <c r="Z2">
        <v>0.02</v>
      </c>
      <c r="AA2">
        <v>0.03</v>
      </c>
      <c r="AB2">
        <v>0.04</v>
      </c>
      <c r="AC2">
        <v>0.05</v>
      </c>
    </row>
    <row r="3" spans="1:29" ht="18">
      <c r="A3" t="s">
        <v>7</v>
      </c>
      <c r="B3" t="s">
        <v>8</v>
      </c>
      <c r="C3" s="1">
        <v>1000</v>
      </c>
      <c r="D3">
        <v>188</v>
      </c>
      <c r="E3" s="2">
        <v>39693</v>
      </c>
      <c r="F3" s="1">
        <f ca="1">IF((((198+(0.052*Valeur)))-(IF((KM&gt;=95),(10*(INT((KM-95)/15))),0)))-(IF(KM&gt;=155,(17*(INT((KM-155)/15))),0))+(((HLOOKUP(Catégorie,Y1:AC2,2,FALSE))))*(((198+(0.052*Valeur)))-(IF((KM&gt;=95),(10*(INT((KM-95)/15))),0))-(IF(KM&gt;=155,(17*(INT((KM-155)/15))),0)))=0,"nonassurable",(((198+(0.052*Valeur)))-(IF((KM&gt;=95),(10*(INT((KM-95)/15))),0)))-(IF(KM&gt;=155,(17*(INT((KM-155)/15))),0))+(((HLOOKUP(Catégorie,Y1:AC2,2,FALSE))))*(((198+(0.052*Valeur)))-(IF((KM&gt;=95),(10*(INT((KM-95)/15))),0))-(IF(KM&gt;=155,(17*(INT((KM-155)/15))),0))))</f>
        <v>159.12</v>
      </c>
      <c r="G3" s="1">
        <f t="shared" ca="1" si="0"/>
        <v>13.26</v>
      </c>
      <c r="H3" t="s">
        <v>26</v>
      </c>
      <c r="I3" s="4">
        <v>0.62137119200000002</v>
      </c>
    </row>
    <row r="4" spans="1:29" ht="18">
      <c r="A4" t="s">
        <v>9</v>
      </c>
      <c r="B4" t="s">
        <v>10</v>
      </c>
      <c r="C4" s="1">
        <v>4995</v>
      </c>
      <c r="D4">
        <v>158</v>
      </c>
      <c r="E4" s="2">
        <v>39669</v>
      </c>
      <c r="F4" s="1">
        <f ca="1">IF((((198+(0.052*Valeur)))-(IF((KM&gt;=95),(10*(INT((KM-95)/15))),0)))-(IF(KM&gt;=155,(17*(INT((KM-155)/15))),0))+(((HLOOKUP(Catégorie,Y1:AC2,2,FALSE))))*(((198+(0.052*Valeur)))-(IF((KM&gt;=95),(10*(INT((KM-95)/15))),0))-(IF(KM&gt;=155,(17*(INT((KM-155)/15))),0)))=0,"nonassurable",(((198+(0.052*Valeur)))-(IF((KM&gt;=95),(10*(INT((KM-95)/15))),0)))-(IF(KM&gt;=155,(17*(INT((KM-155)/15))),0))+(((HLOOKUP(Catégorie,Y1:AC2,2,FALSE))))*(((198+(0.052*Valeur)))-(IF((KM&gt;=95),(10*(INT((KM-95)/15))),0))-(IF(KM&gt;=155,(17*(INT((KM-155)/15))),0))))</f>
        <v>430.2722</v>
      </c>
      <c r="G4" s="1">
        <f t="shared" ca="1" si="0"/>
        <v>36.214576833333332</v>
      </c>
      <c r="H4" t="s">
        <v>28</v>
      </c>
      <c r="I4" s="4">
        <v>0.30480000000000002</v>
      </c>
    </row>
    <row r="5" spans="1:29" ht="18">
      <c r="A5" t="s">
        <v>11</v>
      </c>
      <c r="B5" t="s">
        <v>12</v>
      </c>
      <c r="C5" s="1">
        <v>1450</v>
      </c>
      <c r="D5">
        <v>168</v>
      </c>
      <c r="E5" s="2">
        <v>39663</v>
      </c>
      <c r="F5" s="1">
        <f ca="1">IF((((198+(0.052*Valeur)))-(IF((KM&gt;=95),(10*(INT((KM-95)/15))),0)))-(IF(KM&gt;=155,(17*(INT((KM-155)/15))),0))+(((HLOOKUP(Catégorie,Y1:AC2,2,FALSE))))*(((198+(0.052*Valeur)))-(IF((KM&gt;=95),(10*(INT((KM-95)/15))),0))-(IF(KM&gt;=155,(17*(INT((KM-155)/15))),0)))=0,"nonassurable",(((198+(0.052*Valeur)))-(IF((KM&gt;=95),(10*(INT((KM-95)/15))),0)))-(IF(KM&gt;=155,(17*(INT((KM-155)/15))),0))+(((HLOOKUP(Catégorie,Y1:AC2,2,FALSE))))*(((198+(0.052*Valeur)))-(IF((KM&gt;=95),(10*(INT((KM-95)/15))),0))-(IF(KM&gt;=155,(17*(INT((KM-155)/15))),0))))</f>
        <v>242.73599999999999</v>
      </c>
      <c r="G5" s="1">
        <f t="shared" ca="1" si="0"/>
        <v>20.227999999999998</v>
      </c>
      <c r="H5" t="s">
        <v>29</v>
      </c>
      <c r="I5" s="4">
        <v>3.2808399000000001</v>
      </c>
    </row>
    <row r="6" spans="1:29" ht="18">
      <c r="A6" t="s">
        <v>13</v>
      </c>
      <c r="B6" t="s">
        <v>12</v>
      </c>
      <c r="C6" s="1">
        <v>6000</v>
      </c>
      <c r="D6">
        <v>112</v>
      </c>
      <c r="E6" s="2">
        <v>39711</v>
      </c>
      <c r="F6" s="1">
        <f ca="1">IF((((198+(0.052*Valeur)))-(IF((KM&gt;=95),(10*(INT((KM-95)/15))),0)))-(IF(KM&gt;=155,(17*(INT((KM-155)/15))),0))+(((HLOOKUP(Catégorie,Y1:AC2,2,FALSE))))*(((198+(0.052*Valeur)))-(IF((KM&gt;=95),(10*(INT((KM-95)/15))),0))-(IF(KM&gt;=155,(17*(INT((KM-155)/15))),0)))=0,"nonassurable",(((198+(0.052*Valeur)))-(IF((KM&gt;=95),(10*(INT((KM-95)/15))),0)))-(IF(KM&gt;=155,(17*(INT((KM-155)/15))),0))+(((HLOOKUP(Catégorie,Y1:AC2,2,FALSE))))*(((198+(0.052*Valeur)))-(IF((KM&gt;=95),(10*(INT((KM-95)/15))),0))-(IF(KM&gt;=155,(17*(INT((KM-155)/15))),0))))</f>
        <v>520</v>
      </c>
      <c r="G6" s="1">
        <f t="shared" ca="1" si="0"/>
        <v>43.766666666666666</v>
      </c>
      <c r="H6" t="s">
        <v>30</v>
      </c>
      <c r="I6" s="4">
        <v>0.393700787</v>
      </c>
    </row>
    <row r="7" spans="1:29" ht="18">
      <c r="A7" t="s">
        <v>14</v>
      </c>
      <c r="B7" t="s">
        <v>15</v>
      </c>
      <c r="C7" s="1">
        <v>5500</v>
      </c>
      <c r="D7">
        <v>80</v>
      </c>
      <c r="E7" s="2">
        <v>39642</v>
      </c>
      <c r="F7" s="1">
        <f ca="1">IF((((198+(0.052*Valeur)))-(IF((KM&gt;=95),(10*(INT((KM-95)/15))),0)))-(IF(KM&gt;=155,(17*(INT((KM-155)/15))),0))+(((HLOOKUP(Catégorie,Y1:AC2,2,FALSE))))*(((198+(0.052*Valeur)))-(IF((KM&gt;=95),(10*(INT((KM-95)/15))),0))-(IF(KM&gt;=155,(17*(INT((KM-155)/15))),0)))=0,"nonassurable",(((198+(0.052*Valeur)))-(IF((KM&gt;=95),(10*(INT((KM-95)/15))),0)))-(IF(KM&gt;=155,(17*(INT((KM-155)/15))),0))+(((HLOOKUP(Catégorie,Y1:AC2,2,FALSE))))*(((198+(0.052*Valeur)))-(IF((KM&gt;=95),(10*(INT((KM-95)/15))),0))-(IF(KM&gt;=155,(17*(INT((KM-155)/15))),0))))</f>
        <v>508.2</v>
      </c>
      <c r="G7" s="1">
        <f t="shared" ca="1" si="0"/>
        <v>42.773499999999999</v>
      </c>
      <c r="H7" t="s">
        <v>31</v>
      </c>
      <c r="I7" s="4">
        <v>2.54</v>
      </c>
    </row>
    <row r="8" spans="1:29" ht="18">
      <c r="A8" t="s">
        <v>16</v>
      </c>
      <c r="B8" t="s">
        <v>8</v>
      </c>
      <c r="C8" s="1">
        <v>3900</v>
      </c>
      <c r="D8">
        <v>135</v>
      </c>
      <c r="E8" s="2">
        <v>39638</v>
      </c>
      <c r="F8" s="1">
        <f ca="1">IF((((198+(0.052*Valeur)))-(IF((KM&gt;=95),(10*(INT((KM-95)/15))),0)))-(IF(KM&gt;=155,(17*(INT((KM-155)/15))),0))+(((HLOOKUP(Catégorie,Y1:AC2,2,FALSE))))*(((198+(0.052*Valeur)))-(IF((KM&gt;=95),(10*(INT((KM-95)/15))),0))-(IF(KM&gt;=155,(17*(INT((KM-155)/15))),0)))=0,"nonassurable",(((198+(0.052*Valeur)))-(IF((KM&gt;=95),(10*(INT((KM-95)/15))),0)))-(IF(KM&gt;=155,(17*(INT((KM-155)/15))),0))+(((HLOOKUP(Catégorie,Y1:AC2,2,FALSE))))*(((198+(0.052*Valeur)))-(IF((KM&gt;=95),(10*(INT((KM-95)/15))),0))-(IF(KM&gt;=155,(17*(INT((KM-155)/15))),0))))</f>
        <v>388.41599999999994</v>
      </c>
      <c r="G8" s="1">
        <f t="shared" ca="1" si="0"/>
        <v>32.367999999999995</v>
      </c>
      <c r="H8" t="s">
        <v>32</v>
      </c>
      <c r="I8" s="4">
        <v>2.2046226199999999</v>
      </c>
    </row>
    <row r="9" spans="1:29" ht="18">
      <c r="A9" t="s">
        <v>17</v>
      </c>
      <c r="B9" t="s">
        <v>12</v>
      </c>
      <c r="C9" s="1">
        <v>3700</v>
      </c>
      <c r="D9">
        <v>250</v>
      </c>
      <c r="E9" s="2">
        <v>39596</v>
      </c>
      <c r="F9" s="1">
        <f ca="1">IF((((198+(0.052*Valeur)))-(IF((KM&gt;=95),(10*(INT((KM-95)/15))),0)))-(IF(KM&gt;=155,(17*(INT((KM-155)/15))),0))+(((HLOOKUP(Catégorie,Y1:AC2,2,FALSE))))*(((198+(0.052*Valeur)))-(IF((KM&gt;=95),(10*(INT((KM-95)/15))),0))-(IF(KM&gt;=155,(17*(INT((KM-155)/15))),0)))=0,"nonassurable",(((198+(0.052*Valeur)))-(IF((KM&gt;=95),(10*(INT((KM-95)/15))),0)))-(IF(KM&gt;=155,(17*(INT((KM-155)/15))),0))+(((HLOOKUP(Catégorie,Y1:AC2,2,FALSE))))*(((198+(0.052*Valeur)))-(IF((KM&gt;=95),(10*(INT((KM-95)/15))),0))-(IF(KM&gt;=155,(17*(INT((KM-155)/15))),0))))</f>
        <v>195.93599999999998</v>
      </c>
      <c r="G9" s="1">
        <f t="shared" ca="1" si="0"/>
        <v>16.327999999999999</v>
      </c>
      <c r="H9" t="s">
        <v>33</v>
      </c>
      <c r="I9" s="4">
        <v>0.45359237000000002</v>
      </c>
    </row>
    <row r="10" spans="1:29" ht="18">
      <c r="A10" t="s">
        <v>18</v>
      </c>
      <c r="B10" t="s">
        <v>12</v>
      </c>
      <c r="C10" s="1">
        <v>450</v>
      </c>
      <c r="D10">
        <v>200</v>
      </c>
      <c r="E10" s="2">
        <v>39595</v>
      </c>
      <c r="F10" s="1">
        <f ca="1">IF((((198+(0.052*Valeur)))-(IF((KM&gt;=95),(10*(INT((KM-95)/15))),0)))-(IF(KM&gt;=155,(17*(INT((KM-155)/15))),0))+(((HLOOKUP(Catégorie,Y1:AC2,2,FALSE))))*(((198+(0.052*Valeur)))-(IF((KM&gt;=95),(10*(INT((KM-95)/15))),0))-(IF(KM&gt;=155,(17*(INT((KM-155)/15))),0)))=0,"nonassurable",(((198+(0.052*Valeur)))-(IF((KM&gt;=95),(10*(INT((KM-95)/15))),0)))-(IF(KM&gt;=155,(17*(INT((KM-155)/15))),0))+(((HLOOKUP(Catégorie,Y1:AC2,2,FALSE))))*(((198+(0.052*Valeur)))-(IF((KM&gt;=95),(10*(INT((KM-95)/15))),0))-(IF(KM&gt;=155,(17*(INT((KM-155)/15))),0))))</f>
        <v>104.41600000000001</v>
      </c>
      <c r="G10" s="1">
        <f t="shared" ca="1" si="0"/>
        <v>8.7013333333333343</v>
      </c>
      <c r="H10" t="s">
        <v>34</v>
      </c>
      <c r="I10" s="4">
        <v>0.26417205199999999</v>
      </c>
    </row>
    <row r="11" spans="1:29" ht="18">
      <c r="A11" t="s">
        <v>19</v>
      </c>
      <c r="B11" t="s">
        <v>12</v>
      </c>
      <c r="C11" s="1">
        <v>600</v>
      </c>
      <c r="D11">
        <v>169</v>
      </c>
      <c r="E11" s="2">
        <v>39595</v>
      </c>
      <c r="F11" s="1">
        <f ca="1">IF((((198+(0.052*Valeur)))-(IF((KM&gt;=95),(10*(INT((KM-95)/15))),0)))-(IF(KM&gt;=155,(17*(INT((KM-155)/15))),0))+(((HLOOKUP(Catégorie,Y1:AC2,2,FALSE))))*(((198+(0.052*Valeur)))-(IF((KM&gt;=95),(10*(INT((KM-95)/15))),0))-(IF(KM&gt;=155,(17*(INT((KM-155)/15))),0)))=0,"nonassurable",(((198+(0.052*Valeur)))-(IF((KM&gt;=95),(10*(INT((KM-95)/15))),0)))-(IF(KM&gt;=155,(17*(INT((KM-155)/15))),0))+(((HLOOKUP(Catégorie,Y1:AC2,2,FALSE))))*(((198+(0.052*Valeur)))-(IF((KM&gt;=95),(10*(INT((KM-95)/15))),0))-(IF(KM&gt;=155,(17*(INT((KM-155)/15))),0))))</f>
        <v>196.768</v>
      </c>
      <c r="G11" s="1">
        <f t="shared" ca="1" si="0"/>
        <v>16.397333333333332</v>
      </c>
      <c r="H11" t="s">
        <v>35</v>
      </c>
      <c r="I11" s="4">
        <v>3.78541178</v>
      </c>
    </row>
    <row r="12" spans="1:29" ht="18">
      <c r="A12" t="s">
        <v>20</v>
      </c>
      <c r="B12" t="s">
        <v>15</v>
      </c>
      <c r="C12" s="1">
        <v>1500</v>
      </c>
      <c r="D12">
        <v>222</v>
      </c>
      <c r="E12" s="2">
        <v>39594</v>
      </c>
      <c r="F12" s="1">
        <f ca="1">IF((((198+(0.052*Valeur)))-(IF((KM&gt;=95),(10*(INT((KM-95)/15))),0)))-(IF(KM&gt;=155,(17*(INT((KM-155)/15))),0))+(((HLOOKUP(Catégorie,Y1:AC2,2,FALSE))))*(((198+(0.052*Valeur)))-(IF((KM&gt;=95),(10*(INT((KM-95)/15))),0))-(IF(KM&gt;=155,(17*(INT((KM-155)/15))),0)))=0,"nonassurable",(((198+(0.052*Valeur)))-(IF((KM&gt;=95),(10*(INT((KM-95)/15))),0)))-(IF(KM&gt;=155,(17*(INT((KM-155)/15))),0))+(((HLOOKUP(Catégorie,Y1:AC2,2,FALSE))))*(((198+(0.052*Valeur)))-(IF((KM&gt;=95),(10*(INT((KM-95)/15))),0))-(IF(KM&gt;=155,(17*(INT((KM-155)/15))),0))))</f>
        <v>134.4</v>
      </c>
      <c r="G12" s="1">
        <f t="shared" ca="1" si="0"/>
        <v>11.200000000000001</v>
      </c>
      <c r="H12" t="s">
        <v>36</v>
      </c>
      <c r="I12" s="4">
        <v>274.14999999999998</v>
      </c>
    </row>
    <row r="13" spans="1:29" ht="18">
      <c r="B13" s="1"/>
      <c r="C13" s="1">
        <f ca="1">SUM(Valeur)</f>
        <v>38545</v>
      </c>
      <c r="D13">
        <f ca="1">SUM(KM)</f>
        <v>1784</v>
      </c>
      <c r="E13" s="1"/>
      <c r="F13" s="1">
        <f ca="1">SUM(Primes)</f>
        <v>3576.5582000000004</v>
      </c>
      <c r="G13" s="1">
        <f ca="1">SUM(Pmois)</f>
        <v>299.8421551666666</v>
      </c>
      <c r="H13" t="s">
        <v>37</v>
      </c>
      <c r="I13" s="4">
        <v>-272.14999999999998</v>
      </c>
    </row>
    <row r="14" spans="1:29" ht="18">
      <c r="C14" s="1">
        <f ca="1">AVERAGE(Valeur)</f>
        <v>3504.090909090909</v>
      </c>
      <c r="D14">
        <f ca="1">AVERAGE(KM)</f>
        <v>162.18181818181819</v>
      </c>
      <c r="F14" s="1">
        <f ca="1">AVERAGE(Primes)</f>
        <v>325.14165454545457</v>
      </c>
      <c r="G14" s="1">
        <f ca="1">AVERAGE(Pmois)</f>
        <v>27.258377742424237</v>
      </c>
      <c r="H14" t="s">
        <v>38</v>
      </c>
      <c r="I14" s="5">
        <v>10.7639104</v>
      </c>
    </row>
    <row r="15" spans="1:29" ht="18">
      <c r="C15">
        <f ca="1">STDEV(Valeur)</f>
        <v>2832.8844118511242</v>
      </c>
      <c r="D15">
        <f ca="1">STDEV(KM)</f>
        <v>52.074596843025439</v>
      </c>
      <c r="F15" s="3">
        <f ca="1">STDEV(Primes)</f>
        <v>194.14433855529424</v>
      </c>
      <c r="G15" s="3">
        <f ca="1">STDEV(Pmois)</f>
        <v>16.392714023858844</v>
      </c>
      <c r="H15" t="s">
        <v>39</v>
      </c>
      <c r="I15" s="5">
        <v>9.2903040000000006E-2</v>
      </c>
    </row>
    <row r="23" spans="4:4" ht="18">
      <c r="D23" s="4"/>
    </row>
    <row r="24" spans="4:4" ht="18">
      <c r="D24" s="4"/>
    </row>
    <row r="25" spans="4:4" ht="18">
      <c r="D25" s="4"/>
    </row>
    <row r="26" spans="4:4" ht="18">
      <c r="D26" s="4"/>
    </row>
    <row r="27" spans="4:4" ht="18">
      <c r="D27" s="4"/>
    </row>
    <row r="28" spans="4:4" ht="18">
      <c r="D28" s="4"/>
    </row>
    <row r="29" spans="4:4" ht="18">
      <c r="D29" s="4"/>
    </row>
    <row r="30" spans="4:4" ht="18">
      <c r="D30" s="4"/>
    </row>
    <row r="31" spans="4:4" ht="18">
      <c r="D31" s="4"/>
    </row>
    <row r="32" spans="4:4" ht="18">
      <c r="D32" s="4"/>
    </row>
    <row r="33" spans="4:4" ht="18">
      <c r="D33" s="4"/>
    </row>
    <row r="34" spans="4:4" ht="18">
      <c r="D34" s="4"/>
    </row>
    <row r="35" spans="4:4" ht="18">
      <c r="D35" s="5"/>
    </row>
    <row r="36" spans="4:4" ht="18">
      <c r="D36" s="5"/>
    </row>
  </sheetData>
  <phoneticPr fontId="4" type="noConversion"/>
  <pageMargins left="0.7" right="0.7" top="0.75" bottom="0.75" header="0.3" footer="0.3"/>
  <pageSetup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M15"/>
  <sheetViews>
    <sheetView tabSelected="1" workbookViewId="0">
      <selection activeCell="B24" sqref="B24"/>
    </sheetView>
  </sheetViews>
  <sheetFormatPr baseColWidth="10" defaultRowHeight="15"/>
  <cols>
    <col min="2" max="2" width="22.140625" bestFit="1" customWidth="1"/>
  </cols>
  <sheetData>
    <row r="1" spans="1:13">
      <c r="A1" t="s">
        <v>23</v>
      </c>
      <c r="B1" t="s">
        <v>24</v>
      </c>
      <c r="C1" t="s">
        <v>25</v>
      </c>
      <c r="M1" s="6" t="s">
        <v>40</v>
      </c>
    </row>
    <row r="2" spans="1:13">
      <c r="A2">
        <v>1</v>
      </c>
      <c r="B2" t="s">
        <v>27</v>
      </c>
    </row>
    <row r="3" spans="1:13">
      <c r="A3">
        <v>1</v>
      </c>
      <c r="B3" t="s">
        <v>26</v>
      </c>
    </row>
    <row r="4" spans="1:13">
      <c r="A4">
        <v>1</v>
      </c>
      <c r="B4" t="s">
        <v>28</v>
      </c>
    </row>
    <row r="5" spans="1:13">
      <c r="A5">
        <v>1</v>
      </c>
      <c r="B5" t="s">
        <v>29</v>
      </c>
    </row>
    <row r="6" spans="1:13">
      <c r="A6">
        <v>1</v>
      </c>
      <c r="B6" t="s">
        <v>30</v>
      </c>
    </row>
    <row r="7" spans="1:13">
      <c r="A7">
        <v>1</v>
      </c>
      <c r="B7" t="s">
        <v>31</v>
      </c>
    </row>
    <row r="8" spans="1:13">
      <c r="A8">
        <v>1</v>
      </c>
      <c r="B8" t="s">
        <v>32</v>
      </c>
    </row>
    <row r="9" spans="1:13">
      <c r="A9">
        <v>1</v>
      </c>
      <c r="B9" t="s">
        <v>33</v>
      </c>
    </row>
    <row r="10" spans="1:13">
      <c r="A10">
        <v>1</v>
      </c>
      <c r="B10" t="s">
        <v>34</v>
      </c>
    </row>
    <row r="11" spans="1:13">
      <c r="A11">
        <v>1</v>
      </c>
      <c r="B11" t="s">
        <v>35</v>
      </c>
    </row>
    <row r="12" spans="1:13">
      <c r="A12">
        <v>1</v>
      </c>
      <c r="B12" t="s">
        <v>36</v>
      </c>
    </row>
    <row r="13" spans="1:13">
      <c r="A13">
        <v>1</v>
      </c>
      <c r="B13" t="s">
        <v>37</v>
      </c>
    </row>
    <row r="14" spans="1:13">
      <c r="A14">
        <v>1</v>
      </c>
      <c r="B14" t="s">
        <v>38</v>
      </c>
    </row>
    <row r="15" spans="1:13">
      <c r="A15">
        <v>1</v>
      </c>
      <c r="B15" t="s">
        <v>39</v>
      </c>
    </row>
  </sheetData>
  <phoneticPr fontId="4" type="noConversion"/>
  <dataValidations count="1">
    <dataValidation type="list" allowBlank="1" showInputMessage="1" showErrorMessage="1" sqref="B2:B100">
      <formula1>"Mile-&gt;km,Km-&gt;Mile,Pied-&gt;Mètre,Mètre-&gt;Pied,Cm-&gt;Pouce,Pouce-&gt;Cm,Kg-&gt;Livre,Livre-&gt;Kg,Litre-&gt;Gallon,Gallon-&gt;Litre,Celsius-&gt;Kelvin,Kelvin-&gt;Celsius,Mètre carré-&gt;Pied carré,Pied carré-&gt;Mètre carré"</formula1>
    </dataValidation>
  </dataValidations>
  <hyperlinks>
    <hyperlink ref="M1" r:id="rId1"/>
  </hyperlinks>
  <pageMargins left="0.7" right="0.7" top="0.75" bottom="0.75" header="0.3" footer="0.3"/>
  <pageSetup orientation="portrait" horizontalDpi="4294967293" r:id="rId2"/>
  <drawing r:id="rId3"/>
  <legacyDrawing r:id="rId4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>
      <selection activeCell="B2" sqref="B2"/>
    </sheetView>
  </sheetViews>
  <sheetFormatPr baseColWidth="10" defaultRowHeight="15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7</vt:i4>
      </vt:variant>
    </vt:vector>
  </HeadingPairs>
  <TitlesOfParts>
    <vt:vector size="10" baseType="lpstr">
      <vt:lpstr>Feuil1</vt:lpstr>
      <vt:lpstr>Feuil2</vt:lpstr>
      <vt:lpstr>Feuil3</vt:lpstr>
      <vt:lpstr>Catégorie</vt:lpstr>
      <vt:lpstr>Date</vt:lpstr>
      <vt:lpstr>KM</vt:lpstr>
      <vt:lpstr>Pmois</vt:lpstr>
      <vt:lpstr>Primes</vt:lpstr>
      <vt:lpstr>Titre</vt:lpstr>
      <vt:lpstr>Valeur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Gros Paul</dc:creator>
  <cp:lastModifiedBy>Michel</cp:lastModifiedBy>
  <dcterms:created xsi:type="dcterms:W3CDTF">2012-10-17T16:58:55Z</dcterms:created>
  <dcterms:modified xsi:type="dcterms:W3CDTF">2012-10-19T22:12:19Z</dcterms:modified>
</cp:coreProperties>
</file>