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30" yWindow="0" windowWidth="12150" windowHeight="9600"/>
  </bookViews>
  <sheets>
    <sheet name="Menu" sheetId="3" r:id="rId1"/>
    <sheet name="09-12 " sheetId="14" r:id="rId2"/>
    <sheet name="10-12" sheetId="15" r:id="rId3"/>
    <sheet name="11-12" sheetId="16" r:id="rId4"/>
    <sheet name="Planning" sheetId="4" r:id="rId5"/>
  </sheets>
  <externalReferences>
    <externalReference r:id="rId6"/>
  </externalReferences>
  <definedNames>
    <definedName name="ChoixAn">Menu!$C$4</definedName>
    <definedName name="ChoixDate">Menu!$E$3</definedName>
    <definedName name="ChoixMois">Menu!$C$6</definedName>
    <definedName name="Copie" localSheetId="1">'09-12 '!$O$89</definedName>
    <definedName name="Creat1" localSheetId="1">'09-12 '!$O$151</definedName>
    <definedName name="Creat2" localSheetId="1">'09-12 '!$O$137</definedName>
    <definedName name="Effacer" localSheetId="1">'09-12 '!$O$177</definedName>
    <definedName name="FERIES" localSheetId="1">'09-12 '!$FT$5:$FT$30</definedName>
    <definedName name="FERIES" localSheetId="2">'10-12'!$FT$5:$FT$30</definedName>
    <definedName name="FERIES" localSheetId="3">'11-12'!$FT$5:$FT$30</definedName>
    <definedName name="FERIES">Planning!$FT$5:$FT$30</definedName>
    <definedName name="Masque" localSheetId="1">'09-12 '!$O$112</definedName>
    <definedName name="MoisCourant" localSheetId="1">'09-12 '!$B$3</definedName>
    <definedName name="MoisCourant" localSheetId="2">'10-12'!$B$3</definedName>
    <definedName name="MoisCourant" localSheetId="3">'11-12'!$B$3</definedName>
    <definedName name="MoisCourant">Planning!$B$3</definedName>
    <definedName name="Oter" localSheetId="1">'09-12 '!$O$173</definedName>
    <definedName name="Sauv1" localSheetId="1">'09-12 '!$O$166</definedName>
    <definedName name="Select" localSheetId="1">'09-12 '!$O$114</definedName>
    <definedName name="Supprime" localSheetId="1">'09-12 '!$O$51</definedName>
    <definedName name="_xlnm.Print_Area" localSheetId="1">'09-12 '!$B$2:$AG$73</definedName>
    <definedName name="_xlnm.Print_Area" localSheetId="2">'10-12'!$B$2:$AG$73</definedName>
    <definedName name="_xlnm.Print_Area" localSheetId="3">'11-12'!$B$2:$AG$73</definedName>
    <definedName name="_xlnm.Print_Area" localSheetId="4">Planning!$B$2:$AG$73</definedName>
    <definedName name="ZonePlanning" localSheetId="1">'09-12 '!$C$5:$AG$83</definedName>
    <definedName name="ZonePlanning" localSheetId="2">'10-12'!$C$5:$AG$83</definedName>
    <definedName name="ZonePlanning" localSheetId="3">'11-12'!$C$5:$AG$83</definedName>
    <definedName name="ZonePlanning">Planning!$C$5:$AG$83</definedName>
  </definedNames>
  <calcPr calcId="114210"/>
</workbook>
</file>

<file path=xl/calcChain.xml><?xml version="1.0" encoding="utf-8"?>
<calcChain xmlns="http://schemas.openxmlformats.org/spreadsheetml/2006/main">
  <c r="C12" i="3"/>
  <c r="C13"/>
  <c r="C16"/>
  <c r="C17"/>
  <c r="C14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39"/>
  <c r="C40"/>
  <c r="E2"/>
  <c r="AF85" i="16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"/>
  <c r="FT5"/>
  <c r="FQ4"/>
  <c r="C3"/>
  <c r="C4"/>
  <c r="D4"/>
  <c r="B3" i="4"/>
  <c r="C10" i="3"/>
  <c r="AF85" i="15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5"/>
  <c r="FT64"/>
  <c r="FT62"/>
  <c r="FT61"/>
  <c r="FT59"/>
  <c r="FT58"/>
  <c r="FT56"/>
  <c r="FT55"/>
  <c r="FT53"/>
  <c r="FT52"/>
  <c r="FT50"/>
  <c r="FT49"/>
  <c r="FT47"/>
  <c r="FT46"/>
  <c r="FT45"/>
  <c r="FT44"/>
  <c r="FT43"/>
  <c r="FT42"/>
  <c r="FT41"/>
  <c r="FT6"/>
  <c r="FT5"/>
  <c r="FQ4"/>
  <c r="C3"/>
  <c r="AF85" i="14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5"/>
  <c r="FT64"/>
  <c r="FT62"/>
  <c r="FT61"/>
  <c r="FT59"/>
  <c r="FT58"/>
  <c r="FT56"/>
  <c r="FT55"/>
  <c r="FT53"/>
  <c r="FT52"/>
  <c r="FT50"/>
  <c r="FT49"/>
  <c r="FT47"/>
  <c r="FT46"/>
  <c r="FT45"/>
  <c r="FT44"/>
  <c r="FT43"/>
  <c r="FT42"/>
  <c r="FT41"/>
  <c r="FT6"/>
  <c r="FT5"/>
  <c r="FQ4"/>
  <c r="C3"/>
  <c r="AF85" i="4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"/>
  <c r="FT5"/>
  <c r="FQ4"/>
  <c r="E3" i="3"/>
  <c r="FT19" i="16"/>
  <c r="FT14"/>
  <c r="A55" i="3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C4" i="15"/>
  <c r="D4"/>
  <c r="E4"/>
  <c r="E3"/>
  <c r="C4" i="14"/>
  <c r="D4"/>
  <c r="D3"/>
  <c r="D3" i="15"/>
  <c r="F4"/>
  <c r="G4"/>
  <c r="G3"/>
  <c r="H4"/>
  <c r="I4"/>
  <c r="I3"/>
  <c r="A2" i="4"/>
  <c r="FT11" i="16"/>
  <c r="FT13" i="4"/>
  <c r="E4" i="16"/>
  <c r="D3"/>
  <c r="FT15" i="14"/>
  <c r="C3" i="4"/>
  <c r="FT14" i="15"/>
  <c r="FT14" i="4"/>
  <c r="FT17" i="16"/>
  <c r="C4" i="4"/>
  <c r="D4"/>
  <c r="E4"/>
  <c r="FT16" i="16"/>
  <c r="FT7"/>
  <c r="FT23"/>
  <c r="FT19" i="15"/>
  <c r="FT19" i="4"/>
  <c r="FT20" i="16"/>
  <c r="FT19" i="14"/>
  <c r="FT24" i="16"/>
  <c r="E4" i="14"/>
  <c r="H3" i="15"/>
  <c r="F3"/>
  <c r="FT18" i="16"/>
  <c r="FT28"/>
  <c r="FT27"/>
  <c r="FT22"/>
  <c r="FT29"/>
  <c r="J4" i="15"/>
  <c r="FT14" i="14"/>
  <c r="FT26" i="16"/>
  <c r="FT30"/>
  <c r="F3" i="3"/>
  <c r="F2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FT13" i="15"/>
  <c r="FT11"/>
  <c r="FT12" i="16"/>
  <c r="C15" i="3"/>
  <c r="FT8" i="15"/>
  <c r="FT8" i="16"/>
  <c r="FT9" i="14"/>
  <c r="FT9" i="16"/>
  <c r="FT21" i="14"/>
  <c r="FT21" i="16"/>
  <c r="FT15" i="15"/>
  <c r="FT15" i="16"/>
  <c r="FT13" i="14"/>
  <c r="FT13" i="16"/>
  <c r="FT11" i="4"/>
  <c r="FT11" i="14"/>
  <c r="F4" i="16"/>
  <c r="E3"/>
  <c r="FT9" i="15"/>
  <c r="FT9" i="4"/>
  <c r="FT21"/>
  <c r="FT10"/>
  <c r="FT21" i="15"/>
  <c r="FT8" i="4"/>
  <c r="FT15"/>
  <c r="D3"/>
  <c r="FT16" i="15"/>
  <c r="FT16" i="14"/>
  <c r="FT16" i="4"/>
  <c r="FT17"/>
  <c r="FT17" i="15"/>
  <c r="FT17" i="14"/>
  <c r="FT7" i="4"/>
  <c r="FT7" i="15"/>
  <c r="FT7" i="14"/>
  <c r="FT8"/>
  <c r="FT26"/>
  <c r="FT26" i="4"/>
  <c r="FT26" i="15"/>
  <c r="FT27" i="14"/>
  <c r="FT27" i="15"/>
  <c r="FT27" i="4"/>
  <c r="FT23" i="14"/>
  <c r="FT23" i="4"/>
  <c r="FT23" i="15"/>
  <c r="FT30"/>
  <c r="FT30" i="14"/>
  <c r="FT30" i="4"/>
  <c r="J3" i="15"/>
  <c r="K4"/>
  <c r="FT22" i="14"/>
  <c r="FT22" i="15"/>
  <c r="FT22" i="4"/>
  <c r="FT24" i="14"/>
  <c r="FT25" i="16"/>
  <c r="FT24" i="15"/>
  <c r="FT24" i="4"/>
  <c r="FT29" i="15"/>
  <c r="FT29" i="14"/>
  <c r="FT29" i="4"/>
  <c r="FT18" i="15"/>
  <c r="FT18" i="14"/>
  <c r="FT18" i="4"/>
  <c r="E3"/>
  <c r="F4"/>
  <c r="F4" i="14"/>
  <c r="E3"/>
  <c r="G3" i="3"/>
  <c r="G2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T28" i="14"/>
  <c r="FT28" i="4"/>
  <c r="FT28" i="15"/>
  <c r="FT20"/>
  <c r="FT20" i="14"/>
  <c r="FT20" i="4"/>
  <c r="FT12"/>
  <c r="FT12" i="14"/>
  <c r="FT12" i="15"/>
  <c r="FT10" i="14"/>
  <c r="FT10" i="16"/>
  <c r="FT10" i="15"/>
  <c r="G4" i="16"/>
  <c r="F3"/>
  <c r="G4" i="4"/>
  <c r="F3"/>
  <c r="G4" i="14"/>
  <c r="F3"/>
  <c r="L4" i="15"/>
  <c r="K3"/>
  <c r="G4" i="3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H3"/>
  <c r="FT25" i="4"/>
  <c r="FT25" i="14"/>
  <c r="FT25" i="15"/>
  <c r="H4" i="16"/>
  <c r="G3"/>
  <c r="H4" i="3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3"/>
  <c r="I2"/>
  <c r="M4" i="15"/>
  <c r="L3"/>
  <c r="H4" i="4"/>
  <c r="G3"/>
  <c r="H2" i="3"/>
  <c r="G3" i="14"/>
  <c r="H4"/>
  <c r="I4" i="16"/>
  <c r="H3"/>
  <c r="I4" i="14"/>
  <c r="H3"/>
  <c r="I4" i="3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J3"/>
  <c r="J2"/>
  <c r="I4" i="4"/>
  <c r="H3"/>
  <c r="M3" i="15"/>
  <c r="N4"/>
  <c r="J4" i="16"/>
  <c r="I3"/>
  <c r="N3" i="15"/>
  <c r="O4"/>
  <c r="K3" i="3"/>
  <c r="K2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I3" i="14"/>
  <c r="J4"/>
  <c r="I3" i="4"/>
  <c r="J4"/>
  <c r="K4" i="16"/>
  <c r="J3"/>
  <c r="K4" i="4"/>
  <c r="J3"/>
  <c r="O3" i="15"/>
  <c r="P4"/>
  <c r="J3" i="14"/>
  <c r="K4"/>
  <c r="K4" i="3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L3"/>
  <c r="K3" i="16"/>
  <c r="L4"/>
  <c r="M3" i="3"/>
  <c r="M2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K3" i="4"/>
  <c r="L4"/>
  <c r="K3" i="14"/>
  <c r="L4"/>
  <c r="P3" i="15"/>
  <c r="Q4"/>
  <c r="L2" i="3"/>
  <c r="M4" i="16"/>
  <c r="L3"/>
  <c r="Q3" i="15"/>
  <c r="R4"/>
  <c r="M4" i="4"/>
  <c r="L3"/>
  <c r="M4" i="3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N3"/>
  <c r="N2"/>
  <c r="L3" i="14"/>
  <c r="M4"/>
  <c r="N4" i="16"/>
  <c r="M3"/>
  <c r="R3" i="15"/>
  <c r="S4"/>
  <c r="M3" i="14"/>
  <c r="N4"/>
  <c r="O3" i="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M3" i="4"/>
  <c r="N4"/>
  <c r="O4" i="16"/>
  <c r="N3"/>
  <c r="O4" i="4"/>
  <c r="N3"/>
  <c r="O4" i="3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P3"/>
  <c r="S3" i="15"/>
  <c r="T4"/>
  <c r="N3" i="14"/>
  <c r="O4"/>
  <c r="O2" i="3"/>
  <c r="P4" i="16"/>
  <c r="O3"/>
  <c r="U4" i="15"/>
  <c r="T3"/>
  <c r="O3" i="14"/>
  <c r="P4"/>
  <c r="P4" i="3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Q3"/>
  <c r="O3" i="4"/>
  <c r="P4"/>
  <c r="P2" i="3"/>
  <c r="Q4" i="16"/>
  <c r="P3"/>
  <c r="P3" i="4"/>
  <c r="Q4"/>
  <c r="U3" i="15"/>
  <c r="V4"/>
  <c r="Q4" i="3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Q2"/>
  <c r="P3" i="14"/>
  <c r="Q4"/>
  <c r="R4" i="16"/>
  <c r="Q3"/>
  <c r="Q3" i="4"/>
  <c r="R4"/>
  <c r="R2" i="3"/>
  <c r="R4" i="14"/>
  <c r="Q3"/>
  <c r="W4" i="15"/>
  <c r="V3"/>
  <c r="S4" i="16"/>
  <c r="R3"/>
  <c r="W3" i="15"/>
  <c r="X4"/>
  <c r="R3" i="4"/>
  <c r="S4"/>
  <c r="R3" i="14"/>
  <c r="S4"/>
  <c r="S3" i="16"/>
  <c r="T4"/>
  <c r="S3" i="14"/>
  <c r="T4"/>
  <c r="X3" i="15"/>
  <c r="Y4"/>
  <c r="S3" i="4"/>
  <c r="T4"/>
  <c r="U4" i="16"/>
  <c r="T3"/>
  <c r="Y3" i="15"/>
  <c r="Z4"/>
  <c r="T3" i="4"/>
  <c r="U4"/>
  <c r="T3" i="14"/>
  <c r="U4"/>
  <c r="V4" i="16"/>
  <c r="U3"/>
  <c r="Z3" i="15"/>
  <c r="AA4"/>
  <c r="V4" i="14"/>
  <c r="U3"/>
  <c r="U3" i="4"/>
  <c r="V4"/>
  <c r="W4" i="16"/>
  <c r="V3"/>
  <c r="W4" i="4"/>
  <c r="V3"/>
  <c r="AA3" i="15"/>
  <c r="AB4"/>
  <c r="V3" i="14"/>
  <c r="W4"/>
  <c r="X4" i="16"/>
  <c r="W3"/>
  <c r="AC4" i="15"/>
  <c r="AB3"/>
  <c r="W3" i="4"/>
  <c r="X4"/>
  <c r="W3" i="14"/>
  <c r="X4"/>
  <c r="Y4" i="16"/>
  <c r="X3"/>
  <c r="X3" i="4"/>
  <c r="Y4"/>
  <c r="AC3" i="15"/>
  <c r="AD4"/>
  <c r="X3" i="14"/>
  <c r="Y4"/>
  <c r="Z4" i="16"/>
  <c r="Y3"/>
  <c r="AD3" i="15"/>
  <c r="AE4"/>
  <c r="Z4" i="14"/>
  <c r="Y3"/>
  <c r="Y3" i="4"/>
  <c r="Z4"/>
  <c r="AA4" i="16"/>
  <c r="Z3"/>
  <c r="AA4" i="4"/>
  <c r="Z3"/>
  <c r="AE3" i="15"/>
  <c r="AF4"/>
  <c r="Z3" i="14"/>
  <c r="AA4"/>
  <c r="AB4" i="16"/>
  <c r="AA3"/>
  <c r="AF3" i="15"/>
  <c r="AG4"/>
  <c r="AG3"/>
  <c r="AA3" i="4"/>
  <c r="AB4"/>
  <c r="AB4" i="14"/>
  <c r="AA3"/>
  <c r="AC4" i="16"/>
  <c r="AB3"/>
  <c r="AB3" i="4"/>
  <c r="AC4"/>
  <c r="AB3" i="14"/>
  <c r="AC4"/>
  <c r="AD4" i="16"/>
  <c r="AC3"/>
  <c r="AC3" i="14"/>
  <c r="AD4"/>
  <c r="AC3" i="4"/>
  <c r="AD4"/>
  <c r="AE4" i="16"/>
  <c r="AD3"/>
  <c r="AE4" i="4"/>
  <c r="AD3"/>
  <c r="AD3" i="14"/>
  <c r="AE4"/>
  <c r="AE3" i="16"/>
  <c r="AF4"/>
  <c r="AE3" i="14"/>
  <c r="AF4"/>
  <c r="AE3" i="4"/>
  <c r="AF4"/>
  <c r="AG4" i="16"/>
  <c r="AG3"/>
  <c r="AF3"/>
  <c r="AF3" i="4"/>
  <c r="AG4"/>
  <c r="AG3"/>
  <c r="AG4" i="14"/>
  <c r="AG3"/>
  <c r="AF3"/>
</calcChain>
</file>

<file path=xl/sharedStrings.xml><?xml version="1.0" encoding="utf-8"?>
<sst xmlns="http://schemas.openxmlformats.org/spreadsheetml/2006/main" count="637" uniqueCount="105">
  <si>
    <t>RIT</t>
  </si>
  <si>
    <t>Prépa</t>
  </si>
  <si>
    <t>CR</t>
  </si>
  <si>
    <t>Diff</t>
  </si>
  <si>
    <t>KS</t>
  </si>
  <si>
    <t>Compl</t>
  </si>
  <si>
    <t>PHE</t>
  </si>
  <si>
    <t>Pack 1</t>
  </si>
  <si>
    <t>Pack 2</t>
  </si>
  <si>
    <t>Pack 3</t>
  </si>
  <si>
    <t>Pack 4</t>
  </si>
  <si>
    <t>Pack 5</t>
  </si>
  <si>
    <t>Réunion</t>
  </si>
  <si>
    <t>supervision</t>
  </si>
  <si>
    <t>Abs</t>
  </si>
  <si>
    <t>R° Cnav</t>
  </si>
  <si>
    <t>DPR</t>
  </si>
  <si>
    <t>Année considérée :</t>
  </si>
  <si>
    <t>Mois considéré :</t>
  </si>
  <si>
    <t>Date de début du cycle :</t>
  </si>
  <si>
    <t xml:space="preserve">1er Lundi du mois </t>
  </si>
  <si>
    <t>Nouvel an</t>
  </si>
  <si>
    <t>Pâques</t>
  </si>
  <si>
    <t>Lundi de Pâques</t>
  </si>
  <si>
    <t>Fête du travail</t>
  </si>
  <si>
    <t>Victoire 1945</t>
  </si>
  <si>
    <t>Ascencion</t>
  </si>
  <si>
    <t xml:space="preserve"> Pentecôte</t>
  </si>
  <si>
    <t>Lundi de Pentecôte</t>
  </si>
  <si>
    <t>Fête Nationale</t>
  </si>
  <si>
    <t>Assomption</t>
  </si>
  <si>
    <t>Toussaint</t>
  </si>
  <si>
    <t>Armistice 1918</t>
  </si>
  <si>
    <t>Noël</t>
  </si>
  <si>
    <t>Form Interne</t>
  </si>
  <si>
    <t>Form Continue</t>
  </si>
  <si>
    <t>AmphiVoeux</t>
  </si>
  <si>
    <t>EAEA</t>
  </si>
  <si>
    <t>PEPS</t>
  </si>
  <si>
    <t>SESAME</t>
  </si>
  <si>
    <t>Connaissance</t>
  </si>
  <si>
    <t>AmphiCadre</t>
  </si>
  <si>
    <t>KsCom</t>
  </si>
  <si>
    <t>KsPhe</t>
  </si>
  <si>
    <t>KsP1</t>
  </si>
  <si>
    <t>KsP2</t>
  </si>
  <si>
    <t>KsP3</t>
  </si>
  <si>
    <t>KsP4</t>
  </si>
  <si>
    <t>KsP5</t>
  </si>
  <si>
    <t>RiPre</t>
  </si>
  <si>
    <t>RiCr</t>
  </si>
  <si>
    <t>RiDif</t>
  </si>
  <si>
    <t>FiPre</t>
  </si>
  <si>
    <t>FiRéu</t>
  </si>
  <si>
    <t>FiAnn</t>
  </si>
  <si>
    <t>FiSup</t>
  </si>
  <si>
    <t>FcPre</t>
  </si>
  <si>
    <t>FcRéu</t>
  </si>
  <si>
    <t>FcAnn</t>
  </si>
  <si>
    <t>FcSup</t>
  </si>
  <si>
    <t>R°Dpr</t>
  </si>
  <si>
    <t>R°Av</t>
  </si>
  <si>
    <t>R°Eaea</t>
  </si>
  <si>
    <t>R°Peps</t>
  </si>
  <si>
    <t>R°Sesa</t>
  </si>
  <si>
    <t>R°Déco</t>
  </si>
  <si>
    <t>R°Acad</t>
  </si>
  <si>
    <t>Légende</t>
  </si>
  <si>
    <t>des codes</t>
  </si>
  <si>
    <t>Manageur</t>
  </si>
  <si>
    <t>Site 1 - AT Ret</t>
  </si>
  <si>
    <t>Site 1 - AT Ctlr</t>
  </si>
  <si>
    <t>Prénom NOM 1</t>
  </si>
  <si>
    <t>Prénom NOM 2</t>
  </si>
  <si>
    <t>Prénom NOM 3</t>
  </si>
  <si>
    <t>Prénom NOM 4</t>
  </si>
  <si>
    <t>Prénom NOM 5</t>
  </si>
  <si>
    <t>Prénom NOM 6</t>
  </si>
  <si>
    <t>Prénom NOM 7</t>
  </si>
  <si>
    <t>Prénom NOM 8</t>
  </si>
  <si>
    <t>Prénom NOM 9</t>
  </si>
  <si>
    <t>Prénom NOM 10</t>
  </si>
  <si>
    <t>Prénom NOM 11</t>
  </si>
  <si>
    <t>Prénom NOM 12</t>
  </si>
  <si>
    <t>Prénom NOM 13</t>
  </si>
  <si>
    <t>Prénom NOM 14</t>
  </si>
  <si>
    <t>Prénom NOM 15</t>
  </si>
  <si>
    <t>Prénom NOM 16</t>
  </si>
  <si>
    <t>Prénom NOM 17</t>
  </si>
  <si>
    <t>Prénom NOM 18</t>
  </si>
  <si>
    <t>Prénom NOM 19</t>
  </si>
  <si>
    <t>Prénom NOM 20</t>
  </si>
  <si>
    <t>Prénom NOM 21</t>
  </si>
  <si>
    <t>Prénom NOM 22</t>
  </si>
  <si>
    <t>Site 2 - AT Ret</t>
  </si>
  <si>
    <t>PLANNING Assistants Technique</t>
  </si>
  <si>
    <t>GW Nat</t>
  </si>
  <si>
    <t>GW Reg</t>
  </si>
  <si>
    <t>GWN</t>
  </si>
  <si>
    <t>GWR</t>
  </si>
  <si>
    <t>Animation</t>
  </si>
  <si>
    <t>AT</t>
  </si>
  <si>
    <t>C3003</t>
  </si>
  <si>
    <t>CALENDRIER PERPETUEL</t>
  </si>
  <si>
    <t xml:space="preserve"> </t>
  </si>
</sst>
</file>

<file path=xl/styles.xml><?xml version="1.0" encoding="utf-8"?>
<styleSheet xmlns="http://schemas.openxmlformats.org/spreadsheetml/2006/main">
  <numFmts count="12">
    <numFmt numFmtId="164" formatCode="mmmm\ yyyy"/>
    <numFmt numFmtId="165" formatCode="dd/mm/yy"/>
    <numFmt numFmtId="166" formatCode="[$-F800]dddd\,\ mmmm\ dd\,\ yyyy"/>
    <numFmt numFmtId="167" formatCode="&quot;les jours fériés &quot;0000"/>
    <numFmt numFmtId="168" formatCode="&quot; &quot;ddd\ dd\ mmm"/>
    <numFmt numFmtId="169" formatCode="mmm"/>
    <numFmt numFmtId="170" formatCode="ddd\ dd"/>
    <numFmt numFmtId="171" formatCode="dd/mm/yy;@"/>
    <numFmt numFmtId="172" formatCode="ddd"/>
    <numFmt numFmtId="173" formatCode="dd"/>
    <numFmt numFmtId="174" formatCode="yyyy"/>
    <numFmt numFmtId="175" formatCode="mm\-yy"/>
  </numFmts>
  <fonts count="33">
    <font>
      <sz val="11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u/>
      <sz val="7"/>
      <color indexed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sz val="8"/>
      <name val="Arial Narrow"/>
      <family val="2"/>
    </font>
    <font>
      <u/>
      <sz val="10"/>
      <name val="Arial"/>
      <family val="2"/>
    </font>
    <font>
      <b/>
      <sz val="12"/>
      <color indexed="26"/>
      <name val="Arial"/>
      <family val="2"/>
    </font>
    <font>
      <b/>
      <sz val="10"/>
      <color indexed="58"/>
      <name val="Arial"/>
      <family val="2"/>
    </font>
    <font>
      <sz val="9"/>
      <name val="Arial"/>
      <family val="2"/>
    </font>
    <font>
      <sz val="10"/>
      <color indexed="12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sz val="10"/>
      <color indexed="18"/>
      <name val="Arial"/>
      <family val="2"/>
    </font>
    <font>
      <b/>
      <sz val="14"/>
      <color indexed="9"/>
      <name val="Arial Narrow"/>
      <family val="2"/>
    </font>
    <font>
      <b/>
      <sz val="26"/>
      <color indexed="18"/>
      <name val="Arial"/>
      <family val="2"/>
    </font>
    <font>
      <sz val="10"/>
      <color indexed="18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0"/>
      <color indexed="55"/>
      <name val="Arial"/>
      <family val="2"/>
    </font>
    <font>
      <sz val="10"/>
      <color indexed="13"/>
      <name val="Arial"/>
      <family val="2"/>
    </font>
    <font>
      <u/>
      <sz val="11"/>
      <color indexed="12"/>
      <name val="Arial"/>
      <family val="2"/>
    </font>
    <font>
      <b/>
      <sz val="12"/>
      <color indexed="10"/>
      <name val="Arial"/>
      <family val="2"/>
    </font>
    <font>
      <b/>
      <sz val="14"/>
      <color indexed="23"/>
      <name val="Arial Narrow"/>
      <family val="2"/>
    </font>
    <font>
      <sz val="8"/>
      <name val="Calibri"/>
      <family val="2"/>
    </font>
    <font>
      <sz val="8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18"/>
      </right>
      <top/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hair">
        <color indexed="64"/>
      </left>
      <right style="hair">
        <color indexed="64"/>
      </right>
      <top style="dotted">
        <color indexed="64"/>
      </top>
      <bottom/>
      <diagonal/>
    </border>
    <border>
      <left style="hair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dotted">
        <color indexed="64"/>
      </bottom>
      <diagonal/>
    </border>
    <border>
      <left style="thin">
        <color indexed="64"/>
      </left>
      <right style="hair">
        <color indexed="64"/>
      </right>
      <top style="dotted">
        <color indexed="64"/>
      </top>
      <bottom/>
      <diagonal/>
    </border>
    <border>
      <left style="thin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 style="thin">
        <color indexed="1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8">
    <xf numFmtId="0" fontId="0" fillId="0" borderId="0" xfId="0"/>
    <xf numFmtId="0" fontId="3" fillId="2" borderId="0" xfId="0" applyFont="1" applyFill="1" applyAlignment="1" applyProtection="1">
      <alignment horizontal="left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vertic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0" xfId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2" borderId="0" xfId="1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right" vertical="center"/>
    </xf>
    <xf numFmtId="0" fontId="3" fillId="2" borderId="0" xfId="0" applyNumberFormat="1" applyFont="1" applyFill="1" applyAlignment="1" applyProtection="1">
      <alignment vertical="center"/>
    </xf>
    <xf numFmtId="0" fontId="5" fillId="2" borderId="0" xfId="0" applyFont="1" applyFill="1" applyAlignment="1" applyProtection="1">
      <alignment horizontal="center" vertical="center"/>
    </xf>
    <xf numFmtId="0" fontId="8" fillId="2" borderId="0" xfId="0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vertical="center"/>
    </xf>
    <xf numFmtId="164" fontId="10" fillId="2" borderId="0" xfId="1" applyNumberFormat="1" applyFont="1" applyFill="1" applyBorder="1" applyAlignment="1" applyProtection="1">
      <alignment horizontal="center" vertical="center"/>
    </xf>
    <xf numFmtId="0" fontId="10" fillId="2" borderId="0" xfId="1" applyFont="1" applyFill="1" applyBorder="1" applyAlignment="1" applyProtection="1">
      <alignment horizontal="center" vertical="center"/>
    </xf>
    <xf numFmtId="0" fontId="10" fillId="2" borderId="0" xfId="0" applyFont="1" applyFill="1" applyAlignment="1" applyProtection="1">
      <alignment horizontal="right" vertical="center"/>
    </xf>
    <xf numFmtId="166" fontId="11" fillId="4" borderId="1" xfId="0" applyNumberFormat="1" applyFont="1" applyFill="1" applyBorder="1" applyAlignment="1" applyProtection="1">
      <alignment horizontal="center"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167" fontId="5" fillId="5" borderId="1" xfId="0" applyNumberFormat="1" applyFon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0" fontId="12" fillId="2" borderId="0" xfId="0" applyFont="1" applyFill="1" applyAlignment="1" applyProtection="1">
      <alignment horizontal="right" vertical="center"/>
    </xf>
    <xf numFmtId="168" fontId="3" fillId="2" borderId="1" xfId="0" quotePrefix="1" applyNumberFormat="1" applyFont="1" applyFill="1" applyBorder="1" applyAlignment="1" applyProtection="1">
      <alignment horizontal="center" vertical="center"/>
    </xf>
    <xf numFmtId="168" fontId="3" fillId="2" borderId="1" xfId="0" applyNumberFormat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</xf>
    <xf numFmtId="0" fontId="13" fillId="2" borderId="0" xfId="1" applyFont="1" applyFill="1" applyBorder="1" applyAlignment="1" applyProtection="1">
      <alignment vertical="center"/>
    </xf>
    <xf numFmtId="0" fontId="13" fillId="2" borderId="0" xfId="1" applyFont="1" applyFill="1" applyBorder="1" applyAlignment="1" applyProtection="1">
      <alignment horizontal="center" vertical="center"/>
    </xf>
    <xf numFmtId="168" fontId="3" fillId="2" borderId="0" xfId="0" applyNumberFormat="1" applyFont="1" applyFill="1" applyBorder="1" applyAlignment="1" applyProtection="1">
      <alignment horizontal="center" vertical="center"/>
    </xf>
    <xf numFmtId="0" fontId="14" fillId="2" borderId="0" xfId="1" applyFont="1" applyFill="1" applyBorder="1" applyAlignment="1" applyProtection="1">
      <alignment horizontal="left" vertical="center" indent="1"/>
    </xf>
    <xf numFmtId="169" fontId="15" fillId="5" borderId="1" xfId="0" applyNumberFormat="1" applyFont="1" applyFill="1" applyBorder="1" applyAlignment="1" applyProtection="1">
      <alignment horizontal="center" vertical="center"/>
    </xf>
    <xf numFmtId="170" fontId="16" fillId="6" borderId="2" xfId="0" applyNumberFormat="1" applyFont="1" applyFill="1" applyBorder="1" applyAlignment="1" applyProtection="1">
      <alignment horizontal="center" vertical="center"/>
    </xf>
    <xf numFmtId="170" fontId="16" fillId="6" borderId="3" xfId="0" applyNumberFormat="1" applyFont="1" applyFill="1" applyBorder="1" applyAlignment="1" applyProtection="1">
      <alignment horizontal="center" vertical="center"/>
    </xf>
    <xf numFmtId="0" fontId="17" fillId="2" borderId="0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0" fontId="2" fillId="7" borderId="1" xfId="0" applyFont="1" applyFill="1" applyBorder="1" applyAlignment="1">
      <alignment horizontal="left"/>
    </xf>
    <xf numFmtId="0" fontId="2" fillId="8" borderId="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left"/>
    </xf>
    <xf numFmtId="0" fontId="2" fillId="10" borderId="1" xfId="0" applyFont="1" applyFill="1" applyBorder="1" applyAlignment="1">
      <alignment horizontal="left"/>
    </xf>
    <xf numFmtId="0" fontId="2" fillId="11" borderId="1" xfId="0" applyFont="1" applyFill="1" applyBorder="1" applyAlignment="1">
      <alignment horizontal="left"/>
    </xf>
    <xf numFmtId="0" fontId="2" fillId="12" borderId="1" xfId="0" applyFont="1" applyFill="1" applyBorder="1" applyAlignment="1">
      <alignment horizontal="left"/>
    </xf>
    <xf numFmtId="0" fontId="2" fillId="13" borderId="1" xfId="0" applyFont="1" applyFill="1" applyBorder="1" applyAlignment="1">
      <alignment horizontal="left"/>
    </xf>
    <xf numFmtId="0" fontId="2" fillId="14" borderId="1" xfId="0" applyFont="1" applyFill="1" applyBorder="1" applyAlignment="1">
      <alignment horizontal="left"/>
    </xf>
    <xf numFmtId="0" fontId="2" fillId="15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1" xfId="0" applyBorder="1"/>
    <xf numFmtId="0" fontId="19" fillId="16" borderId="0" xfId="0" applyNumberFormat="1" applyFont="1" applyFill="1" applyBorder="1" applyProtection="1"/>
    <xf numFmtId="0" fontId="3" fillId="16" borderId="0" xfId="0" applyFont="1" applyFill="1" applyBorder="1" applyAlignment="1" applyProtection="1"/>
    <xf numFmtId="0" fontId="3" fillId="16" borderId="0" xfId="0" applyFont="1" applyFill="1" applyBorder="1" applyProtection="1"/>
    <xf numFmtId="171" fontId="3" fillId="16" borderId="0" xfId="0" applyNumberFormat="1" applyFont="1" applyFill="1" applyBorder="1" applyProtection="1"/>
    <xf numFmtId="0" fontId="21" fillId="16" borderId="0" xfId="1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left" vertical="center" indent="7"/>
    </xf>
    <xf numFmtId="0" fontId="22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Protection="1"/>
    <xf numFmtId="171" fontId="23" fillId="0" borderId="0" xfId="0" applyNumberFormat="1" applyFont="1" applyFill="1" applyBorder="1" applyProtection="1"/>
    <xf numFmtId="0" fontId="3" fillId="16" borderId="0" xfId="0" applyFont="1" applyFill="1" applyBorder="1" applyAlignment="1" applyProtection="1">
      <alignment horizontal="center" vertical="center"/>
    </xf>
    <xf numFmtId="171" fontId="3" fillId="16" borderId="0" xfId="0" applyNumberFormat="1" applyFont="1" applyFill="1" applyBorder="1" applyAlignment="1" applyProtection="1">
      <alignment horizontal="center" vertical="center"/>
    </xf>
    <xf numFmtId="173" fontId="18" fillId="5" borderId="5" xfId="0" applyNumberFormat="1" applyFont="1" applyFill="1" applyBorder="1" applyAlignment="1" applyProtection="1">
      <alignment horizontal="center" vertical="top"/>
    </xf>
    <xf numFmtId="1" fontId="3" fillId="16" borderId="0" xfId="0" applyNumberFormat="1" applyFont="1" applyFill="1" applyBorder="1" applyAlignment="1" applyProtection="1">
      <alignment horizontal="center" vertical="center"/>
    </xf>
    <xf numFmtId="171" fontId="19" fillId="16" borderId="0" xfId="0" applyNumberFormat="1" applyFont="1" applyFill="1" applyBorder="1" applyAlignment="1" applyProtection="1">
      <alignment horizontal="center" vertical="center"/>
    </xf>
    <xf numFmtId="171" fontId="3" fillId="0" borderId="0" xfId="0" applyNumberFormat="1" applyFont="1" applyFill="1" applyBorder="1" applyAlignment="1" applyProtection="1">
      <alignment horizontal="center" vertical="center"/>
    </xf>
    <xf numFmtId="0" fontId="3" fillId="16" borderId="0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vertical="center"/>
    </xf>
    <xf numFmtId="2" fontId="3" fillId="5" borderId="0" xfId="0" applyNumberFormat="1" applyFont="1" applyFill="1" applyBorder="1" applyAlignment="1" applyProtection="1">
      <alignment vertical="center"/>
    </xf>
    <xf numFmtId="0" fontId="19" fillId="16" borderId="0" xfId="0" applyNumberFormat="1" applyFont="1" applyFill="1" applyBorder="1" applyAlignment="1" applyProtection="1"/>
    <xf numFmtId="0" fontId="20" fillId="16" borderId="0" xfId="0" applyFont="1" applyFill="1" applyBorder="1" applyAlignment="1" applyProtection="1"/>
    <xf numFmtId="0" fontId="20" fillId="16" borderId="0" xfId="0" applyFont="1" applyFill="1" applyBorder="1" applyProtection="1"/>
    <xf numFmtId="171" fontId="20" fillId="16" borderId="0" xfId="0" applyNumberFormat="1" applyFont="1" applyFill="1" applyBorder="1" applyProtection="1"/>
    <xf numFmtId="172" fontId="24" fillId="5" borderId="6" xfId="0" applyNumberFormat="1" applyFont="1" applyFill="1" applyBorder="1" applyAlignment="1" applyProtection="1">
      <alignment horizontal="center"/>
    </xf>
    <xf numFmtId="0" fontId="2" fillId="17" borderId="1" xfId="0" applyFont="1" applyFill="1" applyBorder="1" applyAlignment="1">
      <alignment horizontal="left"/>
    </xf>
    <xf numFmtId="0" fontId="26" fillId="2" borderId="0" xfId="0" applyFont="1" applyFill="1" applyAlignment="1" applyProtection="1">
      <alignment vertical="center"/>
    </xf>
    <xf numFmtId="165" fontId="27" fillId="3" borderId="1" xfId="0" applyNumberFormat="1" applyFont="1" applyFill="1" applyBorder="1" applyAlignment="1" applyProtection="1">
      <alignment horizontal="center" vertical="center"/>
      <protection locked="0"/>
    </xf>
    <xf numFmtId="0" fontId="25" fillId="18" borderId="7" xfId="0" applyFont="1" applyFill="1" applyBorder="1" applyAlignment="1" applyProtection="1">
      <alignment horizontal="left" vertical="center" indent="1"/>
    </xf>
    <xf numFmtId="0" fontId="1" fillId="18" borderId="8" xfId="0" applyFont="1" applyFill="1" applyBorder="1" applyAlignment="1" applyProtection="1">
      <alignment horizontal="center" vertical="center"/>
    </xf>
    <xf numFmtId="0" fontId="0" fillId="19" borderId="1" xfId="0" applyFill="1" applyBorder="1"/>
    <xf numFmtId="0" fontId="18" fillId="20" borderId="1" xfId="0" applyFont="1" applyFill="1" applyBorder="1" applyAlignment="1">
      <alignment horizontal="left"/>
    </xf>
    <xf numFmtId="0" fontId="25" fillId="18" borderId="9" xfId="0" applyFont="1" applyFill="1" applyBorder="1" applyAlignment="1" applyProtection="1">
      <alignment horizontal="left" vertical="center" indent="1"/>
    </xf>
    <xf numFmtId="0" fontId="18" fillId="0" borderId="10" xfId="0" applyFont="1" applyFill="1" applyBorder="1" applyAlignment="1" applyProtection="1">
      <alignment horizontal="center" vertical="center" shrinkToFit="1"/>
      <protection locked="0"/>
    </xf>
    <xf numFmtId="0" fontId="18" fillId="0" borderId="11" xfId="0" applyFont="1" applyFill="1" applyBorder="1" applyAlignment="1" applyProtection="1">
      <alignment horizontal="center" vertical="center" shrinkToFit="1"/>
      <protection locked="0"/>
    </xf>
    <xf numFmtId="0" fontId="18" fillId="0" borderId="12" xfId="0" applyFont="1" applyFill="1" applyBorder="1" applyAlignment="1" applyProtection="1">
      <alignment horizontal="center" vertical="center" shrinkToFit="1"/>
      <protection locked="0"/>
    </xf>
    <xf numFmtId="0" fontId="18" fillId="0" borderId="13" xfId="0" applyFont="1" applyFill="1" applyBorder="1" applyAlignment="1" applyProtection="1">
      <alignment horizontal="center" vertical="center" shrinkToFit="1"/>
      <protection locked="0"/>
    </xf>
    <xf numFmtId="0" fontId="18" fillId="0" borderId="14" xfId="0" applyFont="1" applyFill="1" applyBorder="1" applyAlignment="1" applyProtection="1">
      <alignment horizontal="center" vertical="center" shrinkToFit="1"/>
      <protection locked="0"/>
    </xf>
    <xf numFmtId="0" fontId="18" fillId="0" borderId="15" xfId="0" applyFont="1" applyFill="1" applyBorder="1" applyAlignment="1" applyProtection="1">
      <alignment horizontal="center" vertical="center" shrinkToFit="1"/>
      <protection locked="0"/>
    </xf>
    <xf numFmtId="0" fontId="18" fillId="0" borderId="16" xfId="0" applyFont="1" applyFill="1" applyBorder="1" applyAlignment="1" applyProtection="1">
      <alignment horizontal="center" vertical="center" shrinkToFit="1"/>
      <protection locked="0"/>
    </xf>
    <xf numFmtId="0" fontId="25" fillId="18" borderId="17" xfId="0" applyFont="1" applyFill="1" applyBorder="1" applyAlignment="1" applyProtection="1">
      <alignment horizontal="left" vertical="center" indent="1"/>
    </xf>
    <xf numFmtId="0" fontId="18" fillId="0" borderId="18" xfId="0" applyFont="1" applyFill="1" applyBorder="1" applyAlignment="1" applyProtection="1">
      <alignment horizontal="center" vertical="center" shrinkToFit="1"/>
      <protection locked="0"/>
    </xf>
    <xf numFmtId="0" fontId="18" fillId="0" borderId="19" xfId="0" applyFont="1" applyFill="1" applyBorder="1" applyAlignment="1" applyProtection="1">
      <alignment horizontal="center" vertical="center" shrinkToFit="1"/>
      <protection locked="0"/>
    </xf>
    <xf numFmtId="0" fontId="18" fillId="0" borderId="20" xfId="0" applyFont="1" applyFill="1" applyBorder="1" applyAlignment="1" applyProtection="1">
      <alignment horizontal="center" vertical="center" shrinkToFit="1"/>
      <protection locked="0"/>
    </xf>
    <xf numFmtId="0" fontId="24" fillId="0" borderId="10" xfId="0" applyFont="1" applyFill="1" applyBorder="1" applyAlignment="1" applyProtection="1">
      <alignment horizontal="left" vertical="center" indent="1"/>
    </xf>
    <xf numFmtId="0" fontId="24" fillId="0" borderId="21" xfId="0" applyFont="1" applyFill="1" applyBorder="1" applyAlignment="1" applyProtection="1">
      <alignment horizontal="left" vertical="center" indent="1"/>
    </xf>
    <xf numFmtId="0" fontId="18" fillId="0" borderId="22" xfId="0" applyFont="1" applyFill="1" applyBorder="1" applyAlignment="1" applyProtection="1">
      <alignment horizontal="center" vertical="center"/>
    </xf>
    <xf numFmtId="0" fontId="25" fillId="18" borderId="23" xfId="0" applyFont="1" applyFill="1" applyBorder="1" applyAlignment="1" applyProtection="1">
      <alignment horizontal="left" vertical="center" indent="1"/>
    </xf>
    <xf numFmtId="0" fontId="1" fillId="18" borderId="24" xfId="0" applyFont="1" applyFill="1" applyBorder="1" applyAlignment="1" applyProtection="1">
      <alignment horizontal="center" vertical="center"/>
    </xf>
    <xf numFmtId="0" fontId="18" fillId="17" borderId="25" xfId="0" applyFont="1" applyFill="1" applyBorder="1" applyAlignment="1" applyProtection="1">
      <alignment horizontal="center" vertical="center"/>
    </xf>
    <xf numFmtId="2" fontId="18" fillId="17" borderId="26" xfId="0" applyNumberFormat="1" applyFont="1" applyFill="1" applyBorder="1" applyAlignment="1" applyProtection="1">
      <alignment horizontal="center" vertical="center" shrinkToFit="1"/>
      <protection locked="0"/>
    </xf>
    <xf numFmtId="2" fontId="18" fillId="17" borderId="27" xfId="0" applyNumberFormat="1" applyFont="1" applyFill="1" applyBorder="1" applyAlignment="1" applyProtection="1">
      <alignment horizontal="center" vertical="center" shrinkToFit="1"/>
      <protection locked="0"/>
    </xf>
    <xf numFmtId="49" fontId="3" fillId="2" borderId="0" xfId="0" applyNumberFormat="1" applyFont="1" applyFill="1" applyAlignment="1" applyProtection="1">
      <alignment horizontal="center" vertical="center"/>
    </xf>
    <xf numFmtId="49" fontId="28" fillId="2" borderId="0" xfId="1" applyNumberFormat="1" applyFont="1" applyFill="1" applyAlignment="1" applyProtection="1">
      <alignment horizontal="center" vertical="center"/>
    </xf>
    <xf numFmtId="49" fontId="28" fillId="2" borderId="0" xfId="0" applyNumberFormat="1" applyFont="1" applyFill="1" applyAlignment="1" applyProtection="1">
      <alignment horizontal="center" vertical="center"/>
    </xf>
    <xf numFmtId="0" fontId="4" fillId="0" borderId="0" xfId="1" applyFill="1" applyBorder="1" applyAlignment="1" applyProtection="1">
      <alignment vertical="center"/>
    </xf>
    <xf numFmtId="174" fontId="17" fillId="2" borderId="1" xfId="0" applyNumberFormat="1" applyFont="1" applyFill="1" applyBorder="1" applyAlignment="1" applyProtection="1">
      <alignment horizontal="center" vertical="center"/>
    </xf>
    <xf numFmtId="169" fontId="29" fillId="17" borderId="1" xfId="0" applyNumberFormat="1" applyFont="1" applyFill="1" applyBorder="1" applyAlignment="1" applyProtection="1">
      <alignment horizontal="center" vertical="center"/>
    </xf>
    <xf numFmtId="175" fontId="30" fillId="16" borderId="0" xfId="1" applyNumberFormat="1" applyFont="1" applyFill="1" applyBorder="1" applyAlignment="1" applyProtection="1">
      <alignment horizontal="center" vertical="center"/>
    </xf>
    <xf numFmtId="164" fontId="24" fillId="5" borderId="28" xfId="0" applyNumberFormat="1" applyFont="1" applyFill="1" applyBorder="1" applyAlignment="1" applyProtection="1">
      <alignment horizontal="center" vertical="center"/>
    </xf>
    <xf numFmtId="164" fontId="24" fillId="5" borderId="29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92"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theme="9" tint="0.79998168889431442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ont>
        <condense val="0"/>
        <extend val="0"/>
        <color indexed="8"/>
      </font>
      <fill>
        <patternFill>
          <bgColor theme="0" tint="-4.9989318521683403E-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FF"/>
      </font>
      <fill>
        <patternFill patternType="none">
          <bgColor indexed="65"/>
        </patternFill>
      </fill>
      <border>
        <top style="thin">
          <color indexed="64"/>
        </top>
      </border>
    </dxf>
    <dxf>
      <font>
        <b val="0"/>
        <i val="0"/>
        <color rgb="FFC0000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20</xdr:row>
      <xdr:rowOff>9525</xdr:rowOff>
    </xdr:from>
    <xdr:to>
      <xdr:col>20</xdr:col>
      <xdr:colOff>342900</xdr:colOff>
      <xdr:row>33</xdr:row>
      <xdr:rowOff>104775</xdr:rowOff>
    </xdr:to>
    <xdr:sp macro="" textlink="">
      <xdr:nvSpPr>
        <xdr:cNvPr id="7170" name="Text Box 2"/>
        <xdr:cNvSpPr txBox="1">
          <a:spLocks noChangeArrowheads="1"/>
        </xdr:cNvSpPr>
      </xdr:nvSpPr>
      <xdr:spPr bwMode="auto">
        <a:xfrm>
          <a:off x="4429125" y="3943350"/>
          <a:ext cx="8401050" cy="2571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méthode (surement pas la plus simple) pour t'afficher le nom de la page dans la ComboBox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Des modifs dans tes macros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n'affiche pas dans la ComboBox les pages "Menu" et "Planning"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Vérification lors de la création d'un nouveau mois de saisie si celui-ci n'existe pas déjà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Tri des onglets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27713" name="Image 1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28625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30785" name="Image 1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28625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34881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19075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18504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/$donnees/EXCEL/Planning/Copie%20de%20jc-planningcycli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CODES"/>
      <sheetName val="CYCLES"/>
      <sheetName val="MENU"/>
      <sheetName val="PLANNING"/>
    </sheetNames>
    <sheetDataSet>
      <sheetData sheetId="0"/>
      <sheetData sheetId="1">
        <row r="2">
          <cell r="A2">
            <v>0</v>
          </cell>
        </row>
        <row r="4">
          <cell r="B4" t="str">
            <v>M</v>
          </cell>
          <cell r="C4" t="str">
            <v>6h - 13h</v>
          </cell>
        </row>
        <row r="5">
          <cell r="B5" t="str">
            <v>S</v>
          </cell>
          <cell r="C5" t="str">
            <v>17h - 21h</v>
          </cell>
        </row>
        <row r="6">
          <cell r="B6" t="str">
            <v>J</v>
          </cell>
          <cell r="C6" t="str">
            <v>6h - 13h et 17h - 21h</v>
          </cell>
        </row>
        <row r="7">
          <cell r="B7" t="str">
            <v>F Int</v>
          </cell>
          <cell r="C7" t="str">
            <v>prépa</v>
          </cell>
        </row>
        <row r="8">
          <cell r="B8" t="str">
            <v>F Mobo</v>
          </cell>
          <cell r="C8">
            <v>0</v>
          </cell>
        </row>
        <row r="9">
          <cell r="B9">
            <v>0</v>
          </cell>
          <cell r="C9">
            <v>0</v>
          </cell>
        </row>
        <row r="10">
          <cell r="B10">
            <v>0</v>
          </cell>
          <cell r="C10">
            <v>0</v>
          </cell>
        </row>
        <row r="11">
          <cell r="B11">
            <v>0</v>
          </cell>
          <cell r="C11">
            <v>0</v>
          </cell>
        </row>
        <row r="12">
          <cell r="B12">
            <v>0</v>
          </cell>
          <cell r="C12">
            <v>0</v>
          </cell>
        </row>
        <row r="13">
          <cell r="B13">
            <v>0</v>
          </cell>
          <cell r="C13">
            <v>0</v>
          </cell>
        </row>
      </sheetData>
      <sheetData sheetId="2"/>
      <sheetData sheetId="3">
        <row r="13">
          <cell r="C13">
            <v>41640</v>
          </cell>
        </row>
        <row r="14">
          <cell r="C14">
            <v>41749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vmlDrawing" Target="../drawings/vmlDrawing6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vmlDrawing" Target="../drawings/vmlDrawing8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vmlDrawing" Target="../drawings/vmlDrawing10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S85"/>
  <sheetViews>
    <sheetView tabSelected="1" zoomScale="85" zoomScaleNormal="85" workbookViewId="0">
      <selection activeCell="K14" sqref="K14"/>
    </sheetView>
  </sheetViews>
  <sheetFormatPr baseColWidth="10" defaultRowHeight="15"/>
  <cols>
    <col min="1" max="1" width="12.7109375" style="3" customWidth="1"/>
    <col min="2" max="2" width="1.7109375" style="8" customWidth="1"/>
    <col min="3" max="3" width="25.5703125" style="3" customWidth="1"/>
    <col min="4" max="4" width="2.42578125" style="3" customWidth="1"/>
    <col min="5" max="18" width="8.7109375" customWidth="1"/>
  </cols>
  <sheetData>
    <row r="1" spans="1:19" ht="15.75">
      <c r="A1" s="5"/>
      <c r="B1" s="5"/>
      <c r="C1" s="5"/>
      <c r="E1" s="29" t="s">
        <v>103</v>
      </c>
      <c r="F1" s="29"/>
      <c r="G1" s="29"/>
      <c r="H1" s="29"/>
      <c r="I1" s="29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ht="20.25">
      <c r="A2" s="5"/>
      <c r="B2" s="6"/>
      <c r="C2" s="6"/>
      <c r="E2" s="103">
        <f ca="1">DATE(YEAR(DATE(ChoixAn,ChoixMois,1) - 180),MONTH(DATE(ChoixAn,ChoixMois,1) - 180),1)</f>
        <v>40756</v>
      </c>
      <c r="F2" s="33" t="str">
        <f>IF(YEAR(E3)&lt;&gt;YEAR(F3),YEAR(F3),"")</f>
        <v/>
      </c>
      <c r="G2" s="33" t="str">
        <f>IF(YEAR(F3)&lt;&gt;YEAR(G3),YEAR(G3),"")</f>
        <v/>
      </c>
      <c r="H2" s="33" t="str">
        <f t="shared" ref="H2:R2" si="0">IF(YEAR(G3)&lt;&gt;YEAR(H3),YEAR(H3),"")</f>
        <v/>
      </c>
      <c r="I2" s="33" t="str">
        <f t="shared" si="0"/>
        <v/>
      </c>
      <c r="J2" s="33">
        <f t="shared" si="0"/>
        <v>2012</v>
      </c>
      <c r="K2" s="33" t="str">
        <f t="shared" si="0"/>
        <v/>
      </c>
      <c r="L2" s="33" t="str">
        <f t="shared" si="0"/>
        <v/>
      </c>
      <c r="M2" s="33" t="str">
        <f t="shared" si="0"/>
        <v/>
      </c>
      <c r="N2" s="33" t="str">
        <f t="shared" si="0"/>
        <v/>
      </c>
      <c r="O2" s="33" t="str">
        <f t="shared" si="0"/>
        <v/>
      </c>
      <c r="P2" s="33" t="str">
        <f t="shared" si="0"/>
        <v/>
      </c>
      <c r="Q2" s="33" t="str">
        <f t="shared" si="0"/>
        <v/>
      </c>
      <c r="R2" s="33" t="str">
        <f t="shared" si="0"/>
        <v/>
      </c>
      <c r="S2" s="3"/>
    </row>
    <row r="3" spans="1:19" ht="15.75">
      <c r="A3" s="7"/>
      <c r="C3" s="1" t="s">
        <v>17</v>
      </c>
      <c r="D3" s="9"/>
      <c r="E3" s="30">
        <f ca="1">DATE(YEAR(DATE(ChoixAn,ChoixMois,1) - 180),MONTH(DATE(ChoixAn,ChoixMois,1) - 180),1)</f>
        <v>40756</v>
      </c>
      <c r="F3" s="30">
        <f ca="1">DATE(YEAR(ChoixDate),MONTH(ChoixDate)+1,1)</f>
        <v>40787</v>
      </c>
      <c r="G3" s="30">
        <f>DATE(YEAR(F3),MONTH(F3)+1,1)</f>
        <v>40817</v>
      </c>
      <c r="H3" s="30">
        <f t="shared" ref="H3:R3" si="1">DATE(YEAR(G3),MONTH(G3)+1,1)</f>
        <v>40848</v>
      </c>
      <c r="I3" s="30">
        <f t="shared" si="1"/>
        <v>40878</v>
      </c>
      <c r="J3" s="30">
        <f t="shared" si="1"/>
        <v>40909</v>
      </c>
      <c r="K3" s="104">
        <f t="shared" si="1"/>
        <v>40940</v>
      </c>
      <c r="L3" s="30">
        <f t="shared" si="1"/>
        <v>40969</v>
      </c>
      <c r="M3" s="30">
        <f t="shared" si="1"/>
        <v>41000</v>
      </c>
      <c r="N3" s="30">
        <f t="shared" si="1"/>
        <v>41030</v>
      </c>
      <c r="O3" s="30">
        <f t="shared" si="1"/>
        <v>41061</v>
      </c>
      <c r="P3" s="30">
        <f t="shared" si="1"/>
        <v>41091</v>
      </c>
      <c r="Q3" s="30">
        <f t="shared" si="1"/>
        <v>41122</v>
      </c>
      <c r="R3" s="30">
        <f t="shared" si="1"/>
        <v>41153</v>
      </c>
      <c r="S3" s="3"/>
    </row>
    <row r="4" spans="1:19">
      <c r="A4" s="5"/>
      <c r="B4" s="10"/>
      <c r="C4" s="2">
        <v>2012</v>
      </c>
      <c r="E4" s="31">
        <f ca="1">ChoixDate</f>
        <v>40756</v>
      </c>
      <c r="F4" s="31">
        <f ca="1">F3</f>
        <v>40787</v>
      </c>
      <c r="G4" s="31">
        <f t="shared" ref="G4:R4" si="2">G3</f>
        <v>40817</v>
      </c>
      <c r="H4" s="31">
        <f t="shared" si="2"/>
        <v>40848</v>
      </c>
      <c r="I4" s="31">
        <f t="shared" si="2"/>
        <v>40878</v>
      </c>
      <c r="J4" s="31">
        <f t="shared" si="2"/>
        <v>40909</v>
      </c>
      <c r="K4" s="31">
        <f t="shared" si="2"/>
        <v>40940</v>
      </c>
      <c r="L4" s="31">
        <f t="shared" si="2"/>
        <v>40969</v>
      </c>
      <c r="M4" s="31">
        <f t="shared" si="2"/>
        <v>41000</v>
      </c>
      <c r="N4" s="31">
        <f t="shared" si="2"/>
        <v>41030</v>
      </c>
      <c r="O4" s="31">
        <f t="shared" si="2"/>
        <v>41061</v>
      </c>
      <c r="P4" s="31">
        <f t="shared" si="2"/>
        <v>41091</v>
      </c>
      <c r="Q4" s="31">
        <f t="shared" si="2"/>
        <v>41122</v>
      </c>
      <c r="R4" s="31">
        <f t="shared" si="2"/>
        <v>41153</v>
      </c>
      <c r="S4" s="3"/>
    </row>
    <row r="5" spans="1:19">
      <c r="A5" s="7"/>
      <c r="B5" s="11"/>
      <c r="C5" s="3" t="s">
        <v>18</v>
      </c>
      <c r="E5" s="32">
        <f t="shared" ref="E5:E21" si="3">E4+1</f>
        <v>40757</v>
      </c>
      <c r="F5" s="32">
        <f t="shared" ref="F5:R20" si="4">F4+1</f>
        <v>40788</v>
      </c>
      <c r="G5" s="32">
        <f t="shared" si="4"/>
        <v>40818</v>
      </c>
      <c r="H5" s="32">
        <f t="shared" si="4"/>
        <v>40849</v>
      </c>
      <c r="I5" s="32">
        <f t="shared" si="4"/>
        <v>40879</v>
      </c>
      <c r="J5" s="32">
        <f t="shared" si="4"/>
        <v>40910</v>
      </c>
      <c r="K5" s="32">
        <f t="shared" si="4"/>
        <v>40941</v>
      </c>
      <c r="L5" s="32">
        <f t="shared" si="4"/>
        <v>40970</v>
      </c>
      <c r="M5" s="32">
        <f t="shared" si="4"/>
        <v>41001</v>
      </c>
      <c r="N5" s="32">
        <f t="shared" si="4"/>
        <v>41031</v>
      </c>
      <c r="O5" s="32">
        <f t="shared" si="4"/>
        <v>41062</v>
      </c>
      <c r="P5" s="32">
        <f t="shared" si="4"/>
        <v>41092</v>
      </c>
      <c r="Q5" s="32">
        <f t="shared" si="4"/>
        <v>41123</v>
      </c>
      <c r="R5" s="32">
        <f t="shared" si="4"/>
        <v>41154</v>
      </c>
      <c r="S5" s="3"/>
    </row>
    <row r="6" spans="1:19">
      <c r="A6" s="12"/>
      <c r="B6" s="10"/>
      <c r="C6" s="4">
        <v>2</v>
      </c>
      <c r="E6" s="32">
        <f t="shared" si="3"/>
        <v>40758</v>
      </c>
      <c r="F6" s="32">
        <f t="shared" si="4"/>
        <v>40789</v>
      </c>
      <c r="G6" s="32">
        <f t="shared" si="4"/>
        <v>40819</v>
      </c>
      <c r="H6" s="32">
        <f t="shared" si="4"/>
        <v>40850</v>
      </c>
      <c r="I6" s="32">
        <f t="shared" si="4"/>
        <v>40880</v>
      </c>
      <c r="J6" s="32">
        <f t="shared" si="4"/>
        <v>40911</v>
      </c>
      <c r="K6" s="32">
        <f t="shared" si="4"/>
        <v>40942</v>
      </c>
      <c r="L6" s="32">
        <f t="shared" si="4"/>
        <v>40971</v>
      </c>
      <c r="M6" s="32">
        <f t="shared" si="4"/>
        <v>41002</v>
      </c>
      <c r="N6" s="32">
        <f t="shared" si="4"/>
        <v>41032</v>
      </c>
      <c r="O6" s="32">
        <f t="shared" si="4"/>
        <v>41063</v>
      </c>
      <c r="P6" s="32">
        <f t="shared" si="4"/>
        <v>41093</v>
      </c>
      <c r="Q6" s="32">
        <f t="shared" si="4"/>
        <v>41124</v>
      </c>
      <c r="R6" s="32">
        <f t="shared" si="4"/>
        <v>41155</v>
      </c>
      <c r="S6" s="3"/>
    </row>
    <row r="7" spans="1:19" ht="18">
      <c r="A7" s="13"/>
      <c r="C7" s="73" t="s">
        <v>19</v>
      </c>
      <c r="D7" s="14"/>
      <c r="E7" s="32">
        <f t="shared" si="3"/>
        <v>40759</v>
      </c>
      <c r="F7" s="32">
        <f t="shared" si="4"/>
        <v>40790</v>
      </c>
      <c r="G7" s="32">
        <f t="shared" si="4"/>
        <v>40820</v>
      </c>
      <c r="H7" s="32">
        <f t="shared" si="4"/>
        <v>40851</v>
      </c>
      <c r="I7" s="32">
        <f t="shared" si="4"/>
        <v>40881</v>
      </c>
      <c r="J7" s="32">
        <f t="shared" si="4"/>
        <v>40912</v>
      </c>
      <c r="K7" s="32">
        <f t="shared" si="4"/>
        <v>40943</v>
      </c>
      <c r="L7" s="32">
        <f t="shared" si="4"/>
        <v>40972</v>
      </c>
      <c r="M7" s="32">
        <f t="shared" si="4"/>
        <v>41003</v>
      </c>
      <c r="N7" s="32">
        <f t="shared" si="4"/>
        <v>41033</v>
      </c>
      <c r="O7" s="32">
        <f t="shared" si="4"/>
        <v>41064</v>
      </c>
      <c r="P7" s="32">
        <f t="shared" si="4"/>
        <v>41094</v>
      </c>
      <c r="Q7" s="32">
        <f t="shared" si="4"/>
        <v>41125</v>
      </c>
      <c r="R7" s="32">
        <f t="shared" si="4"/>
        <v>41156</v>
      </c>
      <c r="S7" s="3"/>
    </row>
    <row r="8" spans="1:19">
      <c r="A8" s="15"/>
      <c r="B8" s="10"/>
      <c r="C8" s="74">
        <v>41824</v>
      </c>
      <c r="E8" s="32">
        <f t="shared" si="3"/>
        <v>40760</v>
      </c>
      <c r="F8" s="32">
        <f t="shared" si="4"/>
        <v>40791</v>
      </c>
      <c r="G8" s="32">
        <f t="shared" si="4"/>
        <v>40821</v>
      </c>
      <c r="H8" s="32">
        <f t="shared" si="4"/>
        <v>40852</v>
      </c>
      <c r="I8" s="32">
        <f t="shared" si="4"/>
        <v>40882</v>
      </c>
      <c r="J8" s="32">
        <f t="shared" si="4"/>
        <v>40913</v>
      </c>
      <c r="K8" s="32">
        <f t="shared" si="4"/>
        <v>40944</v>
      </c>
      <c r="L8" s="32">
        <f t="shared" si="4"/>
        <v>40973</v>
      </c>
      <c r="M8" s="32">
        <f t="shared" si="4"/>
        <v>41004</v>
      </c>
      <c r="N8" s="32">
        <f t="shared" si="4"/>
        <v>41034</v>
      </c>
      <c r="O8" s="32">
        <f t="shared" si="4"/>
        <v>41065</v>
      </c>
      <c r="P8" s="32">
        <f t="shared" si="4"/>
        <v>41095</v>
      </c>
      <c r="Q8" s="32">
        <f t="shared" si="4"/>
        <v>41126</v>
      </c>
      <c r="R8" s="32">
        <f t="shared" si="4"/>
        <v>41157</v>
      </c>
      <c r="S8" s="3"/>
    </row>
    <row r="9" spans="1:19">
      <c r="E9" s="32">
        <f t="shared" si="3"/>
        <v>40761</v>
      </c>
      <c r="F9" s="32">
        <f t="shared" si="4"/>
        <v>40792</v>
      </c>
      <c r="G9" s="32">
        <f t="shared" si="4"/>
        <v>40822</v>
      </c>
      <c r="H9" s="32">
        <f t="shared" si="4"/>
        <v>40853</v>
      </c>
      <c r="I9" s="32">
        <f t="shared" si="4"/>
        <v>40883</v>
      </c>
      <c r="J9" s="32">
        <f t="shared" si="4"/>
        <v>40914</v>
      </c>
      <c r="K9" s="32">
        <f t="shared" si="4"/>
        <v>40945</v>
      </c>
      <c r="L9" s="32">
        <f t="shared" si="4"/>
        <v>40974</v>
      </c>
      <c r="M9" s="32">
        <f t="shared" si="4"/>
        <v>41005</v>
      </c>
      <c r="N9" s="32">
        <f t="shared" si="4"/>
        <v>41035</v>
      </c>
      <c r="O9" s="32">
        <f t="shared" si="4"/>
        <v>41066</v>
      </c>
      <c r="P9" s="32">
        <f t="shared" si="4"/>
        <v>41096</v>
      </c>
      <c r="Q9" s="32">
        <f t="shared" si="4"/>
        <v>41127</v>
      </c>
      <c r="R9" s="32">
        <f t="shared" si="4"/>
        <v>41158</v>
      </c>
      <c r="S9" s="3"/>
    </row>
    <row r="10" spans="1:19">
      <c r="A10" s="16"/>
      <c r="B10" s="17" t="s">
        <v>20</v>
      </c>
      <c r="C10" s="18">
        <f ca="1">MoisCourant + (8 - WEEKDAY(MoisCourant, 2))</f>
        <v>40945</v>
      </c>
      <c r="E10" s="32">
        <f t="shared" si="3"/>
        <v>40762</v>
      </c>
      <c r="F10" s="32">
        <f t="shared" si="4"/>
        <v>40793</v>
      </c>
      <c r="G10" s="32">
        <f t="shared" si="4"/>
        <v>40823</v>
      </c>
      <c r="H10" s="32">
        <f t="shared" si="4"/>
        <v>40854</v>
      </c>
      <c r="I10" s="32">
        <f t="shared" si="4"/>
        <v>40884</v>
      </c>
      <c r="J10" s="32">
        <f t="shared" si="4"/>
        <v>40915</v>
      </c>
      <c r="K10" s="32">
        <f t="shared" si="4"/>
        <v>40946</v>
      </c>
      <c r="L10" s="32">
        <f t="shared" si="4"/>
        <v>40975</v>
      </c>
      <c r="M10" s="32">
        <f t="shared" si="4"/>
        <v>41006</v>
      </c>
      <c r="N10" s="32">
        <f t="shared" si="4"/>
        <v>41036</v>
      </c>
      <c r="O10" s="32">
        <f t="shared" si="4"/>
        <v>41067</v>
      </c>
      <c r="P10" s="32">
        <f t="shared" si="4"/>
        <v>41097</v>
      </c>
      <c r="Q10" s="32">
        <f t="shared" si="4"/>
        <v>41128</v>
      </c>
      <c r="R10" s="32">
        <f t="shared" si="4"/>
        <v>41159</v>
      </c>
      <c r="S10" s="3"/>
    </row>
    <row r="11" spans="1:19">
      <c r="B11" s="3"/>
      <c r="E11" s="32">
        <f t="shared" si="3"/>
        <v>40763</v>
      </c>
      <c r="F11" s="32">
        <f t="shared" si="4"/>
        <v>40794</v>
      </c>
      <c r="G11" s="32">
        <f t="shared" si="4"/>
        <v>40824</v>
      </c>
      <c r="H11" s="32">
        <f t="shared" si="4"/>
        <v>40855</v>
      </c>
      <c r="I11" s="32">
        <f t="shared" si="4"/>
        <v>40885</v>
      </c>
      <c r="J11" s="32">
        <f t="shared" si="4"/>
        <v>40916</v>
      </c>
      <c r="K11" s="32">
        <f t="shared" si="4"/>
        <v>40947</v>
      </c>
      <c r="L11" s="32">
        <f t="shared" si="4"/>
        <v>40976</v>
      </c>
      <c r="M11" s="32">
        <f t="shared" si="4"/>
        <v>41007</v>
      </c>
      <c r="N11" s="32">
        <f t="shared" si="4"/>
        <v>41037</v>
      </c>
      <c r="O11" s="32">
        <f t="shared" si="4"/>
        <v>41068</v>
      </c>
      <c r="P11" s="32">
        <f t="shared" si="4"/>
        <v>41098</v>
      </c>
      <c r="Q11" s="32">
        <f t="shared" si="4"/>
        <v>41129</v>
      </c>
      <c r="R11" s="32">
        <f t="shared" si="4"/>
        <v>41160</v>
      </c>
      <c r="S11" s="3"/>
    </row>
    <row r="12" spans="1:19">
      <c r="A12" s="19"/>
      <c r="C12" s="20">
        <f>C4</f>
        <v>2012</v>
      </c>
      <c r="E12" s="32">
        <f t="shared" si="3"/>
        <v>40764</v>
      </c>
      <c r="F12" s="32">
        <f t="shared" si="4"/>
        <v>40795</v>
      </c>
      <c r="G12" s="32">
        <f t="shared" si="4"/>
        <v>40825</v>
      </c>
      <c r="H12" s="32">
        <f t="shared" si="4"/>
        <v>40856</v>
      </c>
      <c r="I12" s="32">
        <f t="shared" si="4"/>
        <v>40886</v>
      </c>
      <c r="J12" s="32">
        <f t="shared" si="4"/>
        <v>40917</v>
      </c>
      <c r="K12" s="32">
        <f t="shared" si="4"/>
        <v>40948</v>
      </c>
      <c r="L12" s="32">
        <f t="shared" si="4"/>
        <v>40977</v>
      </c>
      <c r="M12" s="32">
        <f t="shared" si="4"/>
        <v>41008</v>
      </c>
      <c r="N12" s="32">
        <f t="shared" si="4"/>
        <v>41038</v>
      </c>
      <c r="O12" s="32">
        <f t="shared" si="4"/>
        <v>41069</v>
      </c>
      <c r="P12" s="32">
        <f t="shared" si="4"/>
        <v>41099</v>
      </c>
      <c r="Q12" s="32">
        <f t="shared" si="4"/>
        <v>41130</v>
      </c>
      <c r="R12" s="32">
        <f t="shared" si="4"/>
        <v>41161</v>
      </c>
      <c r="S12" s="3"/>
    </row>
    <row r="13" spans="1:19">
      <c r="A13" s="21"/>
      <c r="B13" s="22" t="s">
        <v>21</v>
      </c>
      <c r="C13" s="23">
        <f>DATE($C$12,1,1)</f>
        <v>40909</v>
      </c>
      <c r="E13" s="32">
        <f t="shared" si="3"/>
        <v>40765</v>
      </c>
      <c r="F13" s="32">
        <f t="shared" si="4"/>
        <v>40796</v>
      </c>
      <c r="G13" s="32">
        <f t="shared" si="4"/>
        <v>40826</v>
      </c>
      <c r="H13" s="32">
        <f t="shared" si="4"/>
        <v>40857</v>
      </c>
      <c r="I13" s="32">
        <f t="shared" si="4"/>
        <v>40887</v>
      </c>
      <c r="J13" s="32">
        <f t="shared" si="4"/>
        <v>40918</v>
      </c>
      <c r="K13" s="32">
        <f t="shared" si="4"/>
        <v>40949</v>
      </c>
      <c r="L13" s="32">
        <f t="shared" si="4"/>
        <v>40978</v>
      </c>
      <c r="M13" s="32">
        <f t="shared" si="4"/>
        <v>41009</v>
      </c>
      <c r="N13" s="32">
        <f t="shared" si="4"/>
        <v>41039</v>
      </c>
      <c r="O13" s="32">
        <f t="shared" si="4"/>
        <v>41070</v>
      </c>
      <c r="P13" s="32">
        <f t="shared" si="4"/>
        <v>41100</v>
      </c>
      <c r="Q13" s="32">
        <f t="shared" si="4"/>
        <v>41131</v>
      </c>
      <c r="R13" s="32">
        <f t="shared" si="4"/>
        <v>41162</v>
      </c>
      <c r="S13" s="3"/>
    </row>
    <row r="14" spans="1:19">
      <c r="A14" s="19"/>
      <c r="B14" s="22" t="s">
        <v>22</v>
      </c>
      <c r="C14" s="23">
        <f>ROUND(DATE($C$12,4,MOD(234-11*MOD($C$12,19),30))/7,)*7-6</f>
        <v>41007</v>
      </c>
      <c r="E14" s="32">
        <f t="shared" si="3"/>
        <v>40766</v>
      </c>
      <c r="F14" s="32">
        <f t="shared" si="4"/>
        <v>40797</v>
      </c>
      <c r="G14" s="32">
        <f t="shared" si="4"/>
        <v>40827</v>
      </c>
      <c r="H14" s="32">
        <f t="shared" si="4"/>
        <v>40858</v>
      </c>
      <c r="I14" s="32">
        <f t="shared" si="4"/>
        <v>40888</v>
      </c>
      <c r="J14" s="32">
        <f t="shared" si="4"/>
        <v>40919</v>
      </c>
      <c r="K14" s="32">
        <f t="shared" si="4"/>
        <v>40950</v>
      </c>
      <c r="L14" s="32">
        <f t="shared" si="4"/>
        <v>40979</v>
      </c>
      <c r="M14" s="32">
        <f t="shared" si="4"/>
        <v>41010</v>
      </c>
      <c r="N14" s="32">
        <f t="shared" si="4"/>
        <v>41040</v>
      </c>
      <c r="O14" s="32">
        <f t="shared" si="4"/>
        <v>41071</v>
      </c>
      <c r="P14" s="32">
        <f t="shared" si="4"/>
        <v>41101</v>
      </c>
      <c r="Q14" s="32">
        <f t="shared" si="4"/>
        <v>41132</v>
      </c>
      <c r="R14" s="32">
        <f t="shared" si="4"/>
        <v>41163</v>
      </c>
      <c r="S14" s="3"/>
    </row>
    <row r="15" spans="1:19">
      <c r="A15" s="19"/>
      <c r="B15" s="22" t="s">
        <v>23</v>
      </c>
      <c r="C15" s="23">
        <f>C14+1</f>
        <v>41008</v>
      </c>
      <c r="E15" s="32">
        <f t="shared" si="3"/>
        <v>40767</v>
      </c>
      <c r="F15" s="32">
        <f t="shared" si="4"/>
        <v>40798</v>
      </c>
      <c r="G15" s="32">
        <f t="shared" si="4"/>
        <v>40828</v>
      </c>
      <c r="H15" s="32">
        <f t="shared" si="4"/>
        <v>40859</v>
      </c>
      <c r="I15" s="32">
        <f t="shared" si="4"/>
        <v>40889</v>
      </c>
      <c r="J15" s="32">
        <f t="shared" si="4"/>
        <v>40920</v>
      </c>
      <c r="K15" s="32">
        <f t="shared" si="4"/>
        <v>40951</v>
      </c>
      <c r="L15" s="32">
        <f t="shared" si="4"/>
        <v>40980</v>
      </c>
      <c r="M15" s="32">
        <f t="shared" si="4"/>
        <v>41011</v>
      </c>
      <c r="N15" s="32">
        <f t="shared" si="4"/>
        <v>41041</v>
      </c>
      <c r="O15" s="32">
        <f t="shared" si="4"/>
        <v>41072</v>
      </c>
      <c r="P15" s="32">
        <f t="shared" si="4"/>
        <v>41102</v>
      </c>
      <c r="Q15" s="32">
        <f t="shared" si="4"/>
        <v>41133</v>
      </c>
      <c r="R15" s="32">
        <f t="shared" si="4"/>
        <v>41164</v>
      </c>
      <c r="S15" s="3"/>
    </row>
    <row r="16" spans="1:19">
      <c r="A16" s="21"/>
      <c r="B16" s="22" t="s">
        <v>24</v>
      </c>
      <c r="C16" s="23">
        <f>DATE($C$12,5,1)</f>
        <v>41030</v>
      </c>
      <c r="E16" s="32">
        <f t="shared" si="3"/>
        <v>40768</v>
      </c>
      <c r="F16" s="32">
        <f t="shared" si="4"/>
        <v>40799</v>
      </c>
      <c r="G16" s="32">
        <f t="shared" si="4"/>
        <v>40829</v>
      </c>
      <c r="H16" s="32">
        <f t="shared" si="4"/>
        <v>40860</v>
      </c>
      <c r="I16" s="32">
        <f t="shared" si="4"/>
        <v>40890</v>
      </c>
      <c r="J16" s="32">
        <f t="shared" si="4"/>
        <v>40921</v>
      </c>
      <c r="K16" s="32">
        <f t="shared" si="4"/>
        <v>40952</v>
      </c>
      <c r="L16" s="32">
        <f t="shared" si="4"/>
        <v>40981</v>
      </c>
      <c r="M16" s="32">
        <f t="shared" si="4"/>
        <v>41012</v>
      </c>
      <c r="N16" s="32">
        <f t="shared" si="4"/>
        <v>41042</v>
      </c>
      <c r="O16" s="32">
        <f t="shared" si="4"/>
        <v>41073</v>
      </c>
      <c r="P16" s="32">
        <f t="shared" si="4"/>
        <v>41103</v>
      </c>
      <c r="Q16" s="32">
        <f t="shared" si="4"/>
        <v>41134</v>
      </c>
      <c r="R16" s="32">
        <f t="shared" si="4"/>
        <v>41165</v>
      </c>
      <c r="S16" s="3"/>
    </row>
    <row r="17" spans="1:19">
      <c r="A17" s="19"/>
      <c r="B17" s="22" t="s">
        <v>25</v>
      </c>
      <c r="C17" s="23">
        <f>DATE($C$12,5,8)</f>
        <v>41037</v>
      </c>
      <c r="E17" s="32">
        <f t="shared" si="3"/>
        <v>40769</v>
      </c>
      <c r="F17" s="32">
        <f t="shared" si="4"/>
        <v>40800</v>
      </c>
      <c r="G17" s="32">
        <f t="shared" si="4"/>
        <v>40830</v>
      </c>
      <c r="H17" s="32">
        <f t="shared" si="4"/>
        <v>40861</v>
      </c>
      <c r="I17" s="32">
        <f t="shared" si="4"/>
        <v>40891</v>
      </c>
      <c r="J17" s="32">
        <f t="shared" si="4"/>
        <v>40922</v>
      </c>
      <c r="K17" s="32">
        <f t="shared" si="4"/>
        <v>40953</v>
      </c>
      <c r="L17" s="32">
        <f t="shared" si="4"/>
        <v>40982</v>
      </c>
      <c r="M17" s="32">
        <f t="shared" si="4"/>
        <v>41013</v>
      </c>
      <c r="N17" s="32">
        <f t="shared" si="4"/>
        <v>41043</v>
      </c>
      <c r="O17" s="32">
        <f t="shared" si="4"/>
        <v>41074</v>
      </c>
      <c r="P17" s="32">
        <f t="shared" si="4"/>
        <v>41104</v>
      </c>
      <c r="Q17" s="32">
        <f t="shared" si="4"/>
        <v>41135</v>
      </c>
      <c r="R17" s="32">
        <f t="shared" si="4"/>
        <v>41166</v>
      </c>
      <c r="S17" s="3"/>
    </row>
    <row r="18" spans="1:19">
      <c r="A18" s="21"/>
      <c r="B18" s="22" t="s">
        <v>26</v>
      </c>
      <c r="C18" s="24">
        <f>C14+39</f>
        <v>41046</v>
      </c>
      <c r="E18" s="32">
        <f t="shared" si="3"/>
        <v>40770</v>
      </c>
      <c r="F18" s="32">
        <f t="shared" si="4"/>
        <v>40801</v>
      </c>
      <c r="G18" s="32">
        <f t="shared" si="4"/>
        <v>40831</v>
      </c>
      <c r="H18" s="32">
        <f t="shared" si="4"/>
        <v>40862</v>
      </c>
      <c r="I18" s="32">
        <f t="shared" si="4"/>
        <v>40892</v>
      </c>
      <c r="J18" s="32">
        <f t="shared" si="4"/>
        <v>40923</v>
      </c>
      <c r="K18" s="32">
        <f t="shared" si="4"/>
        <v>40954</v>
      </c>
      <c r="L18" s="32">
        <f t="shared" si="4"/>
        <v>40983</v>
      </c>
      <c r="M18" s="32">
        <f t="shared" si="4"/>
        <v>41014</v>
      </c>
      <c r="N18" s="32">
        <f t="shared" si="4"/>
        <v>41044</v>
      </c>
      <c r="O18" s="32">
        <f t="shared" si="4"/>
        <v>41075</v>
      </c>
      <c r="P18" s="32">
        <f t="shared" si="4"/>
        <v>41105</v>
      </c>
      <c r="Q18" s="32">
        <f t="shared" si="4"/>
        <v>41136</v>
      </c>
      <c r="R18" s="32">
        <f t="shared" si="4"/>
        <v>41167</v>
      </c>
      <c r="S18" s="3"/>
    </row>
    <row r="19" spans="1:19">
      <c r="A19" s="19"/>
      <c r="B19" s="22" t="s">
        <v>27</v>
      </c>
      <c r="C19" s="24">
        <f>C14+49</f>
        <v>41056</v>
      </c>
      <c r="E19" s="32">
        <f t="shared" si="3"/>
        <v>40771</v>
      </c>
      <c r="F19" s="32">
        <f t="shared" si="4"/>
        <v>40802</v>
      </c>
      <c r="G19" s="32">
        <f t="shared" si="4"/>
        <v>40832</v>
      </c>
      <c r="H19" s="32">
        <f t="shared" si="4"/>
        <v>40863</v>
      </c>
      <c r="I19" s="32">
        <f t="shared" si="4"/>
        <v>40893</v>
      </c>
      <c r="J19" s="32">
        <f t="shared" si="4"/>
        <v>40924</v>
      </c>
      <c r="K19" s="32">
        <f t="shared" si="4"/>
        <v>40955</v>
      </c>
      <c r="L19" s="32">
        <f t="shared" si="4"/>
        <v>40984</v>
      </c>
      <c r="M19" s="32">
        <f t="shared" si="4"/>
        <v>41015</v>
      </c>
      <c r="N19" s="32">
        <f t="shared" si="4"/>
        <v>41045</v>
      </c>
      <c r="O19" s="32">
        <f t="shared" si="4"/>
        <v>41076</v>
      </c>
      <c r="P19" s="32">
        <f t="shared" si="4"/>
        <v>41106</v>
      </c>
      <c r="Q19" s="32">
        <f t="shared" si="4"/>
        <v>41137</v>
      </c>
      <c r="R19" s="32">
        <f t="shared" si="4"/>
        <v>41168</v>
      </c>
      <c r="S19" s="3"/>
    </row>
    <row r="20" spans="1:19">
      <c r="A20" s="19"/>
      <c r="B20" s="22" t="s">
        <v>28</v>
      </c>
      <c r="C20" s="24">
        <f>C19+1</f>
        <v>41057</v>
      </c>
      <c r="E20" s="32">
        <f t="shared" si="3"/>
        <v>40772</v>
      </c>
      <c r="F20" s="32">
        <f t="shared" si="4"/>
        <v>40803</v>
      </c>
      <c r="G20" s="32">
        <f t="shared" si="4"/>
        <v>40833</v>
      </c>
      <c r="H20" s="32">
        <f t="shared" si="4"/>
        <v>40864</v>
      </c>
      <c r="I20" s="32">
        <f t="shared" si="4"/>
        <v>40894</v>
      </c>
      <c r="J20" s="32">
        <f t="shared" si="4"/>
        <v>40925</v>
      </c>
      <c r="K20" s="32">
        <f t="shared" si="4"/>
        <v>40956</v>
      </c>
      <c r="L20" s="32">
        <f t="shared" si="4"/>
        <v>40985</v>
      </c>
      <c r="M20" s="32">
        <f t="shared" si="4"/>
        <v>41016</v>
      </c>
      <c r="N20" s="32">
        <f t="shared" si="4"/>
        <v>41046</v>
      </c>
      <c r="O20" s="32">
        <f t="shared" si="4"/>
        <v>41077</v>
      </c>
      <c r="P20" s="32">
        <f t="shared" si="4"/>
        <v>41107</v>
      </c>
      <c r="Q20" s="32">
        <f t="shared" si="4"/>
        <v>41138</v>
      </c>
      <c r="R20" s="32">
        <f t="shared" si="4"/>
        <v>41169</v>
      </c>
      <c r="S20" s="3"/>
    </row>
    <row r="21" spans="1:19">
      <c r="A21" s="21"/>
      <c r="B21" s="22" t="s">
        <v>29</v>
      </c>
      <c r="C21" s="23">
        <f>DATE($C$12,7,14)</f>
        <v>41104</v>
      </c>
      <c r="E21" s="32">
        <f t="shared" si="3"/>
        <v>40773</v>
      </c>
      <c r="F21" s="32">
        <f t="shared" ref="F21:R21" si="5">F20+1</f>
        <v>40804</v>
      </c>
      <c r="G21" s="32">
        <f t="shared" si="5"/>
        <v>40834</v>
      </c>
      <c r="H21" s="32">
        <f t="shared" si="5"/>
        <v>40865</v>
      </c>
      <c r="I21" s="32">
        <f t="shared" si="5"/>
        <v>40895</v>
      </c>
      <c r="J21" s="32">
        <f t="shared" si="5"/>
        <v>40926</v>
      </c>
      <c r="K21" s="32">
        <f t="shared" si="5"/>
        <v>40957</v>
      </c>
      <c r="L21" s="32">
        <f t="shared" si="5"/>
        <v>40986</v>
      </c>
      <c r="M21" s="32">
        <f t="shared" si="5"/>
        <v>41017</v>
      </c>
      <c r="N21" s="32">
        <f t="shared" si="5"/>
        <v>41047</v>
      </c>
      <c r="O21" s="32">
        <f t="shared" si="5"/>
        <v>41078</v>
      </c>
      <c r="P21" s="32">
        <f t="shared" si="5"/>
        <v>41108</v>
      </c>
      <c r="Q21" s="32">
        <f t="shared" si="5"/>
        <v>41139</v>
      </c>
      <c r="R21" s="32">
        <f t="shared" si="5"/>
        <v>41170</v>
      </c>
      <c r="S21" s="3"/>
    </row>
    <row r="22" spans="1:19">
      <c r="A22" s="19"/>
      <c r="B22" s="22" t="s">
        <v>30</v>
      </c>
      <c r="C22" s="23">
        <f>DATE($C$12,8,15)</f>
        <v>41136</v>
      </c>
      <c r="E22" s="32">
        <f t="shared" ref="E22:R30" si="6">E21+1</f>
        <v>40774</v>
      </c>
      <c r="F22" s="32">
        <f t="shared" si="6"/>
        <v>40805</v>
      </c>
      <c r="G22" s="32">
        <f t="shared" si="6"/>
        <v>40835</v>
      </c>
      <c r="H22" s="32">
        <f t="shared" si="6"/>
        <v>40866</v>
      </c>
      <c r="I22" s="32">
        <f t="shared" si="6"/>
        <v>40896</v>
      </c>
      <c r="J22" s="32">
        <f t="shared" si="6"/>
        <v>40927</v>
      </c>
      <c r="K22" s="32">
        <f t="shared" si="6"/>
        <v>40958</v>
      </c>
      <c r="L22" s="32">
        <f t="shared" si="6"/>
        <v>40987</v>
      </c>
      <c r="M22" s="32">
        <f t="shared" si="6"/>
        <v>41018</v>
      </c>
      <c r="N22" s="32">
        <f t="shared" si="6"/>
        <v>41048</v>
      </c>
      <c r="O22" s="32">
        <f t="shared" si="6"/>
        <v>41079</v>
      </c>
      <c r="P22" s="32">
        <f t="shared" si="6"/>
        <v>41109</v>
      </c>
      <c r="Q22" s="32">
        <f t="shared" si="6"/>
        <v>41140</v>
      </c>
      <c r="R22" s="32">
        <f t="shared" si="6"/>
        <v>41171</v>
      </c>
      <c r="S22" s="3"/>
    </row>
    <row r="23" spans="1:19">
      <c r="A23" s="21"/>
      <c r="B23" s="22" t="s">
        <v>31</v>
      </c>
      <c r="C23" s="23">
        <f>DATE($C$12,11,1)</f>
        <v>41214</v>
      </c>
      <c r="E23" s="32">
        <f t="shared" si="6"/>
        <v>40775</v>
      </c>
      <c r="F23" s="32">
        <f t="shared" si="6"/>
        <v>40806</v>
      </c>
      <c r="G23" s="32">
        <f t="shared" si="6"/>
        <v>40836</v>
      </c>
      <c r="H23" s="32">
        <f t="shared" si="6"/>
        <v>40867</v>
      </c>
      <c r="I23" s="32">
        <f t="shared" si="6"/>
        <v>40897</v>
      </c>
      <c r="J23" s="32">
        <f t="shared" si="6"/>
        <v>40928</v>
      </c>
      <c r="K23" s="32">
        <f t="shared" si="6"/>
        <v>40959</v>
      </c>
      <c r="L23" s="32">
        <f t="shared" si="6"/>
        <v>40988</v>
      </c>
      <c r="M23" s="32">
        <f t="shared" si="6"/>
        <v>41019</v>
      </c>
      <c r="N23" s="32">
        <f t="shared" si="6"/>
        <v>41049</v>
      </c>
      <c r="O23" s="32">
        <f t="shared" si="6"/>
        <v>41080</v>
      </c>
      <c r="P23" s="32">
        <f t="shared" si="6"/>
        <v>41110</v>
      </c>
      <c r="Q23" s="32">
        <f t="shared" si="6"/>
        <v>41141</v>
      </c>
      <c r="R23" s="32">
        <f t="shared" si="6"/>
        <v>41172</v>
      </c>
      <c r="S23" s="3"/>
    </row>
    <row r="24" spans="1:19">
      <c r="A24" s="19"/>
      <c r="B24" s="22" t="s">
        <v>32</v>
      </c>
      <c r="C24" s="23">
        <f>DATE($C$12,11,11)</f>
        <v>41224</v>
      </c>
      <c r="E24" s="32">
        <f t="shared" si="6"/>
        <v>40776</v>
      </c>
      <c r="F24" s="32">
        <f t="shared" si="6"/>
        <v>40807</v>
      </c>
      <c r="G24" s="32">
        <f t="shared" si="6"/>
        <v>40837</v>
      </c>
      <c r="H24" s="32">
        <f t="shared" si="6"/>
        <v>40868</v>
      </c>
      <c r="I24" s="32">
        <f t="shared" si="6"/>
        <v>40898</v>
      </c>
      <c r="J24" s="32">
        <f t="shared" si="6"/>
        <v>40929</v>
      </c>
      <c r="K24" s="32">
        <f t="shared" si="6"/>
        <v>40960</v>
      </c>
      <c r="L24" s="32">
        <f t="shared" si="6"/>
        <v>40989</v>
      </c>
      <c r="M24" s="32">
        <f t="shared" si="6"/>
        <v>41020</v>
      </c>
      <c r="N24" s="32">
        <f t="shared" si="6"/>
        <v>41050</v>
      </c>
      <c r="O24" s="32">
        <f t="shared" si="6"/>
        <v>41081</v>
      </c>
      <c r="P24" s="32">
        <f t="shared" si="6"/>
        <v>41111</v>
      </c>
      <c r="Q24" s="32">
        <f t="shared" si="6"/>
        <v>41142</v>
      </c>
      <c r="R24" s="32">
        <f t="shared" si="6"/>
        <v>41173</v>
      </c>
      <c r="S24" s="3"/>
    </row>
    <row r="25" spans="1:19">
      <c r="A25" s="21"/>
      <c r="B25" s="22" t="s">
        <v>33</v>
      </c>
      <c r="C25" s="23">
        <f>DATE($C$12,12,25)</f>
        <v>41268</v>
      </c>
      <c r="E25" s="32">
        <f t="shared" si="6"/>
        <v>40777</v>
      </c>
      <c r="F25" s="32">
        <f t="shared" si="6"/>
        <v>40808</v>
      </c>
      <c r="G25" s="32">
        <f t="shared" si="6"/>
        <v>40838</v>
      </c>
      <c r="H25" s="32">
        <f t="shared" si="6"/>
        <v>40869</v>
      </c>
      <c r="I25" s="32">
        <f t="shared" si="6"/>
        <v>40899</v>
      </c>
      <c r="J25" s="32">
        <f t="shared" si="6"/>
        <v>40930</v>
      </c>
      <c r="K25" s="32">
        <f t="shared" si="6"/>
        <v>40961</v>
      </c>
      <c r="L25" s="32">
        <f t="shared" si="6"/>
        <v>40990</v>
      </c>
      <c r="M25" s="32">
        <f t="shared" si="6"/>
        <v>41021</v>
      </c>
      <c r="N25" s="32">
        <f t="shared" si="6"/>
        <v>41051</v>
      </c>
      <c r="O25" s="32">
        <f t="shared" si="6"/>
        <v>41082</v>
      </c>
      <c r="P25" s="32">
        <f t="shared" si="6"/>
        <v>41112</v>
      </c>
      <c r="Q25" s="32">
        <f t="shared" si="6"/>
        <v>41143</v>
      </c>
      <c r="R25" s="32">
        <f t="shared" si="6"/>
        <v>41174</v>
      </c>
      <c r="S25" s="3"/>
    </row>
    <row r="26" spans="1:19">
      <c r="A26" s="19"/>
      <c r="B26" s="19"/>
      <c r="C26" s="19"/>
      <c r="E26" s="32">
        <f t="shared" si="6"/>
        <v>40778</v>
      </c>
      <c r="F26" s="32">
        <f t="shared" si="6"/>
        <v>40809</v>
      </c>
      <c r="G26" s="32">
        <f t="shared" si="6"/>
        <v>40839</v>
      </c>
      <c r="H26" s="32">
        <f t="shared" si="6"/>
        <v>40870</v>
      </c>
      <c r="I26" s="32">
        <f t="shared" si="6"/>
        <v>40900</v>
      </c>
      <c r="J26" s="32">
        <f t="shared" si="6"/>
        <v>40931</v>
      </c>
      <c r="K26" s="32">
        <f t="shared" si="6"/>
        <v>40962</v>
      </c>
      <c r="L26" s="32">
        <f t="shared" si="6"/>
        <v>40991</v>
      </c>
      <c r="M26" s="32">
        <f t="shared" si="6"/>
        <v>41022</v>
      </c>
      <c r="N26" s="32">
        <f t="shared" si="6"/>
        <v>41052</v>
      </c>
      <c r="O26" s="32">
        <f t="shared" si="6"/>
        <v>41083</v>
      </c>
      <c r="P26" s="32">
        <f t="shared" si="6"/>
        <v>41113</v>
      </c>
      <c r="Q26" s="32">
        <f t="shared" si="6"/>
        <v>41144</v>
      </c>
      <c r="R26" s="32">
        <f t="shared" si="6"/>
        <v>41175</v>
      </c>
      <c r="S26" s="3"/>
    </row>
    <row r="27" spans="1:19">
      <c r="A27" s="21"/>
      <c r="B27" s="17"/>
      <c r="C27" s="20">
        <f>C4+1</f>
        <v>2013</v>
      </c>
      <c r="E27" s="32">
        <f t="shared" si="6"/>
        <v>40779</v>
      </c>
      <c r="F27" s="32">
        <f t="shared" si="6"/>
        <v>40810</v>
      </c>
      <c r="G27" s="32">
        <f t="shared" si="6"/>
        <v>40840</v>
      </c>
      <c r="H27" s="32">
        <f t="shared" si="6"/>
        <v>40871</v>
      </c>
      <c r="I27" s="32">
        <f t="shared" si="6"/>
        <v>40901</v>
      </c>
      <c r="J27" s="32">
        <f t="shared" si="6"/>
        <v>40932</v>
      </c>
      <c r="K27" s="32">
        <f t="shared" si="6"/>
        <v>40963</v>
      </c>
      <c r="L27" s="32">
        <f t="shared" si="6"/>
        <v>40992</v>
      </c>
      <c r="M27" s="32">
        <f t="shared" si="6"/>
        <v>41023</v>
      </c>
      <c r="N27" s="32">
        <f t="shared" si="6"/>
        <v>41053</v>
      </c>
      <c r="O27" s="32">
        <f t="shared" si="6"/>
        <v>41084</v>
      </c>
      <c r="P27" s="32">
        <f t="shared" si="6"/>
        <v>41114</v>
      </c>
      <c r="Q27" s="32">
        <f t="shared" si="6"/>
        <v>41145</v>
      </c>
      <c r="R27" s="32">
        <f t="shared" si="6"/>
        <v>41176</v>
      </c>
      <c r="S27" s="3"/>
    </row>
    <row r="28" spans="1:19">
      <c r="A28" s="25"/>
      <c r="B28" s="22" t="s">
        <v>21</v>
      </c>
      <c r="C28" s="23">
        <f>DATE($C$27,1,1)</f>
        <v>41275</v>
      </c>
      <c r="E28" s="32">
        <f t="shared" si="6"/>
        <v>40780</v>
      </c>
      <c r="F28" s="32">
        <f t="shared" si="6"/>
        <v>40811</v>
      </c>
      <c r="G28" s="32">
        <f t="shared" si="6"/>
        <v>40841</v>
      </c>
      <c r="H28" s="32">
        <f t="shared" si="6"/>
        <v>40872</v>
      </c>
      <c r="I28" s="32">
        <f t="shared" si="6"/>
        <v>40902</v>
      </c>
      <c r="J28" s="32">
        <f t="shared" si="6"/>
        <v>40933</v>
      </c>
      <c r="K28" s="32">
        <f t="shared" si="6"/>
        <v>40964</v>
      </c>
      <c r="L28" s="32">
        <f t="shared" si="6"/>
        <v>40993</v>
      </c>
      <c r="M28" s="32">
        <f t="shared" si="6"/>
        <v>41024</v>
      </c>
      <c r="N28" s="32">
        <f t="shared" si="6"/>
        <v>41054</v>
      </c>
      <c r="O28" s="32">
        <f t="shared" si="6"/>
        <v>41085</v>
      </c>
      <c r="P28" s="32">
        <f t="shared" si="6"/>
        <v>41115</v>
      </c>
      <c r="Q28" s="32">
        <f t="shared" si="6"/>
        <v>41146</v>
      </c>
      <c r="R28" s="32">
        <f t="shared" si="6"/>
        <v>41177</v>
      </c>
      <c r="S28" s="3"/>
    </row>
    <row r="29" spans="1:19">
      <c r="A29" s="5"/>
      <c r="B29" s="22" t="s">
        <v>22</v>
      </c>
      <c r="C29" s="23">
        <f>ROUND(DATE($C$27,4,MOD(234-11*MOD($C$27,19),30))/7,)*7-6</f>
        <v>41364</v>
      </c>
      <c r="E29" s="32">
        <f t="shared" si="6"/>
        <v>40781</v>
      </c>
      <c r="F29" s="32">
        <f t="shared" si="6"/>
        <v>40812</v>
      </c>
      <c r="G29" s="32">
        <f t="shared" si="6"/>
        <v>40842</v>
      </c>
      <c r="H29" s="32">
        <f t="shared" si="6"/>
        <v>40873</v>
      </c>
      <c r="I29" s="32">
        <f t="shared" si="6"/>
        <v>40903</v>
      </c>
      <c r="J29" s="32">
        <f t="shared" si="6"/>
        <v>40934</v>
      </c>
      <c r="K29" s="32">
        <f t="shared" si="6"/>
        <v>40965</v>
      </c>
      <c r="L29" s="32">
        <f t="shared" si="6"/>
        <v>40994</v>
      </c>
      <c r="M29" s="32">
        <f t="shared" si="6"/>
        <v>41025</v>
      </c>
      <c r="N29" s="32">
        <f t="shared" si="6"/>
        <v>41055</v>
      </c>
      <c r="O29" s="32">
        <f t="shared" si="6"/>
        <v>41086</v>
      </c>
      <c r="P29" s="32">
        <f t="shared" si="6"/>
        <v>41116</v>
      </c>
      <c r="Q29" s="32">
        <f t="shared" si="6"/>
        <v>41147</v>
      </c>
      <c r="R29" s="32">
        <f t="shared" si="6"/>
        <v>41178</v>
      </c>
      <c r="S29" s="3"/>
    </row>
    <row r="30" spans="1:19">
      <c r="A30" s="26"/>
      <c r="B30" s="22" t="s">
        <v>23</v>
      </c>
      <c r="C30" s="23">
        <f>C29+1</f>
        <v>41365</v>
      </c>
      <c r="E30" s="32">
        <f t="shared" si="6"/>
        <v>40782</v>
      </c>
      <c r="F30" s="32">
        <f t="shared" si="6"/>
        <v>40813</v>
      </c>
      <c r="G30" s="32">
        <f t="shared" si="6"/>
        <v>40843</v>
      </c>
      <c r="H30" s="32">
        <f t="shared" si="6"/>
        <v>40874</v>
      </c>
      <c r="I30" s="32">
        <f t="shared" si="6"/>
        <v>40904</v>
      </c>
      <c r="J30" s="32">
        <f t="shared" si="6"/>
        <v>40935</v>
      </c>
      <c r="K30" s="32">
        <f t="shared" si="6"/>
        <v>40966</v>
      </c>
      <c r="L30" s="32">
        <f t="shared" si="6"/>
        <v>40995</v>
      </c>
      <c r="M30" s="32">
        <f t="shared" si="6"/>
        <v>41026</v>
      </c>
      <c r="N30" s="32">
        <f t="shared" si="6"/>
        <v>41056</v>
      </c>
      <c r="O30" s="32">
        <f t="shared" si="6"/>
        <v>41087</v>
      </c>
      <c r="P30" s="32">
        <f t="shared" si="6"/>
        <v>41117</v>
      </c>
      <c r="Q30" s="32">
        <f t="shared" si="6"/>
        <v>41148</v>
      </c>
      <c r="R30" s="32">
        <f t="shared" si="6"/>
        <v>41179</v>
      </c>
      <c r="S30" s="3"/>
    </row>
    <row r="31" spans="1:19">
      <c r="A31" s="27"/>
      <c r="B31" s="22" t="s">
        <v>24</v>
      </c>
      <c r="C31" s="23">
        <f>DATE($C$27,5,1)</f>
        <v>41395</v>
      </c>
      <c r="E31" s="32">
        <f>IF(MONTH(E30+1)=MONTH(E30),E30+1,"")</f>
        <v>40783</v>
      </c>
      <c r="F31" s="32">
        <f t="shared" ref="F31:R31" si="7">IF(MONTH(F30+1)=MONTH(F30),F30+1,"")</f>
        <v>40814</v>
      </c>
      <c r="G31" s="32">
        <f t="shared" si="7"/>
        <v>40844</v>
      </c>
      <c r="H31" s="32">
        <f t="shared" si="7"/>
        <v>40875</v>
      </c>
      <c r="I31" s="32">
        <f t="shared" si="7"/>
        <v>40905</v>
      </c>
      <c r="J31" s="32">
        <f t="shared" si="7"/>
        <v>40936</v>
      </c>
      <c r="K31" s="32">
        <f t="shared" si="7"/>
        <v>40967</v>
      </c>
      <c r="L31" s="32">
        <f t="shared" si="7"/>
        <v>40996</v>
      </c>
      <c r="M31" s="32">
        <f t="shared" si="7"/>
        <v>41027</v>
      </c>
      <c r="N31" s="32">
        <f t="shared" si="7"/>
        <v>41057</v>
      </c>
      <c r="O31" s="32">
        <f t="shared" si="7"/>
        <v>41088</v>
      </c>
      <c r="P31" s="32">
        <f t="shared" si="7"/>
        <v>41118</v>
      </c>
      <c r="Q31" s="32">
        <f t="shared" si="7"/>
        <v>41149</v>
      </c>
      <c r="R31" s="32">
        <f t="shared" si="7"/>
        <v>41180</v>
      </c>
      <c r="S31" s="3"/>
    </row>
    <row r="32" spans="1:19">
      <c r="B32" s="22" t="s">
        <v>25</v>
      </c>
      <c r="C32" s="23">
        <f>DATE($C$27,5,8)</f>
        <v>41402</v>
      </c>
      <c r="E32" s="32">
        <f t="shared" ref="E32:L34" si="8">IF(E31&lt;&gt;"",IF(MONTH(E31+1)=MONTH(E31),E31+1,""),"")</f>
        <v>40784</v>
      </c>
      <c r="F32" s="32">
        <f t="shared" si="8"/>
        <v>40815</v>
      </c>
      <c r="G32" s="32">
        <f t="shared" si="8"/>
        <v>40845</v>
      </c>
      <c r="H32" s="32">
        <f t="shared" si="8"/>
        <v>40876</v>
      </c>
      <c r="I32" s="32">
        <f t="shared" si="8"/>
        <v>40906</v>
      </c>
      <c r="J32" s="32">
        <f t="shared" si="8"/>
        <v>40937</v>
      </c>
      <c r="K32" s="32">
        <f t="shared" si="8"/>
        <v>40968</v>
      </c>
      <c r="L32" s="32">
        <f>IF(L31&lt;&gt;"",IF(MONTH(L31+1)=MONTH(L31),L31+1,""),"")</f>
        <v>40997</v>
      </c>
      <c r="M32" s="32">
        <f t="shared" ref="M32:R34" si="9">IF(M31&lt;&gt;"",IF(MONTH(M31+1)=MONTH(M31),M31+1,""),"")</f>
        <v>41028</v>
      </c>
      <c r="N32" s="32">
        <f t="shared" si="9"/>
        <v>41058</v>
      </c>
      <c r="O32" s="32">
        <f t="shared" si="9"/>
        <v>41089</v>
      </c>
      <c r="P32" s="32">
        <f t="shared" si="9"/>
        <v>41119</v>
      </c>
      <c r="Q32" s="32">
        <f t="shared" si="9"/>
        <v>41150</v>
      </c>
      <c r="R32" s="32">
        <f t="shared" si="9"/>
        <v>41181</v>
      </c>
      <c r="S32" s="3"/>
    </row>
    <row r="33" spans="2:19">
      <c r="B33" s="22" t="s">
        <v>26</v>
      </c>
      <c r="C33" s="24">
        <f>C29+39</f>
        <v>41403</v>
      </c>
      <c r="E33" s="32">
        <f t="shared" si="8"/>
        <v>40785</v>
      </c>
      <c r="F33" s="32">
        <f t="shared" si="8"/>
        <v>40816</v>
      </c>
      <c r="G33" s="32">
        <f t="shared" si="8"/>
        <v>40846</v>
      </c>
      <c r="H33" s="32">
        <f t="shared" si="8"/>
        <v>40877</v>
      </c>
      <c r="I33" s="32">
        <f t="shared" si="8"/>
        <v>40907</v>
      </c>
      <c r="J33" s="32">
        <f t="shared" si="8"/>
        <v>40938</v>
      </c>
      <c r="K33" s="32" t="str">
        <f t="shared" si="8"/>
        <v/>
      </c>
      <c r="L33" s="32">
        <f t="shared" si="8"/>
        <v>40998</v>
      </c>
      <c r="M33" s="32">
        <f t="shared" si="9"/>
        <v>41029</v>
      </c>
      <c r="N33" s="32">
        <f t="shared" si="9"/>
        <v>41059</v>
      </c>
      <c r="O33" s="32">
        <f t="shared" si="9"/>
        <v>41090</v>
      </c>
      <c r="P33" s="32">
        <f t="shared" si="9"/>
        <v>41120</v>
      </c>
      <c r="Q33" s="32">
        <f t="shared" si="9"/>
        <v>41151</v>
      </c>
      <c r="R33" s="32">
        <f t="shared" si="9"/>
        <v>41182</v>
      </c>
      <c r="S33" s="3"/>
    </row>
    <row r="34" spans="2:19">
      <c r="B34" s="22" t="s">
        <v>27</v>
      </c>
      <c r="C34" s="24">
        <f>C29+49</f>
        <v>41413</v>
      </c>
      <c r="E34" s="32">
        <f t="shared" si="8"/>
        <v>40786</v>
      </c>
      <c r="F34" s="32" t="str">
        <f t="shared" si="8"/>
        <v/>
      </c>
      <c r="G34" s="32">
        <f t="shared" si="8"/>
        <v>40847</v>
      </c>
      <c r="H34" s="32" t="str">
        <f t="shared" si="8"/>
        <v/>
      </c>
      <c r="I34" s="32">
        <f t="shared" si="8"/>
        <v>40908</v>
      </c>
      <c r="J34" s="32">
        <f t="shared" si="8"/>
        <v>40939</v>
      </c>
      <c r="K34" s="32" t="str">
        <f t="shared" si="8"/>
        <v/>
      </c>
      <c r="L34" s="32">
        <f t="shared" si="8"/>
        <v>40999</v>
      </c>
      <c r="M34" s="32" t="str">
        <f t="shared" si="9"/>
        <v/>
      </c>
      <c r="N34" s="32">
        <f t="shared" si="9"/>
        <v>41060</v>
      </c>
      <c r="O34" s="32" t="str">
        <f t="shared" si="9"/>
        <v/>
      </c>
      <c r="P34" s="32">
        <f t="shared" si="9"/>
        <v>41121</v>
      </c>
      <c r="Q34" s="32">
        <f t="shared" si="9"/>
        <v>41152</v>
      </c>
      <c r="R34" s="32" t="str">
        <f t="shared" si="9"/>
        <v/>
      </c>
      <c r="S34" s="3"/>
    </row>
    <row r="35" spans="2:19">
      <c r="B35" s="22" t="s">
        <v>28</v>
      </c>
      <c r="C35" s="24">
        <f>C34+1</f>
        <v>41414</v>
      </c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"/>
      <c r="R35" s="3"/>
      <c r="S35" s="3"/>
    </row>
    <row r="36" spans="2:19">
      <c r="B36" s="22" t="s">
        <v>29</v>
      </c>
      <c r="C36" s="23">
        <f>DATE($C$27,7,14)</f>
        <v>41469</v>
      </c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"/>
      <c r="R36" s="3"/>
      <c r="S36" s="3"/>
    </row>
    <row r="37" spans="2:19">
      <c r="B37" s="22" t="s">
        <v>30</v>
      </c>
      <c r="C37" s="23">
        <f>DATE($C$27,8,15)</f>
        <v>41501</v>
      </c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"/>
      <c r="R37" s="3"/>
      <c r="S37" s="3"/>
    </row>
    <row r="38" spans="2:19">
      <c r="B38" s="22" t="s">
        <v>31</v>
      </c>
      <c r="C38" s="23">
        <f>DATE($C$27,11,1)</f>
        <v>41579</v>
      </c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"/>
      <c r="R38" s="3"/>
      <c r="S38" s="3"/>
    </row>
    <row r="39" spans="2:19">
      <c r="B39" s="22" t="s">
        <v>32</v>
      </c>
      <c r="C39" s="23">
        <f>DATE($C$27,11,11)</f>
        <v>41589</v>
      </c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"/>
      <c r="R39" s="3"/>
      <c r="S39" s="3"/>
    </row>
    <row r="40" spans="2:19">
      <c r="B40" s="22" t="s">
        <v>33</v>
      </c>
      <c r="C40" s="23">
        <f>DATE($C$27,12,25)</f>
        <v>41633</v>
      </c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"/>
      <c r="R40" s="3"/>
      <c r="S40" s="3"/>
    </row>
    <row r="41" spans="2:19"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"/>
      <c r="R41" s="3"/>
      <c r="S41" s="3"/>
    </row>
    <row r="42" spans="2:19"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"/>
      <c r="R42" s="3"/>
      <c r="S42" s="3"/>
    </row>
    <row r="43" spans="2:19"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"/>
      <c r="R43" s="3"/>
      <c r="S43" s="3"/>
    </row>
    <row r="44" spans="2:19">
      <c r="B44" s="3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"/>
      <c r="R44" s="3"/>
      <c r="S44" s="3"/>
    </row>
    <row r="45" spans="2:19">
      <c r="B45" s="3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"/>
      <c r="R45" s="3"/>
      <c r="S45" s="3"/>
    </row>
    <row r="46" spans="2:19">
      <c r="B46" s="3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"/>
      <c r="R46" s="3"/>
      <c r="S46" s="3"/>
    </row>
    <row r="47" spans="2:19">
      <c r="C47" s="28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"/>
      <c r="R47" s="3"/>
      <c r="S47" s="3"/>
    </row>
    <row r="48" spans="2:19"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"/>
      <c r="R48" s="3"/>
      <c r="S48" s="3"/>
    </row>
    <row r="49" spans="1:19"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"/>
      <c r="R49" s="3"/>
      <c r="S49" s="3"/>
    </row>
    <row r="50" spans="1:19"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"/>
      <c r="R50" s="3"/>
      <c r="S50" s="3"/>
    </row>
    <row r="51" spans="1:19"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"/>
      <c r="R51" s="3"/>
      <c r="S51" s="3"/>
    </row>
    <row r="52" spans="1:19"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"/>
      <c r="R52" s="3"/>
      <c r="S52" s="3"/>
    </row>
    <row r="53" spans="1:19"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"/>
      <c r="R53" s="3"/>
      <c r="S53" s="3"/>
    </row>
    <row r="54" spans="1:19">
      <c r="B54" s="3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"/>
      <c r="R54" s="3"/>
      <c r="S54" s="3"/>
    </row>
    <row r="55" spans="1:19">
      <c r="A55" s="3">
        <f ca="1">YEAR(TODAY())-1</f>
        <v>2011</v>
      </c>
      <c r="E55" s="35"/>
      <c r="F55" s="35"/>
      <c r="G55" s="35"/>
      <c r="H55" s="35"/>
      <c r="I55" s="100"/>
      <c r="J55" s="35"/>
      <c r="K55" s="35"/>
      <c r="L55" s="35"/>
      <c r="M55" s="35"/>
      <c r="N55" s="35"/>
      <c r="O55" s="35"/>
      <c r="P55" s="35"/>
      <c r="Q55" s="3"/>
      <c r="R55" s="3"/>
      <c r="S55" s="3"/>
    </row>
    <row r="56" spans="1:19">
      <c r="A56" s="3">
        <f ca="1">A55+1</f>
        <v>2012</v>
      </c>
      <c r="E56" s="35"/>
      <c r="F56" s="35"/>
      <c r="G56" s="35"/>
      <c r="H56" s="35"/>
      <c r="I56" s="100"/>
      <c r="J56" s="35"/>
      <c r="K56" s="35"/>
      <c r="L56" s="35"/>
      <c r="M56" s="35"/>
      <c r="N56" s="35"/>
      <c r="O56" s="35"/>
      <c r="P56" s="35"/>
      <c r="Q56" s="3"/>
      <c r="R56" s="3"/>
      <c r="S56" s="3"/>
    </row>
    <row r="57" spans="1:19">
      <c r="A57" s="3">
        <f t="shared" ref="A57:A85" ca="1" si="10">A56+1</f>
        <v>2013</v>
      </c>
      <c r="E57" s="35"/>
      <c r="F57" s="35"/>
      <c r="G57" s="35"/>
      <c r="H57" s="35"/>
      <c r="I57" s="100"/>
      <c r="J57" s="35"/>
      <c r="K57" s="35"/>
      <c r="L57" s="35"/>
      <c r="M57" s="35"/>
      <c r="N57" s="35"/>
      <c r="O57" s="35"/>
      <c r="P57" s="35"/>
      <c r="Q57" s="3"/>
      <c r="R57" s="3"/>
      <c r="S57" s="3"/>
    </row>
    <row r="58" spans="1:19">
      <c r="A58" s="3">
        <f t="shared" ca="1" si="10"/>
        <v>2014</v>
      </c>
      <c r="E58" s="35"/>
      <c r="F58" s="35"/>
      <c r="G58" s="35"/>
      <c r="H58" s="35"/>
      <c r="I58" s="100"/>
      <c r="J58" s="35"/>
      <c r="K58" s="35"/>
      <c r="L58" s="35"/>
      <c r="M58" s="35"/>
      <c r="N58" s="35"/>
      <c r="O58" s="35"/>
      <c r="P58" s="35"/>
      <c r="Q58" s="3"/>
      <c r="R58" s="3"/>
      <c r="S58" s="3"/>
    </row>
    <row r="59" spans="1:19">
      <c r="A59" s="3">
        <f t="shared" ca="1" si="10"/>
        <v>2015</v>
      </c>
      <c r="E59" s="35"/>
      <c r="F59" s="35"/>
      <c r="G59" s="35"/>
      <c r="H59" s="35"/>
      <c r="I59" s="100"/>
      <c r="J59" s="35"/>
      <c r="K59" s="35"/>
      <c r="L59" s="35"/>
      <c r="M59" s="35"/>
      <c r="N59" s="35"/>
      <c r="O59" s="35"/>
      <c r="P59" s="35"/>
      <c r="Q59" s="3"/>
      <c r="R59" s="3"/>
      <c r="S59" s="3"/>
    </row>
    <row r="60" spans="1:19">
      <c r="A60" s="3">
        <f t="shared" ca="1" si="10"/>
        <v>2016</v>
      </c>
      <c r="E60" s="35"/>
      <c r="F60" s="35"/>
      <c r="G60" s="35"/>
      <c r="H60" s="35"/>
      <c r="I60" s="100"/>
      <c r="J60" s="35"/>
      <c r="K60" s="35"/>
      <c r="L60" s="35"/>
      <c r="M60" s="35"/>
      <c r="N60" s="35"/>
      <c r="O60" s="35"/>
      <c r="P60" s="35"/>
      <c r="Q60" s="3"/>
      <c r="R60" s="3"/>
      <c r="S60" s="3"/>
    </row>
    <row r="61" spans="1:19">
      <c r="A61" s="3">
        <f t="shared" ca="1" si="10"/>
        <v>2017</v>
      </c>
      <c r="E61" s="35"/>
      <c r="F61" s="35"/>
      <c r="G61" s="35"/>
      <c r="H61" s="35"/>
      <c r="I61" s="100"/>
      <c r="J61" s="35"/>
      <c r="K61" s="35"/>
      <c r="L61" s="35"/>
      <c r="M61" s="35"/>
      <c r="N61" s="35"/>
      <c r="O61" s="35"/>
      <c r="P61" s="35"/>
      <c r="Q61" s="3"/>
      <c r="R61" s="3"/>
      <c r="S61" s="3"/>
    </row>
    <row r="62" spans="1:19">
      <c r="A62" s="3">
        <f t="shared" ca="1" si="10"/>
        <v>2018</v>
      </c>
      <c r="E62" s="35"/>
      <c r="F62" s="35"/>
      <c r="G62" s="35"/>
      <c r="H62" s="35"/>
      <c r="I62" s="100"/>
      <c r="J62" s="35"/>
      <c r="K62" s="35"/>
      <c r="L62" s="35"/>
      <c r="M62" s="35"/>
      <c r="N62" s="35"/>
      <c r="O62" s="35"/>
      <c r="P62" s="35"/>
      <c r="Q62" s="3"/>
      <c r="R62" s="3"/>
      <c r="S62" s="3"/>
    </row>
    <row r="63" spans="1:19">
      <c r="A63" s="3">
        <f t="shared" ca="1" si="10"/>
        <v>2019</v>
      </c>
      <c r="E63" s="35"/>
      <c r="F63" s="35"/>
      <c r="G63" s="35"/>
      <c r="H63" s="35"/>
      <c r="I63" s="100"/>
      <c r="J63" s="35"/>
      <c r="K63" s="35"/>
      <c r="L63" s="35"/>
      <c r="M63" s="35"/>
      <c r="N63" s="35"/>
      <c r="O63" s="35"/>
      <c r="P63" s="35"/>
      <c r="Q63" s="3"/>
      <c r="R63" s="3"/>
      <c r="S63" s="3"/>
    </row>
    <row r="64" spans="1:19">
      <c r="A64" s="3">
        <f t="shared" ca="1" si="10"/>
        <v>2020</v>
      </c>
      <c r="E64" s="35"/>
      <c r="F64" s="35"/>
      <c r="G64" s="35"/>
      <c r="H64" s="35"/>
      <c r="I64" s="100"/>
      <c r="J64" s="35"/>
      <c r="K64" s="35"/>
      <c r="L64" s="35"/>
      <c r="M64" s="35"/>
      <c r="N64" s="35"/>
      <c r="O64" s="35"/>
      <c r="P64" s="35"/>
      <c r="Q64" s="3"/>
      <c r="R64" s="3"/>
      <c r="S64" s="3"/>
    </row>
    <row r="65" spans="1:19">
      <c r="A65" s="3">
        <f t="shared" ca="1" si="10"/>
        <v>2021</v>
      </c>
      <c r="E65" s="35"/>
      <c r="F65" s="35"/>
      <c r="G65" s="35"/>
      <c r="H65" s="35"/>
      <c r="I65" s="100"/>
      <c r="J65" s="35"/>
      <c r="K65" s="35"/>
      <c r="L65" s="35"/>
      <c r="M65" s="35"/>
      <c r="N65" s="35"/>
      <c r="O65" s="35"/>
      <c r="P65" s="35"/>
      <c r="Q65" s="3"/>
      <c r="R65" s="3"/>
      <c r="S65" s="3"/>
    </row>
    <row r="66" spans="1:19">
      <c r="A66" s="3">
        <f t="shared" ca="1" si="10"/>
        <v>2022</v>
      </c>
      <c r="E66" s="35"/>
      <c r="F66" s="35"/>
      <c r="G66" s="35"/>
      <c r="H66" s="35"/>
      <c r="I66" s="100"/>
      <c r="J66" s="35"/>
      <c r="K66" s="35"/>
      <c r="L66" s="35"/>
      <c r="M66" s="35"/>
      <c r="N66" s="35"/>
      <c r="O66" s="35"/>
      <c r="P66" s="35"/>
      <c r="Q66" s="3"/>
      <c r="R66" s="3"/>
      <c r="S66" s="3"/>
    </row>
    <row r="67" spans="1:19">
      <c r="A67" s="3">
        <f t="shared" ca="1" si="10"/>
        <v>2023</v>
      </c>
      <c r="E67" s="35"/>
      <c r="F67" s="35"/>
      <c r="G67" s="35"/>
      <c r="H67" s="35"/>
      <c r="I67" s="101"/>
      <c r="J67" s="35"/>
      <c r="K67" s="35"/>
      <c r="L67" s="35"/>
      <c r="M67" s="35"/>
      <c r="N67" s="35"/>
      <c r="O67" s="35"/>
      <c r="P67" s="35"/>
      <c r="Q67" s="3"/>
      <c r="R67" s="3"/>
      <c r="S67" s="3"/>
    </row>
    <row r="68" spans="1:19">
      <c r="A68" s="3">
        <f t="shared" ca="1" si="10"/>
        <v>2024</v>
      </c>
      <c r="E68" s="35"/>
      <c r="F68" s="35"/>
      <c r="G68" s="35"/>
      <c r="H68" s="35"/>
      <c r="I68" s="101"/>
      <c r="J68" s="35"/>
      <c r="K68" s="35"/>
      <c r="L68" s="35"/>
      <c r="M68" s="35"/>
      <c r="N68" s="35"/>
      <c r="O68" s="35"/>
      <c r="P68" s="35"/>
      <c r="Q68" s="3"/>
      <c r="R68" s="3"/>
      <c r="S68" s="3"/>
    </row>
    <row r="69" spans="1:19">
      <c r="A69" s="3">
        <f t="shared" ca="1" si="10"/>
        <v>2025</v>
      </c>
      <c r="E69" s="35"/>
      <c r="F69" s="35"/>
      <c r="G69" s="35"/>
      <c r="H69" s="35"/>
      <c r="I69" s="101"/>
      <c r="J69" s="35"/>
      <c r="K69" s="35"/>
      <c r="L69" s="35"/>
      <c r="M69" s="35"/>
      <c r="N69" s="35"/>
      <c r="O69" s="35"/>
      <c r="P69" s="35"/>
      <c r="Q69" s="3"/>
      <c r="R69" s="3"/>
      <c r="S69" s="3"/>
    </row>
    <row r="70" spans="1:19">
      <c r="A70" s="3">
        <f t="shared" ca="1" si="10"/>
        <v>2026</v>
      </c>
      <c r="E70" s="35"/>
      <c r="F70" s="35"/>
      <c r="G70" s="35"/>
      <c r="H70" s="35"/>
      <c r="I70" s="101"/>
      <c r="J70" s="35"/>
      <c r="K70" s="35"/>
      <c r="L70" s="35"/>
      <c r="M70" s="35"/>
      <c r="N70" s="35"/>
      <c r="O70" s="35"/>
      <c r="P70" s="35"/>
      <c r="Q70" s="3"/>
      <c r="R70" s="3"/>
      <c r="S70" s="3"/>
    </row>
    <row r="71" spans="1:19">
      <c r="A71" s="3">
        <f t="shared" ca="1" si="10"/>
        <v>2027</v>
      </c>
      <c r="E71" s="35"/>
      <c r="F71" s="35"/>
      <c r="G71" s="35"/>
      <c r="H71" s="35"/>
      <c r="I71" s="101"/>
      <c r="J71" s="35"/>
      <c r="K71" s="35"/>
      <c r="L71" s="35"/>
      <c r="M71" s="35"/>
      <c r="N71" s="35"/>
      <c r="O71" s="35"/>
      <c r="P71" s="35"/>
      <c r="Q71" s="3"/>
      <c r="R71" s="3"/>
      <c r="S71" s="3"/>
    </row>
    <row r="72" spans="1:19">
      <c r="A72" s="3">
        <f t="shared" ca="1" si="10"/>
        <v>2028</v>
      </c>
      <c r="E72" s="35"/>
      <c r="F72" s="35"/>
      <c r="G72" s="35"/>
      <c r="H72" s="35"/>
      <c r="I72" s="101"/>
      <c r="J72" s="35"/>
      <c r="K72" s="35"/>
      <c r="L72" s="35"/>
      <c r="M72" s="35"/>
      <c r="N72" s="35"/>
      <c r="O72" s="35"/>
      <c r="P72" s="35"/>
      <c r="Q72" s="3"/>
      <c r="R72" s="3"/>
      <c r="S72" s="3"/>
    </row>
    <row r="73" spans="1:19">
      <c r="A73" s="3">
        <f t="shared" ca="1" si="10"/>
        <v>2029</v>
      </c>
      <c r="E73" s="35"/>
      <c r="F73" s="35"/>
      <c r="G73" s="35"/>
      <c r="H73" s="35"/>
      <c r="I73" s="99"/>
      <c r="J73" s="35"/>
      <c r="K73" s="35"/>
      <c r="L73" s="35"/>
      <c r="M73" s="35"/>
      <c r="N73" s="35"/>
      <c r="O73" s="35"/>
      <c r="P73" s="35"/>
      <c r="Q73" s="3"/>
      <c r="R73" s="3"/>
      <c r="S73" s="3"/>
    </row>
    <row r="74" spans="1:19">
      <c r="A74" s="3">
        <f t="shared" ca="1" si="10"/>
        <v>2030</v>
      </c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"/>
      <c r="R74" s="3"/>
      <c r="S74" s="3"/>
    </row>
    <row r="75" spans="1:19">
      <c r="A75" s="3">
        <f t="shared" ca="1" si="10"/>
        <v>2031</v>
      </c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"/>
      <c r="R75" s="3"/>
      <c r="S75" s="3"/>
    </row>
    <row r="76" spans="1:19">
      <c r="A76" s="3">
        <f t="shared" ca="1" si="10"/>
        <v>2032</v>
      </c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"/>
      <c r="R76" s="3"/>
      <c r="S76" s="3"/>
    </row>
    <row r="77" spans="1:19">
      <c r="A77" s="3">
        <f t="shared" ca="1" si="10"/>
        <v>2033</v>
      </c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"/>
      <c r="R77" s="3"/>
      <c r="S77" s="3"/>
    </row>
    <row r="78" spans="1:19">
      <c r="A78" s="3">
        <f t="shared" ca="1" si="10"/>
        <v>2034</v>
      </c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"/>
      <c r="R78" s="3"/>
      <c r="S78" s="3"/>
    </row>
    <row r="79" spans="1:19">
      <c r="A79" s="3">
        <f t="shared" ca="1" si="10"/>
        <v>2035</v>
      </c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"/>
      <c r="R79" s="3"/>
      <c r="S79" s="3"/>
    </row>
    <row r="80" spans="1:19">
      <c r="A80" s="3">
        <f t="shared" ca="1" si="10"/>
        <v>2036</v>
      </c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"/>
      <c r="R80" s="3"/>
      <c r="S80" s="3"/>
    </row>
    <row r="81" spans="1:19">
      <c r="A81" s="3">
        <f t="shared" ca="1" si="10"/>
        <v>2037</v>
      </c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"/>
      <c r="R81" s="3"/>
      <c r="S81" s="3"/>
    </row>
    <row r="82" spans="1:19">
      <c r="A82" s="3">
        <f t="shared" ca="1" si="10"/>
        <v>2038</v>
      </c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"/>
      <c r="R82" s="3"/>
      <c r="S82" s="3"/>
    </row>
    <row r="83" spans="1:19">
      <c r="A83" s="3">
        <f t="shared" ca="1" si="10"/>
        <v>2039</v>
      </c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"/>
      <c r="R83" s="3"/>
      <c r="S83" s="3"/>
    </row>
    <row r="84" spans="1:19">
      <c r="A84" s="3">
        <f t="shared" ca="1" si="10"/>
        <v>2040</v>
      </c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"/>
      <c r="R84" s="3"/>
      <c r="S84" s="3"/>
    </row>
    <row r="85" spans="1:19">
      <c r="A85" s="3">
        <f t="shared" ca="1" si="10"/>
        <v>2041</v>
      </c>
      <c r="E85" s="35"/>
      <c r="F85" s="35"/>
      <c r="G85" s="35"/>
      <c r="H85" s="35"/>
      <c r="J85" s="35"/>
      <c r="K85" s="35"/>
      <c r="L85" s="35"/>
      <c r="M85" s="35"/>
      <c r="N85" s="35"/>
      <c r="O85" s="35"/>
      <c r="P85" s="35"/>
      <c r="Q85" s="3"/>
      <c r="R85" s="3"/>
      <c r="S85" s="3"/>
    </row>
  </sheetData>
  <phoneticPr fontId="0" type="noConversion"/>
  <conditionalFormatting sqref="E4:R34">
    <cfRule type="expression" dxfId="191" priority="2" stopIfTrue="1">
      <formula>WEEKDAY(E4,2)=7</formula>
    </cfRule>
    <cfRule type="expression" dxfId="190" priority="3" stopIfTrue="1">
      <formula>WEEKDAY(E4,2)=1</formula>
    </cfRule>
  </conditionalFormatting>
  <conditionalFormatting sqref="E2:R2">
    <cfRule type="expression" dxfId="189" priority="1" stopIfTrue="1">
      <formula>E2&lt;&gt;""</formula>
    </cfRule>
  </conditionalFormatting>
  <dataValidations xWindow="902" yWindow="892" count="2">
    <dataValidation type="list" allowBlank="1" showErrorMessage="1" errorTitle="Erreur !!!" error="Choisissez dans la liste proposée" promptTitle="Année du Planning" prompt="Choisissez dans la liste déroulante" sqref="C4">
      <formula1>$A$55:$A$85</formula1>
    </dataValidation>
    <dataValidation type="whole" allowBlank="1" showInputMessage="1" showErrorMessage="1" errorTitle="Le mois n'est pas valide !" error="Choisir entre 1 et 12" promptTitle="Mois du Planning" prompt="entre 1 et 12" sqref="C6">
      <formula1>1</formula1>
      <formula2>12</formula2>
    </dataValidation>
  </dataValidations>
  <pageMargins left="0.30833333333333335" right="0.23333333333333334" top="0.53333333333333333" bottom="0.5" header="0.3" footer="0.3"/>
  <pageSetup paperSize="9" orientation="portrait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00B0F0"/>
    <pageSetUpPr fitToPage="1"/>
  </sheetPr>
  <dimension ref="A2:FT1167"/>
  <sheetViews>
    <sheetView zoomScale="55" zoomScaleNormal="55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G19" sqref="G19"/>
    </sheetView>
  </sheetViews>
  <sheetFormatPr baseColWidth="10" defaultColWidth="149.42578125" defaultRowHeight="12.75"/>
  <cols>
    <col min="1" max="1" width="5.710937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41153</v>
      </c>
      <c r="C3" s="71">
        <f>B3</f>
        <v>41153</v>
      </c>
      <c r="D3" s="71">
        <f>D4</f>
        <v>41154</v>
      </c>
      <c r="E3" s="71">
        <f t="shared" ref="E3:AG3" si="0">E4</f>
        <v>41155</v>
      </c>
      <c r="F3" s="71">
        <f t="shared" si="0"/>
        <v>41156</v>
      </c>
      <c r="G3" s="71">
        <f t="shared" si="0"/>
        <v>41157</v>
      </c>
      <c r="H3" s="71">
        <f t="shared" si="0"/>
        <v>41158</v>
      </c>
      <c r="I3" s="71">
        <f t="shared" si="0"/>
        <v>41159</v>
      </c>
      <c r="J3" s="71">
        <f t="shared" si="0"/>
        <v>41160</v>
      </c>
      <c r="K3" s="71">
        <f t="shared" si="0"/>
        <v>41161</v>
      </c>
      <c r="L3" s="71">
        <f t="shared" si="0"/>
        <v>41162</v>
      </c>
      <c r="M3" s="71">
        <f t="shared" si="0"/>
        <v>41163</v>
      </c>
      <c r="N3" s="71">
        <f t="shared" si="0"/>
        <v>41164</v>
      </c>
      <c r="O3" s="71">
        <f t="shared" si="0"/>
        <v>41165</v>
      </c>
      <c r="P3" s="71">
        <f t="shared" si="0"/>
        <v>41166</v>
      </c>
      <c r="Q3" s="71">
        <f t="shared" si="0"/>
        <v>41167</v>
      </c>
      <c r="R3" s="71">
        <f t="shared" si="0"/>
        <v>41168</v>
      </c>
      <c r="S3" s="71">
        <f t="shared" si="0"/>
        <v>41169</v>
      </c>
      <c r="T3" s="71">
        <f t="shared" si="0"/>
        <v>41170</v>
      </c>
      <c r="U3" s="71">
        <f t="shared" si="0"/>
        <v>41171</v>
      </c>
      <c r="V3" s="71">
        <f t="shared" si="0"/>
        <v>41172</v>
      </c>
      <c r="W3" s="71">
        <f t="shared" si="0"/>
        <v>41173</v>
      </c>
      <c r="X3" s="71">
        <f t="shared" si="0"/>
        <v>41174</v>
      </c>
      <c r="Y3" s="71">
        <f t="shared" si="0"/>
        <v>41175</v>
      </c>
      <c r="Z3" s="71">
        <f t="shared" si="0"/>
        <v>41176</v>
      </c>
      <c r="AA3" s="71">
        <f t="shared" si="0"/>
        <v>41177</v>
      </c>
      <c r="AB3" s="71">
        <f t="shared" si="0"/>
        <v>41178</v>
      </c>
      <c r="AC3" s="71">
        <f t="shared" si="0"/>
        <v>41179</v>
      </c>
      <c r="AD3" s="71">
        <f t="shared" si="0"/>
        <v>41180</v>
      </c>
      <c r="AE3" s="71">
        <f t="shared" si="0"/>
        <v>41181</v>
      </c>
      <c r="AF3" s="71">
        <f t="shared" si="0"/>
        <v>41182</v>
      </c>
      <c r="AG3" s="71">
        <f t="shared" si="0"/>
        <v>41183</v>
      </c>
      <c r="FT3" s="57"/>
    </row>
    <row r="4" spans="1:176" s="56" customFormat="1" ht="18.75" thickBot="1">
      <c r="A4" s="51"/>
      <c r="B4" s="107"/>
      <c r="C4" s="58">
        <f>B3</f>
        <v>41153</v>
      </c>
      <c r="D4" s="58">
        <f>C4+1</f>
        <v>41154</v>
      </c>
      <c r="E4" s="58">
        <f t="shared" ref="E4:AG4" si="1">D4+1</f>
        <v>41155</v>
      </c>
      <c r="F4" s="58">
        <f t="shared" si="1"/>
        <v>41156</v>
      </c>
      <c r="G4" s="58">
        <f t="shared" si="1"/>
        <v>41157</v>
      </c>
      <c r="H4" s="58">
        <f t="shared" si="1"/>
        <v>41158</v>
      </c>
      <c r="I4" s="58">
        <f t="shared" si="1"/>
        <v>41159</v>
      </c>
      <c r="J4" s="58">
        <f t="shared" si="1"/>
        <v>41160</v>
      </c>
      <c r="K4" s="58">
        <f t="shared" si="1"/>
        <v>41161</v>
      </c>
      <c r="L4" s="58">
        <f t="shared" si="1"/>
        <v>41162</v>
      </c>
      <c r="M4" s="58">
        <f t="shared" si="1"/>
        <v>41163</v>
      </c>
      <c r="N4" s="58">
        <f t="shared" si="1"/>
        <v>41164</v>
      </c>
      <c r="O4" s="58">
        <f t="shared" si="1"/>
        <v>41165</v>
      </c>
      <c r="P4" s="58">
        <f t="shared" si="1"/>
        <v>41166</v>
      </c>
      <c r="Q4" s="58">
        <f t="shared" si="1"/>
        <v>41167</v>
      </c>
      <c r="R4" s="58">
        <f t="shared" si="1"/>
        <v>41168</v>
      </c>
      <c r="S4" s="58">
        <f t="shared" si="1"/>
        <v>41169</v>
      </c>
      <c r="T4" s="58">
        <f t="shared" si="1"/>
        <v>41170</v>
      </c>
      <c r="U4" s="58">
        <f t="shared" si="1"/>
        <v>41171</v>
      </c>
      <c r="V4" s="58">
        <f t="shared" si="1"/>
        <v>41172</v>
      </c>
      <c r="W4" s="58">
        <f t="shared" si="1"/>
        <v>41173</v>
      </c>
      <c r="X4" s="58">
        <f t="shared" si="1"/>
        <v>41174</v>
      </c>
      <c r="Y4" s="58">
        <f t="shared" si="1"/>
        <v>41175</v>
      </c>
      <c r="Z4" s="58">
        <f t="shared" si="1"/>
        <v>41176</v>
      </c>
      <c r="AA4" s="58">
        <f t="shared" si="1"/>
        <v>41177</v>
      </c>
      <c r="AB4" s="58">
        <f t="shared" si="1"/>
        <v>41178</v>
      </c>
      <c r="AC4" s="58">
        <f t="shared" si="1"/>
        <v>41179</v>
      </c>
      <c r="AD4" s="58">
        <f t="shared" si="1"/>
        <v>41180</v>
      </c>
      <c r="AE4" s="58">
        <f t="shared" si="1"/>
        <v>41181</v>
      </c>
      <c r="AF4" s="58">
        <f t="shared" si="1"/>
        <v>41182</v>
      </c>
      <c r="AG4" s="58">
        <f t="shared" si="1"/>
        <v>41183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.75" thickBot="1">
      <c r="A5" s="51"/>
      <c r="B5" s="75" t="s">
        <v>72</v>
      </c>
      <c r="C5" s="80"/>
      <c r="D5" s="81"/>
      <c r="E5" s="81" t="s">
        <v>49</v>
      </c>
      <c r="F5" s="81" t="s">
        <v>49</v>
      </c>
      <c r="G5" s="81" t="s">
        <v>49</v>
      </c>
      <c r="H5" s="81" t="s">
        <v>49</v>
      </c>
      <c r="I5" s="81" t="s">
        <v>49</v>
      </c>
      <c r="J5" s="81"/>
      <c r="K5" s="81"/>
      <c r="L5" s="81" t="s">
        <v>45</v>
      </c>
      <c r="M5" s="81" t="s">
        <v>46</v>
      </c>
      <c r="N5" s="81" t="s">
        <v>47</v>
      </c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1" t="s">
        <v>49</v>
      </c>
      <c r="F6" s="81" t="s">
        <v>49</v>
      </c>
      <c r="G6" s="81" t="s">
        <v>49</v>
      </c>
      <c r="H6" s="81" t="s">
        <v>49</v>
      </c>
      <c r="I6" s="81" t="s">
        <v>49</v>
      </c>
      <c r="J6" s="83"/>
      <c r="K6" s="83"/>
      <c r="L6" s="81" t="s">
        <v>45</v>
      </c>
      <c r="M6" s="81" t="s">
        <v>46</v>
      </c>
      <c r="N6" s="81" t="s">
        <v>47</v>
      </c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8"/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90"/>
      <c r="AI7" s="38" t="s">
        <v>42</v>
      </c>
      <c r="AJ7" s="38" t="s">
        <v>5</v>
      </c>
      <c r="AK7" s="38" t="s">
        <v>4</v>
      </c>
      <c r="FT7" s="61">
        <f ca="1">Menu!C13</f>
        <v>40909</v>
      </c>
    </row>
    <row r="8" spans="1:176" s="56" customFormat="1" ht="18.75" thickBot="1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 t="s">
        <v>49</v>
      </c>
      <c r="T8" s="81" t="s">
        <v>49</v>
      </c>
      <c r="U8" s="81" t="s">
        <v>49</v>
      </c>
      <c r="V8" s="81" t="s">
        <v>49</v>
      </c>
      <c r="W8" s="81" t="s">
        <v>49</v>
      </c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 ca="1"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1" t="s">
        <v>49</v>
      </c>
      <c r="T9" s="81" t="s">
        <v>49</v>
      </c>
      <c r="U9" s="81" t="s">
        <v>49</v>
      </c>
      <c r="V9" s="81" t="s">
        <v>49</v>
      </c>
      <c r="W9" s="81" t="s">
        <v>49</v>
      </c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 ca="1"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 ca="1">Menu!C18</f>
        <v>41046</v>
      </c>
    </row>
    <row r="11" spans="1:176" s="56" customFormat="1" ht="18.75" thickBot="1">
      <c r="A11" s="51"/>
      <c r="B11" s="91" t="s">
        <v>74</v>
      </c>
      <c r="C11" s="81"/>
      <c r="D11" s="81"/>
      <c r="E11" s="81" t="s">
        <v>45</v>
      </c>
      <c r="F11" s="81" t="s">
        <v>46</v>
      </c>
      <c r="G11" s="81" t="s">
        <v>47</v>
      </c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53</v>
      </c>
      <c r="T11" s="81"/>
      <c r="U11" s="81"/>
      <c r="V11" s="81"/>
      <c r="W11" s="81"/>
      <c r="X11" s="81"/>
      <c r="Y11" s="81"/>
      <c r="Z11" s="81" t="s">
        <v>53</v>
      </c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 ca="1">Menu!C19</f>
        <v>41056</v>
      </c>
    </row>
    <row r="12" spans="1:176" s="56" customFormat="1" ht="18.600000000000001" customHeight="1">
      <c r="A12" s="51"/>
      <c r="B12" s="92"/>
      <c r="C12" s="83"/>
      <c r="D12" s="83"/>
      <c r="E12" s="81" t="s">
        <v>45</v>
      </c>
      <c r="F12" s="81" t="s">
        <v>46</v>
      </c>
      <c r="G12" s="81" t="s">
        <v>47</v>
      </c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1" t="s">
        <v>53</v>
      </c>
      <c r="V12" s="83"/>
      <c r="W12" s="83"/>
      <c r="X12" s="83"/>
      <c r="Y12" s="83"/>
      <c r="Z12" s="83"/>
      <c r="AA12" s="83"/>
      <c r="AB12" s="83"/>
      <c r="AC12" s="83"/>
      <c r="AD12" s="81" t="s">
        <v>53</v>
      </c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 ca="1"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 ca="1">Menu!C21</f>
        <v>41104</v>
      </c>
    </row>
    <row r="14" spans="1:176" s="56" customFormat="1" ht="19.149999999999999" customHeight="1" thickBot="1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 t="s">
        <v>53</v>
      </c>
      <c r="M14" s="81"/>
      <c r="N14" s="81" t="s">
        <v>45</v>
      </c>
      <c r="O14" s="81" t="s">
        <v>46</v>
      </c>
      <c r="P14" s="81" t="s">
        <v>47</v>
      </c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 t="s">
        <v>45</v>
      </c>
      <c r="AB14" s="81" t="s">
        <v>46</v>
      </c>
      <c r="AC14" s="81" t="s">
        <v>47</v>
      </c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 ca="1"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1" t="s">
        <v>53</v>
      </c>
      <c r="N15" s="81" t="s">
        <v>45</v>
      </c>
      <c r="O15" s="81" t="s">
        <v>46</v>
      </c>
      <c r="P15" s="81" t="s">
        <v>47</v>
      </c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1" t="s">
        <v>45</v>
      </c>
      <c r="AB15" s="81" t="s">
        <v>46</v>
      </c>
      <c r="AC15" s="81" t="s">
        <v>47</v>
      </c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 ca="1">Menu!C23</f>
        <v>41214</v>
      </c>
    </row>
    <row r="16" spans="1:176" s="56" customFormat="1" ht="19.149999999999999" customHeight="1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>
        <v>3012</v>
      </c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 t="s">
        <v>102</v>
      </c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 ca="1"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 t="s">
        <v>49</v>
      </c>
      <c r="M17" s="81" t="s">
        <v>49</v>
      </c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 ca="1">Menu!C25</f>
        <v>41268</v>
      </c>
    </row>
    <row r="18" spans="1:176" s="56" customFormat="1" ht="18.600000000000001" customHeight="1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 ca="1"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 ca="1">Menu!C29</f>
        <v>41364</v>
      </c>
    </row>
    <row r="20" spans="1:176" s="56" customFormat="1" ht="18.600000000000001" customHeight="1">
      <c r="A20" s="51"/>
      <c r="B20" s="91" t="s">
        <v>77</v>
      </c>
      <c r="C20" s="81"/>
      <c r="D20" s="81"/>
      <c r="E20" s="81" t="s">
        <v>66</v>
      </c>
      <c r="F20" s="81"/>
      <c r="G20" s="81"/>
      <c r="H20" s="81"/>
      <c r="I20" s="81"/>
      <c r="J20" s="81"/>
      <c r="K20" s="81"/>
      <c r="L20" s="81"/>
      <c r="M20" s="81"/>
      <c r="N20" s="81"/>
      <c r="O20" s="81" t="s">
        <v>66</v>
      </c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 t="s">
        <v>55</v>
      </c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 ca="1">Menu!C30</f>
        <v>41365</v>
      </c>
    </row>
    <row r="21" spans="1:176" s="56" customFormat="1" ht="18.75" thickBot="1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 ca="1">Menu!C31</f>
        <v>41395</v>
      </c>
    </row>
    <row r="22" spans="1:176" s="56" customFormat="1" ht="19.149999999999999" customHeight="1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1" t="s">
        <v>66</v>
      </c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 ca="1">Menu!C32</f>
        <v>41402</v>
      </c>
    </row>
    <row r="23" spans="1:176" s="56" customFormat="1" ht="18.75" thickBot="1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 t="s">
        <v>49</v>
      </c>
      <c r="M23" s="81" t="s">
        <v>49</v>
      </c>
      <c r="N23" s="81" t="s">
        <v>49</v>
      </c>
      <c r="O23" s="81" t="s">
        <v>49</v>
      </c>
      <c r="P23" s="81" t="s">
        <v>49</v>
      </c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 t="s">
        <v>63</v>
      </c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 ca="1"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1" t="s">
        <v>49</v>
      </c>
      <c r="M24" s="81" t="s">
        <v>49</v>
      </c>
      <c r="N24" s="81" t="s">
        <v>49</v>
      </c>
      <c r="O24" s="81" t="s">
        <v>49</v>
      </c>
      <c r="P24" s="81" t="s">
        <v>49</v>
      </c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 ca="1"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 ca="1"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 ca="1"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 ca="1"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 ca="1"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 ca="1"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 ca="1"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.600000000000001" customHeight="1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>
        <f>[1]MENU!C50</f>
        <v>0</v>
      </c>
    </row>
    <row r="42" spans="1:176" s="56" customFormat="1" ht="18.600000000000001" customHeight="1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>
        <f>[1]MENU!C51</f>
        <v>0</v>
      </c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>
        <f>[1]MENU!C52</f>
        <v>0</v>
      </c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>
        <f>[1]MENU!C53</f>
        <v>0</v>
      </c>
    </row>
    <row r="45" spans="1:176" s="56" customFormat="1" ht="18.600000000000001" customHeight="1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>
        <f>[1]MENU!C54</f>
        <v>0</v>
      </c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>
        <f>[1]MENU!C55</f>
        <v>0</v>
      </c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>
        <f>[1]MENU!C56</f>
        <v>0</v>
      </c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>
        <f>[1]MENU!C57</f>
        <v>0</v>
      </c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7">
        <f>[1]MENU!C58</f>
        <v>0</v>
      </c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9.149999999999999" customHeight="1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>
        <f>[1]MENU!C59</f>
        <v>0</v>
      </c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>
        <f>[1]MENU!C60</f>
        <v>0</v>
      </c>
    </row>
    <row r="54" spans="1:176" s="56" customFormat="1" ht="18.600000000000001" customHeight="1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>
        <f>[1]MENU!C61</f>
        <v>0</v>
      </c>
    </row>
    <row r="56" spans="1:176" s="56" customFormat="1" ht="18.600000000000001" customHeight="1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>
        <f>[1]MENU!C62</f>
        <v>0</v>
      </c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>
        <f>[1]MENU!C63</f>
        <v>0</v>
      </c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>
        <f>[1]MENU!C64</f>
        <v>0</v>
      </c>
    </row>
    <row r="60" spans="1:176" s="56" customFormat="1" ht="18.600000000000001" customHeight="1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>
        <f>[1]MENU!C65</f>
        <v>0</v>
      </c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>
        <f>[1]MENU!C70</f>
        <v>0</v>
      </c>
    </row>
    <row r="63" spans="1:176" s="56" customFormat="1" ht="18.600000000000001" customHeight="1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>
        <f>[1]MENU!C71</f>
        <v>0</v>
      </c>
    </row>
    <row r="65" spans="1:176" s="56" customFormat="1" ht="18.600000000000001" customHeight="1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>
        <f>[1]MENU!C72</f>
        <v>0</v>
      </c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9.149999999999999" customHeight="1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.600000000000001" customHeight="1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 ht="13.9" customHeigh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 ht="13.9" customHeigh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 ht="13.9" customHeigh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 ht="13.9" customHeigh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 ht="15.6" customHeigh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 ht="15.6" customHeigh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 ht="13.9" customHeight="1">
      <c r="A105" s="47"/>
      <c r="B105" s="68"/>
      <c r="FT105" s="70"/>
    </row>
    <row r="106" spans="1:176" s="69" customFormat="1" ht="13.9" customHeight="1">
      <c r="A106" s="47"/>
      <c r="B106" s="68"/>
      <c r="FT106" s="70"/>
    </row>
    <row r="107" spans="1:176" s="69" customFormat="1" ht="13.9" customHeight="1">
      <c r="A107" s="47"/>
      <c r="B107" s="68"/>
      <c r="FT107" s="70"/>
    </row>
    <row r="108" spans="1:176" s="69" customFormat="1" ht="13.9" customHeight="1">
      <c r="A108" s="47"/>
      <c r="B108" s="68"/>
      <c r="FT108" s="70"/>
    </row>
    <row r="109" spans="1:176" s="69" customFormat="1" ht="13.9" customHeight="1">
      <c r="A109" s="47"/>
      <c r="B109" s="68"/>
      <c r="FT109" s="70"/>
    </row>
    <row r="110" spans="1:176" s="69" customFormat="1" ht="13.9" customHeight="1">
      <c r="A110" s="47"/>
      <c r="B110" s="68"/>
      <c r="FT110" s="70"/>
    </row>
    <row r="111" spans="1:176" s="69" customFormat="1" ht="13.9" customHeight="1">
      <c r="A111" s="47"/>
      <c r="B111" s="68"/>
      <c r="FT111" s="70"/>
    </row>
    <row r="112" spans="1:176" s="69" customFormat="1" ht="13.9" customHeight="1">
      <c r="A112" s="47"/>
      <c r="B112" s="68"/>
      <c r="FT112" s="70"/>
    </row>
    <row r="113" spans="1:176" s="69" customFormat="1" ht="13.9" customHeight="1">
      <c r="A113" s="47"/>
      <c r="B113" s="68"/>
      <c r="FT113" s="70"/>
    </row>
    <row r="114" spans="1:176" s="69" customFormat="1" ht="13.9" customHeight="1">
      <c r="A114" s="47"/>
      <c r="B114" s="68"/>
      <c r="FT114" s="70"/>
    </row>
    <row r="115" spans="1:176" s="69" customFormat="1" ht="13.9" customHeight="1">
      <c r="A115" s="47"/>
      <c r="B115" s="68"/>
      <c r="FT115" s="70"/>
    </row>
    <row r="116" spans="1:176" s="69" customFormat="1" ht="13.9" customHeight="1">
      <c r="A116" s="47"/>
      <c r="B116" s="68"/>
      <c r="FT116" s="70"/>
    </row>
    <row r="117" spans="1:176" s="69" customFormat="1" ht="13.9" customHeight="1">
      <c r="A117" s="47"/>
      <c r="B117" s="68"/>
      <c r="FT117" s="70"/>
    </row>
    <row r="118" spans="1:176" s="69" customFormat="1" ht="13.9" customHeight="1">
      <c r="A118" s="47"/>
      <c r="B118" s="68"/>
      <c r="FT118" s="70"/>
    </row>
    <row r="119" spans="1:176" s="69" customFormat="1" ht="13.9" customHeight="1">
      <c r="A119" s="47"/>
      <c r="B119" s="68"/>
      <c r="FT119" s="70"/>
    </row>
    <row r="120" spans="1:176" s="69" customFormat="1" ht="13.9" customHeight="1">
      <c r="A120" s="47"/>
      <c r="B120" s="68"/>
      <c r="FT120" s="70"/>
    </row>
    <row r="121" spans="1:176" s="69" customFormat="1" ht="15.6" customHeigh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 ht="15.6" customHeigh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 ht="15.6" customHeigh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 ht="15.6" customHeigh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 ht="13.9" customHeight="1">
      <c r="A161" s="47"/>
      <c r="B161" s="68"/>
      <c r="FT161" s="70"/>
    </row>
    <row r="162" spans="1:176" s="69" customFormat="1" ht="13.9" customHeight="1">
      <c r="A162" s="47"/>
      <c r="B162" s="68"/>
      <c r="FT162" s="70"/>
    </row>
    <row r="163" spans="1:176" s="69" customFormat="1" ht="13.9" customHeight="1">
      <c r="A163" s="47"/>
      <c r="B163" s="68"/>
      <c r="FT163" s="70"/>
    </row>
    <row r="164" spans="1:176" s="69" customFormat="1" ht="13.9" customHeight="1">
      <c r="A164" s="47"/>
      <c r="B164" s="68"/>
      <c r="FT164" s="70"/>
    </row>
    <row r="165" spans="1:176" s="69" customFormat="1" ht="13.9" customHeight="1">
      <c r="A165" s="47"/>
      <c r="B165" s="68"/>
      <c r="FT165" s="70"/>
    </row>
    <row r="166" spans="1:176" s="69" customFormat="1" ht="13.9" customHeigh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 ht="15.6" customHeigh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 ht="15.6" customHeigh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188" priority="71">
      <formula>WEEKDAY(C$3,2)=1</formula>
    </cfRule>
  </conditionalFormatting>
  <conditionalFormatting sqref="C8:AG9 C11:AG12 C14:AG15 C17:AG18 C20:AG21 C23:AG24 C26:AG27 C29:AG30 C32:AG33 C35:AG36 C38:AG39 C41:AG42 C44:AG45 C47:AG48 C50:AG51 C53:AG54 C56:AG57 C59:AG60 C62:AG63 C65:AG66 C68:AG69 C71:AG72 C74:AG75 C77:AG78 C80:AG81 C5:AG6">
    <cfRule type="cellIs" dxfId="187" priority="50" operator="equal">
      <formula>$AI$31</formula>
    </cfRule>
    <cfRule type="cellIs" dxfId="186" priority="51" operator="equal">
      <formula>$AI$23</formula>
    </cfRule>
    <cfRule type="cellIs" dxfId="185" priority="52" operator="equal">
      <formula>$AI$22</formula>
    </cfRule>
    <cfRule type="cellIs" dxfId="171" priority="53" operator="equal">
      <formula>$AI$21</formula>
    </cfRule>
    <cfRule type="cellIs" dxfId="170" priority="54" operator="equal">
      <formula>$AI$20</formula>
    </cfRule>
    <cfRule type="cellIs" dxfId="169" priority="55" operator="equal">
      <formula>$AI$19</formula>
    </cfRule>
    <cfRule type="cellIs" dxfId="168" priority="56" operator="equal">
      <formula>$AI$18</formula>
    </cfRule>
    <cfRule type="cellIs" dxfId="167" priority="57" operator="equal">
      <formula>$AI$17</formula>
    </cfRule>
    <cfRule type="cellIs" dxfId="166" priority="58" operator="equal">
      <formula>$AI$16</formula>
    </cfRule>
    <cfRule type="cellIs" dxfId="165" priority="59" operator="equal">
      <formula>$AI$15</formula>
    </cfRule>
    <cfRule type="cellIs" dxfId="164" priority="60" operator="equal">
      <formula>$AI$14</formula>
    </cfRule>
    <cfRule type="cellIs" dxfId="163" priority="61" operator="equal">
      <formula>$AI$13</formula>
    </cfRule>
    <cfRule type="cellIs" dxfId="162" priority="62" operator="equal">
      <formula>$AI$12</formula>
    </cfRule>
    <cfRule type="cellIs" dxfId="161" priority="63" operator="equal">
      <formula>$AI$11</formula>
    </cfRule>
    <cfRule type="cellIs" dxfId="160" priority="64" operator="equal">
      <formula>$AI$10</formula>
    </cfRule>
    <cfRule type="cellIs" dxfId="159" priority="65" operator="equal">
      <formula>$AI$9</formula>
    </cfRule>
    <cfRule type="cellIs" dxfId="158" priority="66" operator="equal">
      <formula>$AI$8</formula>
    </cfRule>
    <cfRule type="cellIs" dxfId="157" priority="67" operator="equal">
      <formula>$AI$7</formula>
    </cfRule>
    <cfRule type="cellIs" dxfId="156" priority="68" operator="equal">
      <formula>$AI$6</formula>
    </cfRule>
    <cfRule type="cellIs" dxfId="155" priority="69" operator="equal">
      <formula>$AI$5</formula>
    </cfRule>
    <cfRule type="cellIs" dxfId="154" priority="70" operator="equal">
      <formula>$AI$4</formula>
    </cfRule>
  </conditionalFormatting>
  <conditionalFormatting sqref="C3:AG82">
    <cfRule type="expression" dxfId="184" priority="47" stopIfTrue="1">
      <formula>MATCH(C$4,FERIES,0)&gt;0</formula>
    </cfRule>
    <cfRule type="expression" dxfId="183" priority="48" stopIfTrue="1">
      <formula>WEEKDAY(C$4,2)=6</formula>
    </cfRule>
    <cfRule type="expression" dxfId="182" priority="49" stopIfTrue="1">
      <formula>WEEKDAY(C$4,2)=7</formula>
    </cfRule>
  </conditionalFormatting>
  <conditionalFormatting sqref="C5:AG25">
    <cfRule type="expression" dxfId="181" priority="46">
      <formula>WEEKDAY(C$3,2)=1</formula>
    </cfRule>
  </conditionalFormatting>
  <conditionalFormatting sqref="C17:AG18 C8:AG9 C23:AG24 C5:AG6 C11:AG12 C14:AG15 C20:AG21">
    <cfRule type="cellIs" dxfId="180" priority="25" operator="equal">
      <formula>$AI$31</formula>
    </cfRule>
    <cfRule type="cellIs" dxfId="179" priority="26" operator="equal">
      <formula>$AI$23</formula>
    </cfRule>
    <cfRule type="cellIs" dxfId="178" priority="27" operator="equal">
      <formula>$AI$22</formula>
    </cfRule>
    <cfRule type="cellIs" dxfId="153" priority="28" operator="equal">
      <formula>$AI$21</formula>
    </cfRule>
    <cfRule type="cellIs" dxfId="152" priority="29" operator="equal">
      <formula>$AI$20</formula>
    </cfRule>
    <cfRule type="cellIs" dxfId="151" priority="30" operator="equal">
      <formula>$AI$19</formula>
    </cfRule>
    <cfRule type="cellIs" dxfId="150" priority="31" operator="equal">
      <formula>$AI$18</formula>
    </cfRule>
    <cfRule type="cellIs" dxfId="149" priority="32" operator="equal">
      <formula>$AI$17</formula>
    </cfRule>
    <cfRule type="cellIs" dxfId="148" priority="33" operator="equal">
      <formula>$AI$16</formula>
    </cfRule>
    <cfRule type="cellIs" dxfId="147" priority="34" operator="equal">
      <formula>$AI$15</formula>
    </cfRule>
    <cfRule type="cellIs" dxfId="146" priority="35" operator="equal">
      <formula>$AI$14</formula>
    </cfRule>
    <cfRule type="cellIs" dxfId="145" priority="36" operator="equal">
      <formula>$AI$13</formula>
    </cfRule>
    <cfRule type="cellIs" dxfId="144" priority="37" operator="equal">
      <formula>$AI$12</formula>
    </cfRule>
    <cfRule type="cellIs" dxfId="143" priority="38" operator="equal">
      <formula>$AI$11</formula>
    </cfRule>
    <cfRule type="cellIs" dxfId="142" priority="39" operator="equal">
      <formula>$AI$10</formula>
    </cfRule>
    <cfRule type="cellIs" dxfId="141" priority="40" operator="equal">
      <formula>$AI$9</formula>
    </cfRule>
    <cfRule type="cellIs" dxfId="140" priority="41" operator="equal">
      <formula>$AI$8</formula>
    </cfRule>
    <cfRule type="cellIs" dxfId="139" priority="42" operator="equal">
      <formula>$AI$7</formula>
    </cfRule>
    <cfRule type="cellIs" dxfId="138" priority="43" operator="equal">
      <formula>$AI$6</formula>
    </cfRule>
    <cfRule type="cellIs" dxfId="137" priority="44" operator="equal">
      <formula>$AI$5</formula>
    </cfRule>
    <cfRule type="cellIs" dxfId="136" priority="45" operator="equal">
      <formula>$AI$4</formula>
    </cfRule>
  </conditionalFormatting>
  <conditionalFormatting sqref="C5:AG25">
    <cfRule type="expression" dxfId="177" priority="22" stopIfTrue="1">
      <formula>MATCH(C$4,FERIES,0)&gt;0</formula>
    </cfRule>
    <cfRule type="expression" dxfId="176" priority="23" stopIfTrue="1">
      <formula>WEEKDAY(C$4,2)=6</formula>
    </cfRule>
    <cfRule type="expression" dxfId="175" priority="24" stopIfTrue="1">
      <formula>WEEKDAY(C$4,2)=7</formula>
    </cfRule>
  </conditionalFormatting>
  <conditionalFormatting sqref="V22">
    <cfRule type="cellIs" dxfId="174" priority="1" operator="equal">
      <formula>$AI$31</formula>
    </cfRule>
    <cfRule type="cellIs" dxfId="173" priority="2" operator="equal">
      <formula>$AI$23</formula>
    </cfRule>
    <cfRule type="cellIs" dxfId="172" priority="3" operator="equal">
      <formula>$AI$22</formula>
    </cfRule>
    <cfRule type="cellIs" dxfId="135" priority="4" operator="equal">
      <formula>$AI$21</formula>
    </cfRule>
    <cfRule type="cellIs" dxfId="134" priority="5" operator="equal">
      <formula>$AI$20</formula>
    </cfRule>
    <cfRule type="cellIs" dxfId="133" priority="6" operator="equal">
      <formula>$AI$19</formula>
    </cfRule>
    <cfRule type="cellIs" dxfId="132" priority="7" operator="equal">
      <formula>$AI$18</formula>
    </cfRule>
    <cfRule type="cellIs" dxfId="131" priority="8" operator="equal">
      <formula>$AI$17</formula>
    </cfRule>
    <cfRule type="cellIs" dxfId="130" priority="9" operator="equal">
      <formula>$AI$16</formula>
    </cfRule>
    <cfRule type="cellIs" dxfId="129" priority="10" operator="equal">
      <formula>$AI$15</formula>
    </cfRule>
    <cfRule type="cellIs" dxfId="128" priority="11" operator="equal">
      <formula>$AI$14</formula>
    </cfRule>
    <cfRule type="cellIs" dxfId="127" priority="12" operator="equal">
      <formula>$AI$13</formula>
    </cfRule>
    <cfRule type="cellIs" dxfId="126" priority="13" operator="equal">
      <formula>$AI$12</formula>
    </cfRule>
    <cfRule type="cellIs" dxfId="125" priority="14" operator="equal">
      <formula>$AI$11</formula>
    </cfRule>
    <cfRule type="cellIs" dxfId="124" priority="15" operator="equal">
      <formula>$AI$10</formula>
    </cfRule>
    <cfRule type="cellIs" dxfId="123" priority="16" operator="equal">
      <formula>$AI$9</formula>
    </cfRule>
    <cfRule type="cellIs" dxfId="122" priority="17" operator="equal">
      <formula>$AI$8</formula>
    </cfRule>
    <cfRule type="cellIs" dxfId="121" priority="18" operator="equal">
      <formula>$AI$7</formula>
    </cfRule>
    <cfRule type="cellIs" dxfId="120" priority="19" operator="equal">
      <formula>$AI$6</formula>
    </cfRule>
    <cfRule type="cellIs" dxfId="119" priority="20" operator="equal">
      <formula>$AI$5</formula>
    </cfRule>
    <cfRule type="cellIs" dxfId="118" priority="21" operator="equal">
      <formula>$AI$4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38:AG39 C77:AG78 C74:AG75 C41:AG42 C47:AG48 C71:AG72 C68:AG69 C65:AG66 C62:AG63 C59:AG60 C56:AG57 C53:AG54 C50:AG51 C44:AG45 C80:AG81 C32:AG33 C35:AG36 C26:AG27 C29:AG30 C8:AG9 C14:AG15 C17:AG18 C11:AG12 C5:AG6 C23:AG24 C20:AG21 V22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>
    <tabColor rgb="FF00B0F0"/>
    <pageSetUpPr fitToPage="1"/>
  </sheetPr>
  <dimension ref="A2:FT1167"/>
  <sheetViews>
    <sheetView zoomScale="55" zoomScaleNormal="55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G16" sqref="G16"/>
    </sheetView>
  </sheetViews>
  <sheetFormatPr baseColWidth="10" defaultColWidth="149.42578125" defaultRowHeight="12.75"/>
  <cols>
    <col min="1" max="1" width="5.710937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41183</v>
      </c>
      <c r="C3" s="71">
        <f>B3</f>
        <v>41183</v>
      </c>
      <c r="D3" s="71">
        <f>D4</f>
        <v>41184</v>
      </c>
      <c r="E3" s="71">
        <f t="shared" ref="E3:AG3" si="0">E4</f>
        <v>41185</v>
      </c>
      <c r="F3" s="71">
        <f t="shared" si="0"/>
        <v>41186</v>
      </c>
      <c r="G3" s="71">
        <f t="shared" si="0"/>
        <v>41187</v>
      </c>
      <c r="H3" s="71">
        <f t="shared" si="0"/>
        <v>41188</v>
      </c>
      <c r="I3" s="71">
        <f t="shared" si="0"/>
        <v>41189</v>
      </c>
      <c r="J3" s="71">
        <f t="shared" si="0"/>
        <v>41190</v>
      </c>
      <c r="K3" s="71">
        <f t="shared" si="0"/>
        <v>41191</v>
      </c>
      <c r="L3" s="71">
        <f t="shared" si="0"/>
        <v>41192</v>
      </c>
      <c r="M3" s="71">
        <f t="shared" si="0"/>
        <v>41193</v>
      </c>
      <c r="N3" s="71">
        <f t="shared" si="0"/>
        <v>41194</v>
      </c>
      <c r="O3" s="71">
        <f t="shared" si="0"/>
        <v>41195</v>
      </c>
      <c r="P3" s="71">
        <f t="shared" si="0"/>
        <v>41196</v>
      </c>
      <c r="Q3" s="71">
        <f t="shared" si="0"/>
        <v>41197</v>
      </c>
      <c r="R3" s="71">
        <f t="shared" si="0"/>
        <v>41198</v>
      </c>
      <c r="S3" s="71">
        <f t="shared" si="0"/>
        <v>41199</v>
      </c>
      <c r="T3" s="71">
        <f t="shared" si="0"/>
        <v>41200</v>
      </c>
      <c r="U3" s="71">
        <f t="shared" si="0"/>
        <v>41201</v>
      </c>
      <c r="V3" s="71">
        <f t="shared" si="0"/>
        <v>41202</v>
      </c>
      <c r="W3" s="71">
        <f t="shared" si="0"/>
        <v>41203</v>
      </c>
      <c r="X3" s="71">
        <f t="shared" si="0"/>
        <v>41204</v>
      </c>
      <c r="Y3" s="71">
        <f t="shared" si="0"/>
        <v>41205</v>
      </c>
      <c r="Z3" s="71">
        <f t="shared" si="0"/>
        <v>41206</v>
      </c>
      <c r="AA3" s="71">
        <f t="shared" si="0"/>
        <v>41207</v>
      </c>
      <c r="AB3" s="71">
        <f t="shared" si="0"/>
        <v>41208</v>
      </c>
      <c r="AC3" s="71">
        <f t="shared" si="0"/>
        <v>41209</v>
      </c>
      <c r="AD3" s="71">
        <f t="shared" si="0"/>
        <v>41210</v>
      </c>
      <c r="AE3" s="71">
        <f t="shared" si="0"/>
        <v>41211</v>
      </c>
      <c r="AF3" s="71">
        <f t="shared" si="0"/>
        <v>41212</v>
      </c>
      <c r="AG3" s="71">
        <f t="shared" si="0"/>
        <v>41213</v>
      </c>
      <c r="FT3" s="57"/>
    </row>
    <row r="4" spans="1:176" s="56" customFormat="1" ht="18.75" thickBot="1">
      <c r="A4" s="51"/>
      <c r="B4" s="107"/>
      <c r="C4" s="58">
        <f>B3</f>
        <v>41183</v>
      </c>
      <c r="D4" s="58">
        <f>C4+1</f>
        <v>41184</v>
      </c>
      <c r="E4" s="58">
        <f t="shared" ref="E4:AG4" si="1">D4+1</f>
        <v>41185</v>
      </c>
      <c r="F4" s="58">
        <f t="shared" si="1"/>
        <v>41186</v>
      </c>
      <c r="G4" s="58">
        <f t="shared" si="1"/>
        <v>41187</v>
      </c>
      <c r="H4" s="58">
        <f t="shared" si="1"/>
        <v>41188</v>
      </c>
      <c r="I4" s="58">
        <f t="shared" si="1"/>
        <v>41189</v>
      </c>
      <c r="J4" s="58">
        <f t="shared" si="1"/>
        <v>41190</v>
      </c>
      <c r="K4" s="58">
        <f t="shared" si="1"/>
        <v>41191</v>
      </c>
      <c r="L4" s="58">
        <f t="shared" si="1"/>
        <v>41192</v>
      </c>
      <c r="M4" s="58">
        <f t="shared" si="1"/>
        <v>41193</v>
      </c>
      <c r="N4" s="58">
        <f t="shared" si="1"/>
        <v>41194</v>
      </c>
      <c r="O4" s="58">
        <f t="shared" si="1"/>
        <v>41195</v>
      </c>
      <c r="P4" s="58">
        <f t="shared" si="1"/>
        <v>41196</v>
      </c>
      <c r="Q4" s="58">
        <f t="shared" si="1"/>
        <v>41197</v>
      </c>
      <c r="R4" s="58">
        <f t="shared" si="1"/>
        <v>41198</v>
      </c>
      <c r="S4" s="58">
        <f t="shared" si="1"/>
        <v>41199</v>
      </c>
      <c r="T4" s="58">
        <f t="shared" si="1"/>
        <v>41200</v>
      </c>
      <c r="U4" s="58">
        <f t="shared" si="1"/>
        <v>41201</v>
      </c>
      <c r="V4" s="58">
        <f t="shared" si="1"/>
        <v>41202</v>
      </c>
      <c r="W4" s="58">
        <f t="shared" si="1"/>
        <v>41203</v>
      </c>
      <c r="X4" s="58">
        <f t="shared" si="1"/>
        <v>41204</v>
      </c>
      <c r="Y4" s="58">
        <f t="shared" si="1"/>
        <v>41205</v>
      </c>
      <c r="Z4" s="58">
        <f t="shared" si="1"/>
        <v>41206</v>
      </c>
      <c r="AA4" s="58">
        <f t="shared" si="1"/>
        <v>41207</v>
      </c>
      <c r="AB4" s="58">
        <f t="shared" si="1"/>
        <v>41208</v>
      </c>
      <c r="AC4" s="58">
        <f t="shared" si="1"/>
        <v>41209</v>
      </c>
      <c r="AD4" s="58">
        <f t="shared" si="1"/>
        <v>41210</v>
      </c>
      <c r="AE4" s="58">
        <f t="shared" si="1"/>
        <v>41211</v>
      </c>
      <c r="AF4" s="58">
        <f t="shared" si="1"/>
        <v>41212</v>
      </c>
      <c r="AG4" s="58">
        <f t="shared" si="1"/>
        <v>41213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0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8"/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90"/>
      <c r="AI7" s="38" t="s">
        <v>42</v>
      </c>
      <c r="AJ7" s="38" t="s">
        <v>5</v>
      </c>
      <c r="AK7" s="38" t="s">
        <v>4</v>
      </c>
      <c r="FT7" s="61">
        <f ca="1"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 ca="1"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 ca="1"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 ca="1"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 ca="1"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 ca="1"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 ca="1"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 ca="1"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 ca="1">Menu!C23</f>
        <v>41214</v>
      </c>
    </row>
    <row r="16" spans="1:176" s="56" customFormat="1" ht="18.75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 ca="1"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 ca="1"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 ca="1"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 ca="1"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 ca="1"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 ca="1">Menu!C31</f>
        <v>41395</v>
      </c>
    </row>
    <row r="22" spans="1:176" s="56" customFormat="1" ht="18.75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 ca="1"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 ca="1"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 ca="1"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 ca="1"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 ca="1"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 ca="1"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 ca="1"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 ca="1"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 ca="1"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>
        <f>[1]MENU!C50</f>
        <v>0</v>
      </c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>
        <f>[1]MENU!C51</f>
        <v>0</v>
      </c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>
        <f>[1]MENU!C52</f>
        <v>0</v>
      </c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>
        <f>[1]MENU!C53</f>
        <v>0</v>
      </c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>
        <f>[1]MENU!C54</f>
        <v>0</v>
      </c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>
        <f>[1]MENU!C55</f>
        <v>0</v>
      </c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>
        <f>[1]MENU!C56</f>
        <v>0</v>
      </c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>
        <f>[1]MENU!C57</f>
        <v>0</v>
      </c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7">
        <f>[1]MENU!C58</f>
        <v>0</v>
      </c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75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>
        <f>[1]MENU!C59</f>
        <v>0</v>
      </c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>
        <f>[1]MENU!C60</f>
        <v>0</v>
      </c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>
        <f>[1]MENU!C61</f>
        <v>0</v>
      </c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>
        <f>[1]MENU!C62</f>
        <v>0</v>
      </c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>
        <f>[1]MENU!C63</f>
        <v>0</v>
      </c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>
        <f>[1]MENU!C64</f>
        <v>0</v>
      </c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>
        <f>[1]MENU!C65</f>
        <v>0</v>
      </c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>
        <f>[1]MENU!C70</f>
        <v>0</v>
      </c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>
        <f>[1]MENU!C71</f>
        <v>0</v>
      </c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>
        <f>[1]MENU!C72</f>
        <v>0</v>
      </c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75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117" priority="25">
      <formula>WEEKDAY(C$3,2)=1</formula>
    </cfRule>
  </conditionalFormatting>
  <conditionalFormatting sqref="C5:AG6 C8:AG9 C11:AG12 C14:AG15 C17:AG18 C20:AG21 C23:AG24 C26:AG27 C29:AG30 C32:AG33 C35:AG36 C38:AG39 C41:AG42 C44:AG45 C47:AG48 C50:AG51 C53:AG54 C56:AG57 C59:AG60 C62:AG63 C65:AG66 C68:AG69 C71:AG72 C74:AG75 C77:AG78 C80:AG81">
    <cfRule type="cellIs" dxfId="116" priority="4" operator="equal">
      <formula>$AI$31</formula>
    </cfRule>
    <cfRule type="cellIs" dxfId="115" priority="5" operator="equal">
      <formula>$AI$23</formula>
    </cfRule>
    <cfRule type="cellIs" dxfId="114" priority="6" operator="equal">
      <formula>$AI$22</formula>
    </cfRule>
    <cfRule type="cellIs" dxfId="110" priority="7" operator="equal">
      <formula>$AI$21</formula>
    </cfRule>
    <cfRule type="cellIs" dxfId="109" priority="8" operator="equal">
      <formula>$AI$20</formula>
    </cfRule>
    <cfRule type="cellIs" dxfId="108" priority="9" operator="equal">
      <formula>$AI$19</formula>
    </cfRule>
    <cfRule type="cellIs" dxfId="107" priority="10" operator="equal">
      <formula>$AI$18</formula>
    </cfRule>
    <cfRule type="cellIs" dxfId="106" priority="11" operator="equal">
      <formula>$AI$17</formula>
    </cfRule>
    <cfRule type="cellIs" dxfId="105" priority="12" operator="equal">
      <formula>$AI$16</formula>
    </cfRule>
    <cfRule type="cellIs" dxfId="104" priority="13" operator="equal">
      <formula>$AI$15</formula>
    </cfRule>
    <cfRule type="cellIs" dxfId="103" priority="14" operator="equal">
      <formula>$AI$14</formula>
    </cfRule>
    <cfRule type="cellIs" dxfId="102" priority="15" operator="equal">
      <formula>$AI$13</formula>
    </cfRule>
    <cfRule type="cellIs" dxfId="101" priority="16" operator="equal">
      <formula>$AI$12</formula>
    </cfRule>
    <cfRule type="cellIs" dxfId="100" priority="17" operator="equal">
      <formula>$AI$11</formula>
    </cfRule>
    <cfRule type="cellIs" dxfId="99" priority="18" operator="equal">
      <formula>$AI$10</formula>
    </cfRule>
    <cfRule type="cellIs" dxfId="98" priority="19" operator="equal">
      <formula>$AI$9</formula>
    </cfRule>
    <cfRule type="cellIs" dxfId="97" priority="20" operator="equal">
      <formula>$AI$8</formula>
    </cfRule>
    <cfRule type="cellIs" dxfId="96" priority="21" operator="equal">
      <formula>$AI$7</formula>
    </cfRule>
    <cfRule type="cellIs" dxfId="95" priority="22" operator="equal">
      <formula>$AI$6</formula>
    </cfRule>
    <cfRule type="cellIs" dxfId="94" priority="23" operator="equal">
      <formula>$AI$5</formula>
    </cfRule>
    <cfRule type="cellIs" dxfId="93" priority="24" operator="equal">
      <formula>$AI$4</formula>
    </cfRule>
  </conditionalFormatting>
  <conditionalFormatting sqref="C3:AG82">
    <cfRule type="expression" dxfId="113" priority="1" stopIfTrue="1">
      <formula>MATCH(C$4,FERIES,0)&gt;0</formula>
    </cfRule>
    <cfRule type="expression" dxfId="112" priority="2" stopIfTrue="1">
      <formula>WEEKDAY(C$4,2)=6</formula>
    </cfRule>
    <cfRule type="expression" dxfId="111" priority="3" stopIfTrue="1">
      <formula>WEEKDAY(C$4,2)=7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38:AG39 C77:AG78 C74:AG75 C41:AG42 C47:AG48 C71:AG72 C68:AG69 C65:AG66 C62:AG63 C59:AG60 C56:AG57 C53:AG54 C50:AG51 C44:AG45 C5:AG6 C8:AG9 C11:AG12 C14:AG15 C17:AG18 C20:AG21 C23:AG24 C26:AG27 C29:AG30 C32:AG33 C35:AG36 C80:AG81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00B0F0"/>
    <pageSetUpPr fitToPage="1"/>
  </sheetPr>
  <dimension ref="A2:FT1167"/>
  <sheetViews>
    <sheetView zoomScale="69" zoomScaleNormal="69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S28" sqref="S28"/>
    </sheetView>
  </sheetViews>
  <sheetFormatPr baseColWidth="10" defaultColWidth="149.42578125" defaultRowHeight="12.75"/>
  <cols>
    <col min="1" max="1" width="2.570312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102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41214</v>
      </c>
      <c r="C3" s="71">
        <f>B3</f>
        <v>41214</v>
      </c>
      <c r="D3" s="71">
        <f t="shared" ref="D3:AG3" si="0">D4</f>
        <v>41215</v>
      </c>
      <c r="E3" s="71">
        <f t="shared" si="0"/>
        <v>41216</v>
      </c>
      <c r="F3" s="71">
        <f t="shared" si="0"/>
        <v>41217</v>
      </c>
      <c r="G3" s="71">
        <f t="shared" si="0"/>
        <v>41218</v>
      </c>
      <c r="H3" s="71">
        <f t="shared" si="0"/>
        <v>41219</v>
      </c>
      <c r="I3" s="71">
        <f t="shared" si="0"/>
        <v>41220</v>
      </c>
      <c r="J3" s="71">
        <f t="shared" si="0"/>
        <v>41221</v>
      </c>
      <c r="K3" s="71">
        <f t="shared" si="0"/>
        <v>41222</v>
      </c>
      <c r="L3" s="71">
        <f t="shared" si="0"/>
        <v>41223</v>
      </c>
      <c r="M3" s="71">
        <f t="shared" si="0"/>
        <v>41224</v>
      </c>
      <c r="N3" s="71">
        <f t="shared" si="0"/>
        <v>41225</v>
      </c>
      <c r="O3" s="71">
        <f t="shared" si="0"/>
        <v>41226</v>
      </c>
      <c r="P3" s="71">
        <f t="shared" si="0"/>
        <v>41227</v>
      </c>
      <c r="Q3" s="71">
        <f t="shared" si="0"/>
        <v>41228</v>
      </c>
      <c r="R3" s="71">
        <f t="shared" si="0"/>
        <v>41229</v>
      </c>
      <c r="S3" s="71">
        <f t="shared" si="0"/>
        <v>41230</v>
      </c>
      <c r="T3" s="71">
        <f t="shared" si="0"/>
        <v>41231</v>
      </c>
      <c r="U3" s="71">
        <f t="shared" si="0"/>
        <v>41232</v>
      </c>
      <c r="V3" s="71">
        <f t="shared" si="0"/>
        <v>41233</v>
      </c>
      <c r="W3" s="71">
        <f t="shared" si="0"/>
        <v>41234</v>
      </c>
      <c r="X3" s="71">
        <f t="shared" si="0"/>
        <v>41235</v>
      </c>
      <c r="Y3" s="71">
        <f t="shared" si="0"/>
        <v>41236</v>
      </c>
      <c r="Z3" s="71">
        <f t="shared" si="0"/>
        <v>41237</v>
      </c>
      <c r="AA3" s="71">
        <f t="shared" si="0"/>
        <v>41238</v>
      </c>
      <c r="AB3" s="71">
        <f t="shared" si="0"/>
        <v>41239</v>
      </c>
      <c r="AC3" s="71">
        <f t="shared" si="0"/>
        <v>41240</v>
      </c>
      <c r="AD3" s="71">
        <f t="shared" si="0"/>
        <v>41241</v>
      </c>
      <c r="AE3" s="71">
        <f t="shared" si="0"/>
        <v>41242</v>
      </c>
      <c r="AF3" s="71">
        <f t="shared" si="0"/>
        <v>41243</v>
      </c>
      <c r="AG3" s="71">
        <f t="shared" si="0"/>
        <v>41244</v>
      </c>
      <c r="FT3" s="57"/>
    </row>
    <row r="4" spans="1:176" s="56" customFormat="1" ht="18.75" thickBot="1">
      <c r="A4" s="51"/>
      <c r="B4" s="107"/>
      <c r="C4" s="58">
        <f>B3</f>
        <v>41214</v>
      </c>
      <c r="D4" s="58">
        <f>C4+1</f>
        <v>41215</v>
      </c>
      <c r="E4" s="58">
        <f t="shared" ref="E4:AC4" si="1">D4+1</f>
        <v>41216</v>
      </c>
      <c r="F4" s="58">
        <f t="shared" si="1"/>
        <v>41217</v>
      </c>
      <c r="G4" s="58">
        <f t="shared" si="1"/>
        <v>41218</v>
      </c>
      <c r="H4" s="58">
        <f t="shared" si="1"/>
        <v>41219</v>
      </c>
      <c r="I4" s="58">
        <f t="shared" si="1"/>
        <v>41220</v>
      </c>
      <c r="J4" s="58">
        <f t="shared" si="1"/>
        <v>41221</v>
      </c>
      <c r="K4" s="58">
        <f t="shared" si="1"/>
        <v>41222</v>
      </c>
      <c r="L4" s="58">
        <f t="shared" si="1"/>
        <v>41223</v>
      </c>
      <c r="M4" s="58">
        <f t="shared" si="1"/>
        <v>41224</v>
      </c>
      <c r="N4" s="58">
        <f t="shared" si="1"/>
        <v>41225</v>
      </c>
      <c r="O4" s="58">
        <f t="shared" si="1"/>
        <v>41226</v>
      </c>
      <c r="P4" s="58">
        <f t="shared" si="1"/>
        <v>41227</v>
      </c>
      <c r="Q4" s="58">
        <f t="shared" si="1"/>
        <v>41228</v>
      </c>
      <c r="R4" s="58">
        <f t="shared" si="1"/>
        <v>41229</v>
      </c>
      <c r="S4" s="58">
        <f t="shared" si="1"/>
        <v>41230</v>
      </c>
      <c r="T4" s="58">
        <f t="shared" si="1"/>
        <v>41231</v>
      </c>
      <c r="U4" s="58">
        <f t="shared" si="1"/>
        <v>41232</v>
      </c>
      <c r="V4" s="58">
        <f t="shared" si="1"/>
        <v>41233</v>
      </c>
      <c r="W4" s="58">
        <f t="shared" si="1"/>
        <v>41234</v>
      </c>
      <c r="X4" s="58">
        <f t="shared" si="1"/>
        <v>41235</v>
      </c>
      <c r="Y4" s="58">
        <f t="shared" si="1"/>
        <v>41236</v>
      </c>
      <c r="Z4" s="58">
        <f t="shared" si="1"/>
        <v>41237</v>
      </c>
      <c r="AA4" s="58">
        <f t="shared" si="1"/>
        <v>41238</v>
      </c>
      <c r="AB4" s="58">
        <f t="shared" si="1"/>
        <v>41239</v>
      </c>
      <c r="AC4" s="58">
        <f t="shared" si="1"/>
        <v>41240</v>
      </c>
      <c r="AD4" s="58">
        <f>AC4+1</f>
        <v>41241</v>
      </c>
      <c r="AE4" s="58">
        <f>AD4+1</f>
        <v>41242</v>
      </c>
      <c r="AF4" s="58">
        <f>AE4+1</f>
        <v>41243</v>
      </c>
      <c r="AG4" s="58">
        <f>AF4+1</f>
        <v>41244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6"/>
      <c r="AI7" s="38" t="s">
        <v>42</v>
      </c>
      <c r="AJ7" s="38" t="s">
        <v>5</v>
      </c>
      <c r="AK7" s="38" t="s">
        <v>4</v>
      </c>
      <c r="FT7" s="61">
        <f ca="1"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 ca="1"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 ca="1"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 ca="1"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 ca="1"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 ca="1"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 ca="1"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 ca="1"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 ca="1">Menu!C23</f>
        <v>41214</v>
      </c>
    </row>
    <row r="16" spans="1:176" s="56" customFormat="1" ht="18.75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 ca="1"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 ca="1"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 ca="1"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 ca="1"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 ca="1"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 ca="1">Menu!C31</f>
        <v>41395</v>
      </c>
    </row>
    <row r="22" spans="1:176" s="56" customFormat="1" ht="18.75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 ca="1"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 ca="1"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 ca="1"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 ca="1"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 ca="1"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 ca="1"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 ca="1"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 ca="1"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 ca="1"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/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/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/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/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/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/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/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/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75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/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/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/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/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/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/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/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/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/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/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75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31" type="noConversion"/>
  <conditionalFormatting sqref="C5:AG82">
    <cfRule type="expression" dxfId="92" priority="46">
      <formula>WEEKDAY(C$3,2)=1</formula>
    </cfRule>
  </conditionalFormatting>
  <conditionalFormatting sqref="C41:AG42 C44:AG45 C47:AG48 C50:AG51 C53:AG54 C56:AG57 C59:AG60 C62:AG63 C65:AG66 C68:AG69 C71:AG72 C74:AG75 C77:AG78 C80:AG81 C5:AG6 C8:AG9 C11:AG12 C14:AG15 C17:AG18 C20:AG21 C23:AG24 C26:AG27 C29:AG30 C32:AG33 C35:AG36 C38:AG39">
    <cfRule type="cellIs" dxfId="91" priority="25" operator="equal">
      <formula>$AI$31</formula>
    </cfRule>
    <cfRule type="cellIs" dxfId="90" priority="26" operator="equal">
      <formula>$AI$23</formula>
    </cfRule>
    <cfRule type="cellIs" dxfId="89" priority="27" operator="equal">
      <formula>$AI$22</formula>
    </cfRule>
    <cfRule type="cellIs" dxfId="82" priority="28" operator="equal">
      <formula>$AI$21</formula>
    </cfRule>
    <cfRule type="cellIs" dxfId="81" priority="29" operator="equal">
      <formula>$AI$20</formula>
    </cfRule>
    <cfRule type="cellIs" dxfId="80" priority="30" operator="equal">
      <formula>$AI$19</formula>
    </cfRule>
    <cfRule type="cellIs" dxfId="79" priority="31" operator="equal">
      <formula>$AI$18</formula>
    </cfRule>
    <cfRule type="cellIs" dxfId="78" priority="32" operator="equal">
      <formula>$AI$17</formula>
    </cfRule>
    <cfRule type="cellIs" dxfId="77" priority="33" operator="equal">
      <formula>$AI$16</formula>
    </cfRule>
    <cfRule type="cellIs" dxfId="76" priority="34" operator="equal">
      <formula>$AI$15</formula>
    </cfRule>
    <cfRule type="cellIs" dxfId="75" priority="35" operator="equal">
      <formula>$AI$14</formula>
    </cfRule>
    <cfRule type="cellIs" dxfId="74" priority="36" operator="equal">
      <formula>$AI$13</formula>
    </cfRule>
    <cfRule type="cellIs" dxfId="73" priority="37" operator="equal">
      <formula>$AI$12</formula>
    </cfRule>
    <cfRule type="cellIs" dxfId="72" priority="38" operator="equal">
      <formula>$AI$11</formula>
    </cfRule>
    <cfRule type="cellIs" dxfId="71" priority="39" operator="equal">
      <formula>$AI$10</formula>
    </cfRule>
    <cfRule type="cellIs" dxfId="70" priority="40" operator="equal">
      <formula>$AI$9</formula>
    </cfRule>
    <cfRule type="cellIs" dxfId="69" priority="41" operator="equal">
      <formula>$AI$8</formula>
    </cfRule>
    <cfRule type="cellIs" dxfId="68" priority="42" operator="equal">
      <formula>$AI$7</formula>
    </cfRule>
    <cfRule type="cellIs" dxfId="67" priority="43" operator="equal">
      <formula>$AI$6</formula>
    </cfRule>
    <cfRule type="cellIs" dxfId="66" priority="44" operator="equal">
      <formula>$AI$5</formula>
    </cfRule>
    <cfRule type="cellIs" dxfId="65" priority="45" operator="equal">
      <formula>$AI$4</formula>
    </cfRule>
  </conditionalFormatting>
  <conditionalFormatting sqref="C3:AG82">
    <cfRule type="expression" dxfId="88" priority="22" stopIfTrue="1">
      <formula>MATCH(C$4,FERIES,0)&gt;0</formula>
    </cfRule>
    <cfRule type="expression" dxfId="87" priority="23" stopIfTrue="1">
      <formula>WEEKDAY(C$4,2)=6</formula>
    </cfRule>
    <cfRule type="expression" dxfId="86" priority="24" stopIfTrue="1">
      <formula>WEEKDAY(C$4,2)=7</formula>
    </cfRule>
  </conditionalFormatting>
  <conditionalFormatting sqref="V22">
    <cfRule type="cellIs" dxfId="85" priority="1" operator="equal">
      <formula>$AI$31</formula>
    </cfRule>
    <cfRule type="cellIs" dxfId="84" priority="2" operator="equal">
      <formula>$AI$23</formula>
    </cfRule>
    <cfRule type="cellIs" dxfId="83" priority="3" operator="equal">
      <formula>$AI$22</formula>
    </cfRule>
    <cfRule type="cellIs" dxfId="64" priority="4" operator="equal">
      <formula>$AI$21</formula>
    </cfRule>
    <cfRule type="cellIs" dxfId="63" priority="5" operator="equal">
      <formula>$AI$20</formula>
    </cfRule>
    <cfRule type="cellIs" dxfId="62" priority="6" operator="equal">
      <formula>$AI$19</formula>
    </cfRule>
    <cfRule type="cellIs" dxfId="61" priority="7" operator="equal">
      <formula>$AI$18</formula>
    </cfRule>
    <cfRule type="cellIs" dxfId="60" priority="8" operator="equal">
      <formula>$AI$17</formula>
    </cfRule>
    <cfRule type="cellIs" dxfId="59" priority="9" operator="equal">
      <formula>$AI$16</formula>
    </cfRule>
    <cfRule type="cellIs" dxfId="58" priority="10" operator="equal">
      <formula>$AI$15</formula>
    </cfRule>
    <cfRule type="cellIs" dxfId="57" priority="11" operator="equal">
      <formula>$AI$14</formula>
    </cfRule>
    <cfRule type="cellIs" dxfId="56" priority="12" operator="equal">
      <formula>$AI$13</formula>
    </cfRule>
    <cfRule type="cellIs" dxfId="55" priority="13" operator="equal">
      <formula>$AI$12</formula>
    </cfRule>
    <cfRule type="cellIs" dxfId="54" priority="14" operator="equal">
      <formula>$AI$11</formula>
    </cfRule>
    <cfRule type="cellIs" dxfId="53" priority="15" operator="equal">
      <formula>$AI$10</formula>
    </cfRule>
    <cfRule type="cellIs" dxfId="52" priority="16" operator="equal">
      <formula>$AI$9</formula>
    </cfRule>
    <cfRule type="cellIs" dxfId="51" priority="17" operator="equal">
      <formula>$AI$8</formula>
    </cfRule>
    <cfRule type="cellIs" dxfId="50" priority="18" operator="equal">
      <formula>$AI$7</formula>
    </cfRule>
    <cfRule type="cellIs" dxfId="49" priority="19" operator="equal">
      <formula>$AI$6</formula>
    </cfRule>
    <cfRule type="cellIs" dxfId="48" priority="20" operator="equal">
      <formula>$AI$5</formula>
    </cfRule>
    <cfRule type="cellIs" dxfId="47" priority="21" operator="equal">
      <formula>$AI$4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14:AG15 C80:AG81 C11:AG12 C8:AG9 C5:AG6 C17:AG18 C68:AG69 C71:AG72 C47:AG48 C41:AG42 C74:AG75 C20:AG21 C77:AG78 C44:AG45 C50:AG51 C53:AG54 C56:AG57 C59:AG60 C62:AG63 C65:AG66 C32:AG33 C29:AG30 C26:AG27 C23:AG24 C35:AG36 C38:AG39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2:FT1167"/>
  <sheetViews>
    <sheetView zoomScale="70" zoomScaleNormal="70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J31" sqref="J31"/>
    </sheetView>
  </sheetViews>
  <sheetFormatPr baseColWidth="10" defaultColWidth="149.42578125" defaultRowHeight="12.75"/>
  <cols>
    <col min="1" max="1" width="3.570312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105">
        <f ca="1">MoisCourant</f>
        <v>40940</v>
      </c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102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f ca="1">DATE(ChoixAn,ChoixMois,1)</f>
        <v>40940</v>
      </c>
      <c r="C3" s="71">
        <f>B3</f>
        <v>40940</v>
      </c>
      <c r="D3" s="71">
        <f t="shared" ref="D3:AG3" si="0">D4</f>
        <v>40941</v>
      </c>
      <c r="E3" s="71">
        <f t="shared" si="0"/>
        <v>40942</v>
      </c>
      <c r="F3" s="71">
        <f t="shared" si="0"/>
        <v>40943</v>
      </c>
      <c r="G3" s="71">
        <f t="shared" si="0"/>
        <v>40944</v>
      </c>
      <c r="H3" s="71">
        <f t="shared" si="0"/>
        <v>40945</v>
      </c>
      <c r="I3" s="71">
        <f t="shared" si="0"/>
        <v>40946</v>
      </c>
      <c r="J3" s="71">
        <f t="shared" si="0"/>
        <v>40947</v>
      </c>
      <c r="K3" s="71">
        <f t="shared" si="0"/>
        <v>40948</v>
      </c>
      <c r="L3" s="71">
        <f t="shared" si="0"/>
        <v>40949</v>
      </c>
      <c r="M3" s="71">
        <f t="shared" si="0"/>
        <v>40950</v>
      </c>
      <c r="N3" s="71">
        <f t="shared" si="0"/>
        <v>40951</v>
      </c>
      <c r="O3" s="71">
        <f t="shared" si="0"/>
        <v>40952</v>
      </c>
      <c r="P3" s="71">
        <f t="shared" si="0"/>
        <v>40953</v>
      </c>
      <c r="Q3" s="71">
        <f t="shared" si="0"/>
        <v>40954</v>
      </c>
      <c r="R3" s="71">
        <f t="shared" si="0"/>
        <v>40955</v>
      </c>
      <c r="S3" s="71">
        <f t="shared" si="0"/>
        <v>40956</v>
      </c>
      <c r="T3" s="71">
        <f t="shared" si="0"/>
        <v>40957</v>
      </c>
      <c r="U3" s="71">
        <f t="shared" si="0"/>
        <v>40958</v>
      </c>
      <c r="V3" s="71">
        <f t="shared" si="0"/>
        <v>40959</v>
      </c>
      <c r="W3" s="71">
        <f t="shared" si="0"/>
        <v>40960</v>
      </c>
      <c r="X3" s="71">
        <f t="shared" si="0"/>
        <v>40961</v>
      </c>
      <c r="Y3" s="71">
        <f t="shared" si="0"/>
        <v>40962</v>
      </c>
      <c r="Z3" s="71">
        <f t="shared" si="0"/>
        <v>40963</v>
      </c>
      <c r="AA3" s="71">
        <f t="shared" si="0"/>
        <v>40964</v>
      </c>
      <c r="AB3" s="71">
        <f t="shared" si="0"/>
        <v>40965</v>
      </c>
      <c r="AC3" s="71">
        <f t="shared" si="0"/>
        <v>40966</v>
      </c>
      <c r="AD3" s="71">
        <f t="shared" si="0"/>
        <v>40967</v>
      </c>
      <c r="AE3" s="71">
        <f t="shared" si="0"/>
        <v>40968</v>
      </c>
      <c r="AF3" s="71">
        <f t="shared" si="0"/>
        <v>40969</v>
      </c>
      <c r="AG3" s="71">
        <f t="shared" si="0"/>
        <v>40970</v>
      </c>
      <c r="FT3" s="57"/>
    </row>
    <row r="4" spans="1:176" s="56" customFormat="1" ht="18.75" thickBot="1">
      <c r="A4" s="51"/>
      <c r="B4" s="107"/>
      <c r="C4" s="58">
        <f>B3</f>
        <v>40940</v>
      </c>
      <c r="D4" s="58">
        <f>C4+1</f>
        <v>40941</v>
      </c>
      <c r="E4" s="58">
        <f t="shared" ref="E4:AC4" si="1">D4+1</f>
        <v>40942</v>
      </c>
      <c r="F4" s="58">
        <f t="shared" si="1"/>
        <v>40943</v>
      </c>
      <c r="G4" s="58">
        <f t="shared" si="1"/>
        <v>40944</v>
      </c>
      <c r="H4" s="58">
        <f t="shared" si="1"/>
        <v>40945</v>
      </c>
      <c r="I4" s="58">
        <f t="shared" si="1"/>
        <v>40946</v>
      </c>
      <c r="J4" s="58">
        <f t="shared" si="1"/>
        <v>40947</v>
      </c>
      <c r="K4" s="58">
        <f t="shared" si="1"/>
        <v>40948</v>
      </c>
      <c r="L4" s="58">
        <f t="shared" si="1"/>
        <v>40949</v>
      </c>
      <c r="M4" s="58">
        <f t="shared" si="1"/>
        <v>40950</v>
      </c>
      <c r="N4" s="58">
        <f t="shared" si="1"/>
        <v>40951</v>
      </c>
      <c r="O4" s="58">
        <f t="shared" si="1"/>
        <v>40952</v>
      </c>
      <c r="P4" s="58">
        <f t="shared" si="1"/>
        <v>40953</v>
      </c>
      <c r="Q4" s="58">
        <f t="shared" si="1"/>
        <v>40954</v>
      </c>
      <c r="R4" s="58">
        <f t="shared" si="1"/>
        <v>40955</v>
      </c>
      <c r="S4" s="58">
        <f t="shared" si="1"/>
        <v>40956</v>
      </c>
      <c r="T4" s="58">
        <f t="shared" si="1"/>
        <v>40957</v>
      </c>
      <c r="U4" s="58">
        <f t="shared" si="1"/>
        <v>40958</v>
      </c>
      <c r="V4" s="58">
        <f t="shared" si="1"/>
        <v>40959</v>
      </c>
      <c r="W4" s="58">
        <f t="shared" si="1"/>
        <v>40960</v>
      </c>
      <c r="X4" s="58">
        <f t="shared" si="1"/>
        <v>40961</v>
      </c>
      <c r="Y4" s="58">
        <f t="shared" si="1"/>
        <v>40962</v>
      </c>
      <c r="Z4" s="58">
        <f t="shared" si="1"/>
        <v>40963</v>
      </c>
      <c r="AA4" s="58">
        <f t="shared" si="1"/>
        <v>40964</v>
      </c>
      <c r="AB4" s="58">
        <f t="shared" si="1"/>
        <v>40965</v>
      </c>
      <c r="AC4" s="58">
        <f t="shared" si="1"/>
        <v>40966</v>
      </c>
      <c r="AD4" s="58">
        <f>AC4+1</f>
        <v>40967</v>
      </c>
      <c r="AE4" s="58">
        <f>AD4+1</f>
        <v>40968</v>
      </c>
      <c r="AF4" s="58">
        <f>AE4+1</f>
        <v>40969</v>
      </c>
      <c r="AG4" s="58">
        <f>AF4+1</f>
        <v>40970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6"/>
      <c r="AI7" s="38" t="s">
        <v>42</v>
      </c>
      <c r="AJ7" s="38" t="s">
        <v>5</v>
      </c>
      <c r="AK7" s="38" t="s">
        <v>4</v>
      </c>
      <c r="FT7" s="61">
        <f ca="1"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 ca="1"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 ca="1"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 ca="1"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 ca="1"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 ca="1"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 ca="1"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 ca="1"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 ca="1">Menu!C23</f>
        <v>41214</v>
      </c>
    </row>
    <row r="16" spans="1:176" s="56" customFormat="1" ht="18.75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 ca="1"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 ca="1"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 ca="1"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 ca="1"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 ca="1"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 ca="1">Menu!C31</f>
        <v>41395</v>
      </c>
    </row>
    <row r="22" spans="1:176" s="56" customFormat="1" ht="18.75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 ca="1"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 ca="1"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 ca="1"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 ca="1"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 ca="1"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 ca="1"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 ca="1"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 ca="1"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 ca="1"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 t="s">
        <v>104</v>
      </c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 t="s">
        <v>104</v>
      </c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 t="s">
        <v>104</v>
      </c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 t="s">
        <v>104</v>
      </c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 t="s">
        <v>104</v>
      </c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 t="s">
        <v>104</v>
      </c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 t="s">
        <v>104</v>
      </c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 t="s">
        <v>104</v>
      </c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 t="s">
        <v>104</v>
      </c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 t="s">
        <v>104</v>
      </c>
      <c r="AJ41" s="46"/>
      <c r="AK41" s="46"/>
      <c r="FT41" s="57"/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/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/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/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/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/>
    </row>
    <row r="47" spans="1:176" s="56" customFormat="1" ht="18">
      <c r="A47" s="51"/>
      <c r="B47" s="94" t="s">
        <v>85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/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/>
      <c r="Z49" s="85"/>
      <c r="AA49" s="85"/>
      <c r="AB49" s="85"/>
      <c r="AC49" s="85"/>
      <c r="AD49" s="85"/>
      <c r="AE49" s="85"/>
      <c r="AF49" s="85"/>
      <c r="AG49" s="86"/>
      <c r="FT49" s="57"/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75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/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/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/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/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/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/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/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/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/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/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75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46" priority="739">
      <formula>WEEKDAY(C$3,2)=1</formula>
    </cfRule>
  </conditionalFormatting>
  <conditionalFormatting sqref="C5:AG6 C8:AG9 C11:AG12 C14:AG15 C17:AG18 C20:AG21 C23:AG24 C26:AG27 C29:AG30 C32:AG33 C35:AG36 C38:AG39 C41:AG42 C44:AG45 C47:AG48 C50:AG51 C53:AG54 C56:AG57 C59:AG60 C62:AG63 C65:AG66 C68:AG69 C71:AG72 C74:AG75 C77:AG78 C80:AG81">
    <cfRule type="cellIs" dxfId="45" priority="26" operator="equal">
      <formula>$AI$31</formula>
    </cfRule>
    <cfRule type="cellIs" dxfId="44" priority="27" operator="equal">
      <formula>$AI$23</formula>
    </cfRule>
    <cfRule type="cellIs" dxfId="43" priority="28" operator="equal">
      <formula>$AI$22</formula>
    </cfRule>
    <cfRule type="cellIs" dxfId="35" priority="29" operator="equal">
      <formula>$AI$21</formula>
    </cfRule>
    <cfRule type="cellIs" dxfId="34" priority="30" operator="equal">
      <formula>$AI$20</formula>
    </cfRule>
    <cfRule type="cellIs" dxfId="33" priority="31" operator="equal">
      <formula>$AI$19</formula>
    </cfRule>
    <cfRule type="cellIs" dxfId="32" priority="32" operator="equal">
      <formula>$AI$18</formula>
    </cfRule>
    <cfRule type="cellIs" dxfId="31" priority="33" operator="equal">
      <formula>$AI$17</formula>
    </cfRule>
    <cfRule type="cellIs" dxfId="30" priority="34" operator="equal">
      <formula>$AI$16</formula>
    </cfRule>
    <cfRule type="cellIs" dxfId="29" priority="35" operator="equal">
      <formula>$AI$15</formula>
    </cfRule>
    <cfRule type="cellIs" dxfId="28" priority="36" operator="equal">
      <formula>$AI$14</formula>
    </cfRule>
    <cfRule type="cellIs" dxfId="27" priority="37" operator="equal">
      <formula>$AI$13</formula>
    </cfRule>
    <cfRule type="cellIs" dxfId="26" priority="38" operator="equal">
      <formula>$AI$12</formula>
    </cfRule>
    <cfRule type="cellIs" dxfId="25" priority="39" operator="equal">
      <formula>$AI$11</formula>
    </cfRule>
    <cfRule type="cellIs" dxfId="24" priority="40" operator="equal">
      <formula>$AI$10</formula>
    </cfRule>
    <cfRule type="cellIs" dxfId="23" priority="41" operator="equal">
      <formula>$AI$9</formula>
    </cfRule>
    <cfRule type="cellIs" dxfId="22" priority="42" operator="equal">
      <formula>$AI$8</formula>
    </cfRule>
    <cfRule type="cellIs" dxfId="21" priority="43" operator="equal">
      <formula>$AI$7</formula>
    </cfRule>
    <cfRule type="cellIs" dxfId="20" priority="44" operator="equal">
      <formula>$AI$6</formula>
    </cfRule>
    <cfRule type="cellIs" dxfId="19" priority="109" operator="equal">
      <formula>$AI$5</formula>
    </cfRule>
    <cfRule type="cellIs" dxfId="18" priority="738" operator="equal">
      <formula>$AI$4</formula>
    </cfRule>
  </conditionalFormatting>
  <conditionalFormatting sqref="C3:AG82">
    <cfRule type="expression" dxfId="42" priority="23" stopIfTrue="1">
      <formula>MATCH(C$4,FERIES,0)&gt;0</formula>
    </cfRule>
    <cfRule type="expression" dxfId="41" priority="24" stopIfTrue="1">
      <formula>WEEKDAY(C$4,2)=6</formula>
    </cfRule>
    <cfRule type="expression" dxfId="40" priority="25" stopIfTrue="1">
      <formula>WEEKDAY(C$4,2)=7</formula>
    </cfRule>
  </conditionalFormatting>
  <conditionalFormatting sqref="V22">
    <cfRule type="cellIs" dxfId="39" priority="2" operator="equal">
      <formula>$AI$31</formula>
    </cfRule>
    <cfRule type="cellIs" dxfId="38" priority="3" operator="equal">
      <formula>$AI$23</formula>
    </cfRule>
    <cfRule type="cellIs" dxfId="37" priority="4" operator="equal">
      <formula>$AI$22</formula>
    </cfRule>
    <cfRule type="cellIs" dxfId="17" priority="5" operator="equal">
      <formula>$AI$21</formula>
    </cfRule>
    <cfRule type="cellIs" dxfId="16" priority="6" operator="equal">
      <formula>$AI$20</formula>
    </cfRule>
    <cfRule type="cellIs" dxfId="15" priority="7" operator="equal">
      <formula>$AI$19</formula>
    </cfRule>
    <cfRule type="cellIs" dxfId="14" priority="8" operator="equal">
      <formula>$AI$18</formula>
    </cfRule>
    <cfRule type="cellIs" dxfId="13" priority="9" operator="equal">
      <formula>$AI$17</formula>
    </cfRule>
    <cfRule type="cellIs" dxfId="12" priority="10" operator="equal">
      <formula>$AI$16</formula>
    </cfRule>
    <cfRule type="cellIs" dxfId="11" priority="11" operator="equal">
      <formula>$AI$15</formula>
    </cfRule>
    <cfRule type="cellIs" dxfId="10" priority="12" operator="equal">
      <formula>$AI$14</formula>
    </cfRule>
    <cfRule type="cellIs" dxfId="9" priority="13" operator="equal">
      <formula>$AI$13</formula>
    </cfRule>
    <cfRule type="cellIs" dxfId="8" priority="14" operator="equal">
      <formula>$AI$12</formula>
    </cfRule>
    <cfRule type="cellIs" dxfId="7" priority="15" operator="equal">
      <formula>$AI$11</formula>
    </cfRule>
    <cfRule type="cellIs" dxfId="6" priority="16" operator="equal">
      <formula>$AI$10</formula>
    </cfRule>
    <cfRule type="cellIs" dxfId="5" priority="17" operator="equal">
      <formula>$AI$9</formula>
    </cfRule>
    <cfRule type="cellIs" dxfId="4" priority="18" operator="equal">
      <formula>$AI$8</formula>
    </cfRule>
    <cfRule type="cellIs" dxfId="3" priority="19" operator="equal">
      <formula>$AI$7</formula>
    </cfRule>
    <cfRule type="cellIs" dxfId="2" priority="20" operator="equal">
      <formula>$AI$6</formula>
    </cfRule>
    <cfRule type="cellIs" dxfId="1" priority="21" operator="equal">
      <formula>$AI$5</formula>
    </cfRule>
    <cfRule type="cellIs" dxfId="0" priority="22" operator="equal">
      <formula>$AI$4</formula>
    </cfRule>
  </conditionalFormatting>
  <conditionalFormatting sqref="AI32">
    <cfRule type="cellIs" dxfId="36" priority="1" operator="equal">
      <formula>"AI32"</formula>
    </cfRule>
  </conditionalFormatting>
  <dataValidations xWindow="1452" yWindow="770" count="4">
    <dataValidation type="list" allowBlank="1" showInputMessage="1" showErrorMessage="1" sqref="C12 D11:AG12 H5:I5">
      <formula1>$AI$4:$AI$30</formula1>
    </dataValidation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5:D5 F5:G5 C6:I6 J5:AG6 C8:AG9 C11:AG12 C14:AG15 C17:AG18 C20:AG21 C23:AG24 C26:AG27 C29:AG30 C32:AG33 C35:AG36 C38:AG39 C41:AG42 C44:AG45 C47:AG48 C50:AG51 C53:AG54 C56:AG57 C59:AG60 C62:AG63 C65:AG66 C68:AG69 C71:AG72 C74:AG75 C77:AG78 C80:AG81">
      <formula1>$AI$4:$AI$41</formula1>
    </dataValidation>
    <dataValidation type="list" showInputMessage="1" showErrorMessage="1" sqref="E5">
      <formula1>$AI$4:$AI$41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28</vt:i4>
      </vt:variant>
    </vt:vector>
  </HeadingPairs>
  <TitlesOfParts>
    <vt:vector size="33" baseType="lpstr">
      <vt:lpstr>Menu</vt:lpstr>
      <vt:lpstr>09-12 </vt:lpstr>
      <vt:lpstr>10-12</vt:lpstr>
      <vt:lpstr>11-12</vt:lpstr>
      <vt:lpstr>Planning</vt:lpstr>
      <vt:lpstr>ChoixAn</vt:lpstr>
      <vt:lpstr>ChoixDate</vt:lpstr>
      <vt:lpstr>ChoixMois</vt:lpstr>
      <vt:lpstr>'09-12 '!Copie</vt:lpstr>
      <vt:lpstr>'09-12 '!Creat1</vt:lpstr>
      <vt:lpstr>'09-12 '!Creat2</vt:lpstr>
      <vt:lpstr>'09-12 '!Effacer</vt:lpstr>
      <vt:lpstr>'09-12 '!FERIES</vt:lpstr>
      <vt:lpstr>'10-12'!FERIES</vt:lpstr>
      <vt:lpstr>'11-12'!FERIES</vt:lpstr>
      <vt:lpstr>FERIES</vt:lpstr>
      <vt:lpstr>'09-12 '!Masque</vt:lpstr>
      <vt:lpstr>'09-12 '!MoisCourant</vt:lpstr>
      <vt:lpstr>'10-12'!MoisCourant</vt:lpstr>
      <vt:lpstr>'11-12'!MoisCourant</vt:lpstr>
      <vt:lpstr>MoisCourant</vt:lpstr>
      <vt:lpstr>'09-12 '!Oter</vt:lpstr>
      <vt:lpstr>'09-12 '!Sauv1</vt:lpstr>
      <vt:lpstr>'09-12 '!Select</vt:lpstr>
      <vt:lpstr>'09-12 '!Supprime</vt:lpstr>
      <vt:lpstr>'09-12 '!Zone_d_impression</vt:lpstr>
      <vt:lpstr>'10-12'!Zone_d_impression</vt:lpstr>
      <vt:lpstr>'11-12'!Zone_d_impression</vt:lpstr>
      <vt:lpstr>Planning!Zone_d_impression</vt:lpstr>
      <vt:lpstr>'09-12 '!ZonePlanning</vt:lpstr>
      <vt:lpstr>'10-12'!ZonePlanning</vt:lpstr>
      <vt:lpstr>'11-12'!ZonePlanning</vt:lpstr>
      <vt:lpstr>ZonePlanning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M.C. Ribaud de Gineste</dc:creator>
  <cp:lastModifiedBy>Michel</cp:lastModifiedBy>
  <cp:lastPrinted>2012-08-16T14:13:45Z</cp:lastPrinted>
  <dcterms:created xsi:type="dcterms:W3CDTF">2012-01-23T13:46:21Z</dcterms:created>
  <dcterms:modified xsi:type="dcterms:W3CDTF">2012-08-22T19:46:56Z</dcterms:modified>
</cp:coreProperties>
</file>