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70" windowWidth="20115" windowHeight="7875"/>
  </bookViews>
  <sheets>
    <sheet name="Saisie" sheetId="1" r:id="rId1"/>
    <sheet name="Feuil2" sheetId="2" r:id="rId2"/>
    <sheet name="Feuil3" sheetId="6" r:id="rId3"/>
    <sheet name="Feuil3 (2)" sheetId="7" r:id="rId4"/>
  </sheets>
  <functionGroups builtInGroupCount="17"/>
  <externalReferences>
    <externalReference r:id="rId5"/>
  </externalReferences>
  <definedNames>
    <definedName name="_cap1">'[1]6'!$B$3</definedName>
    <definedName name="_dur1">'[1]6'!$C$3</definedName>
    <definedName name="_nom2">'[1]15'!$A$4:$A$14</definedName>
    <definedName name="_nom3">'[1]15'!$C$4</definedName>
    <definedName name="_tx1">'[1]6'!$D$3</definedName>
    <definedName name="Age" function="1" xlm="1" functionGroupId="14">'[1]14'!$B$5:$B$15</definedName>
    <definedName name="an">'[1]2'!$C$3</definedName>
    <definedName name="Année">Feuil2!$P$8</definedName>
    <definedName name="Après_midi">Feuil2!$G$7:$G$21</definedName>
    <definedName name="au">Feuil2!$N$6:$N$60</definedName>
    <definedName name="car">'[1]16'!$G$2</definedName>
    <definedName name="date" localSheetId="3">'Feuil3 (2)'!$D$2</definedName>
    <definedName name="date">Feuil3!#REF!</definedName>
    <definedName name="debut">'[1]22'!$C$3</definedName>
    <definedName name="du">Feuil2!$M$6:$M$60</definedName>
    <definedName name="fin">'[1]22'!$C$4</definedName>
    <definedName name="Fin_après_midi">Feuil2!$H$6:$H$35</definedName>
    <definedName name="Fin_matin">Feuil2!$F$6:$F$19</definedName>
    <definedName name="Fin_nuit">Feuil2!$J$6:$J$29</definedName>
    <definedName name="_xlnm.Recorder" localSheetId="3">#REF!</definedName>
    <definedName name="_xlnm.Recorder">#REF!</definedName>
    <definedName name="liste">'[1]10'!$B$4:$B$11</definedName>
    <definedName name="liste1">'[1]11'!$A$3:$A$17</definedName>
    <definedName name="Macro1" description="Macro enregistrée le 15/02/1999 par EGS CORSE" localSheetId="3" xlm="1" functionGroupId="14">#REF!</definedName>
    <definedName name="Macro1" description="Macro enregistrée le 15/02/1999 par EGS CORSE" xlm="1" functionGroupId="14">#REF!</definedName>
    <definedName name="Macro2" description="Macro enregistrée le 15/02/1999 par EGS CORSE" localSheetId="3" xlm="1" functionGroupId="14">#REF!</definedName>
    <definedName name="Macro2" description="Macro enregistrée le 15/02/1999 par EGS CORSE" xlm="1" functionGroupId="14">#REF!</definedName>
    <definedName name="Matin">Feuil2!$E$6:$E$34</definedName>
    <definedName name="mois">Feuil2!$T$2:$T$13</definedName>
    <definedName name="MONTANT">'[1]15'!$B$4:$B$14</definedName>
    <definedName name="nr">'[1]11'!$D$4</definedName>
    <definedName name="nu_sem">Saisie!$E$10</definedName>
    <definedName name="Nuit">Feuil2!$I$6:$I$25</definedName>
    <definedName name="num_mois">Feuil2!$C$43</definedName>
    <definedName name="octobre">Feuil2!$M$48:$N$51</definedName>
    <definedName name="param_ligne">Feuil2!$C$41</definedName>
    <definedName name="Pause">Feuil2!$C$6:$C$14</definedName>
    <definedName name="plage">'[1]13'!$A$4:$A$14</definedName>
    <definedName name="pos">'[1]16'!$G$3</definedName>
    <definedName name="rbst1">'[1]6'!$E$3</definedName>
    <definedName name="Repas">Feuil2!$B$6:$B$13</definedName>
    <definedName name="Semaine">Feuil2!$L$8:$L$60</definedName>
    <definedName name="Temps_de_trajet">Feuil2!$B$16:$B$21</definedName>
    <definedName name="tot_jour_dimanche">((Saisie!$N$17-Saisie!$N$15)+(Saisie!$N$23-Saisie!$N$21)+(Saisie!$N$29-Saisie!$N$27))-(Saisie!$O$19+Saisie!$O$20+Saisie!$O$25+Saisie!$O$26+Saisie!$O$31+Saisie!$O$32)</definedName>
    <definedName name="tot_jour_jeudi">((Saisie!$H$17-Saisie!$H$15)+(Saisie!$H$23-Saisie!$H$21)+(Saisie!$H$29-Saisie!$H$27))-(Saisie!$I$19+Saisie!$I$20+Saisie!$I$25+Saisie!$I$26+Saisie!$I$31+Saisie!$I$32)</definedName>
    <definedName name="tot_jour_lundi">((Saisie!$B$17-Saisie!$B$15)+(Saisie!$B$23-Saisie!$B$21)+(Saisie!$B$29-Saisie!$B$27))-((Saisie!$C$19+Saisie!$C$20+Saisie!$C$25+Saisie!$C$26+Saisie!$C$31+Saisie!$C$32))</definedName>
    <definedName name="tot_jour_mardi">((Saisie!$D$17-Saisie!$D$15)+(Saisie!$D$23-Saisie!$D$21)+(Saisie!$D$29-Saisie!$D$27))-(Saisie!$E$19+Saisie!$E$20+Saisie!$E$25+Saisie!$E$26+Saisie!$E$31+Saisie!$E$32)</definedName>
    <definedName name="tot_jour_samedi">((Saisie!$L$17-Saisie!$L$15)+(Saisie!$L$23-Saisie!$L$21)+(Saisie!$L$29-Saisie!$L$27))-(Saisie!$M$19+Saisie!$M$20+Saisie!$M$25+Saisie!$M$26+Saisie!$M$31+Saisie!$M$32)</definedName>
    <definedName name="tot_jour_vendredi">((Saisie!$J$17-Saisie!$J$15)+(Saisie!$J$23-Saisie!$J$21)+(Saisie!$J$29-Saisie!$J$27))-(Saisie!$K$19+Saisie!$K$20+Saisie!$K$25+Saisie!$K$26+Saisie!$K$31+Saisie!$K$32)</definedName>
    <definedName name="tot_jours_mercredi">((Saisie!$F$17-Saisie!$F$15)+(Saisie!$F$23-Saisie!$F$21)+(Saisie!$F$29-Saisie!$F$27))-(Saisie!$G$19+Saisie!$G$20+Saisie!$G$25+Saisie!$G$26+Saisie!$G$31+Saisie!$G$32)</definedName>
    <definedName name="TOTAL_SEMAINE">SUM(Saisie!$B$37:$O$38)</definedName>
    <definedName name="tranche">'[1]14'!$E$5:$E$8</definedName>
    <definedName name="unites">'[1]24'!$B$5:$B$10</definedName>
  </definedNames>
  <calcPr calcId="145621"/>
</workbook>
</file>

<file path=xl/calcChain.xml><?xml version="1.0" encoding="utf-8"?>
<calcChain xmlns="http://schemas.openxmlformats.org/spreadsheetml/2006/main">
  <c r="C43" i="2" l="1"/>
  <c r="D33" i="1"/>
  <c r="D37" i="1" s="1"/>
  <c r="N33" i="1"/>
  <c r="N37" i="1" s="1"/>
  <c r="L33" i="1"/>
  <c r="L37" i="1" s="1"/>
  <c r="J33" i="1"/>
  <c r="J37" i="1" s="1"/>
  <c r="H33" i="1"/>
  <c r="H37" i="1" s="1"/>
  <c r="F33" i="1"/>
  <c r="F37" i="1" s="1"/>
  <c r="A2" i="6" l="1"/>
  <c r="C15" i="7"/>
  <c r="C14" i="7"/>
  <c r="C10" i="7"/>
  <c r="C6" i="7"/>
  <c r="C7" i="7" s="1"/>
  <c r="C13" i="7"/>
  <c r="C9" i="7"/>
  <c r="C12" i="7"/>
  <c r="C8" i="7"/>
  <c r="C11" i="7"/>
  <c r="C41" i="2" l="1"/>
  <c r="F3" i="1" s="1"/>
  <c r="B33" i="1" l="1"/>
  <c r="B37" i="1" s="1"/>
  <c r="Q38" i="1" s="1"/>
  <c r="D19" i="7" l="1"/>
  <c r="K11" i="1"/>
  <c r="H11" i="1"/>
  <c r="G3" i="1" l="1"/>
</calcChain>
</file>

<file path=xl/sharedStrings.xml><?xml version="1.0" encoding="utf-8"?>
<sst xmlns="http://schemas.openxmlformats.org/spreadsheetml/2006/main" count="103" uniqueCount="54">
  <si>
    <t>Année</t>
  </si>
  <si>
    <t>Matin</t>
  </si>
  <si>
    <t xml:space="preserve">Après midi </t>
  </si>
  <si>
    <t xml:space="preserve">Nuit </t>
  </si>
  <si>
    <t>Repas</t>
  </si>
  <si>
    <t>Pause</t>
  </si>
  <si>
    <t>Fin matin</t>
  </si>
  <si>
    <t>Après midi</t>
  </si>
  <si>
    <t>Fin après midi</t>
  </si>
  <si>
    <t>Nuit</t>
  </si>
  <si>
    <t>Fin nuit</t>
  </si>
  <si>
    <t>TOTAL JOUR</t>
  </si>
  <si>
    <t>TOTAL SEMAINE</t>
  </si>
  <si>
    <t>Semaine</t>
  </si>
  <si>
    <t xml:space="preserve">Semaine du : </t>
  </si>
  <si>
    <t>Au :</t>
  </si>
  <si>
    <t xml:space="preserve">du </t>
  </si>
  <si>
    <t>au</t>
  </si>
  <si>
    <t>Temps de trajet</t>
  </si>
  <si>
    <t>no de l'enregistrement</t>
  </si>
  <si>
    <t>TOTAL_SEMAINE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</si>
  <si>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</si>
  <si>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</si>
  <si>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</si>
  <si>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</si>
  <si>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</si>
  <si>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</si>
  <si>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</si>
  <si>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</si>
  <si>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</si>
  <si>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</si>
  <si>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</si>
  <si>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</si>
  <si>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numéro mois</t>
  </si>
  <si>
    <t>newcolonne = range("d1").End(XlToRight).column + 1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</si>
  <si>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</si>
  <si>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</si>
  <si>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</si>
  <si>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</si>
  <si>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</si>
  <si>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DIMANCHE</t>
  </si>
  <si>
    <t xml:space="preserve">SAMEDI </t>
  </si>
  <si>
    <t xml:space="preserve">Lundi </t>
  </si>
  <si>
    <t xml:space="preserve">Mardi </t>
  </si>
  <si>
    <t xml:space="preserve">Mercredi </t>
  </si>
  <si>
    <t>Jeudi</t>
  </si>
  <si>
    <t>Vendredi</t>
  </si>
  <si>
    <t>Samedi</t>
  </si>
  <si>
    <t>Dimanche</t>
  </si>
  <si>
    <t>Semaine 1</t>
  </si>
  <si>
    <t/>
  </si>
  <si>
    <t>http://forum.excel-pratique.com/excel/aide-sur-format-heure-t56699.html</t>
  </si>
  <si>
    <t>octobre</t>
  </si>
  <si>
    <t>Semaine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</si>
</sst>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h:mm;@"/>
    <numFmt numFmtId="165" formatCode="#.##0\.00"/>
    <numFmt numFmtId="166" formatCode="#\.00"/>
    <numFmt numFmtId="167" formatCode="\$#\.00"/>
    <numFmt numFmtId="168" formatCode="[$-40C]d\-mmm;@"/>
    <numFmt numFmtId="169" formatCode="[$-F400]h:mm:ss\ AM/PM"/>
    <numFmt numFmtId="170" formatCode="[h]:mm:ss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sz val="10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10"/>
      <name val="Arial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8"/>
      <color indexed="56"/>
      <name val="Cambri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9"/>
      <name val="Verdana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1"/>
      <color theme="1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16" borderId="15" applyNumberFormat="0" applyAlignment="0" applyProtection="0"/>
    <xf numFmtId="0" fontId="6" fillId="0" borderId="16" applyNumberFormat="0" applyFill="0" applyAlignment="0" applyProtection="0"/>
    <xf numFmtId="0" fontId="2" fillId="17" borderId="17" applyNumberFormat="0" applyFont="0" applyAlignment="0" applyProtection="0"/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" fillId="7" borderId="15" applyNumberFormat="0" applyAlignment="0" applyProtection="0"/>
    <xf numFmtId="44" fontId="10" fillId="0" borderId="0" applyFont="0" applyFill="0" applyBorder="0" applyAlignment="0" applyProtection="0"/>
    <xf numFmtId="165" fontId="7" fillId="0" borderId="0">
      <protection locked="0"/>
    </xf>
    <xf numFmtId="166" fontId="7" fillId="0" borderId="0">
      <protection locked="0"/>
    </xf>
    <xf numFmtId="0" fontId="11" fillId="3" borderId="0" applyNumberFormat="0" applyBorder="0" applyAlignment="0" applyProtection="0"/>
    <xf numFmtId="167" fontId="7" fillId="0" borderId="0">
      <protection locked="0"/>
    </xf>
    <xf numFmtId="0" fontId="12" fillId="18" borderId="0" applyNumberFormat="0" applyBorder="0" applyAlignment="0" applyProtection="0"/>
    <xf numFmtId="0" fontId="1" fillId="0" borderId="0"/>
    <xf numFmtId="0" fontId="1" fillId="0" borderId="0"/>
    <xf numFmtId="0" fontId="13" fillId="0" borderId="0"/>
    <xf numFmtId="0" fontId="14" fillId="4" borderId="0" applyNumberFormat="0" applyBorder="0" applyAlignment="0" applyProtection="0"/>
    <xf numFmtId="0" fontId="15" fillId="16" borderId="1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9" applyNumberFormat="0" applyFill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0" fillId="0" borderId="0" applyNumberFormat="0" applyFill="0" applyBorder="0" applyAlignment="0" applyProtection="0"/>
    <xf numFmtId="0" fontId="21" fillId="19" borderId="22" applyNumberFormat="0" applyAlignment="0" applyProtection="0"/>
    <xf numFmtId="0" fontId="13" fillId="20" borderId="0"/>
    <xf numFmtId="0" fontId="23" fillId="0" borderId="0"/>
    <xf numFmtId="0" fontId="24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NumberFormat="1"/>
    <xf numFmtId="20" fontId="0" fillId="0" borderId="0" xfId="0" applyNumberFormat="1"/>
    <xf numFmtId="164" fontId="0" fillId="0" borderId="8" xfId="0" applyNumberFormat="1" applyBorder="1" applyAlignment="1">
      <alignment horizontal="center"/>
    </xf>
    <xf numFmtId="0" fontId="0" fillId="0" borderId="0" xfId="0"/>
    <xf numFmtId="16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9" xfId="0" applyBorder="1"/>
    <xf numFmtId="0" fontId="0" fillId="0" borderId="11" xfId="0" applyBorder="1"/>
    <xf numFmtId="164" fontId="0" fillId="0" borderId="7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4" fontId="0" fillId="0" borderId="0" xfId="0" applyNumberFormat="1"/>
    <xf numFmtId="20" fontId="0" fillId="0" borderId="0" xfId="0" applyNumberFormat="1" applyAlignment="1">
      <alignment horizontal="right"/>
    </xf>
    <xf numFmtId="46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169" fontId="0" fillId="0" borderId="0" xfId="0" applyNumberFormat="1"/>
    <xf numFmtId="0" fontId="0" fillId="0" borderId="23" xfId="0" applyBorder="1"/>
    <xf numFmtId="170" fontId="0" fillId="0" borderId="24" xfId="0" applyNumberFormat="1" applyBorder="1"/>
    <xf numFmtId="170" fontId="0" fillId="21" borderId="24" xfId="0" applyNumberFormat="1" applyFill="1" applyBorder="1"/>
    <xf numFmtId="0" fontId="0" fillId="22" borderId="25" xfId="0" applyFill="1" applyBorder="1"/>
    <xf numFmtId="0" fontId="0" fillId="22" borderId="25" xfId="0" applyFill="1" applyBorder="1" applyAlignment="1">
      <alignment horizontal="center"/>
    </xf>
    <xf numFmtId="2" fontId="0" fillId="0" borderId="0" xfId="0" applyNumberFormat="1"/>
    <xf numFmtId="0" fontId="24" fillId="0" borderId="0" xfId="48"/>
    <xf numFmtId="0" fontId="0" fillId="22" borderId="9" xfId="0" applyFill="1" applyBorder="1" applyAlignment="1">
      <alignment horizontal="center" vertical="center"/>
    </xf>
    <xf numFmtId="0" fontId="0" fillId="22" borderId="1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2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8" fontId="0" fillId="0" borderId="13" xfId="0" applyNumberFormat="1" applyBorder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22" borderId="8" xfId="0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9" fontId="0" fillId="0" borderId="1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6" fontId="0" fillId="0" borderId="1" xfId="0" applyNumberFormat="1" applyBorder="1" applyAlignment="1">
      <alignment horizontal="center" vertical="center"/>
    </xf>
    <xf numFmtId="46" fontId="0" fillId="0" borderId="3" xfId="0" applyNumberFormat="1" applyBorder="1" applyAlignment="1">
      <alignment horizontal="center" vertical="center"/>
    </xf>
    <xf numFmtId="46" fontId="0" fillId="0" borderId="6" xfId="0" applyNumberFormat="1" applyBorder="1" applyAlignment="1">
      <alignment horizontal="center" vertical="center"/>
    </xf>
    <xf numFmtId="46" fontId="0" fillId="0" borderId="8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6" fontId="0" fillId="0" borderId="6" xfId="0" applyNumberFormat="1" applyBorder="1" applyAlignment="1">
      <alignment horizontal="center" vertical="center" wrapText="1"/>
    </xf>
    <xf numFmtId="46" fontId="0" fillId="0" borderId="8" xfId="0" applyNumberFormat="1" applyBorder="1" applyAlignment="1">
      <alignment horizontal="center" vertical="center" wrapText="1"/>
    </xf>
  </cellXfs>
  <cellStyles count="4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Calcul 2" xfId="21"/>
    <cellStyle name="Cellule liée 2" xfId="22"/>
    <cellStyle name="Commentaire 2" xfId="23"/>
    <cellStyle name="Date" xfId="24"/>
    <cellStyle name="En-tete1" xfId="25"/>
    <cellStyle name="En-tete2" xfId="26"/>
    <cellStyle name="Entrée 2" xfId="27"/>
    <cellStyle name="Euro" xfId="28"/>
    <cellStyle name="Financier" xfId="29"/>
    <cellStyle name="Fixe" xfId="30"/>
    <cellStyle name="Insatisfaisant 2" xfId="31"/>
    <cellStyle name="Lien hypertexte" xfId="48" builtinId="8"/>
    <cellStyle name="Monetaire" xfId="32"/>
    <cellStyle name="Neutre 2" xfId="33"/>
    <cellStyle name="Normal" xfId="0" builtinId="0"/>
    <cellStyle name="Normal 2" xfId="34"/>
    <cellStyle name="Normal 3" xfId="1"/>
    <cellStyle name="Normal 4" xfId="35"/>
    <cellStyle name="Normal 5" xfId="36"/>
    <cellStyle name="Normal 6" xfId="47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Vérification 2" xfId="45"/>
    <cellStyle name="YELLOW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29</xdr:row>
          <xdr:rowOff>0</xdr:rowOff>
        </xdr:from>
        <xdr:to>
          <xdr:col>17</xdr:col>
          <xdr:colOff>628650</xdr:colOff>
          <xdr:row>31</xdr:row>
          <xdr:rowOff>171450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25</xdr:row>
          <xdr:rowOff>133350</xdr:rowOff>
        </xdr:from>
        <xdr:to>
          <xdr:col>17</xdr:col>
          <xdr:colOff>638175</xdr:colOff>
          <xdr:row>28</xdr:row>
          <xdr:rowOff>104775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SAISIE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347382</xdr:colOff>
      <xdr:row>13</xdr:row>
      <xdr:rowOff>0</xdr:rowOff>
    </xdr:from>
    <xdr:to>
      <xdr:col>24</xdr:col>
      <xdr:colOff>728382</xdr:colOff>
      <xdr:row>23</xdr:row>
      <xdr:rowOff>100853</xdr:rowOff>
    </xdr:to>
    <xdr:sp macro="" textlink="">
      <xdr:nvSpPr>
        <xdr:cNvPr id="2" name="ZoneTexte 1"/>
        <xdr:cNvSpPr txBox="1"/>
      </xdr:nvSpPr>
      <xdr:spPr>
        <a:xfrm>
          <a:off x="12472147" y="1580029"/>
          <a:ext cx="6477000" cy="20618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se base sur le numéro de la semaine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6</xdr:row>
      <xdr:rowOff>190499</xdr:rowOff>
    </xdr:from>
    <xdr:to>
      <xdr:col>12</xdr:col>
      <xdr:colOff>85725</xdr:colOff>
      <xdr:row>14</xdr:row>
      <xdr:rowOff>104775</xdr:rowOff>
    </xdr:to>
    <xdr:sp macro="" textlink="">
      <xdr:nvSpPr>
        <xdr:cNvPr id="2" name="Rectangle à coins arrondis 1"/>
        <xdr:cNvSpPr/>
      </xdr:nvSpPr>
      <xdr:spPr>
        <a:xfrm>
          <a:off x="9515475" y="1333499"/>
          <a:ext cx="2047875" cy="1438276"/>
        </a:xfrm>
        <a:prstGeom prst="wedgeRoundRectCallout">
          <a:avLst>
            <a:gd name="adj1" fmla="val -108275"/>
            <a:gd name="adj2" fmla="val -5078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que</a:t>
          </a:r>
          <a:r>
            <a:rPr lang="fr-FR" sz="1100" baseline="0"/>
            <a:t> ma macro passe à la ligne suivante que si toutes les cellules de la ligne en cours soient remplies</a:t>
          </a:r>
        </a:p>
        <a:p>
          <a:pPr algn="l"/>
          <a:r>
            <a:rPr lang="fr-FR" sz="1100" baseline="0"/>
            <a:t>ou bien </a:t>
          </a:r>
        </a:p>
        <a:p>
          <a:pPr algn="l"/>
          <a:r>
            <a:rPr lang="fr-FR" sz="1100" baseline="0"/>
            <a:t>que si le numéro de semaine sur "saisieE10" ne change.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-alpin/AppData/Local/Temp/Rar$DIa0.853/Diff&#233;rentes%20Fonctions%20Excel%20TRES%20B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Module1"/>
      <sheetName val="74"/>
      <sheetName val="75"/>
      <sheetName val="76"/>
      <sheetName val="77"/>
      <sheetName val="78"/>
      <sheetName val="79"/>
      <sheetName val="Boutons"/>
      <sheetName val="Différentes Fonctions Excel TRE"/>
    </sheetNames>
    <sheetDataSet>
      <sheetData sheetId="0" refreshError="1"/>
      <sheetData sheetId="1" refreshError="1"/>
      <sheetData sheetId="2" refreshError="1">
        <row r="3">
          <cell r="C3">
            <v>1995</v>
          </cell>
        </row>
      </sheetData>
      <sheetData sheetId="3" refreshError="1"/>
      <sheetData sheetId="4" refreshError="1"/>
      <sheetData sheetId="5" refreshError="1"/>
      <sheetData sheetId="6" refreshError="1">
        <row r="3">
          <cell r="B3">
            <v>50000</v>
          </cell>
          <cell r="C3">
            <v>48</v>
          </cell>
          <cell r="D3">
            <v>0.12</v>
          </cell>
          <cell r="E3">
            <v>1316.6917715963882</v>
          </cell>
        </row>
      </sheetData>
      <sheetData sheetId="7" refreshError="1"/>
      <sheetData sheetId="8" refreshError="1"/>
      <sheetData sheetId="9" refreshError="1"/>
      <sheetData sheetId="10" refreshError="1">
        <row r="4">
          <cell r="B4" t="str">
            <v>CC</v>
          </cell>
        </row>
        <row r="5">
          <cell r="B5" t="str">
            <v>BB</v>
          </cell>
        </row>
        <row r="6">
          <cell r="B6" t="str">
            <v>FF</v>
          </cell>
        </row>
        <row r="7">
          <cell r="B7" t="str">
            <v>AA</v>
          </cell>
        </row>
        <row r="8">
          <cell r="B8" t="str">
            <v>CC</v>
          </cell>
        </row>
        <row r="9">
          <cell r="B9" t="str">
            <v>AA</v>
          </cell>
        </row>
        <row r="10">
          <cell r="B10" t="str">
            <v>FF</v>
          </cell>
        </row>
        <row r="11">
          <cell r="B11" t="str">
            <v>AA</v>
          </cell>
        </row>
      </sheetData>
      <sheetData sheetId="11" refreshError="1">
        <row r="3">
          <cell r="A3" t="str">
            <v>Claude</v>
          </cell>
        </row>
        <row r="4">
          <cell r="A4" t="str">
            <v>Bernard</v>
          </cell>
          <cell r="D4" t="str">
            <v>Isabelle</v>
          </cell>
        </row>
        <row r="5">
          <cell r="A5" t="str">
            <v>Jean</v>
          </cell>
        </row>
        <row r="6">
          <cell r="A6" t="str">
            <v>Yves</v>
          </cell>
        </row>
        <row r="7">
          <cell r="A7" t="str">
            <v>Rémi</v>
          </cell>
        </row>
        <row r="8">
          <cell r="A8" t="str">
            <v>Eric</v>
          </cell>
        </row>
        <row r="9">
          <cell r="A9" t="str">
            <v>Marcel</v>
          </cell>
        </row>
        <row r="10">
          <cell r="A10" t="str">
            <v>Paul</v>
          </cell>
        </row>
        <row r="11">
          <cell r="A11" t="str">
            <v>Christine</v>
          </cell>
        </row>
        <row r="12">
          <cell r="A12" t="str">
            <v>Isabelle</v>
          </cell>
        </row>
        <row r="13">
          <cell r="A13" t="str">
            <v>Philippe</v>
          </cell>
        </row>
        <row r="14">
          <cell r="A14" t="str">
            <v>Henri</v>
          </cell>
        </row>
        <row r="15">
          <cell r="A15" t="str">
            <v>Catherine</v>
          </cell>
        </row>
      </sheetData>
      <sheetData sheetId="12" refreshError="1"/>
      <sheetData sheetId="13" refreshError="1">
        <row r="4">
          <cell r="A4">
            <v>10</v>
          </cell>
        </row>
        <row r="5">
          <cell r="A5">
            <v>9</v>
          </cell>
        </row>
        <row r="6">
          <cell r="A6">
            <v>15</v>
          </cell>
        </row>
        <row r="7">
          <cell r="A7">
            <v>10</v>
          </cell>
        </row>
        <row r="8">
          <cell r="A8">
            <v>8</v>
          </cell>
        </row>
        <row r="9">
          <cell r="A9">
            <v>12</v>
          </cell>
        </row>
        <row r="10">
          <cell r="A10">
            <v>15</v>
          </cell>
        </row>
        <row r="11">
          <cell r="A11">
            <v>10</v>
          </cell>
        </row>
        <row r="12">
          <cell r="A12">
            <v>3</v>
          </cell>
        </row>
        <row r="13">
          <cell r="A13">
            <v>18</v>
          </cell>
        </row>
        <row r="14">
          <cell r="A14">
            <v>12</v>
          </cell>
        </row>
      </sheetData>
      <sheetData sheetId="14" refreshError="1">
        <row r="5">
          <cell r="B5">
            <v>82</v>
          </cell>
          <cell r="E5">
            <v>20</v>
          </cell>
        </row>
        <row r="6">
          <cell r="B6">
            <v>34</v>
          </cell>
          <cell r="E6">
            <v>40</v>
          </cell>
        </row>
        <row r="7">
          <cell r="B7">
            <v>68</v>
          </cell>
          <cell r="E7">
            <v>60</v>
          </cell>
        </row>
        <row r="8">
          <cell r="B8">
            <v>63</v>
          </cell>
        </row>
        <row r="9">
          <cell r="B9">
            <v>52</v>
          </cell>
        </row>
        <row r="10">
          <cell r="B10">
            <v>54</v>
          </cell>
        </row>
        <row r="11">
          <cell r="B11">
            <v>69</v>
          </cell>
        </row>
        <row r="12">
          <cell r="B12">
            <v>86</v>
          </cell>
        </row>
        <row r="13">
          <cell r="B13">
            <v>30</v>
          </cell>
        </row>
        <row r="14">
          <cell r="B14">
            <v>27</v>
          </cell>
        </row>
        <row r="15">
          <cell r="B15">
            <v>76</v>
          </cell>
        </row>
      </sheetData>
      <sheetData sheetId="15" refreshError="1">
        <row r="4">
          <cell r="A4" t="str">
            <v>Claude</v>
          </cell>
          <cell r="B4">
            <v>125.1</v>
          </cell>
          <cell r="C4" t="str">
            <v>Claude</v>
          </cell>
        </row>
        <row r="5">
          <cell r="A5" t="str">
            <v>Bernard</v>
          </cell>
          <cell r="B5">
            <v>115.85</v>
          </cell>
        </row>
        <row r="6">
          <cell r="A6" t="str">
            <v>Catherine</v>
          </cell>
          <cell r="B6">
            <v>210</v>
          </cell>
        </row>
        <row r="7">
          <cell r="A7" t="str">
            <v>Odile</v>
          </cell>
          <cell r="B7">
            <v>312.5</v>
          </cell>
        </row>
        <row r="8">
          <cell r="A8" t="str">
            <v>Claude</v>
          </cell>
          <cell r="B8">
            <v>872</v>
          </cell>
        </row>
        <row r="9">
          <cell r="A9" t="str">
            <v>Michel</v>
          </cell>
          <cell r="B9">
            <v>654.25</v>
          </cell>
        </row>
        <row r="10">
          <cell r="A10" t="str">
            <v>Isabelle</v>
          </cell>
          <cell r="B10">
            <v>651</v>
          </cell>
        </row>
        <row r="11">
          <cell r="A11" t="str">
            <v>Claude</v>
          </cell>
          <cell r="B11">
            <v>301.5</v>
          </cell>
        </row>
        <row r="12">
          <cell r="A12" t="str">
            <v>Catherine</v>
          </cell>
          <cell r="B12">
            <v>420</v>
          </cell>
        </row>
        <row r="13">
          <cell r="A13" t="str">
            <v>Christine</v>
          </cell>
          <cell r="B13">
            <v>110</v>
          </cell>
        </row>
        <row r="14">
          <cell r="A14" t="str">
            <v>Catherine</v>
          </cell>
          <cell r="B14">
            <v>58</v>
          </cell>
        </row>
      </sheetData>
      <sheetData sheetId="16" refreshError="1">
        <row r="2">
          <cell r="G2" t="str">
            <v>T</v>
          </cell>
        </row>
        <row r="3">
          <cell r="G3">
            <v>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3">
          <cell r="C3">
            <v>35292</v>
          </cell>
        </row>
        <row r="4">
          <cell r="C4">
            <v>35353</v>
          </cell>
        </row>
      </sheetData>
      <sheetData sheetId="23" refreshError="1"/>
      <sheetData sheetId="24" refreshError="1">
        <row r="5">
          <cell r="B5">
            <v>50000</v>
          </cell>
        </row>
        <row r="6">
          <cell r="B6">
            <v>40000</v>
          </cell>
        </row>
        <row r="7">
          <cell r="B7">
            <v>80000</v>
          </cell>
        </row>
        <row r="8">
          <cell r="B8">
            <v>38500</v>
          </cell>
        </row>
        <row r="9">
          <cell r="B9">
            <v>1000</v>
          </cell>
        </row>
        <row r="10">
          <cell r="B10">
            <v>2000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sur-format-heure-t56699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048576"/>
  <sheetViews>
    <sheetView tabSelected="1" topLeftCell="A6" zoomScale="85" zoomScaleNormal="85" workbookViewId="0">
      <selection activeCell="J17" sqref="J17:K18"/>
    </sheetView>
  </sheetViews>
  <sheetFormatPr baseColWidth="10" defaultRowHeight="15" x14ac:dyDescent="0.25"/>
  <cols>
    <col min="1" max="1" width="12.5703125" customWidth="1"/>
    <col min="2" max="2" width="8.7109375" customWidth="1"/>
    <col min="3" max="3" width="11.140625" customWidth="1"/>
    <col min="7" max="7" width="12.28515625" customWidth="1"/>
  </cols>
  <sheetData>
    <row r="1" spans="1:18" s="6" customFormat="1" hidden="1" x14ac:dyDescent="0.25">
      <c r="C1" s="6">
        <v>0</v>
      </c>
      <c r="D1" s="6">
        <v>0</v>
      </c>
      <c r="E1" s="6">
        <v>0</v>
      </c>
      <c r="F1" s="6">
        <v>0</v>
      </c>
      <c r="G1" s="6">
        <v>0</v>
      </c>
      <c r="H1" s="6">
        <v>0</v>
      </c>
      <c r="I1" s="6">
        <v>0</v>
      </c>
    </row>
    <row r="2" spans="1:18" s="6" customFormat="1" hidden="1" x14ac:dyDescent="0.25">
      <c r="C2" s="6">
        <v>0</v>
      </c>
      <c r="D2" s="6">
        <v>0</v>
      </c>
      <c r="E2" s="6">
        <v>0</v>
      </c>
      <c r="F2" s="6">
        <v>0</v>
      </c>
      <c r="G2" s="6" t="s">
        <v>20</v>
      </c>
    </row>
    <row r="3" spans="1:18" s="6" customFormat="1" hidden="1" x14ac:dyDescent="0.25">
      <c r="F3" s="6">
        <f>param_ligne</f>
        <v>43</v>
      </c>
      <c r="G3" s="15">
        <f>Q38</f>
        <v>0.85416666666666397</v>
      </c>
    </row>
    <row r="4" spans="1:18" hidden="1" x14ac:dyDescent="0.25"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8" hidden="1" x14ac:dyDescent="0.25">
      <c r="A5" s="4"/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18" x14ac:dyDescent="0.25">
      <c r="A6" s="4"/>
      <c r="R6" s="26" t="s">
        <v>51</v>
      </c>
    </row>
    <row r="7" spans="1:18" ht="15.75" thickBot="1" x14ac:dyDescent="0.3">
      <c r="A7" s="4"/>
    </row>
    <row r="8" spans="1:18" x14ac:dyDescent="0.25">
      <c r="A8" s="4"/>
      <c r="D8" s="29" t="s">
        <v>0</v>
      </c>
      <c r="E8" s="31">
        <v>2014</v>
      </c>
    </row>
    <row r="9" spans="1:18" ht="15.75" thickBot="1" x14ac:dyDescent="0.3">
      <c r="A9" s="4"/>
      <c r="D9" s="30"/>
      <c r="E9" s="32"/>
    </row>
    <row r="10" spans="1:18" ht="15.75" thickBot="1" x14ac:dyDescent="0.3">
      <c r="A10" s="4"/>
      <c r="D10" s="27" t="s">
        <v>13</v>
      </c>
      <c r="E10" s="35">
        <v>43</v>
      </c>
    </row>
    <row r="11" spans="1:18" ht="15.75" thickBot="1" x14ac:dyDescent="0.3">
      <c r="A11" s="4"/>
      <c r="D11" s="28"/>
      <c r="E11" s="36"/>
      <c r="G11" s="23" t="s">
        <v>14</v>
      </c>
      <c r="H11" s="33">
        <f ca="1">7*E10+DATE(YEAR(TODAY()),1,3)-WEEKDAY(DATE(YEAR(TODAY()),1,3))-5</f>
        <v>41932</v>
      </c>
      <c r="I11" s="34"/>
      <c r="J11" s="24" t="s">
        <v>15</v>
      </c>
      <c r="K11" s="33">
        <f ca="1">7*E10+DATE(YEAR(TODAY()),1,3)-WEEKDAY(DATE(YEAR(TODAY()),1,3))+1</f>
        <v>41938</v>
      </c>
      <c r="L11" s="34"/>
    </row>
    <row r="12" spans="1:18" ht="15.75" thickBot="1" x14ac:dyDescent="0.3"/>
    <row r="13" spans="1:18" x14ac:dyDescent="0.25">
      <c r="B13" s="29" t="s">
        <v>35</v>
      </c>
      <c r="C13" s="42"/>
      <c r="D13" s="29" t="s">
        <v>36</v>
      </c>
      <c r="E13" s="42"/>
      <c r="F13" s="62" t="s">
        <v>37</v>
      </c>
      <c r="G13" s="62"/>
      <c r="H13" s="29" t="s">
        <v>38</v>
      </c>
      <c r="I13" s="42"/>
      <c r="J13" s="62" t="s">
        <v>39</v>
      </c>
      <c r="K13" s="62"/>
      <c r="L13" s="29" t="s">
        <v>41</v>
      </c>
      <c r="M13" s="42"/>
      <c r="N13" s="62" t="s">
        <v>40</v>
      </c>
      <c r="O13" s="42"/>
    </row>
    <row r="14" spans="1:18" ht="15.75" thickBot="1" x14ac:dyDescent="0.3">
      <c r="B14" s="30"/>
      <c r="C14" s="43"/>
      <c r="D14" s="30"/>
      <c r="E14" s="43"/>
      <c r="F14" s="63"/>
      <c r="G14" s="63"/>
      <c r="H14" s="30"/>
      <c r="I14" s="43"/>
      <c r="J14" s="63"/>
      <c r="K14" s="63"/>
      <c r="L14" s="30"/>
      <c r="M14" s="43"/>
      <c r="N14" s="63"/>
      <c r="O14" s="43"/>
    </row>
    <row r="15" spans="1:18" x14ac:dyDescent="0.25">
      <c r="A15" s="29" t="s">
        <v>1</v>
      </c>
      <c r="B15" s="37">
        <v>0.1875</v>
      </c>
      <c r="C15" s="38"/>
      <c r="D15" s="37">
        <v>0.19791666666666699</v>
      </c>
      <c r="E15" s="38"/>
      <c r="F15" s="37"/>
      <c r="G15" s="38"/>
      <c r="H15" s="37"/>
      <c r="I15" s="38"/>
      <c r="J15" s="37">
        <v>0.1875</v>
      </c>
      <c r="K15" s="38"/>
      <c r="L15" s="37"/>
      <c r="M15" s="38"/>
      <c r="N15" s="37"/>
      <c r="O15" s="38"/>
    </row>
    <row r="16" spans="1:18" ht="15.75" thickBot="1" x14ac:dyDescent="0.3">
      <c r="A16" s="41"/>
      <c r="B16" s="39"/>
      <c r="C16" s="40"/>
      <c r="D16" s="39"/>
      <c r="E16" s="40"/>
      <c r="F16" s="39"/>
      <c r="G16" s="40"/>
      <c r="H16" s="39"/>
      <c r="I16" s="40"/>
      <c r="J16" s="39"/>
      <c r="K16" s="40"/>
      <c r="L16" s="39"/>
      <c r="M16" s="40"/>
      <c r="N16" s="39"/>
      <c r="O16" s="40"/>
      <c r="R16" s="25"/>
    </row>
    <row r="17" spans="1:15" x14ac:dyDescent="0.25">
      <c r="A17" s="41"/>
      <c r="B17" s="37">
        <v>0.45833333333333298</v>
      </c>
      <c r="C17" s="38"/>
      <c r="D17" s="37">
        <v>0.468749999999999</v>
      </c>
      <c r="E17" s="38"/>
      <c r="F17" s="37"/>
      <c r="G17" s="38"/>
      <c r="H17" s="37"/>
      <c r="I17" s="38"/>
      <c r="J17" s="37">
        <v>0.499999999999999</v>
      </c>
      <c r="K17" s="38"/>
      <c r="L17" s="37"/>
      <c r="M17" s="38"/>
      <c r="N17" s="37"/>
      <c r="O17" s="38"/>
    </row>
    <row r="18" spans="1:15" ht="15.75" thickBot="1" x14ac:dyDescent="0.3">
      <c r="A18" s="41"/>
      <c r="B18" s="39"/>
      <c r="C18" s="40"/>
      <c r="D18" s="39"/>
      <c r="E18" s="40"/>
      <c r="F18" s="56"/>
      <c r="G18" s="40"/>
      <c r="H18" s="39"/>
      <c r="I18" s="40"/>
      <c r="J18" s="56"/>
      <c r="K18" s="40"/>
      <c r="L18" s="56"/>
      <c r="M18" s="40"/>
      <c r="N18" s="56"/>
      <c r="O18" s="40"/>
    </row>
    <row r="19" spans="1:15" x14ac:dyDescent="0.25">
      <c r="A19" s="41"/>
      <c r="B19" s="20" t="s">
        <v>4</v>
      </c>
      <c r="C19" s="12"/>
      <c r="D19" s="20" t="s">
        <v>4</v>
      </c>
      <c r="E19" s="12"/>
      <c r="F19" s="20" t="s">
        <v>4</v>
      </c>
      <c r="G19" s="12"/>
      <c r="H19" s="20" t="s">
        <v>4</v>
      </c>
      <c r="I19" s="12"/>
      <c r="J19" s="20" t="s">
        <v>4</v>
      </c>
      <c r="K19" s="12"/>
      <c r="L19" s="20" t="s">
        <v>4</v>
      </c>
      <c r="M19" s="12"/>
      <c r="N19" s="20" t="s">
        <v>4</v>
      </c>
      <c r="O19" s="12"/>
    </row>
    <row r="20" spans="1:15" ht="15.75" thickBot="1" x14ac:dyDescent="0.3">
      <c r="A20" s="30"/>
      <c r="B20" s="9" t="s">
        <v>5</v>
      </c>
      <c r="C20" s="3"/>
      <c r="D20" s="9" t="s">
        <v>5</v>
      </c>
      <c r="E20" s="10"/>
      <c r="F20" s="9" t="s">
        <v>5</v>
      </c>
      <c r="G20" s="3"/>
      <c r="H20" s="9" t="s">
        <v>5</v>
      </c>
      <c r="I20" s="10"/>
      <c r="J20" s="9" t="s">
        <v>5</v>
      </c>
      <c r="K20" s="10"/>
      <c r="L20" s="9" t="s">
        <v>5</v>
      </c>
      <c r="M20" s="10"/>
      <c r="N20" s="9" t="s">
        <v>5</v>
      </c>
      <c r="O20" s="3"/>
    </row>
    <row r="21" spans="1:15" s="2" customFormat="1" x14ac:dyDescent="0.25">
      <c r="A21" s="29" t="s">
        <v>2</v>
      </c>
      <c r="B21" s="58"/>
      <c r="C21" s="59"/>
      <c r="D21" s="58"/>
      <c r="E21" s="59"/>
      <c r="F21" s="58"/>
      <c r="G21" s="59"/>
      <c r="H21" s="58"/>
      <c r="I21" s="59"/>
      <c r="J21" s="58"/>
      <c r="K21" s="59"/>
      <c r="L21" s="58"/>
      <c r="M21" s="59"/>
      <c r="N21" s="58"/>
      <c r="O21" s="59"/>
    </row>
    <row r="22" spans="1:15" s="2" customFormat="1" ht="15.75" thickBot="1" x14ac:dyDescent="0.3">
      <c r="A22" s="41"/>
      <c r="B22" s="60"/>
      <c r="C22" s="61"/>
      <c r="D22" s="60"/>
      <c r="E22" s="61"/>
      <c r="F22" s="60"/>
      <c r="G22" s="61"/>
      <c r="H22" s="60"/>
      <c r="I22" s="61"/>
      <c r="J22" s="60"/>
      <c r="K22" s="61"/>
      <c r="L22" s="60"/>
      <c r="M22" s="61"/>
      <c r="N22" s="60"/>
      <c r="O22" s="61"/>
    </row>
    <row r="23" spans="1:15" x14ac:dyDescent="0.25">
      <c r="A23" s="41"/>
      <c r="B23" s="37"/>
      <c r="C23" s="38"/>
      <c r="D23" s="37"/>
      <c r="E23" s="38"/>
      <c r="F23" s="37"/>
      <c r="G23" s="38"/>
      <c r="H23" s="37"/>
      <c r="I23" s="38"/>
      <c r="J23" s="37"/>
      <c r="K23" s="38"/>
      <c r="L23" s="37"/>
      <c r="M23" s="38"/>
      <c r="N23" s="37"/>
      <c r="O23" s="38"/>
    </row>
    <row r="24" spans="1:15" ht="15.75" thickBot="1" x14ac:dyDescent="0.3">
      <c r="A24" s="41"/>
      <c r="B24" s="56"/>
      <c r="C24" s="57"/>
      <c r="D24" s="56"/>
      <c r="E24" s="40"/>
      <c r="F24" s="56"/>
      <c r="G24" s="40"/>
      <c r="H24" s="56"/>
      <c r="I24" s="40"/>
      <c r="J24" s="56"/>
      <c r="K24" s="40"/>
      <c r="L24" s="56"/>
      <c r="M24" s="40"/>
      <c r="N24" s="56"/>
      <c r="O24" s="40"/>
    </row>
    <row r="25" spans="1:15" x14ac:dyDescent="0.25">
      <c r="A25" s="41"/>
      <c r="B25" s="20" t="s">
        <v>4</v>
      </c>
      <c r="C25" s="12"/>
      <c r="D25" s="20" t="s">
        <v>4</v>
      </c>
      <c r="E25" s="12"/>
      <c r="F25" s="20" t="s">
        <v>4</v>
      </c>
      <c r="G25" s="12"/>
      <c r="H25" s="20" t="s">
        <v>4</v>
      </c>
      <c r="I25" s="12"/>
      <c r="J25" s="20" t="s">
        <v>4</v>
      </c>
      <c r="K25" s="12"/>
      <c r="L25" s="20" t="s">
        <v>4</v>
      </c>
      <c r="M25" s="12"/>
      <c r="N25" s="20" t="s">
        <v>4</v>
      </c>
      <c r="O25" s="12"/>
    </row>
    <row r="26" spans="1:15" ht="15.75" thickBot="1" x14ac:dyDescent="0.3">
      <c r="A26" s="30"/>
      <c r="B26" s="9" t="s">
        <v>5</v>
      </c>
      <c r="C26" s="11"/>
      <c r="D26" s="9" t="s">
        <v>5</v>
      </c>
      <c r="E26" s="10"/>
      <c r="F26" s="9" t="s">
        <v>5</v>
      </c>
      <c r="G26" s="10"/>
      <c r="H26" s="9" t="s">
        <v>5</v>
      </c>
      <c r="I26" s="10"/>
      <c r="J26" s="9" t="s">
        <v>5</v>
      </c>
      <c r="K26" s="10"/>
      <c r="L26" s="9" t="s">
        <v>5</v>
      </c>
      <c r="M26" s="10"/>
      <c r="N26" s="9" t="s">
        <v>5</v>
      </c>
      <c r="O26" s="3"/>
    </row>
    <row r="27" spans="1:15" x14ac:dyDescent="0.25">
      <c r="A27" s="29" t="s">
        <v>3</v>
      </c>
      <c r="B27" s="37"/>
      <c r="C27" s="38"/>
      <c r="D27" s="37"/>
      <c r="E27" s="38"/>
      <c r="F27" s="37"/>
      <c r="G27" s="38"/>
      <c r="H27" s="37"/>
      <c r="I27" s="38"/>
      <c r="J27" s="37"/>
      <c r="K27" s="38"/>
      <c r="L27" s="37"/>
      <c r="M27" s="38"/>
      <c r="N27" s="37"/>
      <c r="O27" s="38"/>
    </row>
    <row r="28" spans="1:15" ht="15.75" thickBot="1" x14ac:dyDescent="0.3">
      <c r="A28" s="41"/>
      <c r="B28" s="39"/>
      <c r="C28" s="40"/>
      <c r="D28" s="39"/>
      <c r="E28" s="40"/>
      <c r="F28" s="39"/>
      <c r="G28" s="40"/>
      <c r="H28" s="39"/>
      <c r="I28" s="40"/>
      <c r="J28" s="39"/>
      <c r="K28" s="40"/>
      <c r="L28" s="39"/>
      <c r="M28" s="40"/>
      <c r="N28" s="39"/>
      <c r="O28" s="40"/>
    </row>
    <row r="29" spans="1:15" x14ac:dyDescent="0.25">
      <c r="A29" s="41"/>
      <c r="B29" s="37"/>
      <c r="C29" s="38"/>
      <c r="D29" s="37"/>
      <c r="E29" s="38"/>
      <c r="F29" s="37"/>
      <c r="G29" s="38"/>
      <c r="H29" s="37"/>
      <c r="I29" s="38"/>
      <c r="J29" s="37"/>
      <c r="K29" s="38"/>
      <c r="L29" s="37"/>
      <c r="M29" s="38"/>
      <c r="N29" s="46"/>
      <c r="O29" s="47"/>
    </row>
    <row r="30" spans="1:15" ht="15.75" thickBot="1" x14ac:dyDescent="0.3">
      <c r="A30" s="41"/>
      <c r="B30" s="39"/>
      <c r="C30" s="40"/>
      <c r="D30" s="39"/>
      <c r="E30" s="40"/>
      <c r="F30" s="39"/>
      <c r="G30" s="40"/>
      <c r="H30" s="39"/>
      <c r="I30" s="40"/>
      <c r="J30" s="39"/>
      <c r="K30" s="40"/>
      <c r="L30" s="39"/>
      <c r="M30" s="40"/>
      <c r="N30" s="48"/>
      <c r="O30" s="49"/>
    </row>
    <row r="31" spans="1:15" x14ac:dyDescent="0.25">
      <c r="A31" s="41"/>
      <c r="B31" s="8" t="s">
        <v>4</v>
      </c>
      <c r="C31" s="12"/>
      <c r="D31" s="8" t="s">
        <v>4</v>
      </c>
      <c r="E31" s="12"/>
      <c r="F31" s="8" t="s">
        <v>4</v>
      </c>
      <c r="G31" s="12"/>
      <c r="H31" s="8" t="s">
        <v>4</v>
      </c>
      <c r="I31" s="12"/>
      <c r="J31" s="8" t="s">
        <v>4</v>
      </c>
      <c r="K31" s="12"/>
      <c r="L31" s="8" t="s">
        <v>4</v>
      </c>
      <c r="M31" s="12"/>
      <c r="N31" s="8" t="s">
        <v>4</v>
      </c>
      <c r="O31" s="12"/>
    </row>
    <row r="32" spans="1:15" ht="15.75" thickBot="1" x14ac:dyDescent="0.3">
      <c r="A32" s="30"/>
      <c r="B32" s="9" t="s">
        <v>5</v>
      </c>
      <c r="C32" s="3"/>
      <c r="D32" s="9" t="s">
        <v>5</v>
      </c>
      <c r="E32" s="3"/>
      <c r="F32" s="9" t="s">
        <v>5</v>
      </c>
      <c r="G32" s="3"/>
      <c r="H32" s="9" t="s">
        <v>5</v>
      </c>
      <c r="I32" s="3"/>
      <c r="J32" s="9" t="s">
        <v>5</v>
      </c>
      <c r="K32" s="3"/>
      <c r="L32" s="9" t="s">
        <v>5</v>
      </c>
      <c r="M32" s="3"/>
      <c r="N32" s="9" t="s">
        <v>5</v>
      </c>
      <c r="O32" s="3"/>
    </row>
    <row r="33" spans="1:18" ht="15" hidden="1" customHeight="1" x14ac:dyDescent="0.25">
      <c r="A33" s="50" t="s">
        <v>11</v>
      </c>
      <c r="B33" s="52">
        <f>tot_jour_lundi</f>
        <v>0.27083333333333298</v>
      </c>
      <c r="C33" s="53"/>
      <c r="D33" s="37">
        <f>tot_jour_mardi</f>
        <v>0.27083333333333204</v>
      </c>
      <c r="E33" s="35"/>
      <c r="F33" s="37">
        <f>tot_jours_mercredi</f>
        <v>0</v>
      </c>
      <c r="G33" s="35"/>
      <c r="H33" s="37">
        <f>tot_jour_jeudi</f>
        <v>0</v>
      </c>
      <c r="I33" s="35"/>
      <c r="J33" s="37">
        <f>tot_jour_vendredi</f>
        <v>0.312499999999999</v>
      </c>
      <c r="K33" s="35"/>
      <c r="L33" s="37">
        <f>tot_jour_samedi</f>
        <v>0</v>
      </c>
      <c r="M33" s="35"/>
      <c r="N33" s="37">
        <f>tot_jour_dimanche</f>
        <v>0</v>
      </c>
      <c r="O33" s="35"/>
      <c r="P33" s="44"/>
      <c r="Q33" s="6"/>
      <c r="R33" s="6"/>
    </row>
    <row r="34" spans="1:18" ht="15.75" hidden="1" thickBot="1" x14ac:dyDescent="0.3">
      <c r="A34" s="51"/>
      <c r="B34" s="54"/>
      <c r="C34" s="55"/>
      <c r="D34" s="51"/>
      <c r="E34" s="36"/>
      <c r="F34" s="51"/>
      <c r="G34" s="36"/>
      <c r="H34" s="51"/>
      <c r="I34" s="36"/>
      <c r="J34" s="51"/>
      <c r="K34" s="36"/>
      <c r="L34" s="51"/>
      <c r="M34" s="36"/>
      <c r="N34" s="51"/>
      <c r="O34" s="36"/>
      <c r="P34" s="45"/>
      <c r="Q34" s="6"/>
      <c r="R34" s="6"/>
    </row>
    <row r="36" spans="1:18" ht="15.75" thickBot="1" x14ac:dyDescent="0.3">
      <c r="C36" s="6"/>
    </row>
    <row r="37" spans="1:18" ht="15.75" thickBot="1" x14ac:dyDescent="0.3">
      <c r="A37" s="27" t="s">
        <v>11</v>
      </c>
      <c r="B37" s="37">
        <f>IF(B33&lt;=0,"",B33)</f>
        <v>0.27083333333333298</v>
      </c>
      <c r="C37" s="35"/>
      <c r="D37" s="37">
        <f>IF(D33&lt;=0,"",D33)</f>
        <v>0.27083333333333204</v>
      </c>
      <c r="E37" s="35"/>
      <c r="F37" s="37" t="str">
        <f>IF(F33&lt;=0,"",F33)</f>
        <v/>
      </c>
      <c r="G37" s="35"/>
      <c r="H37" s="37" t="str">
        <f>IF(H33&lt;=0,"",H33)</f>
        <v/>
      </c>
      <c r="I37" s="35"/>
      <c r="J37" s="37">
        <f>IF(J33&lt;=0,"",J33)</f>
        <v>0.312499999999999</v>
      </c>
      <c r="K37" s="35"/>
      <c r="L37" s="37" t="str">
        <f>IF(L33&lt;=0,"",L33)</f>
        <v/>
      </c>
      <c r="M37" s="35"/>
      <c r="N37" s="37" t="str">
        <f>IF(N33&lt;=0,"",N33)</f>
        <v/>
      </c>
      <c r="O37" s="35"/>
      <c r="Q37" s="64" t="s">
        <v>12</v>
      </c>
      <c r="R37" s="65"/>
    </row>
    <row r="38" spans="1:18" ht="15.75" thickBot="1" x14ac:dyDescent="0.3">
      <c r="A38" s="28"/>
      <c r="B38" s="51"/>
      <c r="C38" s="36"/>
      <c r="D38" s="51"/>
      <c r="E38" s="36"/>
      <c r="F38" s="51"/>
      <c r="G38" s="36"/>
      <c r="H38" s="51"/>
      <c r="I38" s="36"/>
      <c r="J38" s="51"/>
      <c r="K38" s="36"/>
      <c r="L38" s="51"/>
      <c r="M38" s="36"/>
      <c r="N38" s="51"/>
      <c r="O38" s="36"/>
      <c r="Q38" s="66">
        <f>TOTAL_SEMAINE</f>
        <v>0.85416666666666397</v>
      </c>
      <c r="R38" s="67"/>
    </row>
    <row r="40" spans="1:18" x14ac:dyDescent="0.25">
      <c r="H40" s="7"/>
    </row>
    <row r="41" spans="1:18" x14ac:dyDescent="0.25">
      <c r="O41" s="6"/>
      <c r="P41" s="6"/>
    </row>
    <row r="42" spans="1:18" x14ac:dyDescent="0.25">
      <c r="O42" s="6"/>
      <c r="P42" s="6"/>
    </row>
    <row r="1048576" spans="3:3" x14ac:dyDescent="0.25">
      <c r="C1048576">
        <v>0</v>
      </c>
    </row>
  </sheetData>
  <dataConsolidate/>
  <mergeCells count="77">
    <mergeCell ref="L37:M38"/>
    <mergeCell ref="N37:O38"/>
    <mergeCell ref="Q37:R37"/>
    <mergeCell ref="Q38:R38"/>
    <mergeCell ref="B37:C38"/>
    <mergeCell ref="D37:E38"/>
    <mergeCell ref="F37:G38"/>
    <mergeCell ref="H37:I38"/>
    <mergeCell ref="J37:K38"/>
    <mergeCell ref="D27:E28"/>
    <mergeCell ref="B17:C18"/>
    <mergeCell ref="D17:E18"/>
    <mergeCell ref="B15:C16"/>
    <mergeCell ref="B21:C22"/>
    <mergeCell ref="B27:C28"/>
    <mergeCell ref="N15:O16"/>
    <mergeCell ref="N21:O22"/>
    <mergeCell ref="N27:O28"/>
    <mergeCell ref="D13:E14"/>
    <mergeCell ref="F13:G14"/>
    <mergeCell ref="H13:I14"/>
    <mergeCell ref="J13:K14"/>
    <mergeCell ref="L13:M14"/>
    <mergeCell ref="N13:O14"/>
    <mergeCell ref="J15:K16"/>
    <mergeCell ref="J21:K22"/>
    <mergeCell ref="J27:K28"/>
    <mergeCell ref="L15:M16"/>
    <mergeCell ref="L21:M22"/>
    <mergeCell ref="L27:M28"/>
    <mergeCell ref="J17:K18"/>
    <mergeCell ref="N17:O18"/>
    <mergeCell ref="B23:C24"/>
    <mergeCell ref="D23:E24"/>
    <mergeCell ref="F23:G24"/>
    <mergeCell ref="H23:I24"/>
    <mergeCell ref="J23:K24"/>
    <mergeCell ref="L23:M24"/>
    <mergeCell ref="N23:O24"/>
    <mergeCell ref="L17:M18"/>
    <mergeCell ref="F21:G22"/>
    <mergeCell ref="H21:I22"/>
    <mergeCell ref="F17:G18"/>
    <mergeCell ref="H17:I18"/>
    <mergeCell ref="D21:E22"/>
    <mergeCell ref="P33:P34"/>
    <mergeCell ref="N29:O30"/>
    <mergeCell ref="A33:A34"/>
    <mergeCell ref="B33:C34"/>
    <mergeCell ref="D33:E34"/>
    <mergeCell ref="F33:G34"/>
    <mergeCell ref="H33:I34"/>
    <mergeCell ref="J33:K34"/>
    <mergeCell ref="L33:M34"/>
    <mergeCell ref="N33:O34"/>
    <mergeCell ref="B29:C30"/>
    <mergeCell ref="D29:E30"/>
    <mergeCell ref="F29:G30"/>
    <mergeCell ref="H29:I30"/>
    <mergeCell ref="J29:K30"/>
    <mergeCell ref="L29:M30"/>
    <mergeCell ref="A37:A38"/>
    <mergeCell ref="D8:D9"/>
    <mergeCell ref="E8:E9"/>
    <mergeCell ref="H11:I11"/>
    <mergeCell ref="K11:L11"/>
    <mergeCell ref="D10:D11"/>
    <mergeCell ref="E10:E11"/>
    <mergeCell ref="F15:G16"/>
    <mergeCell ref="F27:G28"/>
    <mergeCell ref="H15:I16"/>
    <mergeCell ref="H27:I28"/>
    <mergeCell ref="A15:A20"/>
    <mergeCell ref="A21:A26"/>
    <mergeCell ref="A27:A32"/>
    <mergeCell ref="B13:C14"/>
    <mergeCell ref="D15:E16"/>
  </mergeCells>
  <dataValidations count="10">
    <dataValidation type="list" allowBlank="1" showInputMessage="1" showErrorMessage="1" sqref="E10:E11">
      <formula1>Semaine</formula1>
    </dataValidation>
    <dataValidation type="list" allowBlank="1" showInputMessage="1" showErrorMessage="1" sqref="E8:E9">
      <formula1>Année</formula1>
    </dataValidation>
    <dataValidation type="list" allowBlank="1" showInputMessage="1" showErrorMessage="1" sqref="B15:O16">
      <formula1>Matin</formula1>
    </dataValidation>
    <dataValidation type="list" allowBlank="1" showInputMessage="1" showErrorMessage="1" sqref="B17:O18">
      <formula1>Fin_matin</formula1>
    </dataValidation>
    <dataValidation type="list" allowBlank="1" showInputMessage="1" showErrorMessage="1" sqref="B21:O22">
      <formula1>Après_midi</formula1>
    </dataValidation>
    <dataValidation type="list" allowBlank="1" showInputMessage="1" showErrorMessage="1" sqref="B23:O24">
      <formula1>Fin_après_midi</formula1>
    </dataValidation>
    <dataValidation type="list" allowBlank="1" showInputMessage="1" showErrorMessage="1" sqref="B27:O28">
      <formula1>Nuit</formula1>
    </dataValidation>
    <dataValidation type="list" allowBlank="1" showInputMessage="1" showErrorMessage="1" sqref="B29:O30">
      <formula1>Fin_nuit</formula1>
    </dataValidation>
    <dataValidation type="list" allowBlank="1" showInputMessage="1" showErrorMessage="1" sqref="C19 C25 C31 E19 E25 E31 G19 G25 G31 I19 I25 I31 K19 K25 K31 M19 M25 M31 O19 O25 O31">
      <formula1>Repas</formula1>
    </dataValidation>
    <dataValidation type="list" allowBlank="1" showInputMessage="1" showErrorMessage="1" sqref="C20 C26 E32 E20 E26 G32 G20 G26 I32 I20 I26 K32 K20 K26 M32 M20 M26 O32 O20 O26 C32">
      <formula1>Pause</formula1>
    </dataValidation>
  </dataValidations>
  <hyperlinks>
    <hyperlink ref="R6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r_semaine">
                <anchor moveWithCells="1">
                  <from>
                    <xdr:col>16</xdr:col>
                    <xdr:colOff>161925</xdr:colOff>
                    <xdr:row>29</xdr:row>
                    <xdr:rowOff>0</xdr:rowOff>
                  </from>
                  <to>
                    <xdr:col>17</xdr:col>
                    <xdr:colOff>628650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Button 25">
              <controlPr defaultSize="0" print="0" autoFill="0" autoPict="0" macro="[0]!enreg_saisie">
                <anchor moveWithCells="1">
                  <from>
                    <xdr:col>16</xdr:col>
                    <xdr:colOff>171450</xdr:colOff>
                    <xdr:row>25</xdr:row>
                    <xdr:rowOff>133350</xdr:rowOff>
                  </from>
                  <to>
                    <xdr:col>17</xdr:col>
                    <xdr:colOff>638175</xdr:colOff>
                    <xdr:row>28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T112"/>
  <sheetViews>
    <sheetView workbookViewId="0">
      <selection activeCell="B18" sqref="B18"/>
    </sheetView>
  </sheetViews>
  <sheetFormatPr baseColWidth="10" defaultRowHeight="15" x14ac:dyDescent="0.25"/>
  <cols>
    <col min="12" max="12" width="11.42578125" style="1"/>
  </cols>
  <sheetData>
    <row r="2" spans="2:20" x14ac:dyDescent="0.25">
      <c r="S2">
        <v>1</v>
      </c>
      <c r="T2" t="s">
        <v>21</v>
      </c>
    </row>
    <row r="3" spans="2:20" x14ac:dyDescent="0.25">
      <c r="S3">
        <v>2</v>
      </c>
      <c r="T3" s="6" t="s">
        <v>22</v>
      </c>
    </row>
    <row r="4" spans="2:20" x14ac:dyDescent="0.25">
      <c r="S4" s="6">
        <v>3</v>
      </c>
      <c r="T4" s="6" t="s">
        <v>23</v>
      </c>
    </row>
    <row r="5" spans="2:20" x14ac:dyDescent="0.25">
      <c r="S5" s="6">
        <v>4</v>
      </c>
      <c r="T5" s="6" t="s">
        <v>24</v>
      </c>
    </row>
    <row r="6" spans="2:20" x14ac:dyDescent="0.25">
      <c r="B6" t="s">
        <v>4</v>
      </c>
      <c r="C6" t="s">
        <v>5</v>
      </c>
      <c r="E6" t="s">
        <v>1</v>
      </c>
      <c r="F6" t="s">
        <v>6</v>
      </c>
      <c r="G6" t="s">
        <v>7</v>
      </c>
      <c r="H6" t="s">
        <v>8</v>
      </c>
      <c r="I6" t="s">
        <v>9</v>
      </c>
      <c r="J6" t="s">
        <v>10</v>
      </c>
      <c r="L6" s="1" t="s">
        <v>13</v>
      </c>
      <c r="M6" s="1" t="s">
        <v>16</v>
      </c>
      <c r="N6" s="1" t="s">
        <v>17</v>
      </c>
      <c r="P6" s="1" t="s">
        <v>0</v>
      </c>
      <c r="S6" s="6">
        <v>5</v>
      </c>
      <c r="T6" s="6" t="s">
        <v>25</v>
      </c>
    </row>
    <row r="7" spans="2:20" x14ac:dyDescent="0.25">
      <c r="S7" s="6">
        <v>6</v>
      </c>
      <c r="T7" s="6" t="s">
        <v>26</v>
      </c>
    </row>
    <row r="8" spans="2:20" x14ac:dyDescent="0.25">
      <c r="B8" s="2">
        <v>1.0416666666666666E-2</v>
      </c>
      <c r="C8" s="2">
        <v>1.0416666666666666E-2</v>
      </c>
      <c r="E8" s="15">
        <v>0.16666666666666666</v>
      </c>
      <c r="F8" s="2">
        <v>0.44791666666666602</v>
      </c>
      <c r="G8" s="14">
        <v>0.52083333333333337</v>
      </c>
      <c r="H8" s="14">
        <v>0.64583333333333337</v>
      </c>
      <c r="I8" s="2">
        <v>0.91666666666666663</v>
      </c>
      <c r="J8" s="2">
        <v>1.08333333333329</v>
      </c>
      <c r="L8" s="1">
        <v>1</v>
      </c>
      <c r="M8" s="5">
        <v>41638</v>
      </c>
      <c r="N8" s="5">
        <v>41644</v>
      </c>
      <c r="P8">
        <v>2014</v>
      </c>
      <c r="S8" s="6">
        <v>7</v>
      </c>
      <c r="T8" s="6" t="s">
        <v>27</v>
      </c>
    </row>
    <row r="9" spans="2:20" x14ac:dyDescent="0.25">
      <c r="B9" s="2">
        <v>2.0833333333333332E-2</v>
      </c>
      <c r="C9" s="2">
        <v>2.0833333333333332E-2</v>
      </c>
      <c r="E9" s="15">
        <v>0.17708333333333301</v>
      </c>
      <c r="F9" s="2">
        <v>0.45833333333333298</v>
      </c>
      <c r="G9" s="2">
        <v>0.531249999999995</v>
      </c>
      <c r="H9" s="2">
        <v>0.65624999999998701</v>
      </c>
      <c r="I9" s="2">
        <v>0.92708333333333337</v>
      </c>
      <c r="J9" s="2">
        <v>1.09374999999996</v>
      </c>
      <c r="L9" s="1">
        <v>2</v>
      </c>
      <c r="M9" s="5">
        <v>41645</v>
      </c>
      <c r="N9" s="5">
        <v>41651</v>
      </c>
      <c r="P9" s="1">
        <v>2015</v>
      </c>
      <c r="S9" s="6">
        <v>8</v>
      </c>
      <c r="T9" s="6" t="s">
        <v>28</v>
      </c>
    </row>
    <row r="10" spans="2:20" x14ac:dyDescent="0.25">
      <c r="B10" s="2">
        <v>3.125E-2</v>
      </c>
      <c r="C10" s="2">
        <v>3.125E-2</v>
      </c>
      <c r="E10" s="15">
        <v>0.1875</v>
      </c>
      <c r="F10" s="2">
        <v>0.468749999999999</v>
      </c>
      <c r="G10" s="2">
        <v>0.54166666666666097</v>
      </c>
      <c r="H10" s="2">
        <v>0.66666666666665297</v>
      </c>
      <c r="I10" s="2">
        <v>0.9375</v>
      </c>
      <c r="J10" s="2">
        <v>1.1041666666666199</v>
      </c>
      <c r="L10" s="1">
        <v>3</v>
      </c>
      <c r="M10" s="5">
        <v>41652</v>
      </c>
      <c r="N10" s="5">
        <v>41658</v>
      </c>
      <c r="P10" s="6">
        <v>2016</v>
      </c>
      <c r="S10" s="6">
        <v>9</v>
      </c>
      <c r="T10" s="6" t="s">
        <v>29</v>
      </c>
    </row>
    <row r="11" spans="2:20" x14ac:dyDescent="0.25">
      <c r="B11" s="2">
        <v>4.1666666666666699E-2</v>
      </c>
      <c r="C11" s="2">
        <v>4.1666666666666699E-2</v>
      </c>
      <c r="E11" s="15">
        <v>0.19791666666666699</v>
      </c>
      <c r="F11" s="2">
        <v>0.47916666666666602</v>
      </c>
      <c r="G11" s="2">
        <v>0.55208333333332704</v>
      </c>
      <c r="H11" s="2">
        <v>0.67708333333331905</v>
      </c>
      <c r="I11" s="2">
        <v>0.94791666666666696</v>
      </c>
      <c r="J11" s="2">
        <v>1.11458333333329</v>
      </c>
      <c r="L11" s="1">
        <v>4</v>
      </c>
      <c r="M11" s="5">
        <v>41659</v>
      </c>
      <c r="N11" s="5">
        <v>41665</v>
      </c>
      <c r="P11" s="1">
        <v>2017</v>
      </c>
      <c r="S11" s="6">
        <v>10</v>
      </c>
      <c r="T11" s="6" t="s">
        <v>30</v>
      </c>
    </row>
    <row r="12" spans="2:20" x14ac:dyDescent="0.25">
      <c r="B12" s="2">
        <v>5.2083333333333398E-2</v>
      </c>
      <c r="C12" s="2">
        <v>5.2083333333333398E-2</v>
      </c>
      <c r="E12" s="15">
        <v>0.20833333333333334</v>
      </c>
      <c r="F12" s="2">
        <v>0.48958333333333298</v>
      </c>
      <c r="G12" s="2">
        <v>0.56249999999999301</v>
      </c>
      <c r="H12" s="2">
        <v>0.68749999999998501</v>
      </c>
      <c r="I12" s="2">
        <v>0.95833333333333404</v>
      </c>
      <c r="J12" s="2">
        <v>1.12499999999996</v>
      </c>
      <c r="L12" s="1">
        <v>5</v>
      </c>
      <c r="M12" s="5">
        <v>41666</v>
      </c>
      <c r="N12" s="5">
        <v>41672</v>
      </c>
      <c r="P12" s="6">
        <v>2018</v>
      </c>
      <c r="S12" s="6">
        <v>11</v>
      </c>
      <c r="T12" s="6" t="s">
        <v>31</v>
      </c>
    </row>
    <row r="13" spans="2:20" x14ac:dyDescent="0.25">
      <c r="B13" s="2">
        <v>6.25E-2</v>
      </c>
      <c r="C13" s="2">
        <v>6.25E-2</v>
      </c>
      <c r="E13" s="15">
        <v>0.21875</v>
      </c>
      <c r="F13" s="2">
        <v>0.499999999999999</v>
      </c>
      <c r="G13" s="2">
        <v>0.57291666666665897</v>
      </c>
      <c r="H13" s="2">
        <v>0.69791666666665098</v>
      </c>
      <c r="I13" s="2">
        <v>0.96875</v>
      </c>
      <c r="J13" s="2">
        <v>1.1354166666666199</v>
      </c>
      <c r="L13" s="1">
        <v>6</v>
      </c>
      <c r="M13" s="5">
        <v>41673</v>
      </c>
      <c r="N13" s="5">
        <v>41679</v>
      </c>
      <c r="P13" s="1">
        <v>2019</v>
      </c>
      <c r="S13" s="6">
        <v>12</v>
      </c>
      <c r="T13" s="6" t="s">
        <v>32</v>
      </c>
    </row>
    <row r="14" spans="2:20" x14ac:dyDescent="0.25">
      <c r="E14" s="15">
        <v>0.22916666666666666</v>
      </c>
      <c r="F14" s="2">
        <v>0.51041666666666596</v>
      </c>
      <c r="G14" s="2">
        <v>0.58333333333332504</v>
      </c>
      <c r="H14" s="2">
        <v>0.70833333333331705</v>
      </c>
      <c r="I14" s="2">
        <v>0.97916666666666696</v>
      </c>
      <c r="J14" s="2">
        <v>1.14583333333329</v>
      </c>
      <c r="L14" s="1">
        <v>7</v>
      </c>
      <c r="M14" s="5">
        <v>41680</v>
      </c>
      <c r="N14" s="5">
        <v>41686</v>
      </c>
      <c r="P14" s="6">
        <v>2020</v>
      </c>
    </row>
    <row r="15" spans="2:20" x14ac:dyDescent="0.25">
      <c r="E15" s="15">
        <v>0.23958333333333301</v>
      </c>
      <c r="F15" s="2">
        <v>0.52083333333333304</v>
      </c>
      <c r="G15" s="2">
        <v>0.59374999999999101</v>
      </c>
      <c r="H15" s="2">
        <v>0.71874999999998301</v>
      </c>
      <c r="I15" s="2">
        <v>0.98958333333333404</v>
      </c>
      <c r="J15" s="2">
        <v>1.15624999999995</v>
      </c>
      <c r="L15" s="1">
        <v>8</v>
      </c>
      <c r="M15" s="5">
        <v>41687</v>
      </c>
      <c r="N15" s="5">
        <v>41693</v>
      </c>
      <c r="P15" s="1">
        <v>2021</v>
      </c>
    </row>
    <row r="16" spans="2:20" x14ac:dyDescent="0.25">
      <c r="B16" t="s">
        <v>18</v>
      </c>
      <c r="E16" s="15">
        <v>0.25</v>
      </c>
      <c r="F16" s="14">
        <v>0.52083333333333337</v>
      </c>
      <c r="G16" s="2">
        <v>0.60416666666665697</v>
      </c>
      <c r="H16" s="2">
        <v>0.72916666666664898</v>
      </c>
      <c r="I16" s="2">
        <v>1</v>
      </c>
      <c r="J16" s="2">
        <v>1.1666666666666199</v>
      </c>
      <c r="L16" s="1">
        <v>9</v>
      </c>
      <c r="M16" s="5">
        <v>41694</v>
      </c>
      <c r="N16" s="5">
        <v>41700</v>
      </c>
      <c r="P16" s="6">
        <v>2022</v>
      </c>
    </row>
    <row r="17" spans="2:16" x14ac:dyDescent="0.25">
      <c r="B17" s="2">
        <v>2.0833333333333332E-2</v>
      </c>
      <c r="E17" s="15">
        <v>0.26041666666666702</v>
      </c>
      <c r="F17" s="2">
        <v>0.531249999999995</v>
      </c>
      <c r="G17" s="2">
        <v>0.61458333333332305</v>
      </c>
      <c r="H17" s="2">
        <v>0.73958333333331605</v>
      </c>
      <c r="I17" s="2">
        <v>1.0104166666666701</v>
      </c>
      <c r="J17" s="2">
        <v>1.17708333333329</v>
      </c>
      <c r="L17" s="1">
        <v>10</v>
      </c>
      <c r="M17" s="5">
        <v>41701</v>
      </c>
      <c r="N17" s="5">
        <v>41707</v>
      </c>
      <c r="P17" s="1">
        <v>2023</v>
      </c>
    </row>
    <row r="18" spans="2:16" x14ac:dyDescent="0.25">
      <c r="B18" s="2">
        <v>2.0833333333333332E-2</v>
      </c>
      <c r="E18" s="15">
        <v>0.27083333333333298</v>
      </c>
      <c r="F18" s="2">
        <v>0.54166666666666663</v>
      </c>
      <c r="G18" s="2">
        <v>0.62499999999998901</v>
      </c>
      <c r="H18" s="2">
        <v>0.74999999999998201</v>
      </c>
      <c r="I18" s="2">
        <v>1.0208333333333299</v>
      </c>
      <c r="J18" s="2">
        <v>1.18749999999995</v>
      </c>
      <c r="L18" s="1">
        <v>11</v>
      </c>
      <c r="M18" s="5">
        <v>41708</v>
      </c>
      <c r="N18" s="5">
        <v>41714</v>
      </c>
      <c r="P18" s="6">
        <v>2024</v>
      </c>
    </row>
    <row r="19" spans="2:16" x14ac:dyDescent="0.25">
      <c r="B19" s="2">
        <v>3.125E-2</v>
      </c>
      <c r="E19" s="15">
        <v>0.28125</v>
      </c>
      <c r="F19" s="2"/>
      <c r="G19" s="2">
        <v>0.63541666666665497</v>
      </c>
      <c r="H19" s="2">
        <v>0.76041666666664798</v>
      </c>
      <c r="I19" s="2">
        <v>1.03125</v>
      </c>
      <c r="J19" s="2">
        <v>1.1979166666666199</v>
      </c>
      <c r="L19" s="1">
        <v>12</v>
      </c>
      <c r="M19" s="5">
        <v>41715</v>
      </c>
      <c r="N19" s="5">
        <v>41721</v>
      </c>
      <c r="P19" s="1">
        <v>2025</v>
      </c>
    </row>
    <row r="20" spans="2:16" x14ac:dyDescent="0.25">
      <c r="B20" s="2">
        <v>4.1666666666666699E-2</v>
      </c>
      <c r="E20" s="15">
        <v>0.29166666666666702</v>
      </c>
      <c r="F20" s="2"/>
      <c r="G20" s="2">
        <v>0.64583333333332105</v>
      </c>
      <c r="H20" s="2">
        <v>0.77083333333331405</v>
      </c>
      <c r="I20" s="2">
        <v>1.0416666666666701</v>
      </c>
      <c r="J20" s="2">
        <v>1.20833333333329</v>
      </c>
      <c r="L20" s="1">
        <v>13</v>
      </c>
      <c r="M20" s="5">
        <v>41722</v>
      </c>
      <c r="N20" s="5">
        <v>41728</v>
      </c>
      <c r="P20" s="6">
        <v>2026</v>
      </c>
    </row>
    <row r="21" spans="2:16" x14ac:dyDescent="0.25">
      <c r="E21" s="15">
        <v>0.30208333333333298</v>
      </c>
      <c r="F21" s="2"/>
      <c r="G21" s="2"/>
      <c r="H21" s="2">
        <v>0.78124999999998002</v>
      </c>
      <c r="I21" s="2">
        <v>1.0520833333333299</v>
      </c>
      <c r="J21" s="2">
        <v>1.21874999999995</v>
      </c>
      <c r="L21" s="1">
        <v>14</v>
      </c>
      <c r="M21" s="5">
        <v>41729</v>
      </c>
      <c r="N21" s="5">
        <v>41735</v>
      </c>
      <c r="P21" s="1">
        <v>2027</v>
      </c>
    </row>
    <row r="22" spans="2:16" x14ac:dyDescent="0.25">
      <c r="E22" s="15">
        <v>0.3125</v>
      </c>
      <c r="F22" s="2"/>
      <c r="G22" s="2"/>
      <c r="H22" s="2">
        <v>0.79166666666664598</v>
      </c>
      <c r="I22" s="2">
        <v>1.0625</v>
      </c>
      <c r="J22" s="2">
        <v>1.2291666666666199</v>
      </c>
      <c r="L22" s="1">
        <v>15</v>
      </c>
      <c r="M22" s="5">
        <v>41736</v>
      </c>
      <c r="N22" s="5">
        <v>41742</v>
      </c>
      <c r="P22" s="6">
        <v>2028</v>
      </c>
    </row>
    <row r="23" spans="2:16" x14ac:dyDescent="0.25">
      <c r="E23" s="15">
        <v>0.32291666666666602</v>
      </c>
      <c r="F23" s="2"/>
      <c r="G23" s="2"/>
      <c r="H23" s="2">
        <v>0.80208333333331205</v>
      </c>
      <c r="I23" s="2">
        <v>1.0729166666666701</v>
      </c>
      <c r="J23" s="2">
        <v>1.23958333333328</v>
      </c>
      <c r="L23" s="1">
        <v>16</v>
      </c>
      <c r="M23" s="5">
        <v>41743</v>
      </c>
      <c r="N23" s="5">
        <v>41749</v>
      </c>
      <c r="P23" s="1">
        <v>2029</v>
      </c>
    </row>
    <row r="24" spans="2:16" x14ac:dyDescent="0.25">
      <c r="E24" s="15">
        <v>0.33333333333333298</v>
      </c>
      <c r="F24" s="2"/>
      <c r="G24" s="2"/>
      <c r="H24" s="2">
        <v>0.81249999999997802</v>
      </c>
      <c r="I24" s="2">
        <v>1.0833333333333299</v>
      </c>
      <c r="J24" s="2">
        <v>1.24999999999995</v>
      </c>
      <c r="L24" s="1">
        <v>17</v>
      </c>
      <c r="M24" s="5">
        <v>41750</v>
      </c>
      <c r="N24" s="5">
        <v>41756</v>
      </c>
      <c r="P24" s="6">
        <v>2030</v>
      </c>
    </row>
    <row r="25" spans="2:16" x14ac:dyDescent="0.25">
      <c r="E25" s="15">
        <v>0.34375</v>
      </c>
      <c r="F25" s="2"/>
      <c r="G25" s="2"/>
      <c r="H25" s="2">
        <v>0.82291666666664398</v>
      </c>
      <c r="I25" s="2"/>
      <c r="J25" s="2">
        <v>0.26041666666666702</v>
      </c>
      <c r="L25" s="1">
        <v>18</v>
      </c>
      <c r="M25" s="5">
        <v>41757</v>
      </c>
      <c r="N25" s="5">
        <v>41763</v>
      </c>
    </row>
    <row r="26" spans="2:16" x14ac:dyDescent="0.25">
      <c r="E26" s="15">
        <v>0.35416666666666602</v>
      </c>
      <c r="F26" s="2"/>
      <c r="G26" s="2"/>
      <c r="H26" s="2">
        <v>0.83333333333330994</v>
      </c>
      <c r="I26" s="2"/>
      <c r="J26" s="2">
        <v>0.27083333333333298</v>
      </c>
      <c r="L26" s="1">
        <v>19</v>
      </c>
      <c r="M26" s="5">
        <v>41764</v>
      </c>
      <c r="N26" s="5">
        <v>41770</v>
      </c>
    </row>
    <row r="27" spans="2:16" x14ac:dyDescent="0.25">
      <c r="E27" s="15">
        <v>0.36458333333333298</v>
      </c>
      <c r="F27" s="2"/>
      <c r="G27" s="2"/>
      <c r="H27" s="2">
        <v>0.84374999999997602</v>
      </c>
      <c r="I27" s="2"/>
      <c r="J27" s="2">
        <v>0.28125</v>
      </c>
      <c r="L27" s="1">
        <v>20</v>
      </c>
      <c r="M27" s="5">
        <v>41771</v>
      </c>
      <c r="N27" s="5">
        <v>41777</v>
      </c>
    </row>
    <row r="28" spans="2:16" x14ac:dyDescent="0.25">
      <c r="E28" s="15">
        <v>0.375</v>
      </c>
      <c r="F28" s="2"/>
      <c r="G28" s="2"/>
      <c r="H28" s="2">
        <v>0.85416666666664198</v>
      </c>
      <c r="I28" s="2"/>
      <c r="J28" s="2">
        <v>0.29166666666666702</v>
      </c>
      <c r="L28" s="1">
        <v>21</v>
      </c>
      <c r="M28" s="5">
        <v>41778</v>
      </c>
      <c r="N28" s="5">
        <v>41784</v>
      </c>
    </row>
    <row r="29" spans="2:16" x14ac:dyDescent="0.25">
      <c r="E29" s="15">
        <v>0.38541666666666602</v>
      </c>
      <c r="F29" s="2"/>
      <c r="G29" s="2"/>
      <c r="H29" s="2">
        <v>0.86458333333330795</v>
      </c>
      <c r="I29" s="2"/>
      <c r="J29" s="2"/>
      <c r="L29" s="1">
        <v>22</v>
      </c>
      <c r="M29" s="5">
        <v>41785</v>
      </c>
      <c r="N29" s="5">
        <v>41791</v>
      </c>
    </row>
    <row r="30" spans="2:16" x14ac:dyDescent="0.25">
      <c r="E30" s="15">
        <v>0.39583333333333298</v>
      </c>
      <c r="F30" s="2"/>
      <c r="G30" s="2"/>
      <c r="H30" s="2">
        <v>0.87499999999997402</v>
      </c>
      <c r="I30" s="2"/>
      <c r="J30" s="2"/>
      <c r="L30" s="1">
        <v>23</v>
      </c>
      <c r="M30" s="5">
        <v>41792</v>
      </c>
      <c r="N30" s="5">
        <v>41798</v>
      </c>
    </row>
    <row r="31" spans="2:16" x14ac:dyDescent="0.25">
      <c r="E31" s="15">
        <v>0.406249999999999</v>
      </c>
      <c r="F31" s="2"/>
      <c r="G31" s="2"/>
      <c r="H31" s="2">
        <v>0.88541666666663998</v>
      </c>
      <c r="I31" s="2"/>
      <c r="J31" s="2"/>
      <c r="L31" s="1">
        <v>24</v>
      </c>
      <c r="M31" s="5">
        <v>41799</v>
      </c>
      <c r="N31" s="5">
        <v>41805</v>
      </c>
    </row>
    <row r="32" spans="2:16" x14ac:dyDescent="0.25">
      <c r="E32" s="15">
        <v>0.41666666666666602</v>
      </c>
      <c r="F32" s="2"/>
      <c r="G32" s="2"/>
      <c r="H32" s="2">
        <v>0.89583333333330595</v>
      </c>
      <c r="I32" s="2"/>
      <c r="J32" s="2"/>
      <c r="L32" s="1">
        <v>25</v>
      </c>
      <c r="M32" s="5">
        <v>41806</v>
      </c>
      <c r="N32" s="5">
        <v>41812</v>
      </c>
    </row>
    <row r="33" spans="2:14" x14ac:dyDescent="0.25">
      <c r="E33" s="15">
        <v>0.42708333333333298</v>
      </c>
      <c r="F33" s="2"/>
      <c r="G33" s="2"/>
      <c r="H33" s="2">
        <v>0.90624999999997202</v>
      </c>
      <c r="I33" s="2"/>
      <c r="J33" s="2"/>
      <c r="L33" s="1">
        <v>26</v>
      </c>
      <c r="M33" s="5">
        <v>41813</v>
      </c>
      <c r="N33" s="5">
        <v>41819</v>
      </c>
    </row>
    <row r="34" spans="2:14" x14ac:dyDescent="0.25">
      <c r="E34" s="15">
        <v>0.437499999999999</v>
      </c>
      <c r="F34" s="2"/>
      <c r="G34" s="2"/>
      <c r="H34" s="2">
        <v>0.91666666666663799</v>
      </c>
      <c r="I34" s="2"/>
      <c r="J34" s="2"/>
      <c r="L34" s="1">
        <v>27</v>
      </c>
      <c r="M34" s="5">
        <v>41820</v>
      </c>
      <c r="N34" s="5">
        <v>41826</v>
      </c>
    </row>
    <row r="35" spans="2:14" x14ac:dyDescent="0.25">
      <c r="L35" s="1">
        <v>28</v>
      </c>
      <c r="M35" s="5">
        <v>41827</v>
      </c>
      <c r="N35" s="5">
        <v>41833</v>
      </c>
    </row>
    <row r="36" spans="2:14" x14ac:dyDescent="0.25">
      <c r="L36" s="1">
        <v>29</v>
      </c>
      <c r="M36" s="5">
        <v>41834</v>
      </c>
      <c r="N36" s="5">
        <v>41840</v>
      </c>
    </row>
    <row r="37" spans="2:14" x14ac:dyDescent="0.25">
      <c r="L37" s="1">
        <v>30</v>
      </c>
      <c r="M37" s="5">
        <v>41841</v>
      </c>
      <c r="N37" s="5">
        <v>41847</v>
      </c>
    </row>
    <row r="38" spans="2:14" x14ac:dyDescent="0.25">
      <c r="L38" s="1">
        <v>31</v>
      </c>
      <c r="M38" s="5">
        <v>41848</v>
      </c>
      <c r="N38" s="5">
        <v>41854</v>
      </c>
    </row>
    <row r="39" spans="2:14" x14ac:dyDescent="0.25">
      <c r="L39" s="1">
        <v>32</v>
      </c>
      <c r="M39" s="5">
        <v>41855</v>
      </c>
      <c r="N39" s="5">
        <v>41861</v>
      </c>
    </row>
    <row r="40" spans="2:14" x14ac:dyDescent="0.25">
      <c r="L40" s="1">
        <v>33</v>
      </c>
      <c r="M40" s="5">
        <v>41862</v>
      </c>
      <c r="N40" s="5">
        <v>41868</v>
      </c>
    </row>
    <row r="41" spans="2:14" x14ac:dyDescent="0.25">
      <c r="B41" t="s">
        <v>19</v>
      </c>
      <c r="C41">
        <f>Saisie!E10</f>
        <v>43</v>
      </c>
      <c r="L41" s="1">
        <v>34</v>
      </c>
      <c r="M41" s="5">
        <v>41869</v>
      </c>
      <c r="N41" s="5">
        <v>41875</v>
      </c>
    </row>
    <row r="42" spans="2:14" x14ac:dyDescent="0.25">
      <c r="L42" s="1">
        <v>35</v>
      </c>
      <c r="M42" s="5">
        <v>41876</v>
      </c>
      <c r="N42" s="5">
        <v>41882</v>
      </c>
    </row>
    <row r="43" spans="2:14" x14ac:dyDescent="0.25">
      <c r="B43" t="s">
        <v>33</v>
      </c>
      <c r="C43" s="16">
        <f>MONTH(7*nu_sem+DATE(Année,1,3)-WEEKDAY(DATE(Année,1,3))-5)</f>
        <v>10</v>
      </c>
      <c r="L43" s="1">
        <v>36</v>
      </c>
      <c r="M43" s="5">
        <v>41883</v>
      </c>
      <c r="N43" s="5">
        <v>41889</v>
      </c>
    </row>
    <row r="44" spans="2:14" x14ac:dyDescent="0.25">
      <c r="L44" s="1">
        <v>37</v>
      </c>
      <c r="M44" s="5">
        <v>41890</v>
      </c>
      <c r="N44" s="5">
        <v>41896</v>
      </c>
    </row>
    <row r="45" spans="2:14" x14ac:dyDescent="0.25">
      <c r="L45" s="1">
        <v>38</v>
      </c>
      <c r="M45" s="5">
        <v>41897</v>
      </c>
      <c r="N45" s="5">
        <v>41903</v>
      </c>
    </row>
    <row r="46" spans="2:14" x14ac:dyDescent="0.25">
      <c r="L46" s="1">
        <v>39</v>
      </c>
      <c r="M46" s="5">
        <v>41904</v>
      </c>
      <c r="N46" s="5">
        <v>41910</v>
      </c>
    </row>
    <row r="47" spans="2:14" x14ac:dyDescent="0.25">
      <c r="L47" s="1">
        <v>40</v>
      </c>
      <c r="M47" s="5">
        <v>41911</v>
      </c>
      <c r="N47" s="5">
        <v>41917</v>
      </c>
    </row>
    <row r="48" spans="2:14" x14ac:dyDescent="0.25">
      <c r="L48" s="1">
        <v>41</v>
      </c>
      <c r="M48" s="5">
        <v>41918</v>
      </c>
      <c r="N48" s="5">
        <v>41924</v>
      </c>
    </row>
    <row r="49" spans="12:14" x14ac:dyDescent="0.25">
      <c r="L49" s="1">
        <v>42</v>
      </c>
      <c r="M49" s="5">
        <v>41925</v>
      </c>
      <c r="N49" s="5">
        <v>41931</v>
      </c>
    </row>
    <row r="50" spans="12:14" x14ac:dyDescent="0.25">
      <c r="L50" s="1">
        <v>43</v>
      </c>
      <c r="M50" s="5">
        <v>41932</v>
      </c>
      <c r="N50" s="5">
        <v>41938</v>
      </c>
    </row>
    <row r="51" spans="12:14" x14ac:dyDescent="0.25">
      <c r="L51" s="1">
        <v>44</v>
      </c>
      <c r="M51" s="5">
        <v>41939</v>
      </c>
      <c r="N51" s="5">
        <v>41945</v>
      </c>
    </row>
    <row r="52" spans="12:14" x14ac:dyDescent="0.25">
      <c r="L52" s="1">
        <v>45</v>
      </c>
      <c r="M52" s="5">
        <v>41946</v>
      </c>
      <c r="N52" s="5">
        <v>41952</v>
      </c>
    </row>
    <row r="53" spans="12:14" x14ac:dyDescent="0.25">
      <c r="L53" s="1">
        <v>46</v>
      </c>
      <c r="M53" s="5">
        <v>41953</v>
      </c>
      <c r="N53" s="5">
        <v>41959</v>
      </c>
    </row>
    <row r="54" spans="12:14" x14ac:dyDescent="0.25">
      <c r="L54" s="1">
        <v>47</v>
      </c>
      <c r="M54" s="5">
        <v>41960</v>
      </c>
      <c r="N54" s="5">
        <v>41966</v>
      </c>
    </row>
    <row r="55" spans="12:14" x14ac:dyDescent="0.25">
      <c r="L55" s="1">
        <v>48</v>
      </c>
      <c r="M55" s="5">
        <v>41967</v>
      </c>
      <c r="N55" s="5">
        <v>41973</v>
      </c>
    </row>
    <row r="56" spans="12:14" x14ac:dyDescent="0.25">
      <c r="L56" s="1">
        <v>49</v>
      </c>
      <c r="M56" s="5">
        <v>41974</v>
      </c>
      <c r="N56" s="5">
        <v>41980</v>
      </c>
    </row>
    <row r="57" spans="12:14" x14ac:dyDescent="0.25">
      <c r="L57" s="1">
        <v>50</v>
      </c>
      <c r="M57" s="5">
        <v>41981</v>
      </c>
      <c r="N57" s="5">
        <v>41987</v>
      </c>
    </row>
    <row r="58" spans="12:14" x14ac:dyDescent="0.25">
      <c r="L58" s="1">
        <v>51</v>
      </c>
      <c r="M58" s="5">
        <v>41988</v>
      </c>
      <c r="N58" s="5">
        <v>41994</v>
      </c>
    </row>
    <row r="59" spans="12:14" x14ac:dyDescent="0.25">
      <c r="L59" s="1">
        <v>52</v>
      </c>
      <c r="M59" s="5">
        <v>41995</v>
      </c>
      <c r="N59" s="5">
        <v>42001</v>
      </c>
    </row>
    <row r="60" spans="12:14" x14ac:dyDescent="0.25">
      <c r="L60" s="1">
        <v>53</v>
      </c>
      <c r="M60" s="5">
        <v>42002</v>
      </c>
      <c r="N60" s="5">
        <v>42008</v>
      </c>
    </row>
    <row r="61" spans="12:14" x14ac:dyDescent="0.25">
      <c r="L61" s="1">
        <v>1</v>
      </c>
      <c r="M61" s="5">
        <v>42009</v>
      </c>
      <c r="N61" s="5">
        <v>42015</v>
      </c>
    </row>
    <row r="62" spans="12:14" x14ac:dyDescent="0.25">
      <c r="L62" s="1">
        <v>2</v>
      </c>
      <c r="M62" s="5">
        <v>42016</v>
      </c>
      <c r="N62" s="5">
        <v>42022</v>
      </c>
    </row>
    <row r="63" spans="12:14" x14ac:dyDescent="0.25">
      <c r="L63" s="1">
        <v>3</v>
      </c>
      <c r="M63" s="5">
        <v>42023</v>
      </c>
      <c r="N63" s="5">
        <v>42029</v>
      </c>
    </row>
    <row r="64" spans="12:14" x14ac:dyDescent="0.25">
      <c r="L64" s="1">
        <v>4</v>
      </c>
      <c r="M64" s="5">
        <v>42030</v>
      </c>
      <c r="N64" s="5">
        <v>42036</v>
      </c>
    </row>
    <row r="65" spans="12:14" x14ac:dyDescent="0.25">
      <c r="L65" s="1">
        <v>5</v>
      </c>
      <c r="M65" s="5">
        <v>42037</v>
      </c>
      <c r="N65" s="5">
        <v>42043</v>
      </c>
    </row>
    <row r="66" spans="12:14" x14ac:dyDescent="0.25">
      <c r="L66" s="1">
        <v>6</v>
      </c>
      <c r="M66" s="5">
        <v>42044</v>
      </c>
      <c r="N66" s="5">
        <v>42050</v>
      </c>
    </row>
    <row r="67" spans="12:14" x14ac:dyDescent="0.25">
      <c r="L67" s="1">
        <v>7</v>
      </c>
      <c r="M67" s="5">
        <v>42051</v>
      </c>
      <c r="N67" s="5">
        <v>42057</v>
      </c>
    </row>
    <row r="68" spans="12:14" x14ac:dyDescent="0.25">
      <c r="L68" s="1">
        <v>8</v>
      </c>
      <c r="M68" s="5">
        <v>42058</v>
      </c>
      <c r="N68" s="5">
        <v>42064</v>
      </c>
    </row>
    <row r="69" spans="12:14" x14ac:dyDescent="0.25">
      <c r="L69" s="1">
        <v>9</v>
      </c>
      <c r="M69" s="5">
        <v>42065</v>
      </c>
      <c r="N69" s="5">
        <v>42071</v>
      </c>
    </row>
    <row r="70" spans="12:14" x14ac:dyDescent="0.25">
      <c r="L70" s="1">
        <v>10</v>
      </c>
      <c r="M70" s="5">
        <v>42072</v>
      </c>
      <c r="N70" s="5">
        <v>42078</v>
      </c>
    </row>
    <row r="71" spans="12:14" x14ac:dyDescent="0.25">
      <c r="L71" s="1">
        <v>11</v>
      </c>
      <c r="M71" s="5">
        <v>42079</v>
      </c>
      <c r="N71" s="5">
        <v>42085</v>
      </c>
    </row>
    <row r="72" spans="12:14" x14ac:dyDescent="0.25">
      <c r="L72" s="1">
        <v>12</v>
      </c>
      <c r="M72" s="5">
        <v>42086</v>
      </c>
      <c r="N72" s="5">
        <v>42092</v>
      </c>
    </row>
    <row r="73" spans="12:14" x14ac:dyDescent="0.25">
      <c r="L73" s="1">
        <v>13</v>
      </c>
      <c r="M73" s="5">
        <v>42093</v>
      </c>
      <c r="N73" s="5">
        <v>42099</v>
      </c>
    </row>
    <row r="74" spans="12:14" x14ac:dyDescent="0.25">
      <c r="L74" s="1">
        <v>14</v>
      </c>
      <c r="M74" s="5">
        <v>42100</v>
      </c>
      <c r="N74" s="5">
        <v>42106</v>
      </c>
    </row>
    <row r="75" spans="12:14" x14ac:dyDescent="0.25">
      <c r="L75" s="1">
        <v>15</v>
      </c>
      <c r="M75" s="5">
        <v>42107</v>
      </c>
      <c r="N75" s="5">
        <v>42113</v>
      </c>
    </row>
    <row r="76" spans="12:14" x14ac:dyDescent="0.25">
      <c r="L76" s="1">
        <v>16</v>
      </c>
      <c r="M76" s="5">
        <v>42114</v>
      </c>
      <c r="N76" s="5">
        <v>42120</v>
      </c>
    </row>
    <row r="77" spans="12:14" x14ac:dyDescent="0.25">
      <c r="L77" s="1">
        <v>17</v>
      </c>
      <c r="M77" s="5">
        <v>42121</v>
      </c>
      <c r="N77" s="5">
        <v>42127</v>
      </c>
    </row>
    <row r="78" spans="12:14" x14ac:dyDescent="0.25">
      <c r="L78" s="1">
        <v>18</v>
      </c>
      <c r="M78" s="5">
        <v>42128</v>
      </c>
      <c r="N78" s="5">
        <v>42134</v>
      </c>
    </row>
    <row r="79" spans="12:14" x14ac:dyDescent="0.25">
      <c r="L79" s="1">
        <v>19</v>
      </c>
      <c r="M79" s="5">
        <v>42135</v>
      </c>
      <c r="N79" s="5">
        <v>42141</v>
      </c>
    </row>
    <row r="80" spans="12:14" x14ac:dyDescent="0.25">
      <c r="L80" s="1">
        <v>20</v>
      </c>
      <c r="M80" s="5">
        <v>42142</v>
      </c>
      <c r="N80" s="5">
        <v>42148</v>
      </c>
    </row>
    <row r="81" spans="5:14" x14ac:dyDescent="0.25">
      <c r="L81" s="1">
        <v>21</v>
      </c>
      <c r="M81" s="5">
        <v>42149</v>
      </c>
      <c r="N81" s="5">
        <v>42155</v>
      </c>
    </row>
    <row r="82" spans="5:14" x14ac:dyDescent="0.25">
      <c r="L82" s="1">
        <v>22</v>
      </c>
      <c r="M82" s="5">
        <v>42156</v>
      </c>
      <c r="N82" s="5">
        <v>42162</v>
      </c>
    </row>
    <row r="83" spans="5:14" x14ac:dyDescent="0.25">
      <c r="L83" s="1">
        <v>23</v>
      </c>
      <c r="M83" s="5">
        <v>42163</v>
      </c>
      <c r="N83" s="5">
        <v>42169</v>
      </c>
    </row>
    <row r="84" spans="5:14" x14ac:dyDescent="0.25">
      <c r="L84" s="1">
        <v>24</v>
      </c>
      <c r="M84" s="5">
        <v>42170</v>
      </c>
      <c r="N84" s="5">
        <v>42176</v>
      </c>
    </row>
    <row r="85" spans="5:14" x14ac:dyDescent="0.25">
      <c r="E85" s="2">
        <v>1.0104166666666301</v>
      </c>
      <c r="L85" s="1">
        <v>25</v>
      </c>
      <c r="M85" s="5">
        <v>42177</v>
      </c>
      <c r="N85" s="5">
        <v>42183</v>
      </c>
    </row>
    <row r="86" spans="5:14" x14ac:dyDescent="0.25">
      <c r="E86" s="2">
        <v>1.0208333333333</v>
      </c>
      <c r="L86" s="1">
        <v>26</v>
      </c>
      <c r="M86" s="5">
        <v>42184</v>
      </c>
      <c r="N86" s="5">
        <v>42190</v>
      </c>
    </row>
    <row r="87" spans="5:14" x14ac:dyDescent="0.25">
      <c r="E87" s="2">
        <v>1.03124999999996</v>
      </c>
      <c r="L87" s="1">
        <v>27</v>
      </c>
      <c r="M87" s="5">
        <v>42191</v>
      </c>
      <c r="N87" s="5">
        <v>42197</v>
      </c>
    </row>
    <row r="88" spans="5:14" x14ac:dyDescent="0.25">
      <c r="E88" s="2">
        <v>1.0416666666666301</v>
      </c>
      <c r="L88" s="1">
        <v>28</v>
      </c>
      <c r="M88" s="5">
        <v>42198</v>
      </c>
      <c r="N88" s="5">
        <v>42204</v>
      </c>
    </row>
    <row r="89" spans="5:14" x14ac:dyDescent="0.25">
      <c r="E89" s="2">
        <v>1.0520833333333</v>
      </c>
      <c r="L89" s="1">
        <v>29</v>
      </c>
      <c r="M89" s="5">
        <v>42205</v>
      </c>
      <c r="N89" s="5">
        <v>42211</v>
      </c>
    </row>
    <row r="90" spans="5:14" x14ac:dyDescent="0.25">
      <c r="E90" s="2">
        <v>1.06249999999996</v>
      </c>
      <c r="L90" s="1">
        <v>30</v>
      </c>
      <c r="M90" s="5">
        <v>42212</v>
      </c>
      <c r="N90" s="5">
        <v>42218</v>
      </c>
    </row>
    <row r="91" spans="5:14" x14ac:dyDescent="0.25">
      <c r="E91" s="2">
        <v>1.0729166666666301</v>
      </c>
      <c r="L91" s="1">
        <v>31</v>
      </c>
      <c r="M91" s="5">
        <v>42219</v>
      </c>
      <c r="N91" s="5">
        <v>42225</v>
      </c>
    </row>
    <row r="92" spans="5:14" x14ac:dyDescent="0.25">
      <c r="E92" s="2">
        <v>1.08333333333329</v>
      </c>
      <c r="L92" s="1">
        <v>32</v>
      </c>
      <c r="M92" s="5">
        <v>42226</v>
      </c>
      <c r="N92" s="5">
        <v>42232</v>
      </c>
    </row>
    <row r="93" spans="5:14" x14ac:dyDescent="0.25">
      <c r="E93" s="2">
        <v>1.09374999999996</v>
      </c>
      <c r="L93" s="1">
        <v>33</v>
      </c>
      <c r="M93" s="5">
        <v>42233</v>
      </c>
      <c r="N93" s="5">
        <v>42239</v>
      </c>
    </row>
    <row r="94" spans="5:14" x14ac:dyDescent="0.25">
      <c r="E94" s="2">
        <v>1.1041666666666199</v>
      </c>
      <c r="L94" s="1">
        <v>34</v>
      </c>
      <c r="M94" s="5">
        <v>42240</v>
      </c>
      <c r="N94" s="5">
        <v>42246</v>
      </c>
    </row>
    <row r="95" spans="5:14" x14ac:dyDescent="0.25">
      <c r="E95" s="2">
        <v>1.11458333333329</v>
      </c>
      <c r="L95" s="1">
        <v>35</v>
      </c>
      <c r="M95" s="5">
        <v>42247</v>
      </c>
      <c r="N95" s="5">
        <v>42253</v>
      </c>
    </row>
    <row r="96" spans="5:14" x14ac:dyDescent="0.25">
      <c r="E96" s="2">
        <v>1.12499999999996</v>
      </c>
      <c r="L96" s="1">
        <v>36</v>
      </c>
      <c r="M96" s="5">
        <v>42254</v>
      </c>
      <c r="N96" s="5">
        <v>42260</v>
      </c>
    </row>
    <row r="97" spans="5:14" x14ac:dyDescent="0.25">
      <c r="E97" s="2">
        <v>1.1354166666666199</v>
      </c>
      <c r="L97" s="1">
        <v>37</v>
      </c>
      <c r="M97" s="5">
        <v>42261</v>
      </c>
      <c r="N97" s="5">
        <v>42267</v>
      </c>
    </row>
    <row r="98" spans="5:14" x14ac:dyDescent="0.25">
      <c r="E98" s="2">
        <v>1.14583333333329</v>
      </c>
      <c r="L98" s="1">
        <v>38</v>
      </c>
      <c r="M98" s="5">
        <v>42268</v>
      </c>
      <c r="N98" s="5">
        <v>42274</v>
      </c>
    </row>
    <row r="99" spans="5:14" x14ac:dyDescent="0.25">
      <c r="E99" s="2">
        <v>1.15624999999995</v>
      </c>
      <c r="L99" s="1">
        <v>39</v>
      </c>
      <c r="M99" s="5">
        <v>42275</v>
      </c>
      <c r="N99" s="5">
        <v>42281</v>
      </c>
    </row>
    <row r="100" spans="5:14" x14ac:dyDescent="0.25">
      <c r="E100" s="2">
        <v>1.1666666666666199</v>
      </c>
      <c r="L100" s="1">
        <v>40</v>
      </c>
      <c r="M100" s="5">
        <v>42282</v>
      </c>
      <c r="N100" s="5">
        <v>42288</v>
      </c>
    </row>
    <row r="101" spans="5:14" x14ac:dyDescent="0.25">
      <c r="E101" s="2">
        <v>1.17708333333329</v>
      </c>
      <c r="L101" s="1">
        <v>41</v>
      </c>
      <c r="M101" s="5">
        <v>42289</v>
      </c>
      <c r="N101" s="5">
        <v>42295</v>
      </c>
    </row>
    <row r="102" spans="5:14" x14ac:dyDescent="0.25">
      <c r="E102" s="2">
        <v>1.18749999999995</v>
      </c>
      <c r="L102" s="1">
        <v>42</v>
      </c>
      <c r="M102" s="5">
        <v>42296</v>
      </c>
      <c r="N102" s="5">
        <v>42302</v>
      </c>
    </row>
    <row r="103" spans="5:14" x14ac:dyDescent="0.25">
      <c r="E103" s="2">
        <v>1.1979166666666199</v>
      </c>
      <c r="L103" s="1">
        <v>43</v>
      </c>
      <c r="M103" s="5">
        <v>42303</v>
      </c>
      <c r="N103" s="5">
        <v>42309</v>
      </c>
    </row>
    <row r="104" spans="5:14" x14ac:dyDescent="0.25">
      <c r="E104" s="2">
        <v>1.20833333333329</v>
      </c>
      <c r="L104" s="1">
        <v>44</v>
      </c>
      <c r="M104" s="5">
        <v>42310</v>
      </c>
      <c r="N104" s="5">
        <v>42316</v>
      </c>
    </row>
    <row r="105" spans="5:14" x14ac:dyDescent="0.25">
      <c r="E105" s="2">
        <v>1.21874999999995</v>
      </c>
      <c r="L105" s="1">
        <v>45</v>
      </c>
      <c r="M105" s="5">
        <v>42317</v>
      </c>
      <c r="N105" s="5">
        <v>42323</v>
      </c>
    </row>
    <row r="106" spans="5:14" x14ac:dyDescent="0.25">
      <c r="E106" s="2">
        <v>1.2291666666666199</v>
      </c>
      <c r="L106" s="1">
        <v>46</v>
      </c>
      <c r="M106" s="5">
        <v>42324</v>
      </c>
      <c r="N106" s="5">
        <v>42330</v>
      </c>
    </row>
    <row r="107" spans="5:14" x14ac:dyDescent="0.25">
      <c r="E107" s="2">
        <v>1.23958333333328</v>
      </c>
      <c r="L107" s="1">
        <v>47</v>
      </c>
      <c r="M107" s="5">
        <v>42331</v>
      </c>
      <c r="N107" s="5">
        <v>42337</v>
      </c>
    </row>
    <row r="108" spans="5:14" x14ac:dyDescent="0.25">
      <c r="E108" s="2">
        <v>1.24999999999995</v>
      </c>
      <c r="L108" s="1">
        <v>48</v>
      </c>
      <c r="M108" s="5">
        <v>42338</v>
      </c>
      <c r="N108" s="5">
        <v>42344</v>
      </c>
    </row>
    <row r="109" spans="5:14" x14ac:dyDescent="0.25">
      <c r="L109" s="1">
        <v>49</v>
      </c>
      <c r="M109" s="5">
        <v>42345</v>
      </c>
      <c r="N109" s="5">
        <v>42351</v>
      </c>
    </row>
    <row r="110" spans="5:14" x14ac:dyDescent="0.25">
      <c r="L110" s="1">
        <v>50</v>
      </c>
      <c r="M110" s="5">
        <v>42352</v>
      </c>
      <c r="N110" s="5">
        <v>42358</v>
      </c>
    </row>
    <row r="111" spans="5:14" x14ac:dyDescent="0.25">
      <c r="L111" s="1">
        <v>51</v>
      </c>
      <c r="M111" s="5">
        <v>42359</v>
      </c>
      <c r="N111" s="5">
        <v>42365</v>
      </c>
    </row>
    <row r="112" spans="5:14" x14ac:dyDescent="0.25">
      <c r="L112" s="1">
        <v>52</v>
      </c>
      <c r="M112" s="5">
        <v>42366</v>
      </c>
      <c r="N112" s="5">
        <v>42372</v>
      </c>
    </row>
  </sheetData>
  <dataValidations count="1">
    <dataValidation type="list" allowBlank="1" showInputMessage="1" showErrorMessage="1" sqref="B17">
      <formula1>Temps_de_trajet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5"/>
  <sheetViews>
    <sheetView workbookViewId="0">
      <selection activeCell="M37" sqref="M37"/>
    </sheetView>
  </sheetViews>
  <sheetFormatPr baseColWidth="10" defaultRowHeight="15" x14ac:dyDescent="0.25"/>
  <cols>
    <col min="3" max="9" width="16.42578125" style="21" customWidth="1"/>
    <col min="10" max="10" width="11.42578125" style="6"/>
  </cols>
  <sheetData>
    <row r="1" spans="1:13" x14ac:dyDescent="0.25">
      <c r="C1" s="22" t="s">
        <v>42</v>
      </c>
      <c r="D1" s="22" t="s">
        <v>43</v>
      </c>
      <c r="E1" s="22" t="s">
        <v>44</v>
      </c>
      <c r="F1" s="22" t="s">
        <v>45</v>
      </c>
      <c r="G1" s="22" t="s">
        <v>46</v>
      </c>
      <c r="H1" s="22" t="s">
        <v>47</v>
      </c>
      <c r="I1" s="22" t="s">
        <v>48</v>
      </c>
    </row>
    <row r="2" spans="1:13" x14ac:dyDescent="0.25">
      <c r="A2" t="str">
        <f>IF(num_mois=1,"",(VLOOKUP(Feuil2!C43,Feuil2!S3:T14,2,FALSE)))</f>
        <v>Octobre</v>
      </c>
      <c r="B2" t="s">
        <v>49</v>
      </c>
      <c r="C2" s="21">
        <v>0.42708333333332393</v>
      </c>
      <c r="D2" s="21">
        <v>0.13541666666665808</v>
      </c>
      <c r="E2" s="21">
        <v>0.96874999999995093</v>
      </c>
      <c r="F2" s="21">
        <v>0.54166666666663299</v>
      </c>
      <c r="G2" s="21">
        <v>0.18749999999995326</v>
      </c>
      <c r="H2" s="21">
        <v>0.15624999999996003</v>
      </c>
      <c r="I2" s="21">
        <v>0.15624999999995659</v>
      </c>
    </row>
    <row r="3" spans="1:13" x14ac:dyDescent="0.25">
      <c r="A3" t="s">
        <v>52</v>
      </c>
      <c r="B3" s="6" t="s">
        <v>53</v>
      </c>
      <c r="C3" s="21">
        <v>0.27083333333333298</v>
      </c>
      <c r="D3" s="21">
        <v>0.27083333333333204</v>
      </c>
      <c r="E3" s="21" t="s">
        <v>50</v>
      </c>
      <c r="F3" s="21" t="s">
        <v>50</v>
      </c>
      <c r="G3" s="21">
        <v>0.312499999999999</v>
      </c>
      <c r="H3" s="21" t="s">
        <v>50</v>
      </c>
      <c r="I3" s="21" t="s">
        <v>50</v>
      </c>
    </row>
    <row r="4" spans="1:13" x14ac:dyDescent="0.25">
      <c r="B4" s="6"/>
    </row>
    <row r="5" spans="1:13" s="6" customFormat="1" x14ac:dyDescent="0.25">
      <c r="C5" s="21"/>
      <c r="D5" s="21"/>
      <c r="E5" s="21"/>
      <c r="F5" s="21"/>
      <c r="G5" s="21"/>
      <c r="H5" s="21"/>
      <c r="I5" s="21"/>
    </row>
    <row r="6" spans="1:13" x14ac:dyDescent="0.25">
      <c r="B6" s="6"/>
    </row>
    <row r="7" spans="1:13" x14ac:dyDescent="0.25">
      <c r="B7" s="6"/>
    </row>
    <row r="8" spans="1:13" x14ac:dyDescent="0.25">
      <c r="B8" s="6"/>
    </row>
    <row r="9" spans="1:13" s="6" customFormat="1" x14ac:dyDescent="0.25">
      <c r="C9" s="21"/>
      <c r="D9" s="21"/>
      <c r="E9" s="21"/>
      <c r="F9" s="21"/>
      <c r="G9" s="21"/>
      <c r="H9" s="21"/>
      <c r="I9" s="21"/>
    </row>
    <row r="10" spans="1:13" x14ac:dyDescent="0.25">
      <c r="B10" s="6"/>
    </row>
    <row r="11" spans="1:13" x14ac:dyDescent="0.25">
      <c r="B11" s="6"/>
    </row>
    <row r="12" spans="1:13" x14ac:dyDescent="0.25">
      <c r="B12" s="6"/>
      <c r="M12" s="19"/>
    </row>
    <row r="13" spans="1:13" x14ac:dyDescent="0.25">
      <c r="B13" s="6"/>
    </row>
    <row r="14" spans="1:13" x14ac:dyDescent="0.25">
      <c r="B14" s="6"/>
    </row>
    <row r="15" spans="1:13" x14ac:dyDescent="0.25">
      <c r="B15" s="6"/>
    </row>
    <row r="16" spans="1:13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R25"/>
  <sheetViews>
    <sheetView workbookViewId="0">
      <selection activeCell="H18" sqref="H18"/>
    </sheetView>
  </sheetViews>
  <sheetFormatPr baseColWidth="10" defaultRowHeight="15" x14ac:dyDescent="0.25"/>
  <cols>
    <col min="1" max="3" width="11.42578125" style="6"/>
    <col min="4" max="4" width="19.7109375" style="6" bestFit="1" customWidth="1"/>
    <col min="5" max="14" width="11.42578125" style="6"/>
    <col min="15" max="15" width="15.5703125" style="6" bestFit="1" customWidth="1"/>
    <col min="16" max="16384" width="11.42578125" style="6"/>
  </cols>
  <sheetData>
    <row r="2" spans="3:18" x14ac:dyDescent="0.25">
      <c r="D2" s="13"/>
    </row>
    <row r="3" spans="3:18" x14ac:dyDescent="0.25">
      <c r="E3" s="6" t="s">
        <v>34</v>
      </c>
    </row>
    <row r="4" spans="3:18" x14ac:dyDescent="0.25">
      <c r="Q4" s="2"/>
    </row>
    <row r="5" spans="3:18" x14ac:dyDescent="0.25">
      <c r="C5" s="6">
        <v>45</v>
      </c>
      <c r="D5" s="6">
        <v>0.48958333333331905</v>
      </c>
      <c r="Q5" s="2"/>
    </row>
    <row r="6" spans="3:18" x14ac:dyDescent="0.25">
      <c r="C6" s="17" t="str">
        <f>IF(num_mois=10,VLOOKUP(Feuil2!C43,Feuil2!S3:T14,2,FALSE),"")</f>
        <v>Octobre</v>
      </c>
      <c r="D6" s="15"/>
      <c r="Q6" s="2"/>
    </row>
    <row r="7" spans="3:18" x14ac:dyDescent="0.25">
      <c r="C7" s="17" t="str">
        <f>IF(num_mois&gt;C6,(VLOOKUP(Feuil2!C43,Feuil2!S2:T13,2,FALSE)),"")</f>
        <v/>
      </c>
      <c r="D7" s="15"/>
      <c r="Q7" s="2"/>
    </row>
    <row r="8" spans="3:18" x14ac:dyDescent="0.25">
      <c r="C8" s="17" t="str">
        <f>IF(num_mois=1,"",(VLOOKUP(Feuil2!C43,Feuil2!S3:T14,2,FALSE)))</f>
        <v>Octobre</v>
      </c>
      <c r="D8" s="15">
        <v>0.83333333333323567</v>
      </c>
      <c r="E8" s="15">
        <v>0.83333333333323567</v>
      </c>
      <c r="F8" s="15">
        <v>0.83333333333323567</v>
      </c>
      <c r="G8" s="15">
        <v>0.83333333333323567</v>
      </c>
      <c r="Q8" s="2"/>
    </row>
    <row r="9" spans="3:18" x14ac:dyDescent="0.25">
      <c r="C9" s="17" t="e">
        <f>IF(num_mois=1,"",(VLOOKUP(Feuil2!C45,Feuil2!S4:T15,2,FALSE)))</f>
        <v>#N/A</v>
      </c>
      <c r="D9" s="15"/>
      <c r="E9" s="15"/>
      <c r="F9" s="15"/>
      <c r="G9" s="15"/>
      <c r="H9" s="2"/>
      <c r="I9" s="2"/>
      <c r="J9" s="2"/>
      <c r="K9" s="2"/>
      <c r="L9" s="2"/>
      <c r="M9" s="2"/>
      <c r="O9" s="2"/>
      <c r="P9" s="2"/>
      <c r="Q9" s="2"/>
      <c r="R9" s="2"/>
    </row>
    <row r="10" spans="3:18" x14ac:dyDescent="0.25">
      <c r="C10" s="17" t="e">
        <f>IF(num_mois=1,"",(VLOOKUP(Feuil2!C46,Feuil2!S5:T16,2,FALSE)))</f>
        <v>#N/A</v>
      </c>
      <c r="D10" s="15"/>
    </row>
    <row r="11" spans="3:18" x14ac:dyDescent="0.25">
      <c r="C11" s="17" t="e">
        <f>IF(num_mois=1,"",(VLOOKUP(Feuil2!C47,Feuil2!S6:T17,2,FALSE)))</f>
        <v>#N/A</v>
      </c>
      <c r="D11" s="15"/>
    </row>
    <row r="12" spans="3:18" x14ac:dyDescent="0.25">
      <c r="C12" s="17" t="e">
        <f>IF(num_mois=1,"",(VLOOKUP(Feuil2!C48,Feuil2!S7:T18,2,FALSE)))</f>
        <v>#N/A</v>
      </c>
      <c r="D12" s="15"/>
    </row>
    <row r="13" spans="3:18" x14ac:dyDescent="0.25">
      <c r="C13" s="17" t="e">
        <f>IF(num_mois=1,"",(VLOOKUP(Feuil2!C49,Feuil2!S8:T19,2,FALSE)))</f>
        <v>#N/A</v>
      </c>
      <c r="D13" s="15"/>
    </row>
    <row r="14" spans="3:18" x14ac:dyDescent="0.25">
      <c r="C14" s="17" t="e">
        <f>IF(num_mois=1,"",(VLOOKUP(Feuil2!C50,Feuil2!S9:T20,2,FALSE)))</f>
        <v>#N/A</v>
      </c>
      <c r="D14" s="15"/>
    </row>
    <row r="15" spans="3:18" x14ac:dyDescent="0.25">
      <c r="C15" s="17" t="e">
        <f>IF(num_mois=1,"",(VLOOKUP(Feuil2!C51,Feuil2!S10:T21,2,FALSE)))</f>
        <v>#N/A</v>
      </c>
      <c r="D15" s="15"/>
    </row>
    <row r="16" spans="3:18" ht="15.75" thickBot="1" x14ac:dyDescent="0.3">
      <c r="D16" s="15"/>
      <c r="E16" s="66"/>
      <c r="F16" s="67"/>
    </row>
    <row r="17" spans="4:5" x14ac:dyDescent="0.25">
      <c r="D17" s="15"/>
    </row>
    <row r="18" spans="4:5" x14ac:dyDescent="0.25">
      <c r="D18" s="15"/>
    </row>
    <row r="19" spans="4:5" x14ac:dyDescent="0.25">
      <c r="D19" s="15">
        <f>INDEX(TOTAL_SEMAINE,1,0)</f>
        <v>0.85416666666666397</v>
      </c>
      <c r="E19" s="18"/>
    </row>
    <row r="20" spans="4:5" x14ac:dyDescent="0.25">
      <c r="D20" s="15"/>
    </row>
    <row r="21" spans="4:5" x14ac:dyDescent="0.25">
      <c r="D21" s="15"/>
    </row>
    <row r="22" spans="4:5" x14ac:dyDescent="0.25">
      <c r="D22" s="15"/>
    </row>
    <row r="23" spans="4:5" x14ac:dyDescent="0.25">
      <c r="D23" s="15"/>
    </row>
    <row r="24" spans="4:5" x14ac:dyDescent="0.25">
      <c r="D24" s="15"/>
    </row>
    <row r="25" spans="4:5" x14ac:dyDescent="0.25">
      <c r="D25" s="15"/>
    </row>
  </sheetData>
  <mergeCells count="1">
    <mergeCell ref="E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Saisie</vt:lpstr>
      <vt:lpstr>Feuil2</vt:lpstr>
      <vt:lpstr>Feuil3</vt:lpstr>
      <vt:lpstr>Feuil3 (2)</vt:lpstr>
      <vt:lpstr>Année</vt:lpstr>
      <vt:lpstr>Après_midi</vt:lpstr>
      <vt:lpstr>au</vt:lpstr>
      <vt:lpstr>'Feuil3 (2)'!date</vt:lpstr>
      <vt:lpstr>du</vt:lpstr>
      <vt:lpstr>Fin_après_midi</vt:lpstr>
      <vt:lpstr>Fin_matin</vt:lpstr>
      <vt:lpstr>Fin_nuit</vt:lpstr>
      <vt:lpstr>Matin</vt:lpstr>
      <vt:lpstr>mois</vt:lpstr>
      <vt:lpstr>nu_sem</vt:lpstr>
      <vt:lpstr>Nuit</vt:lpstr>
      <vt:lpstr>num_mois</vt:lpstr>
      <vt:lpstr>octobre</vt:lpstr>
      <vt:lpstr>param_ligne</vt:lpstr>
      <vt:lpstr>Pause</vt:lpstr>
      <vt:lpstr>Repas</vt:lpstr>
      <vt:lpstr>Semaine</vt:lpstr>
      <vt:lpstr>Temps_de_trajet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ALPIN RICAUD</dc:creator>
  <cp:lastModifiedBy>Michel</cp:lastModifiedBy>
  <dcterms:created xsi:type="dcterms:W3CDTF">2014-10-08T09:45:35Z</dcterms:created>
  <dcterms:modified xsi:type="dcterms:W3CDTF">2014-10-24T09:39:06Z</dcterms:modified>
</cp:coreProperties>
</file>